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MPSVaE ihrisko\"/>
    </mc:Choice>
  </mc:AlternateContent>
  <xr:revisionPtr revIDLastSave="0" documentId="8_{2E39F314-263C-4751-8DDE-16ED7357617E}" xr6:coauthVersionLast="47" xr6:coauthVersionMax="47" xr10:uidLastSave="{00000000-0000-0000-0000-000000000000}"/>
  <bookViews>
    <workbookView xWindow="2205" yWindow="2205" windowWidth="21600" windowHeight="11385" activeTab="8" xr2:uid="{00000000-000D-0000-FFFF-FFFF00000000}"/>
  </bookViews>
  <sheets>
    <sheet name="NINA" sheetId="1" r:id="rId1"/>
    <sheet name="HNIEZDO" sheetId="2" r:id="rId2"/>
    <sheet name="FITDRÁHA" sheetId="3" r:id="rId3"/>
    <sheet name="PIESKOVISKO" sheetId="4" r:id="rId4"/>
    <sheet name="LAVIČKA " sheetId="5" r:id="rId5"/>
    <sheet name="INFOTABUĽA" sheetId="6" r:id="rId6"/>
    <sheet name="SMETIAK" sheetId="7" r:id="rId7"/>
    <sheet name="KOLOTOČ" sheetId="8" r:id="rId8"/>
    <sheet name="Rekapitulácia" sheetId="9" r:id="rId9"/>
  </sheet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30" i="8" l="1"/>
  <c r="G29" i="8"/>
  <c r="G28" i="8"/>
  <c r="G27" i="8"/>
  <c r="G26" i="8"/>
  <c r="G25" i="8" s="1"/>
  <c r="G23" i="8"/>
  <c r="G22" i="8" s="1"/>
  <c r="G20" i="8"/>
  <c r="G19" i="8"/>
  <c r="G17" i="8"/>
  <c r="G16" i="8"/>
  <c r="G13" i="8" s="1"/>
  <c r="G15" i="8"/>
  <c r="G14" i="8"/>
  <c r="G34" i="7"/>
  <c r="G33" i="7"/>
  <c r="G32" i="7" s="1"/>
  <c r="G30" i="7"/>
  <c r="G29" i="7"/>
  <c r="G28" i="7"/>
  <c r="G27" i="7"/>
  <c r="G26" i="7" s="1"/>
  <c r="G24" i="7"/>
  <c r="G23" i="7"/>
  <c r="G22" i="7"/>
  <c r="G20" i="7"/>
  <c r="G19" i="7" s="1"/>
  <c r="G17" i="7"/>
  <c r="G16" i="7"/>
  <c r="G15" i="7"/>
  <c r="G14" i="7"/>
  <c r="G13" i="7" s="1"/>
  <c r="G35" i="6"/>
  <c r="G34" i="6"/>
  <c r="G33" i="6"/>
  <c r="G32" i="6" s="1"/>
  <c r="G30" i="6"/>
  <c r="G29" i="6"/>
  <c r="G28" i="6"/>
  <c r="G27" i="6"/>
  <c r="G26" i="6"/>
  <c r="G24" i="6"/>
  <c r="G23" i="6"/>
  <c r="G22" i="6"/>
  <c r="G20" i="6"/>
  <c r="G19" i="6"/>
  <c r="G17" i="6"/>
  <c r="G16" i="6"/>
  <c r="G15" i="6"/>
  <c r="G14" i="6"/>
  <c r="G13" i="6" s="1"/>
  <c r="G32" i="5"/>
  <c r="G31" i="5"/>
  <c r="G30" i="5"/>
  <c r="G29" i="5" s="1"/>
  <c r="G27" i="5"/>
  <c r="G26" i="5"/>
  <c r="G23" i="5" s="1"/>
  <c r="G25" i="5"/>
  <c r="G24" i="5"/>
  <c r="G21" i="5"/>
  <c r="G20" i="5"/>
  <c r="G18" i="5"/>
  <c r="G17" i="5"/>
  <c r="G16" i="5"/>
  <c r="G15" i="5"/>
  <c r="G14" i="5" s="1"/>
  <c r="G13" i="5" s="1"/>
  <c r="G44" i="4"/>
  <c r="G43" i="4"/>
  <c r="G42" i="4"/>
  <c r="G41" i="4"/>
  <c r="G40" i="4"/>
  <c r="G39" i="4"/>
  <c r="G37" i="4"/>
  <c r="G36" i="4"/>
  <c r="G35" i="4"/>
  <c r="G34" i="4" s="1"/>
  <c r="G29" i="4"/>
  <c r="G28" i="4"/>
  <c r="G25" i="4" s="1"/>
  <c r="G27" i="4"/>
  <c r="G26" i="4"/>
  <c r="G23" i="4"/>
  <c r="G22" i="4"/>
  <c r="G20" i="4"/>
  <c r="G19" i="4" s="1"/>
  <c r="E17" i="4"/>
  <c r="G17" i="4" s="1"/>
  <c r="E16" i="4"/>
  <c r="G16" i="4" s="1"/>
  <c r="G15" i="4"/>
  <c r="E15" i="4"/>
  <c r="G48" i="3"/>
  <c r="G47" i="3"/>
  <c r="G44" i="3" s="1"/>
  <c r="G46" i="3"/>
  <c r="G45" i="3"/>
  <c r="G42" i="3"/>
  <c r="G41" i="3"/>
  <c r="G40" i="3"/>
  <c r="G39" i="3" s="1"/>
  <c r="G37" i="3"/>
  <c r="G36" i="3"/>
  <c r="G35" i="3"/>
  <c r="G34" i="3"/>
  <c r="G32" i="3"/>
  <c r="G31" i="3" s="1"/>
  <c r="G29" i="3"/>
  <c r="G28" i="3"/>
  <c r="G27" i="3"/>
  <c r="G26" i="3"/>
  <c r="G25" i="3"/>
  <c r="G24" i="3"/>
  <c r="G23" i="3" s="1"/>
  <c r="G21" i="3"/>
  <c r="G20" i="3"/>
  <c r="G18" i="3"/>
  <c r="G17" i="3"/>
  <c r="G14" i="3" s="1"/>
  <c r="G13" i="3" s="1"/>
  <c r="G16" i="3"/>
  <c r="G15" i="3"/>
  <c r="G48" i="2"/>
  <c r="G43" i="2" s="1"/>
  <c r="G47" i="2"/>
  <c r="G46" i="2"/>
  <c r="G45" i="2"/>
  <c r="G44" i="2"/>
  <c r="G41" i="2"/>
  <c r="G38" i="2" s="1"/>
  <c r="G40" i="2"/>
  <c r="G39" i="2"/>
  <c r="G36" i="2"/>
  <c r="G35" i="2"/>
  <c r="G34" i="2"/>
  <c r="G33" i="2" s="1"/>
  <c r="G31" i="2"/>
  <c r="G30" i="2"/>
  <c r="G29" i="2"/>
  <c r="G27" i="2"/>
  <c r="G26" i="2"/>
  <c r="G23" i="2" s="1"/>
  <c r="G25" i="2"/>
  <c r="G24" i="2"/>
  <c r="G21" i="2"/>
  <c r="G20" i="2"/>
  <c r="G18" i="2"/>
  <c r="G14" i="2" s="1"/>
  <c r="G17" i="2"/>
  <c r="G16" i="2"/>
  <c r="G15" i="2"/>
  <c r="G56" i="1"/>
  <c r="G55" i="1"/>
  <c r="G54" i="1"/>
  <c r="G53" i="1"/>
  <c r="G52" i="1"/>
  <c r="G50" i="1"/>
  <c r="G47" i="1" s="1"/>
  <c r="G49" i="1"/>
  <c r="G48" i="1"/>
  <c r="G45" i="1"/>
  <c r="G44" i="1"/>
  <c r="G43" i="1"/>
  <c r="G42" i="1" s="1"/>
  <c r="G40" i="1"/>
  <c r="G39" i="1"/>
  <c r="G38" i="1"/>
  <c r="G37" i="1"/>
  <c r="G36" i="1"/>
  <c r="G34" i="1"/>
  <c r="G33" i="1"/>
  <c r="G32" i="1"/>
  <c r="G31" i="1"/>
  <c r="G30" i="1"/>
  <c r="G29" i="1"/>
  <c r="G28" i="1" s="1"/>
  <c r="G26" i="1"/>
  <c r="G25" i="1"/>
  <c r="G24" i="1"/>
  <c r="G23" i="1"/>
  <c r="G21" i="1"/>
  <c r="G20" i="1" s="1"/>
  <c r="G18" i="1"/>
  <c r="G17" i="1"/>
  <c r="G16" i="1"/>
  <c r="G15" i="1"/>
  <c r="G14" i="1"/>
  <c r="G12" i="8" l="1"/>
  <c r="G13" i="1"/>
  <c r="G14" i="4"/>
  <c r="G13" i="4" s="1"/>
  <c r="C10" i="9"/>
  <c r="H13" i="3"/>
  <c r="C13" i="9"/>
  <c r="H13" i="5"/>
  <c r="G12" i="7"/>
  <c r="G13" i="2"/>
  <c r="G12" i="6"/>
  <c r="D10" i="9" l="1"/>
  <c r="E10" i="9"/>
  <c r="H13" i="4"/>
  <c r="C11" i="9"/>
  <c r="D13" i="9"/>
  <c r="E13" i="9" s="1"/>
  <c r="C12" i="9"/>
  <c r="H12" i="6"/>
  <c r="H13" i="2"/>
  <c r="C9" i="9"/>
  <c r="C14" i="9"/>
  <c r="H12" i="7"/>
  <c r="H13" i="1"/>
  <c r="C8" i="9"/>
  <c r="H12" i="8"/>
  <c r="C15" i="9"/>
  <c r="D15" i="9" l="1"/>
  <c r="E15" i="9" s="1"/>
  <c r="E9" i="9"/>
  <c r="D9" i="9"/>
  <c r="D11" i="9"/>
  <c r="E11" i="9" s="1"/>
  <c r="D14" i="9"/>
  <c r="E14" i="9"/>
  <c r="D8" i="9"/>
  <c r="D16" i="9" s="1"/>
  <c r="C16" i="9"/>
  <c r="E8" i="9"/>
  <c r="D12" i="9"/>
  <c r="E12" i="9" s="1"/>
  <c r="E16" i="9" l="1"/>
</calcChain>
</file>

<file path=xl/sharedStrings.xml><?xml version="1.0" encoding="utf-8"?>
<sst xmlns="http://schemas.openxmlformats.org/spreadsheetml/2006/main" count="638" uniqueCount="157">
  <si>
    <t xml:space="preserve">ROZPOČET  </t>
  </si>
  <si>
    <t xml:space="preserve">Stavba:   </t>
  </si>
  <si>
    <t>Výstavba detských inkluzívnych  ihrísk RODINKA</t>
  </si>
  <si>
    <t>Objekt:   loď NINA</t>
  </si>
  <si>
    <t>Časť:</t>
  </si>
  <si>
    <t>Detské inkluzívne ihrisko RODINKA v Šali</t>
  </si>
  <si>
    <t>Objednávateľ:  Mesto Šaľa</t>
  </si>
  <si>
    <t>Zhotoviteľ:   ................</t>
  </si>
  <si>
    <t xml:space="preserve">Spracoval:   </t>
  </si>
  <si>
    <t>Miesto:  Šaľa, p.č.2663/1</t>
  </si>
  <si>
    <t>Dátum: 2022</t>
  </si>
  <si>
    <t>Č.</t>
  </si>
  <si>
    <t>Kód položky</t>
  </si>
  <si>
    <t>Popis</t>
  </si>
  <si>
    <t>MJ</t>
  </si>
  <si>
    <t>Množstvo celkom</t>
  </si>
  <si>
    <t>Cena jednotková</t>
  </si>
  <si>
    <t>Cena celkom</t>
  </si>
  <si>
    <t>DPH %</t>
  </si>
  <si>
    <t>1</t>
  </si>
  <si>
    <t>2</t>
  </si>
  <si>
    <t>3</t>
  </si>
  <si>
    <t>4</t>
  </si>
  <si>
    <t>5</t>
  </si>
  <si>
    <t>6</t>
  </si>
  <si>
    <t>7</t>
  </si>
  <si>
    <t>8</t>
  </si>
  <si>
    <t xml:space="preserve">Práce a dodávky  </t>
  </si>
  <si>
    <t xml:space="preserve">Zemné práce   </t>
  </si>
  <si>
    <t>131201101</t>
  </si>
  <si>
    <t xml:space="preserve">Výkop nezapaženej jamy v hornine 3, do 100 m3   </t>
  </si>
  <si>
    <t>m3</t>
  </si>
  <si>
    <t xml:space="preserve">Vodorovné premiestnenie výkopku  po spevnenej ceste z  horniny tr.1-4, do 100 m3 na vzdialenosť do 5000 m   </t>
  </si>
  <si>
    <t>167101101</t>
  </si>
  <si>
    <t xml:space="preserve">Nakladanie neuľahnutého výkopku z hornín tr.1-4 do 100 m3   </t>
  </si>
  <si>
    <t>Poplatok za skládku zeminy</t>
  </si>
  <si>
    <t xml:space="preserve">Zakladanie   </t>
  </si>
  <si>
    <t xml:space="preserve">Základové pätky z betónu tr. B25 - B30 </t>
  </si>
  <si>
    <t xml:space="preserve">Ostatné konštrukcie a práce-búranie   </t>
  </si>
  <si>
    <t xml:space="preserve">Montáž lešenia ľahk. radového s podlahami š. do 1,2 m   </t>
  </si>
  <si>
    <t>m2</t>
  </si>
  <si>
    <t>Vyčistenie ostatných objektov</t>
  </si>
  <si>
    <t>998223011</t>
  </si>
  <si>
    <t xml:space="preserve">Presun hmôt pre pozemné komunikácie s krytom dláždeným (822 2.3, 822 5.3) akejkoľvek dĺžky objektu   </t>
  </si>
  <si>
    <t>t</t>
  </si>
  <si>
    <t>762</t>
  </si>
  <si>
    <t xml:space="preserve">Konštrukcie tesárske   </t>
  </si>
  <si>
    <t xml:space="preserve">Montáž podesty   </t>
  </si>
  <si>
    <t xml:space="preserve">podesta AG </t>
  </si>
  <si>
    <t>Montáž priestor viaz konštrukcií z hraneného reziva krov a stĺpy</t>
  </si>
  <si>
    <t>Hranol AG</t>
  </si>
  <si>
    <t>Spojovacie a ochranné prostriedky k montáži konštrukcií viazaných</t>
  </si>
  <si>
    <t>Presun hmôt pre tesárske konštrkc. V objektoch výšky do 12 m</t>
  </si>
  <si>
    <t>766</t>
  </si>
  <si>
    <t xml:space="preserve">Konštrukcie stolárske   </t>
  </si>
  <si>
    <t>Chyty</t>
  </si>
  <si>
    <t>ks</t>
  </si>
  <si>
    <t>Kormidlo</t>
  </si>
  <si>
    <t>Baranidlo</t>
  </si>
  <si>
    <t>Vtáčik s hniezdom</t>
  </si>
  <si>
    <t>767</t>
  </si>
  <si>
    <t xml:space="preserve">Konštrukcie doplnkové kovové   </t>
  </si>
  <si>
    <t>VL šmýkalka 316</t>
  </si>
  <si>
    <t>Siete 1,5 x 2 m</t>
  </si>
  <si>
    <t xml:space="preserve">Presun hmôt pre kovové stavebné doplnkové konštrukcie v objektoch výšky do 6 m   </t>
  </si>
  <si>
    <t>Nátery</t>
  </si>
  <si>
    <t>Nátery stolárskych výrobkov synt. 1x olej napúšťací</t>
  </si>
  <si>
    <t>Nátery tesárskych konštrkc. Lazúra</t>
  </si>
  <si>
    <t>Náter proti zemnej vlhkosti Asfalt penetra</t>
  </si>
  <si>
    <t>kg</t>
  </si>
  <si>
    <t>Dopadové plochy-NINA</t>
  </si>
  <si>
    <t>25.</t>
  </si>
  <si>
    <t>Výkop pre dopadovú plochu 180m2*0,4</t>
  </si>
  <si>
    <t>Osadenie parkového obrubníka 1000x200x50mm-sivý, do betónového lôžka. Dodávka+montáž, bez rezervy</t>
  </si>
  <si>
    <t>bm</t>
  </si>
  <si>
    <t>Štrk (hrachový) fr.4-8mm, pre dopadovú plochu, hr. Vrstvy400mm (dodávka+montáž)</t>
  </si>
  <si>
    <t>Geotextília 200g/m2 (vrátane5%na prekrytie)</t>
  </si>
  <si>
    <t>Poznámky:</t>
  </si>
  <si>
    <t>-Všetky položky sú vrátane pridružených a súvisiacich prác</t>
  </si>
  <si>
    <t xml:space="preserve">Stavba: </t>
  </si>
  <si>
    <t>Objekt:   HNIEZDO HOJDAČKA</t>
  </si>
  <si>
    <t>Zhotoviteľ:   ..............</t>
  </si>
  <si>
    <t>m</t>
  </si>
  <si>
    <t xml:space="preserve">Hranol , stojka AG  hobľ.vysuš </t>
  </si>
  <si>
    <t>Hniezdo</t>
  </si>
  <si>
    <t xml:space="preserve">Konštrukcie doplnkové    </t>
  </si>
  <si>
    <t>Kĺb</t>
  </si>
  <si>
    <t>Poistka</t>
  </si>
  <si>
    <t>Dopadové plochy pre hniezdo</t>
  </si>
  <si>
    <t>Výkop pre dopadovú plochu 28,3m2*0,26</t>
  </si>
  <si>
    <t>Zhutnený makadam fr.8-16, hr.200mm (dodávka+montáž)</t>
  </si>
  <si>
    <t>Geotextília 200g/m2 (vrátane5%na prekrytie) (dodávka+montáž)</t>
  </si>
  <si>
    <t>Gumenný povrch (dodávka+montáž)</t>
  </si>
  <si>
    <t>Stavba:   xxx</t>
  </si>
  <si>
    <t>Objekt:   FITDRÁHA</t>
  </si>
  <si>
    <t>Zhotoviteľ:   .............</t>
  </si>
  <si>
    <t xml:space="preserve">Podesta AG </t>
  </si>
  <si>
    <t>Montáž podesty AG</t>
  </si>
  <si>
    <t>Rúčkovacie trojuholníky</t>
  </si>
  <si>
    <t>Laná</t>
  </si>
  <si>
    <t>Dopadové plochy pre fitdráhu</t>
  </si>
  <si>
    <t>Výkop pre dopadovú plochu 14,4m2*0,3</t>
  </si>
  <si>
    <t>Objekt: PIESKOVISKO ČLN</t>
  </si>
  <si>
    <t>Zhotoviteľ:  .............</t>
  </si>
  <si>
    <t>Miesto: Šaľa, p.č.2663/1</t>
  </si>
  <si>
    <t>Vodorovné a kompletné konštrukcie</t>
  </si>
  <si>
    <t>Piesok do ihriska (dodávka+montáž)</t>
  </si>
  <si>
    <t>Izolácie proti vode a vlhkosti</t>
  </si>
  <si>
    <t>76590-1123</t>
  </si>
  <si>
    <t>Geotextília</t>
  </si>
  <si>
    <t>Dopadové plochy pre pieskovisko čln</t>
  </si>
  <si>
    <t>Výkop pre dopadovú plochu 27,1m2*0,26</t>
  </si>
  <si>
    <t>Osadenie parkového obrubníka 500x200x50mm-sivý, do betónového lôžka. Dodávka+montáž, bez rezervy</t>
  </si>
  <si>
    <t>Betónová dlažba, hr.60mm (dodávka+montáž)</t>
  </si>
  <si>
    <t>Objekt: LAVIČKA</t>
  </si>
  <si>
    <t>Zhotoviteľ:   ............</t>
  </si>
  <si>
    <t>Objekt: INFOTABUĽA</t>
  </si>
  <si>
    <t>Zhotoviteľ:   ...........</t>
  </si>
  <si>
    <t>764</t>
  </si>
  <si>
    <t xml:space="preserve">Konštrukcie klampiarske   </t>
  </si>
  <si>
    <t>Montáž tabuľového plechu</t>
  </si>
  <si>
    <t>Tabuľový plech 0,55 mm</t>
  </si>
  <si>
    <t>Objekt: SMETIAK</t>
  </si>
  <si>
    <t>Montáž tabuľového plechu+konštrukcia</t>
  </si>
  <si>
    <t>Tabuľový plech 0,55 mm+konštrukcia</t>
  </si>
  <si>
    <t>Objekt:   KOLOTOČ</t>
  </si>
  <si>
    <t>Zhotoviteľ:   ........</t>
  </si>
  <si>
    <t>73529-2954</t>
  </si>
  <si>
    <t>Kolotoč Typ 2</t>
  </si>
  <si>
    <t>Dopadové plochy pre kolotoč</t>
  </si>
  <si>
    <t>Výkop pre dopadovú plochu 28,1m2*0,26</t>
  </si>
  <si>
    <t>Geotextília 200g/m2 (dodávka+montáž) (vrátane5%na prekrytie)</t>
  </si>
  <si>
    <r>
      <rPr>
        <b/>
        <sz val="14"/>
        <color rgb="FF000000"/>
        <rFont val="Calibri"/>
        <family val="2"/>
      </rPr>
      <t>Objednávateľ:</t>
    </r>
    <r>
      <rPr>
        <sz val="14"/>
        <color rgb="FF000000"/>
        <rFont val="Calibri"/>
        <family val="2"/>
      </rPr>
      <t xml:space="preserve">  Mesto Šaľa</t>
    </r>
  </si>
  <si>
    <r>
      <rPr>
        <b/>
        <sz val="14"/>
        <rFont val="Calibri"/>
        <family val="2"/>
      </rPr>
      <t xml:space="preserve">Miesto:  </t>
    </r>
    <r>
      <rPr>
        <sz val="14"/>
        <rFont val="Calibri"/>
        <family val="2"/>
      </rPr>
      <t>Šaľa, p.č.2663/1</t>
    </r>
  </si>
  <si>
    <t>REKAPITULÁCIA</t>
  </si>
  <si>
    <t>položka</t>
  </si>
  <si>
    <t>názov</t>
  </si>
  <si>
    <t>cena bez DPH/€</t>
  </si>
  <si>
    <t>DPH 20%</t>
  </si>
  <si>
    <t>cena s DPH/€</t>
  </si>
  <si>
    <t>1.</t>
  </si>
  <si>
    <t>Loď NINA</t>
  </si>
  <si>
    <t>2.</t>
  </si>
  <si>
    <t xml:space="preserve">Hojdačka Hniezdo </t>
  </si>
  <si>
    <t>3.</t>
  </si>
  <si>
    <t>Fitdráha</t>
  </si>
  <si>
    <t>4.</t>
  </si>
  <si>
    <t>Pieskovisko</t>
  </si>
  <si>
    <t>5.</t>
  </si>
  <si>
    <t>Infotabuľa</t>
  </si>
  <si>
    <t>6.</t>
  </si>
  <si>
    <t>Lavička</t>
  </si>
  <si>
    <t>7.</t>
  </si>
  <si>
    <t>Smetiak</t>
  </si>
  <si>
    <t>8.</t>
  </si>
  <si>
    <t>Kolotoč</t>
  </si>
  <si>
    <t>SPOLU: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</si>
</sst>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0;\-#,##0.000"/>
    <numFmt numFmtId="166" formatCode="#,##0.00&quot;     &quot;;\-#,##0.00&quot;     &quot;"/>
    <numFmt numFmtId="167" formatCode="#,##0&quot;     &quot;;\-#,##0&quot;     &quot;"/>
  </numFmts>
  <fonts count="39">
    <font>
      <sz val="10"/>
      <name val="Arial"/>
      <family val="2"/>
    </font>
    <font>
      <sz val="11"/>
      <color rgb="FF000000"/>
      <name val="Calibri"/>
      <family val="2"/>
    </font>
    <font>
      <b/>
      <sz val="14"/>
      <name val="Arial CE"/>
    </font>
    <font>
      <b/>
      <sz val="9"/>
      <name val="Arial CE"/>
      <family val="2"/>
    </font>
    <font>
      <sz val="9"/>
      <name val="Arial CE"/>
    </font>
    <font>
      <b/>
      <sz val="9"/>
      <name val="Arial CE"/>
    </font>
    <font>
      <sz val="8"/>
      <name val="Arial CE"/>
    </font>
    <font>
      <sz val="7"/>
      <name val="Arial CE"/>
    </font>
    <font>
      <sz val="9"/>
      <name val="Arial CE"/>
      <family val="2"/>
    </font>
    <font>
      <sz val="8"/>
      <name val="Arial CYR"/>
    </font>
    <font>
      <b/>
      <sz val="11"/>
      <color rgb="FF000080"/>
      <name val="Arial CE"/>
    </font>
    <font>
      <b/>
      <sz val="11"/>
      <name val="Arial CE"/>
      <family val="2"/>
    </font>
    <font>
      <b/>
      <sz val="10"/>
      <color rgb="FF000080"/>
      <name val="Arial CE"/>
    </font>
    <font>
      <b/>
      <sz val="10"/>
      <name val="Arial CE"/>
      <family val="2"/>
    </font>
    <font>
      <b/>
      <sz val="10"/>
      <color rgb="FF000080"/>
      <name val="Arial CE"/>
      <family val="2"/>
    </font>
    <font>
      <sz val="8"/>
      <name val="Arial CE"/>
      <family val="2"/>
    </font>
    <font>
      <sz val="8"/>
      <color rgb="FF000000"/>
      <name val="Arial CE"/>
      <family val="2"/>
    </font>
    <font>
      <sz val="11"/>
      <color rgb="FF000000"/>
      <name val="Arial CE"/>
      <family val="2"/>
    </font>
    <font>
      <b/>
      <sz val="10"/>
      <name val="Arial CE"/>
    </font>
    <font>
      <b/>
      <sz val="10"/>
      <color rgb="FF000000"/>
      <name val="Arial CE"/>
      <family val="2"/>
    </font>
    <font>
      <sz val="8"/>
      <color rgb="FF0000FF"/>
      <name val="Arial CE"/>
    </font>
    <font>
      <b/>
      <sz val="10"/>
      <color rgb="FF0000FF"/>
      <name val="Arial CE"/>
    </font>
    <font>
      <sz val="10"/>
      <color rgb="FF0000FF"/>
      <name val="Arial CE"/>
    </font>
    <font>
      <i/>
      <sz val="8"/>
      <color rgb="FF0000FF"/>
      <name val="Arial CE"/>
    </font>
    <font>
      <b/>
      <sz val="8"/>
      <color rgb="FF0000FF"/>
      <name val="Arial CE"/>
    </font>
    <font>
      <sz val="11"/>
      <name val="Calibri"/>
      <family val="2"/>
    </font>
    <font>
      <sz val="11"/>
      <name val="Arial CE"/>
      <family val="2"/>
    </font>
    <font>
      <sz val="8"/>
      <color rgb="FF000000"/>
      <name val="Arial CE"/>
    </font>
    <font>
      <sz val="10"/>
      <name val="Arial CE"/>
    </font>
    <font>
      <sz val="10"/>
      <color rgb="FF000000"/>
      <name val="Arial CE"/>
    </font>
    <font>
      <b/>
      <sz val="10"/>
      <color rgb="FF000000"/>
      <name val="Arial CE"/>
    </font>
    <font>
      <sz val="8"/>
      <color rgb="FF0000FF"/>
      <name val="Arial CE"/>
      <family val="2"/>
    </font>
    <font>
      <sz val="10"/>
      <name val="Arial CE"/>
      <family val="2"/>
    </font>
    <font>
      <b/>
      <sz val="10"/>
      <color rgb="FF0000FF"/>
      <name val="Arial CE"/>
      <family val="2"/>
    </font>
    <font>
      <i/>
      <sz val="10"/>
      <color rgb="FF0000FF"/>
      <name val="Arial CE"/>
      <family val="2"/>
    </font>
    <font>
      <b/>
      <sz val="14"/>
      <name val="Calibri"/>
      <family val="2"/>
    </font>
    <font>
      <sz val="14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8">
    <xf numFmtId="0" fontId="0" fillId="0" borderId="0" xfId="0"/>
    <xf numFmtId="0" fontId="35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1" fillId="0" borderId="0" xfId="1"/>
    <xf numFmtId="0" fontId="1" fillId="0" borderId="0" xfId="1" applyAlignment="1" applyProtection="1">
      <alignment horizontal="left" vertical="top"/>
      <protection locked="0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6" fillId="0" borderId="0" xfId="1" applyFont="1" applyAlignment="1">
      <alignment horizontal="left" vertical="top" wrapText="1"/>
    </xf>
    <xf numFmtId="165" fontId="6" fillId="0" borderId="0" xfId="1" applyNumberFormat="1" applyFont="1" applyAlignment="1">
      <alignment horizontal="right" vertical="top"/>
    </xf>
    <xf numFmtId="166" fontId="6" fillId="0" borderId="0" xfId="1" applyNumberFormat="1" applyFont="1" applyAlignment="1">
      <alignment horizontal="right" vertical="top"/>
    </xf>
    <xf numFmtId="0" fontId="8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166" fontId="4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9" fillId="2" borderId="1" xfId="1" applyFont="1" applyFill="1" applyBorder="1" applyAlignment="1">
      <alignment horizontal="center" vertical="center" wrapText="1"/>
    </xf>
    <xf numFmtId="167" fontId="10" fillId="0" borderId="0" xfId="1" applyNumberFormat="1" applyFont="1" applyAlignment="1" applyProtection="1">
      <alignment horizontal="center"/>
      <protection locked="0"/>
    </xf>
    <xf numFmtId="0" fontId="11" fillId="0" borderId="0" xfId="1" applyFont="1" applyAlignment="1" applyProtection="1">
      <alignment horizontal="left" wrapText="1"/>
      <protection locked="0"/>
    </xf>
    <xf numFmtId="165" fontId="11" fillId="0" borderId="0" xfId="1" applyNumberFormat="1" applyFont="1" applyAlignment="1" applyProtection="1">
      <alignment horizontal="right"/>
      <protection locked="0"/>
    </xf>
    <xf numFmtId="166" fontId="11" fillId="0" borderId="0" xfId="1" applyNumberFormat="1" applyFont="1" applyAlignment="1" applyProtection="1">
      <alignment horizontal="right"/>
      <protection locked="0"/>
    </xf>
    <xf numFmtId="2" fontId="11" fillId="0" borderId="0" xfId="1" applyNumberFormat="1" applyFont="1" applyAlignment="1" applyProtection="1">
      <alignment horizontal="right"/>
      <protection locked="0"/>
    </xf>
    <xf numFmtId="167" fontId="12" fillId="0" borderId="0" xfId="1" applyNumberFormat="1" applyFont="1" applyAlignment="1" applyProtection="1">
      <alignment horizontal="center"/>
      <protection locked="0"/>
    </xf>
    <xf numFmtId="0" fontId="13" fillId="0" borderId="0" xfId="1" applyFont="1" applyAlignment="1" applyProtection="1">
      <alignment horizontal="left" wrapText="1"/>
      <protection locked="0"/>
    </xf>
    <xf numFmtId="165" fontId="13" fillId="0" borderId="0" xfId="1" applyNumberFormat="1" applyFont="1" applyAlignment="1" applyProtection="1">
      <alignment horizontal="right"/>
      <protection locked="0"/>
    </xf>
    <xf numFmtId="166" fontId="13" fillId="0" borderId="0" xfId="1" applyNumberFormat="1" applyFont="1" applyAlignment="1" applyProtection="1">
      <alignment horizontal="right"/>
      <protection locked="0"/>
    </xf>
    <xf numFmtId="2" fontId="13" fillId="0" borderId="0" xfId="1" applyNumberFormat="1" applyFont="1" applyAlignment="1" applyProtection="1">
      <alignment horizontal="right"/>
      <protection locked="0"/>
    </xf>
    <xf numFmtId="165" fontId="14" fillId="0" borderId="0" xfId="1" applyNumberFormat="1" applyFont="1" applyAlignment="1" applyProtection="1">
      <alignment horizontal="right"/>
      <protection locked="0"/>
    </xf>
    <xf numFmtId="167" fontId="6" fillId="0" borderId="1" xfId="1" applyNumberFormat="1" applyFont="1" applyBorder="1" applyAlignment="1" applyProtection="1">
      <alignment horizontal="center"/>
      <protection locked="0"/>
    </xf>
    <xf numFmtId="0" fontId="6" fillId="0" borderId="1" xfId="1" applyFont="1" applyBorder="1" applyAlignment="1" applyProtection="1">
      <alignment horizontal="left" wrapText="1"/>
      <protection locked="0"/>
    </xf>
    <xf numFmtId="0" fontId="6" fillId="0" borderId="1" xfId="1" applyFont="1" applyBorder="1" applyAlignment="1" applyProtection="1">
      <alignment horizontal="center" wrapText="1"/>
      <protection locked="0"/>
    </xf>
    <xf numFmtId="165" fontId="6" fillId="0" borderId="1" xfId="1" applyNumberFormat="1" applyFont="1" applyBorder="1" applyAlignment="1" applyProtection="1">
      <alignment horizontal="right"/>
      <protection locked="0"/>
    </xf>
    <xf numFmtId="166" fontId="6" fillId="0" borderId="1" xfId="1" applyNumberFormat="1" applyFont="1" applyBorder="1" applyAlignment="1" applyProtection="1">
      <alignment horizontal="right"/>
      <protection locked="0"/>
    </xf>
    <xf numFmtId="2" fontId="15" fillId="0" borderId="1" xfId="1" applyNumberFormat="1" applyFont="1" applyBorder="1" applyAlignment="1" applyProtection="1">
      <alignment horizontal="right"/>
      <protection locked="0"/>
    </xf>
    <xf numFmtId="0" fontId="16" fillId="0" borderId="1" xfId="1" applyFont="1" applyBorder="1" applyAlignment="1">
      <alignment horizontal="center"/>
    </xf>
    <xf numFmtId="0" fontId="6" fillId="0" borderId="1" xfId="1" applyFont="1" applyBorder="1" applyAlignment="1" applyProtection="1">
      <alignment horizontal="left" wrapText="1"/>
      <protection locked="0"/>
    </xf>
    <xf numFmtId="0" fontId="6" fillId="0" borderId="1" xfId="1" applyFont="1" applyBorder="1" applyAlignment="1" applyProtection="1">
      <alignment horizontal="center" wrapText="1"/>
      <protection locked="0"/>
    </xf>
    <xf numFmtId="165" fontId="6" fillId="0" borderId="1" xfId="1" applyNumberFormat="1" applyFont="1" applyBorder="1" applyAlignment="1" applyProtection="1">
      <alignment horizontal="right"/>
      <protection locked="0"/>
    </xf>
    <xf numFmtId="166" fontId="6" fillId="0" borderId="1" xfId="1" applyNumberFormat="1" applyFont="1" applyBorder="1" applyAlignment="1" applyProtection="1">
      <alignment horizontal="right"/>
      <protection locked="0"/>
    </xf>
    <xf numFmtId="3" fontId="6" fillId="0" borderId="1" xfId="1" applyNumberFormat="1" applyFont="1" applyBorder="1" applyAlignment="1" applyProtection="1">
      <alignment horizontal="left" wrapText="1"/>
      <protection locked="0"/>
    </xf>
    <xf numFmtId="0" fontId="15" fillId="0" borderId="1" xfId="1" applyFont="1" applyBorder="1" applyAlignment="1" applyProtection="1">
      <alignment horizontal="left" wrapText="1"/>
      <protection locked="0"/>
    </xf>
    <xf numFmtId="0" fontId="15" fillId="0" borderId="1" xfId="1" applyFont="1" applyBorder="1" applyAlignment="1" applyProtection="1">
      <alignment horizontal="center" wrapText="1"/>
      <protection locked="0"/>
    </xf>
    <xf numFmtId="2" fontId="1" fillId="0" borderId="0" xfId="1" applyNumberFormat="1"/>
    <xf numFmtId="0" fontId="13" fillId="0" borderId="0" xfId="1" applyFont="1" applyAlignment="1" applyProtection="1">
      <alignment horizontal="left" wrapText="1"/>
      <protection locked="0"/>
    </xf>
    <xf numFmtId="0" fontId="17" fillId="0" borderId="0" xfId="1" applyFont="1" applyAlignment="1">
      <alignment horizontal="center"/>
    </xf>
    <xf numFmtId="167" fontId="15" fillId="0" borderId="1" xfId="1" applyNumberFormat="1" applyFont="1" applyBorder="1" applyAlignment="1" applyProtection="1">
      <alignment horizontal="center"/>
      <protection locked="0"/>
    </xf>
    <xf numFmtId="0" fontId="6" fillId="0" borderId="2" xfId="1" applyFont="1" applyBorder="1" applyAlignment="1" applyProtection="1">
      <alignment horizontal="left" wrapText="1"/>
      <protection locked="0"/>
    </xf>
    <xf numFmtId="166" fontId="6" fillId="0" borderId="3" xfId="1" applyNumberFormat="1" applyFont="1" applyBorder="1" applyAlignment="1" applyProtection="1">
      <alignment horizontal="right"/>
      <protection locked="0"/>
    </xf>
    <xf numFmtId="0" fontId="18" fillId="0" borderId="0" xfId="1" applyFont="1" applyAlignment="1" applyProtection="1">
      <alignment horizontal="left" wrapText="1"/>
      <protection locked="0"/>
    </xf>
    <xf numFmtId="0" fontId="18" fillId="0" borderId="0" xfId="1" applyFont="1" applyAlignment="1" applyProtection="1">
      <alignment horizontal="center" wrapText="1"/>
      <protection locked="0"/>
    </xf>
    <xf numFmtId="165" fontId="18" fillId="0" borderId="0" xfId="1" applyNumberFormat="1" applyFont="1" applyAlignment="1" applyProtection="1">
      <alignment horizontal="right"/>
      <protection locked="0"/>
    </xf>
    <xf numFmtId="2" fontId="13" fillId="0" borderId="0" xfId="1" applyNumberFormat="1" applyFont="1" applyAlignment="1" applyProtection="1">
      <alignment horizontal="right"/>
      <protection locked="0"/>
    </xf>
    <xf numFmtId="167" fontId="15" fillId="0" borderId="1" xfId="1" applyNumberFormat="1" applyFont="1" applyBorder="1" applyAlignment="1" applyProtection="1">
      <alignment horizontal="center"/>
      <protection locked="0"/>
    </xf>
    <xf numFmtId="0" fontId="6" fillId="0" borderId="2" xfId="1" applyFont="1" applyBorder="1" applyAlignment="1" applyProtection="1">
      <alignment horizontal="left" wrapText="1"/>
      <protection locked="0"/>
    </xf>
    <xf numFmtId="0" fontId="6" fillId="0" borderId="1" xfId="1" applyFont="1" applyBorder="1" applyAlignment="1" applyProtection="1">
      <alignment horizontal="left" wrapText="1"/>
      <protection locked="0"/>
    </xf>
    <xf numFmtId="0" fontId="6" fillId="0" borderId="1" xfId="1" applyFont="1" applyBorder="1" applyAlignment="1" applyProtection="1">
      <alignment horizontal="center" wrapText="1"/>
      <protection locked="0"/>
    </xf>
    <xf numFmtId="165" fontId="6" fillId="0" borderId="1" xfId="1" applyNumberFormat="1" applyFont="1" applyBorder="1" applyAlignment="1" applyProtection="1">
      <alignment horizontal="right"/>
      <protection locked="0"/>
    </xf>
    <xf numFmtId="166" fontId="6" fillId="0" borderId="1" xfId="1" applyNumberFormat="1" applyFont="1" applyBorder="1" applyAlignment="1" applyProtection="1">
      <alignment horizontal="right"/>
      <protection locked="0"/>
    </xf>
    <xf numFmtId="0" fontId="6" fillId="0" borderId="0" xfId="1" applyFont="1" applyAlignment="1" applyProtection="1">
      <alignment horizontal="left" wrapText="1"/>
      <protection locked="0"/>
    </xf>
    <xf numFmtId="0" fontId="15" fillId="0" borderId="0" xfId="1" applyFont="1" applyAlignment="1" applyProtection="1">
      <alignment horizontal="left" wrapText="1"/>
      <protection locked="0"/>
    </xf>
    <xf numFmtId="0" fontId="15" fillId="0" borderId="0" xfId="1" applyFont="1" applyAlignment="1" applyProtection="1">
      <alignment horizontal="center" wrapText="1"/>
      <protection locked="0"/>
    </xf>
    <xf numFmtId="165" fontId="6" fillId="0" borderId="0" xfId="1" applyNumberFormat="1" applyFont="1" applyAlignment="1" applyProtection="1">
      <alignment horizontal="right"/>
      <protection locked="0"/>
    </xf>
    <xf numFmtId="166" fontId="6" fillId="0" borderId="0" xfId="1" applyNumberFormat="1" applyFont="1" applyAlignment="1" applyProtection="1">
      <alignment horizontal="right"/>
      <protection locked="0"/>
    </xf>
    <xf numFmtId="167" fontId="6" fillId="0" borderId="0" xfId="1" applyNumberFormat="1" applyFont="1" applyAlignment="1" applyProtection="1">
      <alignment horizontal="center"/>
      <protection locked="0"/>
    </xf>
    <xf numFmtId="0" fontId="6" fillId="0" borderId="0" xfId="1" applyFont="1" applyAlignment="1" applyProtection="1">
      <alignment horizontal="center" wrapText="1"/>
      <protection locked="0"/>
    </xf>
    <xf numFmtId="2" fontId="16" fillId="0" borderId="0" xfId="1" applyNumberFormat="1" applyFont="1"/>
    <xf numFmtId="0" fontId="16" fillId="0" borderId="0" xfId="1" applyFont="1" applyAlignment="1">
      <alignment horizontal="center"/>
    </xf>
    <xf numFmtId="2" fontId="19" fillId="0" borderId="0" xfId="1" applyNumberFormat="1" applyFont="1"/>
    <xf numFmtId="166" fontId="6" fillId="0" borderId="3" xfId="1" applyNumberFormat="1" applyFont="1" applyBorder="1" applyAlignment="1" applyProtection="1">
      <alignment horizontal="right"/>
      <protection locked="0"/>
    </xf>
    <xf numFmtId="166" fontId="18" fillId="0" borderId="0" xfId="1" applyNumberFormat="1" applyFont="1" applyAlignment="1" applyProtection="1">
      <alignment horizontal="right"/>
      <protection locked="0"/>
    </xf>
    <xf numFmtId="3" fontId="6" fillId="0" borderId="2" xfId="1" applyNumberFormat="1" applyFont="1" applyBorder="1" applyAlignment="1" applyProtection="1">
      <alignment horizontal="left" wrapText="1"/>
      <protection locked="0"/>
    </xf>
    <xf numFmtId="0" fontId="13" fillId="0" borderId="0" xfId="1" applyFont="1" applyAlignment="1" applyProtection="1">
      <alignment horizontal="left" wrapText="1"/>
      <protection locked="0"/>
    </xf>
    <xf numFmtId="0" fontId="15" fillId="0" borderId="2" xfId="1" applyFont="1" applyBorder="1" applyAlignment="1" applyProtection="1">
      <alignment horizontal="left" wrapText="1"/>
      <protection locked="0"/>
    </xf>
    <xf numFmtId="0" fontId="15" fillId="0" borderId="1" xfId="1" applyFont="1" applyBorder="1" applyAlignment="1" applyProtection="1">
      <alignment horizontal="left" wrapText="1"/>
      <protection locked="0"/>
    </xf>
    <xf numFmtId="0" fontId="15" fillId="0" borderId="1" xfId="1" applyFont="1" applyBorder="1" applyAlignment="1" applyProtection="1">
      <alignment horizontal="center" wrapText="1"/>
      <protection locked="0"/>
    </xf>
    <xf numFmtId="165" fontId="15" fillId="0" borderId="1" xfId="1" applyNumberFormat="1" applyFont="1" applyBorder="1" applyAlignment="1" applyProtection="1">
      <alignment horizontal="right"/>
      <protection locked="0"/>
    </xf>
    <xf numFmtId="166" fontId="15" fillId="0" borderId="3" xfId="1" applyNumberFormat="1" applyFont="1" applyBorder="1" applyAlignment="1" applyProtection="1">
      <alignment horizontal="right"/>
      <protection locked="0"/>
    </xf>
    <xf numFmtId="166" fontId="15" fillId="0" borderId="1" xfId="1" applyNumberFormat="1" applyFont="1" applyBorder="1" applyAlignment="1" applyProtection="1">
      <alignment horizontal="right"/>
      <protection locked="0"/>
    </xf>
    <xf numFmtId="0" fontId="15" fillId="0" borderId="0" xfId="1" applyFont="1" applyAlignment="1" applyProtection="1">
      <alignment horizontal="left" wrapText="1"/>
      <protection locked="0"/>
    </xf>
    <xf numFmtId="0" fontId="15" fillId="0" borderId="0" xfId="1" applyFont="1" applyAlignment="1" applyProtection="1">
      <alignment horizontal="center" wrapText="1"/>
      <protection locked="0"/>
    </xf>
    <xf numFmtId="165" fontId="15" fillId="0" borderId="0" xfId="1" applyNumberFormat="1" applyFont="1" applyAlignment="1" applyProtection="1">
      <alignment horizontal="right"/>
      <protection locked="0"/>
    </xf>
    <xf numFmtId="166" fontId="15" fillId="0" borderId="0" xfId="1" applyNumberFormat="1" applyFont="1" applyAlignment="1" applyProtection="1">
      <alignment horizontal="right"/>
      <protection locked="0"/>
    </xf>
    <xf numFmtId="0" fontId="1" fillId="0" borderId="0" xfId="1" applyAlignment="1">
      <alignment horizontal="center"/>
    </xf>
    <xf numFmtId="166" fontId="1" fillId="0" borderId="0" xfId="1" applyNumberFormat="1"/>
    <xf numFmtId="0" fontId="15" fillId="0" borderId="2" xfId="1" applyFont="1" applyBorder="1" applyAlignment="1" applyProtection="1">
      <alignment horizontal="left" wrapText="1"/>
      <protection locked="0"/>
    </xf>
    <xf numFmtId="0" fontId="15" fillId="0" borderId="1" xfId="1" applyFont="1" applyBorder="1" applyAlignment="1" applyProtection="1">
      <alignment horizontal="left" wrapText="1"/>
      <protection locked="0"/>
    </xf>
    <xf numFmtId="0" fontId="15" fillId="0" borderId="1" xfId="1" applyFont="1" applyBorder="1" applyAlignment="1" applyProtection="1">
      <alignment horizontal="center" wrapText="1"/>
      <protection locked="0"/>
    </xf>
    <xf numFmtId="165" fontId="15" fillId="0" borderId="1" xfId="1" applyNumberFormat="1" applyFont="1" applyBorder="1" applyAlignment="1" applyProtection="1">
      <alignment horizontal="right"/>
      <protection locked="0"/>
    </xf>
    <xf numFmtId="166" fontId="15" fillId="0" borderId="3" xfId="1" applyNumberFormat="1" applyFont="1" applyBorder="1" applyAlignment="1" applyProtection="1">
      <alignment horizontal="right"/>
      <protection locked="0"/>
    </xf>
    <xf numFmtId="0" fontId="15" fillId="0" borderId="3" xfId="1" applyFont="1" applyBorder="1" applyAlignment="1" applyProtection="1">
      <alignment horizontal="left" wrapText="1"/>
      <protection locked="0"/>
    </xf>
    <xf numFmtId="0" fontId="1" fillId="0" borderId="1" xfId="1" applyBorder="1" applyAlignment="1">
      <alignment horizontal="center"/>
    </xf>
    <xf numFmtId="0" fontId="20" fillId="0" borderId="0" xfId="1" applyFont="1"/>
    <xf numFmtId="0" fontId="20" fillId="0" borderId="0" xfId="1" applyFont="1" applyAlignment="1" applyProtection="1">
      <alignment horizontal="left" wrapText="1"/>
      <protection locked="0"/>
    </xf>
    <xf numFmtId="0" fontId="21" fillId="0" borderId="0" xfId="1" applyFont="1" applyAlignment="1" applyProtection="1">
      <alignment horizontal="left" wrapText="1"/>
      <protection locked="0"/>
    </xf>
    <xf numFmtId="0" fontId="22" fillId="0" borderId="0" xfId="1" applyFont="1" applyAlignment="1" applyProtection="1">
      <alignment horizontal="center" wrapText="1"/>
      <protection locked="0"/>
    </xf>
    <xf numFmtId="165" fontId="22" fillId="0" borderId="0" xfId="1" applyNumberFormat="1" applyFont="1" applyAlignment="1" applyProtection="1">
      <alignment horizontal="right"/>
      <protection locked="0"/>
    </xf>
    <xf numFmtId="0" fontId="22" fillId="0" borderId="0" xfId="1" applyFont="1"/>
    <xf numFmtId="2" fontId="21" fillId="0" borderId="0" xfId="1" applyNumberFormat="1" applyFont="1"/>
    <xf numFmtId="0" fontId="20" fillId="0" borderId="1" xfId="1" applyFont="1" applyBorder="1" applyAlignment="1">
      <alignment horizontal="center"/>
    </xf>
    <xf numFmtId="0" fontId="20" fillId="0" borderId="1" xfId="1" applyFont="1" applyBorder="1" applyAlignment="1" applyProtection="1">
      <alignment horizontal="left" wrapText="1"/>
      <protection locked="0"/>
    </xf>
    <xf numFmtId="0" fontId="23" fillId="0" borderId="1" xfId="1" applyFont="1" applyBorder="1" applyAlignment="1" applyProtection="1">
      <alignment horizontal="left" wrapText="1"/>
      <protection locked="0"/>
    </xf>
    <xf numFmtId="0" fontId="20" fillId="0" borderId="1" xfId="1" applyFont="1" applyBorder="1" applyAlignment="1" applyProtection="1">
      <alignment horizontal="center" wrapText="1"/>
      <protection locked="0"/>
    </xf>
    <xf numFmtId="165" fontId="20" fillId="0" borderId="1" xfId="1" applyNumberFormat="1" applyFont="1" applyBorder="1" applyAlignment="1" applyProtection="1">
      <alignment horizontal="right"/>
      <protection locked="0"/>
    </xf>
    <xf numFmtId="0" fontId="20" fillId="0" borderId="1" xfId="1" applyFont="1" applyBorder="1"/>
    <xf numFmtId="0" fontId="20" fillId="0" borderId="4" xfId="1" applyFont="1" applyBorder="1" applyAlignment="1" applyProtection="1">
      <alignment horizontal="left" wrapText="1"/>
      <protection locked="0"/>
    </xf>
    <xf numFmtId="0" fontId="23" fillId="0" borderId="5" xfId="1" applyFont="1" applyBorder="1" applyAlignment="1" applyProtection="1">
      <alignment horizontal="left" wrapText="1"/>
      <protection locked="0"/>
    </xf>
    <xf numFmtId="0" fontId="23" fillId="0" borderId="5" xfId="1" applyFont="1" applyBorder="1" applyAlignment="1" applyProtection="1">
      <alignment horizontal="center" wrapText="1"/>
      <protection locked="0"/>
    </xf>
    <xf numFmtId="165" fontId="23" fillId="0" borderId="5" xfId="1" applyNumberFormat="1" applyFont="1" applyBorder="1" applyAlignment="1" applyProtection="1">
      <alignment horizontal="right"/>
      <protection locked="0"/>
    </xf>
    <xf numFmtId="166" fontId="24" fillId="0" borderId="5" xfId="1" applyNumberFormat="1" applyFont="1" applyBorder="1" applyAlignment="1" applyProtection="1">
      <alignment horizontal="right"/>
      <protection locked="0"/>
    </xf>
    <xf numFmtId="0" fontId="20" fillId="0" borderId="5" xfId="1" applyFont="1" applyBorder="1" applyAlignment="1">
      <alignment horizontal="center"/>
    </xf>
    <xf numFmtId="0" fontId="20" fillId="0" borderId="3" xfId="1" applyFont="1" applyBorder="1" applyAlignment="1" applyProtection="1">
      <alignment horizontal="left" wrapText="1"/>
      <protection locked="0"/>
    </xf>
    <xf numFmtId="0" fontId="23" fillId="0" borderId="1" xfId="1" applyFont="1" applyBorder="1" applyAlignment="1" applyProtection="1">
      <alignment horizontal="left" vertical="top" wrapText="1" shrinkToFit="1"/>
      <protection locked="0"/>
    </xf>
    <xf numFmtId="0" fontId="23" fillId="0" borderId="1" xfId="1" applyFont="1" applyBorder="1" applyAlignment="1" applyProtection="1">
      <alignment horizontal="center" wrapText="1"/>
      <protection locked="0"/>
    </xf>
    <xf numFmtId="165" fontId="23" fillId="0" borderId="1" xfId="1" applyNumberFormat="1" applyFont="1" applyBorder="1" applyAlignment="1" applyProtection="1">
      <alignment horizontal="right"/>
      <protection locked="0"/>
    </xf>
    <xf numFmtId="166" fontId="20" fillId="0" borderId="1" xfId="1" applyNumberFormat="1" applyFont="1" applyBorder="1" applyAlignment="1" applyProtection="1">
      <alignment horizontal="right"/>
      <protection locked="0"/>
    </xf>
    <xf numFmtId="0" fontId="23" fillId="0" borderId="1" xfId="1" applyFont="1" applyBorder="1" applyAlignment="1" applyProtection="1">
      <alignment horizontal="center" wrapText="1"/>
      <protection locked="0"/>
    </xf>
    <xf numFmtId="165" fontId="23" fillId="0" borderId="1" xfId="1" applyNumberFormat="1" applyFont="1" applyBorder="1" applyAlignment="1" applyProtection="1">
      <alignment horizontal="right"/>
      <protection locked="0"/>
    </xf>
    <xf numFmtId="166" fontId="23" fillId="0" borderId="1" xfId="1" applyNumberFormat="1" applyFont="1" applyBorder="1" applyAlignment="1" applyProtection="1">
      <alignment horizontal="right"/>
      <protection locked="0"/>
    </xf>
    <xf numFmtId="167" fontId="20" fillId="0" borderId="0" xfId="1" applyNumberFormat="1" applyFont="1" applyAlignment="1" applyProtection="1">
      <alignment horizontal="center"/>
      <protection locked="0"/>
    </xf>
    <xf numFmtId="0" fontId="20" fillId="0" borderId="0" xfId="1" applyFont="1" applyAlignment="1" applyProtection="1">
      <alignment horizontal="left" wrapText="1"/>
      <protection locked="0"/>
    </xf>
    <xf numFmtId="0" fontId="24" fillId="0" borderId="0" xfId="1" applyFont="1" applyAlignment="1" applyProtection="1">
      <alignment horizontal="left" wrapText="1"/>
      <protection locked="0"/>
    </xf>
    <xf numFmtId="0" fontId="20" fillId="0" borderId="0" xfId="1" applyFont="1" applyAlignment="1" applyProtection="1">
      <alignment horizontal="center" wrapText="1"/>
      <protection locked="0"/>
    </xf>
    <xf numFmtId="165" fontId="20" fillId="0" borderId="0" xfId="1" applyNumberFormat="1" applyFont="1" applyAlignment="1" applyProtection="1">
      <alignment horizontal="right"/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0" fontId="20" fillId="0" borderId="0" xfId="1" applyFont="1" applyAlignment="1">
      <alignment horizontal="center"/>
    </xf>
    <xf numFmtId="3" fontId="23" fillId="0" borderId="0" xfId="1" applyNumberFormat="1" applyFont="1" applyAlignment="1" applyProtection="1">
      <alignment horizontal="left" wrapText="1"/>
      <protection locked="0"/>
    </xf>
    <xf numFmtId="49" fontId="23" fillId="0" borderId="0" xfId="1" applyNumberFormat="1" applyFont="1" applyAlignment="1" applyProtection="1">
      <alignment horizontal="left" wrapText="1"/>
      <protection locked="0"/>
    </xf>
    <xf numFmtId="0" fontId="23" fillId="0" borderId="0" xfId="1" applyFont="1" applyAlignment="1" applyProtection="1">
      <alignment horizontal="center" wrapText="1"/>
      <protection locked="0"/>
    </xf>
    <xf numFmtId="165" fontId="23" fillId="0" borderId="0" xfId="1" applyNumberFormat="1" applyFont="1" applyAlignment="1" applyProtection="1">
      <alignment horizontal="right"/>
      <protection locked="0"/>
    </xf>
    <xf numFmtId="166" fontId="23" fillId="0" borderId="0" xfId="1" applyNumberFormat="1" applyFont="1" applyAlignment="1" applyProtection="1">
      <alignment horizontal="right"/>
      <protection locked="0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/>
    </xf>
    <xf numFmtId="0" fontId="11" fillId="0" borderId="0" xfId="1" applyFont="1" applyAlignment="1" applyProtection="1">
      <alignment horizontal="center" wrapText="1"/>
      <protection locked="0"/>
    </xf>
    <xf numFmtId="0" fontId="13" fillId="0" borderId="0" xfId="1" applyFont="1" applyAlignment="1" applyProtection="1">
      <alignment horizontal="center" wrapText="1"/>
      <protection locked="0"/>
    </xf>
    <xf numFmtId="0" fontId="6" fillId="0" borderId="0" xfId="1" applyFont="1" applyAlignment="1" applyProtection="1">
      <alignment horizontal="left" wrapText="1"/>
      <protection locked="0"/>
    </xf>
    <xf numFmtId="0" fontId="6" fillId="0" borderId="0" xfId="1" applyFont="1" applyAlignment="1" applyProtection="1">
      <alignment horizontal="center" wrapText="1"/>
      <protection locked="0"/>
    </xf>
    <xf numFmtId="165" fontId="6" fillId="0" borderId="0" xfId="1" applyNumberFormat="1" applyFont="1" applyAlignment="1" applyProtection="1">
      <alignment horizontal="right"/>
      <protection locked="0"/>
    </xf>
    <xf numFmtId="166" fontId="6" fillId="0" borderId="0" xfId="1" applyNumberFormat="1" applyFont="1" applyAlignment="1" applyProtection="1">
      <alignment horizontal="right"/>
      <protection locked="0"/>
    </xf>
    <xf numFmtId="2" fontId="17" fillId="0" borderId="0" xfId="1" applyNumberFormat="1" applyFont="1"/>
    <xf numFmtId="167" fontId="15" fillId="0" borderId="0" xfId="1" applyNumberFormat="1" applyFont="1" applyAlignment="1" applyProtection="1">
      <alignment horizontal="center"/>
      <protection locked="0"/>
    </xf>
    <xf numFmtId="0" fontId="15" fillId="0" borderId="0" xfId="1" applyFont="1" applyAlignment="1" applyProtection="1">
      <alignment horizontal="left" wrapText="1"/>
      <protection locked="0"/>
    </xf>
    <xf numFmtId="0" fontId="15" fillId="0" borderId="0" xfId="1" applyFont="1" applyAlignment="1" applyProtection="1">
      <alignment horizontal="center" wrapText="1"/>
      <protection locked="0"/>
    </xf>
    <xf numFmtId="0" fontId="15" fillId="0" borderId="1" xfId="1" applyFont="1" applyBorder="1" applyAlignment="1" applyProtection="1">
      <alignment horizontal="left" wrapText="1"/>
      <protection locked="0"/>
    </xf>
    <xf numFmtId="0" fontId="15" fillId="0" borderId="1" xfId="1" applyFont="1" applyBorder="1" applyAlignment="1" applyProtection="1">
      <alignment horizontal="center" wrapText="1"/>
      <protection locked="0"/>
    </xf>
    <xf numFmtId="0" fontId="15" fillId="0" borderId="1" xfId="1" applyFont="1" applyBorder="1" applyAlignment="1">
      <alignment horizontal="center"/>
    </xf>
    <xf numFmtId="0" fontId="25" fillId="0" borderId="0" xfId="1" applyFont="1"/>
    <xf numFmtId="166" fontId="25" fillId="0" borderId="0" xfId="1" applyNumberFormat="1" applyFont="1"/>
    <xf numFmtId="2" fontId="25" fillId="0" borderId="0" xfId="1" applyNumberFormat="1" applyFont="1"/>
    <xf numFmtId="0" fontId="25" fillId="0" borderId="0" xfId="1" applyFont="1" applyAlignment="1">
      <alignment horizontal="center"/>
    </xf>
    <xf numFmtId="2" fontId="13" fillId="0" borderId="0" xfId="1" applyNumberFormat="1" applyFont="1"/>
    <xf numFmtId="0" fontId="26" fillId="0" borderId="0" xfId="1" applyFont="1" applyAlignment="1">
      <alignment horizontal="center"/>
    </xf>
    <xf numFmtId="0" fontId="15" fillId="0" borderId="6" xfId="1" applyFont="1" applyBorder="1" applyAlignment="1" applyProtection="1">
      <alignment horizontal="left" wrapText="1"/>
      <protection locked="0"/>
    </xf>
    <xf numFmtId="0" fontId="22" fillId="0" borderId="0" xfId="1" applyFont="1" applyAlignment="1">
      <alignment horizontal="center"/>
    </xf>
    <xf numFmtId="0" fontId="20" fillId="0" borderId="6" xfId="1" applyFont="1" applyBorder="1" applyAlignment="1" applyProtection="1">
      <alignment horizontal="left" wrapText="1"/>
      <protection locked="0"/>
    </xf>
    <xf numFmtId="0" fontId="23" fillId="0" borderId="1" xfId="1" applyFont="1" applyBorder="1" applyAlignment="1">
      <alignment horizontal="center"/>
    </xf>
    <xf numFmtId="0" fontId="23" fillId="0" borderId="1" xfId="1" applyFont="1" applyBorder="1"/>
    <xf numFmtId="166" fontId="20" fillId="0" borderId="1" xfId="1" applyNumberFormat="1" applyFont="1" applyBorder="1" applyAlignment="1" applyProtection="1">
      <alignment horizontal="right"/>
      <protection locked="0"/>
    </xf>
    <xf numFmtId="166" fontId="23" fillId="0" borderId="1" xfId="1" applyNumberFormat="1" applyFont="1" applyBorder="1" applyAlignment="1" applyProtection="1">
      <alignment horizontal="right"/>
      <protection locked="0"/>
    </xf>
    <xf numFmtId="0" fontId="23" fillId="0" borderId="1" xfId="1" applyFont="1" applyBorder="1" applyAlignment="1" applyProtection="1">
      <alignment horizontal="left" wrapText="1"/>
      <protection locked="0"/>
    </xf>
    <xf numFmtId="0" fontId="20" fillId="0" borderId="0" xfId="1" applyFont="1" applyAlignment="1" applyProtection="1">
      <alignment horizontal="left" wrapText="1"/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0" fontId="23" fillId="0" borderId="0" xfId="1" applyFont="1" applyAlignment="1" applyProtection="1">
      <alignment horizontal="left" wrapText="1"/>
      <protection locked="0"/>
    </xf>
    <xf numFmtId="166" fontId="23" fillId="0" borderId="0" xfId="1" applyNumberFormat="1" applyFont="1" applyAlignment="1" applyProtection="1">
      <alignment horizontal="right"/>
      <protection locked="0"/>
    </xf>
    <xf numFmtId="3" fontId="6" fillId="0" borderId="1" xfId="1" applyNumberFormat="1" applyFont="1" applyBorder="1" applyAlignment="1" applyProtection="1">
      <alignment horizontal="left" wrapText="1"/>
      <protection locked="0"/>
    </xf>
    <xf numFmtId="2" fontId="26" fillId="0" borderId="0" xfId="1" applyNumberFormat="1" applyFont="1"/>
    <xf numFmtId="166" fontId="13" fillId="0" borderId="0" xfId="1" applyNumberFormat="1" applyFont="1" applyAlignment="1" applyProtection="1">
      <alignment horizontal="center"/>
      <protection locked="0"/>
    </xf>
    <xf numFmtId="167" fontId="15" fillId="0" borderId="0" xfId="1" applyNumberFormat="1" applyFont="1" applyAlignment="1" applyProtection="1">
      <alignment horizontal="center"/>
      <protection locked="0"/>
    </xf>
    <xf numFmtId="2" fontId="15" fillId="0" borderId="0" xfId="1" applyNumberFormat="1" applyFont="1" applyAlignment="1" applyProtection="1">
      <alignment horizontal="right"/>
      <protection locked="0"/>
    </xf>
    <xf numFmtId="0" fontId="15" fillId="0" borderId="0" xfId="1" applyFont="1" applyAlignment="1">
      <alignment horizontal="center"/>
    </xf>
    <xf numFmtId="167" fontId="15" fillId="0" borderId="5" xfId="1" applyNumberFormat="1" applyFont="1" applyBorder="1" applyAlignment="1" applyProtection="1">
      <alignment horizontal="center"/>
      <protection locked="0"/>
    </xf>
    <xf numFmtId="0" fontId="6" fillId="0" borderId="5" xfId="1" applyFont="1" applyBorder="1" applyAlignment="1" applyProtection="1">
      <alignment horizontal="left" wrapText="1"/>
      <protection locked="0"/>
    </xf>
    <xf numFmtId="0" fontId="6" fillId="0" borderId="5" xfId="1" applyFont="1" applyBorder="1" applyAlignment="1" applyProtection="1">
      <alignment horizontal="center" wrapText="1"/>
      <protection locked="0"/>
    </xf>
    <xf numFmtId="165" fontId="6" fillId="0" borderId="5" xfId="1" applyNumberFormat="1" applyFont="1" applyBorder="1" applyAlignment="1" applyProtection="1">
      <alignment horizontal="right"/>
      <protection locked="0"/>
    </xf>
    <xf numFmtId="166" fontId="6" fillId="0" borderId="4" xfId="1" applyNumberFormat="1" applyFont="1" applyBorder="1" applyAlignment="1" applyProtection="1">
      <alignment horizontal="right"/>
      <protection locked="0"/>
    </xf>
    <xf numFmtId="0" fontId="16" fillId="0" borderId="5" xfId="1" applyFont="1" applyBorder="1" applyAlignment="1">
      <alignment horizontal="center"/>
    </xf>
    <xf numFmtId="2" fontId="16" fillId="0" borderId="1" xfId="1" applyNumberFormat="1" applyFont="1" applyBorder="1"/>
    <xf numFmtId="0" fontId="27" fillId="0" borderId="0" xfId="1" applyFont="1"/>
    <xf numFmtId="0" fontId="28" fillId="0" borderId="0" xfId="1" applyFont="1" applyAlignment="1" applyProtection="1">
      <alignment horizontal="center" wrapText="1"/>
      <protection locked="0"/>
    </xf>
    <xf numFmtId="165" fontId="28" fillId="0" borderId="0" xfId="1" applyNumberFormat="1" applyFont="1" applyAlignment="1" applyProtection="1">
      <alignment horizontal="right"/>
      <protection locked="0"/>
    </xf>
    <xf numFmtId="0" fontId="29" fillId="0" borderId="0" xfId="1" applyFont="1"/>
    <xf numFmtId="2" fontId="30" fillId="0" borderId="0" xfId="1" applyNumberFormat="1" applyFont="1"/>
    <xf numFmtId="0" fontId="27" fillId="0" borderId="1" xfId="1" applyFont="1" applyBorder="1" applyAlignment="1">
      <alignment horizontal="center"/>
    </xf>
    <xf numFmtId="0" fontId="27" fillId="0" borderId="1" xfId="1" applyFont="1" applyBorder="1"/>
    <xf numFmtId="0" fontId="31" fillId="0" borderId="1" xfId="1" applyFont="1" applyBorder="1" applyAlignment="1">
      <alignment horizontal="center"/>
    </xf>
    <xf numFmtId="0" fontId="27" fillId="0" borderId="0" xfId="1" applyFont="1" applyAlignment="1">
      <alignment horizontal="center"/>
    </xf>
    <xf numFmtId="0" fontId="18" fillId="0" borderId="0" xfId="1" applyFont="1" applyAlignment="1" applyProtection="1">
      <alignment horizontal="left" wrapText="1"/>
      <protection locked="0"/>
    </xf>
    <xf numFmtId="0" fontId="18" fillId="0" borderId="0" xfId="1" applyFont="1" applyAlignment="1" applyProtection="1">
      <alignment horizontal="center" wrapText="1"/>
      <protection locked="0"/>
    </xf>
    <xf numFmtId="165" fontId="18" fillId="0" borderId="0" xfId="1" applyNumberFormat="1" applyFont="1" applyAlignment="1" applyProtection="1">
      <alignment horizontal="right"/>
      <protection locked="0"/>
    </xf>
    <xf numFmtId="166" fontId="18" fillId="0" borderId="0" xfId="1" applyNumberFormat="1" applyFont="1" applyAlignment="1" applyProtection="1">
      <alignment horizontal="right"/>
      <protection locked="0"/>
    </xf>
    <xf numFmtId="0" fontId="15" fillId="0" borderId="5" xfId="1" applyFont="1" applyBorder="1" applyAlignment="1" applyProtection="1">
      <alignment horizontal="left" wrapText="1"/>
      <protection locked="0"/>
    </xf>
    <xf numFmtId="0" fontId="15" fillId="0" borderId="5" xfId="1" applyFont="1" applyBorder="1" applyAlignment="1" applyProtection="1">
      <alignment horizontal="center" wrapText="1"/>
      <protection locked="0"/>
    </xf>
    <xf numFmtId="2" fontId="15" fillId="0" borderId="0" xfId="1" applyNumberFormat="1" applyFont="1"/>
    <xf numFmtId="0" fontId="32" fillId="0" borderId="0" xfId="1" applyFont="1" applyAlignment="1" applyProtection="1">
      <alignment horizontal="left" wrapText="1"/>
      <protection locked="0"/>
    </xf>
    <xf numFmtId="0" fontId="32" fillId="0" borderId="0" xfId="1" applyFont="1" applyAlignment="1" applyProtection="1">
      <alignment horizontal="center" wrapText="1"/>
      <protection locked="0"/>
    </xf>
    <xf numFmtId="165" fontId="32" fillId="0" borderId="0" xfId="1" applyNumberFormat="1" applyFont="1" applyAlignment="1" applyProtection="1">
      <alignment horizontal="right"/>
      <protection locked="0"/>
    </xf>
    <xf numFmtId="0" fontId="33" fillId="0" borderId="0" xfId="1" applyFont="1" applyAlignment="1" applyProtection="1">
      <alignment horizontal="left" wrapText="1"/>
      <protection locked="0"/>
    </xf>
    <xf numFmtId="0" fontId="34" fillId="0" borderId="0" xfId="1" applyFont="1" applyAlignment="1" applyProtection="1">
      <alignment horizontal="center" wrapText="1"/>
      <protection locked="0"/>
    </xf>
    <xf numFmtId="165" fontId="34" fillId="0" borderId="0" xfId="1" applyNumberFormat="1" applyFont="1" applyAlignment="1" applyProtection="1">
      <alignment horizontal="right"/>
      <protection locked="0"/>
    </xf>
    <xf numFmtId="49" fontId="34" fillId="0" borderId="0" xfId="1" applyNumberFormat="1" applyFont="1" applyAlignment="1" applyProtection="1">
      <alignment horizontal="left" wrapText="1"/>
      <protection locked="0"/>
    </xf>
    <xf numFmtId="0" fontId="32" fillId="0" borderId="0" xfId="1" applyFont="1" applyAlignment="1" applyProtection="1">
      <alignment horizontal="center" wrapText="1"/>
      <protection locked="0"/>
    </xf>
    <xf numFmtId="165" fontId="32" fillId="0" borderId="0" xfId="1" applyNumberFormat="1" applyFont="1" applyAlignment="1" applyProtection="1">
      <alignment horizontal="right"/>
      <protection locked="0"/>
    </xf>
    <xf numFmtId="0" fontId="35" fillId="0" borderId="0" xfId="1" applyFont="1" applyAlignment="1">
      <alignment horizontal="left"/>
    </xf>
    <xf numFmtId="0" fontId="36" fillId="0" borderId="0" xfId="1" applyFont="1" applyAlignment="1">
      <alignment horizontal="left"/>
    </xf>
    <xf numFmtId="0" fontId="37" fillId="0" borderId="0" xfId="1" applyFont="1"/>
    <xf numFmtId="0" fontId="38" fillId="0" borderId="0" xfId="1" applyFont="1"/>
    <xf numFmtId="0" fontId="35" fillId="0" borderId="0" xfId="1" applyFont="1" applyAlignment="1">
      <alignment horizontal="left" vertical="center"/>
    </xf>
    <xf numFmtId="0" fontId="38" fillId="0" borderId="0" xfId="1" applyFont="1" applyAlignment="1">
      <alignment horizontal="center"/>
    </xf>
    <xf numFmtId="0" fontId="38" fillId="0" borderId="1" xfId="1" applyFont="1" applyBorder="1" applyAlignment="1">
      <alignment horizontal="center"/>
    </xf>
    <xf numFmtId="0" fontId="38" fillId="0" borderId="1" xfId="1" applyFont="1" applyBorder="1"/>
    <xf numFmtId="2" fontId="38" fillId="0" borderId="1" xfId="1" applyNumberFormat="1" applyFont="1" applyBorder="1"/>
    <xf numFmtId="2" fontId="38" fillId="0" borderId="0" xfId="1" applyNumberFormat="1" applyFont="1"/>
  </cellXfs>
  <cellStyles count="2">
    <cellStyle name="Normálna" xfId="0" builtinId="0"/>
    <cellStyle name="Vysvetľujúci text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8"/>
  <sheetViews>
    <sheetView zoomScaleNormal="100" zoomScalePageLayoutView="60" workbookViewId="0"/>
  </sheetViews>
  <sheetFormatPr defaultRowHeight="15"/>
  <cols>
    <col min="1" max="1" width="7.140625" style="4" customWidth="1"/>
    <col min="2" max="2" width="12.85546875" style="4" customWidth="1"/>
    <col min="3" max="3" width="43.85546875" style="4" customWidth="1"/>
    <col min="4" max="4" width="10.7109375" style="4" customWidth="1"/>
    <col min="5" max="5" width="9.5703125" style="4" customWidth="1"/>
    <col min="6" max="6" width="8.7109375" style="4" customWidth="1"/>
    <col min="7" max="7" width="11" style="4" customWidth="1"/>
    <col min="8" max="8" width="11.140625" style="4" customWidth="1"/>
    <col min="9" max="1025" width="8.7109375" style="4" customWidth="1"/>
  </cols>
  <sheetData>
    <row r="1" spans="1:8" s="5" customFormat="1" ht="27.75" customHeight="1">
      <c r="A1" s="3" t="s">
        <v>0</v>
      </c>
      <c r="B1" s="3"/>
      <c r="C1" s="3"/>
      <c r="D1" s="3"/>
      <c r="E1" s="3"/>
      <c r="F1" s="3"/>
      <c r="G1" s="3"/>
      <c r="H1" s="3"/>
    </row>
    <row r="2" spans="1:8" s="5" customFormat="1" ht="12.75" customHeight="1">
      <c r="A2" s="6" t="s">
        <v>1</v>
      </c>
      <c r="B2" s="7" t="s">
        <v>2</v>
      </c>
      <c r="C2" s="7"/>
      <c r="D2" s="7"/>
      <c r="E2" s="7"/>
      <c r="F2" s="7"/>
      <c r="G2" s="7"/>
      <c r="H2" s="7"/>
    </row>
    <row r="3" spans="1:8" s="5" customFormat="1" ht="12.75" customHeight="1">
      <c r="A3" s="6" t="s">
        <v>3</v>
      </c>
      <c r="B3" s="7"/>
      <c r="C3" s="7"/>
      <c r="D3" s="7"/>
      <c r="E3" s="7"/>
      <c r="F3" s="7"/>
      <c r="G3" s="7"/>
      <c r="H3" s="7"/>
    </row>
    <row r="4" spans="1:8" s="5" customFormat="1" ht="13.5" customHeight="1">
      <c r="A4" s="8" t="s">
        <v>4</v>
      </c>
      <c r="B4" s="9" t="s">
        <v>5</v>
      </c>
      <c r="C4" s="10"/>
      <c r="D4" s="11"/>
      <c r="E4" s="11"/>
      <c r="F4" s="11"/>
      <c r="G4" s="11"/>
      <c r="H4" s="11"/>
    </row>
    <row r="5" spans="1:8" s="5" customFormat="1" ht="6.75" customHeight="1">
      <c r="A5" s="12"/>
      <c r="B5" s="13"/>
      <c r="C5" s="13"/>
      <c r="D5" s="13"/>
      <c r="E5" s="14"/>
      <c r="F5" s="15"/>
      <c r="G5" s="15"/>
      <c r="H5" s="14"/>
    </row>
    <row r="6" spans="1:8" s="5" customFormat="1" ht="12.75" customHeight="1">
      <c r="A6" s="16" t="s">
        <v>6</v>
      </c>
      <c r="B6" s="7"/>
      <c r="C6" s="7"/>
      <c r="D6" s="7"/>
      <c r="E6" s="7"/>
      <c r="F6" s="7"/>
      <c r="G6" s="7"/>
      <c r="H6" s="7"/>
    </row>
    <row r="7" spans="1:8" s="5" customFormat="1" ht="13.5" customHeight="1">
      <c r="A7" s="16" t="s">
        <v>7</v>
      </c>
      <c r="B7" s="7"/>
      <c r="C7" s="7"/>
      <c r="D7" s="7"/>
      <c r="E7" s="16" t="s">
        <v>8</v>
      </c>
      <c r="F7" s="7"/>
      <c r="G7" s="7"/>
      <c r="H7" s="7"/>
    </row>
    <row r="8" spans="1:8" s="5" customFormat="1" ht="13.5" customHeight="1">
      <c r="A8" s="2" t="s">
        <v>9</v>
      </c>
      <c r="B8" s="2"/>
      <c r="C8" s="2"/>
      <c r="D8" s="17"/>
      <c r="E8" s="16" t="s">
        <v>10</v>
      </c>
      <c r="F8" s="18"/>
      <c r="G8" s="18"/>
      <c r="H8" s="19"/>
    </row>
    <row r="9" spans="1:8" s="5" customFormat="1" ht="6.75" customHeight="1">
      <c r="A9" s="12"/>
      <c r="B9" s="12"/>
      <c r="C9" s="12"/>
      <c r="D9" s="12"/>
      <c r="E9" s="12"/>
      <c r="F9" s="12"/>
      <c r="G9" s="12"/>
      <c r="H9" s="12"/>
    </row>
    <row r="10" spans="1:8" s="5" customFormat="1" ht="28.5" customHeight="1">
      <c r="A10" s="20" t="s">
        <v>11</v>
      </c>
      <c r="B10" s="20" t="s">
        <v>12</v>
      </c>
      <c r="C10" s="20" t="s">
        <v>13</v>
      </c>
      <c r="D10" s="20" t="s">
        <v>14</v>
      </c>
      <c r="E10" s="20" t="s">
        <v>15</v>
      </c>
      <c r="F10" s="20" t="s">
        <v>16</v>
      </c>
      <c r="G10" s="20" t="s">
        <v>17</v>
      </c>
      <c r="H10" s="20" t="s">
        <v>18</v>
      </c>
    </row>
    <row r="11" spans="1:8" s="5" customFormat="1" ht="12.75" hidden="1" customHeight="1">
      <c r="A11" s="20" t="s">
        <v>19</v>
      </c>
      <c r="B11" s="20" t="s">
        <v>20</v>
      </c>
      <c r="C11" s="20" t="s">
        <v>21</v>
      </c>
      <c r="D11" s="20" t="s">
        <v>22</v>
      </c>
      <c r="E11" s="20" t="s">
        <v>23</v>
      </c>
      <c r="F11" s="20" t="s">
        <v>24</v>
      </c>
      <c r="G11" s="20" t="s">
        <v>25</v>
      </c>
      <c r="H11" s="20" t="s">
        <v>26</v>
      </c>
    </row>
    <row r="12" spans="1:8" s="5" customFormat="1" ht="21.95" customHeight="1">
      <c r="A12" s="12"/>
      <c r="B12" s="12"/>
      <c r="C12" s="12"/>
      <c r="D12" s="12"/>
      <c r="E12" s="12"/>
      <c r="F12" s="12"/>
      <c r="G12" s="12"/>
      <c r="H12" s="12"/>
    </row>
    <row r="13" spans="1:8" s="5" customFormat="1">
      <c r="A13" s="21"/>
      <c r="B13" s="22"/>
      <c r="C13" s="22" t="s">
        <v>27</v>
      </c>
      <c r="D13" s="22"/>
      <c r="E13" s="23"/>
      <c r="F13" s="24"/>
      <c r="G13" s="25">
        <f>G14+G20+G23+G28+G36+G42+G47+G52</f>
        <v>27694.209000000003</v>
      </c>
      <c r="H13" s="23">
        <f>G13*1.2</f>
        <v>33233.050800000005</v>
      </c>
    </row>
    <row r="14" spans="1:8" s="5" customFormat="1">
      <c r="A14" s="26"/>
      <c r="B14" s="27" t="s">
        <v>19</v>
      </c>
      <c r="C14" s="27" t="s">
        <v>28</v>
      </c>
      <c r="D14" s="27"/>
      <c r="E14" s="28"/>
      <c r="F14" s="29"/>
      <c r="G14" s="30">
        <f>SUM(G15:G18)</f>
        <v>1495.5839999999998</v>
      </c>
      <c r="H14" s="31"/>
    </row>
    <row r="15" spans="1:8" s="5" customFormat="1">
      <c r="A15" s="32">
        <v>1</v>
      </c>
      <c r="B15" s="33" t="s">
        <v>29</v>
      </c>
      <c r="C15" s="33" t="s">
        <v>30</v>
      </c>
      <c r="D15" s="34" t="s">
        <v>31</v>
      </c>
      <c r="E15" s="35">
        <v>9.6479999999999997</v>
      </c>
      <c r="F15" s="36">
        <v>45</v>
      </c>
      <c r="G15" s="37">
        <f>E15*F15</f>
        <v>434.15999999999997</v>
      </c>
      <c r="H15" s="38">
        <v>20</v>
      </c>
    </row>
    <row r="16" spans="1:8" s="5" customFormat="1" ht="22.5">
      <c r="A16" s="32">
        <v>2</v>
      </c>
      <c r="B16" s="39">
        <v>162601102</v>
      </c>
      <c r="C16" s="39" t="s">
        <v>32</v>
      </c>
      <c r="D16" s="40" t="s">
        <v>31</v>
      </c>
      <c r="E16" s="41">
        <v>81.647999999999996</v>
      </c>
      <c r="F16" s="42">
        <v>3</v>
      </c>
      <c r="G16" s="37">
        <f>E16*F16</f>
        <v>244.94399999999999</v>
      </c>
      <c r="H16" s="38">
        <v>20</v>
      </c>
    </row>
    <row r="17" spans="1:9" s="5" customFormat="1">
      <c r="A17" s="32">
        <v>3</v>
      </c>
      <c r="B17" s="39" t="s">
        <v>33</v>
      </c>
      <c r="C17" s="39" t="s">
        <v>34</v>
      </c>
      <c r="D17" s="40" t="s">
        <v>31</v>
      </c>
      <c r="E17" s="41">
        <v>81.647999999999996</v>
      </c>
      <c r="F17" s="42">
        <v>3</v>
      </c>
      <c r="G17" s="37">
        <f>E17*F17</f>
        <v>244.94399999999999</v>
      </c>
      <c r="H17" s="38">
        <v>20</v>
      </c>
    </row>
    <row r="18" spans="1:9" ht="18" customHeight="1">
      <c r="A18" s="32">
        <v>4</v>
      </c>
      <c r="B18" s="43">
        <v>167200100100</v>
      </c>
      <c r="C18" s="44" t="s">
        <v>35</v>
      </c>
      <c r="D18" s="45" t="s">
        <v>31</v>
      </c>
      <c r="E18" s="41">
        <v>81.647999999999996</v>
      </c>
      <c r="F18" s="42">
        <v>7</v>
      </c>
      <c r="G18" s="37">
        <f>E18*F18</f>
        <v>571.53599999999994</v>
      </c>
      <c r="H18" s="38">
        <v>20</v>
      </c>
    </row>
    <row r="19" spans="1:9" ht="18" customHeight="1">
      <c r="G19" s="46"/>
    </row>
    <row r="20" spans="1:9">
      <c r="B20" s="47" t="s">
        <v>20</v>
      </c>
      <c r="C20" s="47" t="s">
        <v>36</v>
      </c>
      <c r="G20" s="30">
        <f>G21</f>
        <v>482.4</v>
      </c>
      <c r="H20" s="48"/>
    </row>
    <row r="21" spans="1:9">
      <c r="A21" s="49">
        <v>5</v>
      </c>
      <c r="B21" s="50">
        <v>275321117</v>
      </c>
      <c r="C21" s="44" t="s">
        <v>37</v>
      </c>
      <c r="D21" s="45" t="s">
        <v>31</v>
      </c>
      <c r="E21" s="41">
        <v>9.6479999999999997</v>
      </c>
      <c r="F21" s="51">
        <v>50</v>
      </c>
      <c r="G21" s="37">
        <f>E21*F21</f>
        <v>482.4</v>
      </c>
      <c r="H21" s="38">
        <v>20</v>
      </c>
    </row>
    <row r="22" spans="1:9">
      <c r="G22" s="46"/>
    </row>
    <row r="23" spans="1:9">
      <c r="B23" s="52">
        <v>9</v>
      </c>
      <c r="C23" s="52" t="s">
        <v>38</v>
      </c>
      <c r="D23" s="53"/>
      <c r="E23" s="54"/>
      <c r="G23" s="55">
        <f>SUM(G24:G26)</f>
        <v>3085</v>
      </c>
      <c r="H23" s="48"/>
    </row>
    <row r="24" spans="1:9">
      <c r="A24" s="56">
        <v>6</v>
      </c>
      <c r="B24" s="57">
        <v>941955001</v>
      </c>
      <c r="C24" s="58" t="s">
        <v>39</v>
      </c>
      <c r="D24" s="59" t="s">
        <v>40</v>
      </c>
      <c r="E24" s="60">
        <v>25</v>
      </c>
      <c r="F24" s="61">
        <v>25</v>
      </c>
      <c r="G24" s="37">
        <f>E24*F24</f>
        <v>625</v>
      </c>
      <c r="H24" s="38">
        <v>20</v>
      </c>
    </row>
    <row r="25" spans="1:9">
      <c r="A25" s="56">
        <v>7</v>
      </c>
      <c r="B25" s="62">
        <v>952901411</v>
      </c>
      <c r="C25" s="63" t="s">
        <v>41</v>
      </c>
      <c r="D25" s="64" t="s">
        <v>40</v>
      </c>
      <c r="E25" s="65">
        <v>50</v>
      </c>
      <c r="F25" s="66">
        <v>30</v>
      </c>
      <c r="G25" s="37">
        <f>E25*F25</f>
        <v>1500</v>
      </c>
      <c r="H25" s="38">
        <v>20</v>
      </c>
    </row>
    <row r="26" spans="1:9" ht="23.25">
      <c r="A26" s="56">
        <v>8</v>
      </c>
      <c r="B26" s="50" t="s">
        <v>42</v>
      </c>
      <c r="C26" s="39" t="s">
        <v>43</v>
      </c>
      <c r="D26" s="40" t="s">
        <v>44</v>
      </c>
      <c r="E26" s="41">
        <v>16</v>
      </c>
      <c r="F26" s="42">
        <v>60</v>
      </c>
      <c r="G26" s="37">
        <f>E26*F26</f>
        <v>960</v>
      </c>
      <c r="H26" s="38">
        <v>20</v>
      </c>
    </row>
    <row r="27" spans="1:9">
      <c r="A27" s="67"/>
      <c r="B27" s="62"/>
      <c r="C27" s="62"/>
      <c r="D27" s="68"/>
      <c r="E27" s="65"/>
      <c r="F27" s="66"/>
      <c r="G27" s="69"/>
      <c r="H27" s="70"/>
    </row>
    <row r="28" spans="1:9">
      <c r="B28" s="52" t="s">
        <v>45</v>
      </c>
      <c r="C28" s="52" t="s">
        <v>46</v>
      </c>
      <c r="G28" s="71">
        <f>SUM(G29:G34)</f>
        <v>11330.85</v>
      </c>
      <c r="H28" s="48"/>
    </row>
    <row r="29" spans="1:9">
      <c r="A29" s="56">
        <v>9</v>
      </c>
      <c r="B29" s="57">
        <v>762342204</v>
      </c>
      <c r="C29" s="58" t="s">
        <v>47</v>
      </c>
      <c r="D29" s="59" t="s">
        <v>40</v>
      </c>
      <c r="E29" s="60">
        <v>182</v>
      </c>
      <c r="F29" s="72">
        <v>20</v>
      </c>
      <c r="G29" s="37">
        <f t="shared" ref="G29:G34" si="0">E29*F29</f>
        <v>3640</v>
      </c>
      <c r="H29" s="38">
        <v>20</v>
      </c>
      <c r="I29" s="73"/>
    </row>
    <row r="30" spans="1:9">
      <c r="A30" s="56">
        <v>10</v>
      </c>
      <c r="B30" s="74">
        <v>605171126</v>
      </c>
      <c r="C30" s="58" t="s">
        <v>48</v>
      </c>
      <c r="D30" s="59" t="s">
        <v>40</v>
      </c>
      <c r="E30" s="60">
        <v>182</v>
      </c>
      <c r="F30" s="72">
        <v>28</v>
      </c>
      <c r="G30" s="37">
        <f t="shared" si="0"/>
        <v>5096</v>
      </c>
      <c r="H30" s="38">
        <v>20</v>
      </c>
    </row>
    <row r="31" spans="1:9" ht="23.25">
      <c r="A31" s="56">
        <v>11</v>
      </c>
      <c r="B31" s="57">
        <v>762712140</v>
      </c>
      <c r="C31" s="58" t="s">
        <v>49</v>
      </c>
      <c r="D31" s="59" t="s">
        <v>31</v>
      </c>
      <c r="E31" s="60">
        <v>8.1199999999999992</v>
      </c>
      <c r="F31" s="72">
        <v>55</v>
      </c>
      <c r="G31" s="37">
        <f t="shared" si="0"/>
        <v>446.59999999999997</v>
      </c>
      <c r="H31" s="38">
        <v>20</v>
      </c>
    </row>
    <row r="32" spans="1:9">
      <c r="A32" s="56">
        <v>12</v>
      </c>
      <c r="B32" s="50">
        <v>592173300</v>
      </c>
      <c r="C32" s="39" t="s">
        <v>50</v>
      </c>
      <c r="D32" s="40" t="s">
        <v>31</v>
      </c>
      <c r="E32" s="41">
        <v>8.1199999999999992</v>
      </c>
      <c r="F32" s="51">
        <v>200</v>
      </c>
      <c r="G32" s="37">
        <f t="shared" si="0"/>
        <v>1623.9999999999998</v>
      </c>
      <c r="H32" s="38">
        <v>20</v>
      </c>
    </row>
    <row r="33" spans="1:8" ht="23.25">
      <c r="A33" s="56">
        <v>13</v>
      </c>
      <c r="B33" s="57">
        <v>762341250</v>
      </c>
      <c r="C33" s="58" t="s">
        <v>51</v>
      </c>
      <c r="D33" s="59" t="s">
        <v>31</v>
      </c>
      <c r="E33" s="60">
        <v>14.95</v>
      </c>
      <c r="F33" s="72">
        <v>15</v>
      </c>
      <c r="G33" s="37">
        <f t="shared" si="0"/>
        <v>224.25</v>
      </c>
      <c r="H33" s="38">
        <v>20</v>
      </c>
    </row>
    <row r="34" spans="1:8" ht="19.7" customHeight="1">
      <c r="A34" s="56">
        <v>14</v>
      </c>
      <c r="B34" s="57">
        <v>998762102</v>
      </c>
      <c r="C34" s="58" t="s">
        <v>52</v>
      </c>
      <c r="D34" s="59" t="s">
        <v>44</v>
      </c>
      <c r="E34" s="60">
        <v>15</v>
      </c>
      <c r="F34" s="72">
        <v>20</v>
      </c>
      <c r="G34" s="37">
        <f t="shared" si="0"/>
        <v>300</v>
      </c>
      <c r="H34" s="38">
        <v>20</v>
      </c>
    </row>
    <row r="35" spans="1:8">
      <c r="G35" s="46"/>
    </row>
    <row r="36" spans="1:8">
      <c r="B36" s="75" t="s">
        <v>53</v>
      </c>
      <c r="C36" s="75" t="s">
        <v>54</v>
      </c>
      <c r="G36" s="71">
        <f>SUM(G37:G40)</f>
        <v>650</v>
      </c>
      <c r="H36" s="48"/>
    </row>
    <row r="37" spans="1:8">
      <c r="A37" s="38">
        <v>15</v>
      </c>
      <c r="B37" s="76">
        <v>766211420</v>
      </c>
      <c r="C37" s="77" t="s">
        <v>55</v>
      </c>
      <c r="D37" s="78" t="s">
        <v>56</v>
      </c>
      <c r="E37" s="79">
        <v>80</v>
      </c>
      <c r="F37" s="80">
        <v>5</v>
      </c>
      <c r="G37" s="37">
        <f>E37*F37</f>
        <v>400</v>
      </c>
      <c r="H37" s="38">
        <v>20</v>
      </c>
    </row>
    <row r="38" spans="1:8">
      <c r="A38" s="38">
        <v>16</v>
      </c>
      <c r="B38" s="76">
        <v>614354050</v>
      </c>
      <c r="C38" s="77" t="s">
        <v>57</v>
      </c>
      <c r="D38" s="78" t="s">
        <v>56</v>
      </c>
      <c r="E38" s="79">
        <v>1</v>
      </c>
      <c r="F38" s="80">
        <v>50</v>
      </c>
      <c r="G38" s="37">
        <f>E38*F38</f>
        <v>50</v>
      </c>
      <c r="H38" s="38">
        <v>20</v>
      </c>
    </row>
    <row r="39" spans="1:8" ht="19.5" customHeight="1">
      <c r="A39" s="38">
        <v>17</v>
      </c>
      <c r="B39" s="76">
        <v>615180142</v>
      </c>
      <c r="C39" s="77" t="s">
        <v>58</v>
      </c>
      <c r="D39" s="78" t="s">
        <v>56</v>
      </c>
      <c r="E39" s="79">
        <v>1</v>
      </c>
      <c r="F39" s="80">
        <v>150</v>
      </c>
      <c r="G39" s="37">
        <f>E39*F39</f>
        <v>150</v>
      </c>
      <c r="H39" s="38">
        <v>20</v>
      </c>
    </row>
    <row r="40" spans="1:8">
      <c r="A40" s="38">
        <v>18</v>
      </c>
      <c r="B40" s="77">
        <v>615180142</v>
      </c>
      <c r="C40" s="77" t="s">
        <v>59</v>
      </c>
      <c r="D40" s="78" t="s">
        <v>56</v>
      </c>
      <c r="E40" s="79">
        <v>1</v>
      </c>
      <c r="F40" s="81">
        <v>50</v>
      </c>
      <c r="G40" s="37">
        <f>E40*F40</f>
        <v>50</v>
      </c>
      <c r="H40" s="38">
        <v>20</v>
      </c>
    </row>
    <row r="41" spans="1:8">
      <c r="A41" s="70"/>
      <c r="B41" s="82"/>
      <c r="C41" s="82"/>
      <c r="D41" s="83"/>
      <c r="E41" s="84"/>
      <c r="F41" s="85"/>
      <c r="G41" s="69"/>
      <c r="H41" s="70"/>
    </row>
    <row r="42" spans="1:8">
      <c r="A42" s="86"/>
      <c r="B42" s="47" t="s">
        <v>60</v>
      </c>
      <c r="C42" s="47" t="s">
        <v>61</v>
      </c>
      <c r="D42" s="86"/>
      <c r="F42" s="87"/>
      <c r="G42" s="71">
        <f>SUM(G43:G45)</f>
        <v>1809.375</v>
      </c>
      <c r="H42" s="48"/>
    </row>
    <row r="43" spans="1:8">
      <c r="A43" s="38">
        <v>19</v>
      </c>
      <c r="B43" s="76">
        <v>767392112</v>
      </c>
      <c r="C43" s="77" t="s">
        <v>62</v>
      </c>
      <c r="D43" s="78" t="s">
        <v>56</v>
      </c>
      <c r="E43" s="79">
        <v>2</v>
      </c>
      <c r="F43" s="80">
        <v>350</v>
      </c>
      <c r="G43" s="37">
        <f>E43*F43</f>
        <v>700</v>
      </c>
      <c r="H43" s="38">
        <v>20</v>
      </c>
    </row>
    <row r="44" spans="1:8">
      <c r="A44" s="38">
        <v>20</v>
      </c>
      <c r="B44" s="76">
        <v>553521830</v>
      </c>
      <c r="C44" s="77" t="s">
        <v>63</v>
      </c>
      <c r="D44" s="78" t="s">
        <v>56</v>
      </c>
      <c r="E44" s="79">
        <v>2</v>
      </c>
      <c r="F44" s="80">
        <v>550</v>
      </c>
      <c r="G44" s="37">
        <f>E44*F44</f>
        <v>1100</v>
      </c>
      <c r="H44" s="38">
        <v>20</v>
      </c>
    </row>
    <row r="45" spans="1:8" ht="23.25">
      <c r="A45" s="38">
        <v>21</v>
      </c>
      <c r="B45" s="88">
        <v>998767102</v>
      </c>
      <c r="C45" s="89" t="s">
        <v>64</v>
      </c>
      <c r="D45" s="90" t="s">
        <v>44</v>
      </c>
      <c r="E45" s="91">
        <v>0.25</v>
      </c>
      <c r="F45" s="92">
        <v>37.5</v>
      </c>
      <c r="G45" s="37">
        <f>E45*F45</f>
        <v>9.375</v>
      </c>
      <c r="H45" s="38">
        <v>20</v>
      </c>
    </row>
    <row r="46" spans="1:8">
      <c r="A46" s="86"/>
      <c r="D46" s="86"/>
      <c r="F46" s="87"/>
      <c r="G46" s="46"/>
    </row>
    <row r="47" spans="1:8">
      <c r="A47" s="86"/>
      <c r="B47" s="75">
        <v>783</v>
      </c>
      <c r="C47" s="75" t="s">
        <v>65</v>
      </c>
      <c r="D47" s="86"/>
      <c r="F47" s="87"/>
      <c r="G47" s="71">
        <f>SUM(G48:G50)</f>
        <v>1560</v>
      </c>
      <c r="H47" s="48"/>
    </row>
    <row r="48" spans="1:8">
      <c r="A48" s="38">
        <v>22</v>
      </c>
      <c r="B48" s="76">
        <v>783626020</v>
      </c>
      <c r="C48" s="77" t="s">
        <v>66</v>
      </c>
      <c r="D48" s="78" t="s">
        <v>40</v>
      </c>
      <c r="E48" s="79">
        <v>250</v>
      </c>
      <c r="F48" s="80">
        <v>2</v>
      </c>
      <c r="G48" s="37">
        <f>E48*F48</f>
        <v>500</v>
      </c>
      <c r="H48" s="38">
        <v>20</v>
      </c>
    </row>
    <row r="49" spans="1:8">
      <c r="A49" s="38">
        <v>23</v>
      </c>
      <c r="B49" s="76">
        <v>783782203</v>
      </c>
      <c r="C49" s="77" t="s">
        <v>67</v>
      </c>
      <c r="D49" s="78" t="s">
        <v>40</v>
      </c>
      <c r="E49" s="79">
        <v>500</v>
      </c>
      <c r="F49" s="80">
        <v>2</v>
      </c>
      <c r="G49" s="37">
        <f>E49*F49</f>
        <v>1000</v>
      </c>
      <c r="H49" s="38">
        <v>20</v>
      </c>
    </row>
    <row r="50" spans="1:8">
      <c r="A50" s="38">
        <v>24</v>
      </c>
      <c r="B50" s="93">
        <v>783782200</v>
      </c>
      <c r="C50" s="77" t="s">
        <v>68</v>
      </c>
      <c r="D50" s="94" t="s">
        <v>69</v>
      </c>
      <c r="E50" s="79">
        <v>60</v>
      </c>
      <c r="F50" s="80">
        <v>1</v>
      </c>
      <c r="G50" s="37">
        <f>E50*F50</f>
        <v>60</v>
      </c>
      <c r="H50" s="38">
        <v>20</v>
      </c>
    </row>
    <row r="52" spans="1:8">
      <c r="A52" s="95"/>
      <c r="B52" s="96"/>
      <c r="C52" s="97" t="s">
        <v>70</v>
      </c>
      <c r="D52" s="98"/>
      <c r="E52" s="99"/>
      <c r="F52" s="100"/>
      <c r="G52" s="101">
        <f>SUM(G53:G56)</f>
        <v>7281</v>
      </c>
      <c r="H52" s="95"/>
    </row>
    <row r="53" spans="1:8">
      <c r="A53" s="102" t="s">
        <v>71</v>
      </c>
      <c r="B53" s="103"/>
      <c r="C53" s="104" t="s">
        <v>72</v>
      </c>
      <c r="D53" s="105" t="s">
        <v>31</v>
      </c>
      <c r="E53" s="106">
        <v>72</v>
      </c>
      <c r="F53" s="107">
        <v>20</v>
      </c>
      <c r="G53" s="37">
        <f>E53*F53</f>
        <v>1440</v>
      </c>
      <c r="H53" s="102">
        <v>20</v>
      </c>
    </row>
    <row r="54" spans="1:8" ht="23.25">
      <c r="A54" s="102">
        <v>26</v>
      </c>
      <c r="B54" s="108"/>
      <c r="C54" s="109" t="s">
        <v>73</v>
      </c>
      <c r="D54" s="110" t="s">
        <v>74</v>
      </c>
      <c r="E54" s="111">
        <v>61.6</v>
      </c>
      <c r="F54" s="112">
        <v>15</v>
      </c>
      <c r="G54" s="37">
        <f>E54*F54</f>
        <v>924</v>
      </c>
      <c r="H54" s="113">
        <v>20</v>
      </c>
    </row>
    <row r="55" spans="1:8" ht="22.5">
      <c r="A55" s="102">
        <v>27</v>
      </c>
      <c r="B55" s="114"/>
      <c r="C55" s="115" t="s">
        <v>75</v>
      </c>
      <c r="D55" s="116" t="s">
        <v>40</v>
      </c>
      <c r="E55" s="117">
        <v>180</v>
      </c>
      <c r="F55" s="118">
        <v>25</v>
      </c>
      <c r="G55" s="37">
        <f>E55*F55</f>
        <v>4500</v>
      </c>
      <c r="H55" s="102">
        <v>20</v>
      </c>
    </row>
    <row r="56" spans="1:8">
      <c r="A56" s="102">
        <v>28</v>
      </c>
      <c r="B56" s="114"/>
      <c r="C56" s="104" t="s">
        <v>76</v>
      </c>
      <c r="D56" s="119" t="s">
        <v>40</v>
      </c>
      <c r="E56" s="120">
        <v>208.5</v>
      </c>
      <c r="F56" s="121">
        <v>2</v>
      </c>
      <c r="G56" s="37">
        <f>E56*F56</f>
        <v>417</v>
      </c>
      <c r="H56" s="102">
        <v>20</v>
      </c>
    </row>
    <row r="57" spans="1:8" ht="17.25" customHeight="1">
      <c r="A57" s="122"/>
      <c r="B57" s="123"/>
      <c r="C57" s="124" t="s">
        <v>77</v>
      </c>
      <c r="D57" s="125"/>
      <c r="E57" s="126"/>
      <c r="F57" s="127"/>
      <c r="G57" s="95"/>
      <c r="H57" s="128"/>
    </row>
    <row r="58" spans="1:8" ht="23.25">
      <c r="A58" s="122"/>
      <c r="B58" s="129"/>
      <c r="C58" s="130" t="s">
        <v>78</v>
      </c>
      <c r="D58" s="131"/>
      <c r="E58" s="132"/>
      <c r="F58" s="133"/>
      <c r="G58" s="95"/>
      <c r="H58" s="128"/>
    </row>
  </sheetData>
  <mergeCells count="2">
    <mergeCell ref="A1:H1"/>
    <mergeCell ref="A8:C8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50"/>
  <sheetViews>
    <sheetView zoomScaleNormal="100" zoomScalePageLayoutView="60" workbookViewId="0"/>
  </sheetViews>
  <sheetFormatPr defaultRowHeight="15"/>
  <cols>
    <col min="1" max="1" width="7.5703125" style="4" customWidth="1"/>
    <col min="2" max="2" width="13" style="4" customWidth="1"/>
    <col min="3" max="3" width="49.85546875" style="4" customWidth="1"/>
    <col min="4" max="4" width="8.42578125" style="4" customWidth="1"/>
    <col min="5" max="6" width="8.7109375" style="4" customWidth="1"/>
    <col min="7" max="7" width="8.85546875" style="4" customWidth="1"/>
    <col min="8" max="8" width="9.7109375" style="4" customWidth="1"/>
    <col min="9" max="1025" width="8.7109375" style="4" customWidth="1"/>
  </cols>
  <sheetData>
    <row r="1" spans="1:8" ht="1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6" t="s">
        <v>79</v>
      </c>
      <c r="B2" s="7" t="s">
        <v>2</v>
      </c>
      <c r="C2" s="7"/>
      <c r="D2" s="134"/>
      <c r="E2" s="7"/>
      <c r="F2" s="7"/>
      <c r="G2" s="7"/>
      <c r="H2" s="7"/>
    </row>
    <row r="3" spans="1:8">
      <c r="A3" s="6" t="s">
        <v>80</v>
      </c>
      <c r="B3" s="7"/>
      <c r="C3" s="7"/>
      <c r="D3" s="134"/>
      <c r="E3" s="7"/>
      <c r="F3" s="7"/>
      <c r="G3" s="7"/>
      <c r="H3" s="7"/>
    </row>
    <row r="4" spans="1:8">
      <c r="A4" s="8" t="s">
        <v>4</v>
      </c>
      <c r="B4" s="9" t="s">
        <v>5</v>
      </c>
      <c r="C4" s="10"/>
      <c r="D4" s="135"/>
      <c r="E4" s="11"/>
      <c r="F4" s="11"/>
      <c r="G4" s="11"/>
      <c r="H4" s="11"/>
    </row>
    <row r="5" spans="1:8">
      <c r="A5" s="12"/>
      <c r="B5" s="13"/>
      <c r="C5" s="13"/>
      <c r="D5" s="136"/>
      <c r="E5" s="14"/>
      <c r="F5" s="15"/>
      <c r="G5" s="15"/>
      <c r="H5" s="14"/>
    </row>
    <row r="6" spans="1:8">
      <c r="A6" s="16" t="s">
        <v>6</v>
      </c>
      <c r="B6" s="7"/>
      <c r="C6" s="7"/>
      <c r="D6" s="134"/>
      <c r="E6" s="7"/>
      <c r="F6" s="7"/>
      <c r="G6" s="7"/>
      <c r="H6" s="7"/>
    </row>
    <row r="7" spans="1:8">
      <c r="A7" s="16" t="s">
        <v>81</v>
      </c>
      <c r="B7" s="7"/>
      <c r="C7" s="7"/>
      <c r="D7" s="134"/>
      <c r="E7" s="16" t="s">
        <v>8</v>
      </c>
      <c r="F7" s="7"/>
      <c r="G7" s="7"/>
      <c r="H7" s="7"/>
    </row>
    <row r="8" spans="1:8">
      <c r="A8" s="2" t="s">
        <v>9</v>
      </c>
      <c r="B8" s="2"/>
      <c r="C8" s="2"/>
      <c r="D8" s="137"/>
      <c r="E8" s="16" t="s">
        <v>10</v>
      </c>
      <c r="F8" s="18"/>
      <c r="G8" s="18"/>
      <c r="H8" s="19"/>
    </row>
    <row r="9" spans="1:8">
      <c r="A9" s="12"/>
      <c r="B9" s="12"/>
      <c r="C9" s="12"/>
      <c r="D9" s="138"/>
      <c r="E9" s="12"/>
      <c r="F9" s="12"/>
      <c r="G9" s="12"/>
      <c r="H9" s="12"/>
    </row>
    <row r="10" spans="1:8" ht="22.5">
      <c r="A10" s="20" t="s">
        <v>11</v>
      </c>
      <c r="B10" s="20" t="s">
        <v>12</v>
      </c>
      <c r="C10" s="20" t="s">
        <v>13</v>
      </c>
      <c r="D10" s="20" t="s">
        <v>14</v>
      </c>
      <c r="E10" s="20" t="s">
        <v>15</v>
      </c>
      <c r="F10" s="20" t="s">
        <v>16</v>
      </c>
      <c r="G10" s="20" t="s">
        <v>17</v>
      </c>
      <c r="H10" s="20" t="s">
        <v>18</v>
      </c>
    </row>
    <row r="11" spans="1:8">
      <c r="A11" s="20" t="s">
        <v>19</v>
      </c>
      <c r="B11" s="20" t="s">
        <v>20</v>
      </c>
      <c r="C11" s="20" t="s">
        <v>21</v>
      </c>
      <c r="D11" s="20" t="s">
        <v>22</v>
      </c>
      <c r="E11" s="20" t="s">
        <v>23</v>
      </c>
      <c r="F11" s="20" t="s">
        <v>24</v>
      </c>
      <c r="G11" s="20" t="s">
        <v>25</v>
      </c>
      <c r="H11" s="20" t="s">
        <v>26</v>
      </c>
    </row>
    <row r="12" spans="1:8">
      <c r="A12" s="12"/>
      <c r="B12" s="12"/>
      <c r="C12" s="12"/>
      <c r="D12" s="138"/>
      <c r="E12" s="12"/>
      <c r="F12" s="12"/>
      <c r="G12" s="12"/>
      <c r="H12" s="12"/>
    </row>
    <row r="13" spans="1:8">
      <c r="A13" s="21"/>
      <c r="B13" s="22"/>
      <c r="C13" s="22" t="s">
        <v>27</v>
      </c>
      <c r="D13" s="139"/>
      <c r="E13" s="23"/>
      <c r="F13" s="24"/>
      <c r="G13" s="25">
        <f>G14+G20+G23+G29+G33+G38+G43</f>
        <v>4520</v>
      </c>
      <c r="H13" s="23">
        <f>G13*1.2</f>
        <v>5424</v>
      </c>
    </row>
    <row r="14" spans="1:8">
      <c r="A14" s="26"/>
      <c r="B14" s="27" t="s">
        <v>19</v>
      </c>
      <c r="C14" s="27" t="s">
        <v>28</v>
      </c>
      <c r="D14" s="140"/>
      <c r="E14" s="28"/>
      <c r="F14" s="29"/>
      <c r="G14" s="30">
        <f>SUM(G15:G18)</f>
        <v>131</v>
      </c>
      <c r="H14" s="31"/>
    </row>
    <row r="15" spans="1:8">
      <c r="A15" s="32">
        <v>1</v>
      </c>
      <c r="B15" s="33" t="s">
        <v>29</v>
      </c>
      <c r="C15" s="33" t="s">
        <v>30</v>
      </c>
      <c r="D15" s="34" t="s">
        <v>31</v>
      </c>
      <c r="E15" s="35">
        <v>0.6</v>
      </c>
      <c r="F15" s="36">
        <v>45</v>
      </c>
      <c r="G15" s="37">
        <f>E15*F15</f>
        <v>27</v>
      </c>
      <c r="H15" s="38">
        <v>20</v>
      </c>
    </row>
    <row r="16" spans="1:8" ht="23.25">
      <c r="A16" s="32">
        <v>2</v>
      </c>
      <c r="B16" s="39">
        <v>162601102</v>
      </c>
      <c r="C16" s="39" t="s">
        <v>32</v>
      </c>
      <c r="D16" s="40" t="s">
        <v>31</v>
      </c>
      <c r="E16" s="41">
        <v>8</v>
      </c>
      <c r="F16" s="42">
        <v>3</v>
      </c>
      <c r="G16" s="37">
        <f>E16*F16</f>
        <v>24</v>
      </c>
      <c r="H16" s="38">
        <v>20</v>
      </c>
    </row>
    <row r="17" spans="1:8">
      <c r="A17" s="32">
        <v>3</v>
      </c>
      <c r="B17" s="39" t="s">
        <v>33</v>
      </c>
      <c r="C17" s="39" t="s">
        <v>34</v>
      </c>
      <c r="D17" s="40" t="s">
        <v>31</v>
      </c>
      <c r="E17" s="41">
        <v>8</v>
      </c>
      <c r="F17" s="42">
        <v>3</v>
      </c>
      <c r="G17" s="37">
        <f>E17*F17</f>
        <v>24</v>
      </c>
      <c r="H17" s="38">
        <v>20</v>
      </c>
    </row>
    <row r="18" spans="1:8">
      <c r="A18" s="32">
        <v>4</v>
      </c>
      <c r="B18" s="43">
        <v>167200100100</v>
      </c>
      <c r="C18" s="44" t="s">
        <v>35</v>
      </c>
      <c r="D18" s="45" t="s">
        <v>31</v>
      </c>
      <c r="E18" s="41">
        <v>8</v>
      </c>
      <c r="F18" s="42">
        <v>7</v>
      </c>
      <c r="G18" s="37">
        <f>E18*F18</f>
        <v>56</v>
      </c>
      <c r="H18" s="38">
        <v>20</v>
      </c>
    </row>
    <row r="19" spans="1:8">
      <c r="B19" s="141"/>
      <c r="C19" s="141"/>
      <c r="D19" s="142"/>
      <c r="E19" s="143"/>
      <c r="F19" s="144"/>
      <c r="G19" s="145"/>
      <c r="H19" s="48"/>
    </row>
    <row r="20" spans="1:8">
      <c r="B20" s="47" t="s">
        <v>20</v>
      </c>
      <c r="C20" s="47" t="s">
        <v>36</v>
      </c>
      <c r="D20" s="86"/>
      <c r="G20" s="30">
        <f>G21</f>
        <v>45</v>
      </c>
      <c r="H20" s="48"/>
    </row>
    <row r="21" spans="1:8">
      <c r="A21" s="49">
        <v>5</v>
      </c>
      <c r="B21" s="39">
        <v>275321117</v>
      </c>
      <c r="C21" s="44" t="s">
        <v>37</v>
      </c>
      <c r="D21" s="45" t="s">
        <v>31</v>
      </c>
      <c r="E21" s="41">
        <v>0.6</v>
      </c>
      <c r="F21" s="42">
        <v>75</v>
      </c>
      <c r="G21" s="37">
        <f>E21*F21</f>
        <v>45</v>
      </c>
      <c r="H21" s="38">
        <v>20</v>
      </c>
    </row>
    <row r="22" spans="1:8">
      <c r="A22" s="146"/>
      <c r="B22" s="141"/>
      <c r="C22" s="147"/>
      <c r="D22" s="148"/>
      <c r="E22" s="143"/>
      <c r="F22" s="144"/>
      <c r="G22" s="69"/>
      <c r="H22" s="70"/>
    </row>
    <row r="23" spans="1:8">
      <c r="B23" s="52" t="s">
        <v>45</v>
      </c>
      <c r="C23" s="52" t="s">
        <v>46</v>
      </c>
      <c r="D23" s="86"/>
      <c r="G23" s="71">
        <f>SUM(G24:G27)</f>
        <v>422.5</v>
      </c>
      <c r="H23" s="48"/>
    </row>
    <row r="24" spans="1:8">
      <c r="A24" s="56">
        <v>6</v>
      </c>
      <c r="B24" s="58">
        <v>762712140</v>
      </c>
      <c r="C24" s="149" t="s">
        <v>49</v>
      </c>
      <c r="D24" s="150" t="s">
        <v>82</v>
      </c>
      <c r="E24" s="60">
        <v>23</v>
      </c>
      <c r="F24" s="72">
        <v>10</v>
      </c>
      <c r="G24" s="37">
        <f>E24*F24</f>
        <v>230</v>
      </c>
      <c r="H24" s="38">
        <v>20</v>
      </c>
    </row>
    <row r="25" spans="1:8">
      <c r="A25" s="56">
        <v>7</v>
      </c>
      <c r="B25" s="39">
        <v>592173300</v>
      </c>
      <c r="C25" s="39" t="s">
        <v>83</v>
      </c>
      <c r="D25" s="40" t="s">
        <v>31</v>
      </c>
      <c r="E25" s="41">
        <v>0.5</v>
      </c>
      <c r="F25" s="51">
        <v>350</v>
      </c>
      <c r="G25" s="37">
        <f>E25*F25</f>
        <v>175</v>
      </c>
      <c r="H25" s="38">
        <v>20</v>
      </c>
    </row>
    <row r="26" spans="1:8">
      <c r="A26" s="56">
        <v>8</v>
      </c>
      <c r="B26" s="58">
        <v>762341250</v>
      </c>
      <c r="C26" s="149" t="s">
        <v>51</v>
      </c>
      <c r="D26" s="150" t="s">
        <v>31</v>
      </c>
      <c r="E26" s="60">
        <v>0.5</v>
      </c>
      <c r="F26" s="72">
        <v>15</v>
      </c>
      <c r="G26" s="37">
        <f>E26*F26</f>
        <v>7.5</v>
      </c>
      <c r="H26" s="38">
        <v>20</v>
      </c>
    </row>
    <row r="27" spans="1:8">
      <c r="A27" s="56">
        <v>9</v>
      </c>
      <c r="B27" s="58">
        <v>998762102</v>
      </c>
      <c r="C27" s="149" t="s">
        <v>52</v>
      </c>
      <c r="D27" s="150" t="s">
        <v>44</v>
      </c>
      <c r="E27" s="60">
        <v>0.5</v>
      </c>
      <c r="F27" s="72">
        <v>20</v>
      </c>
      <c r="G27" s="37">
        <f>E27*F27</f>
        <v>10</v>
      </c>
      <c r="H27" s="38">
        <v>20</v>
      </c>
    </row>
    <row r="28" spans="1:8">
      <c r="G28" s="46"/>
    </row>
    <row r="29" spans="1:8">
      <c r="B29" s="75" t="s">
        <v>53</v>
      </c>
      <c r="C29" s="75" t="s">
        <v>54</v>
      </c>
      <c r="D29" s="86"/>
      <c r="G29" s="71">
        <f>SUM(G30:G31)</f>
        <v>861</v>
      </c>
      <c r="H29" s="48"/>
    </row>
    <row r="30" spans="1:8">
      <c r="A30" s="38">
        <v>10</v>
      </c>
      <c r="B30" s="77">
        <v>615180142</v>
      </c>
      <c r="C30" s="77" t="s">
        <v>59</v>
      </c>
      <c r="D30" s="78" t="s">
        <v>56</v>
      </c>
      <c r="E30" s="79">
        <v>1</v>
      </c>
      <c r="F30" s="81">
        <v>50</v>
      </c>
      <c r="G30" s="37">
        <f>E30*F30</f>
        <v>50</v>
      </c>
      <c r="H30" s="151">
        <v>20</v>
      </c>
    </row>
    <row r="31" spans="1:8">
      <c r="A31" s="56">
        <v>11</v>
      </c>
      <c r="B31" s="77">
        <v>614354050</v>
      </c>
      <c r="C31" s="39" t="s">
        <v>84</v>
      </c>
      <c r="D31" s="40" t="s">
        <v>56</v>
      </c>
      <c r="E31" s="41">
        <v>1</v>
      </c>
      <c r="F31" s="42">
        <v>811</v>
      </c>
      <c r="G31" s="37">
        <f>E31*F31</f>
        <v>811</v>
      </c>
      <c r="H31" s="151">
        <v>20</v>
      </c>
    </row>
    <row r="32" spans="1:8">
      <c r="A32" s="86"/>
      <c r="B32" s="152"/>
      <c r="C32" s="152"/>
      <c r="D32" s="152"/>
      <c r="E32" s="152"/>
      <c r="F32" s="153"/>
      <c r="G32" s="154"/>
      <c r="H32" s="152"/>
    </row>
    <row r="33" spans="1:8">
      <c r="A33" s="86"/>
      <c r="B33" s="47" t="s">
        <v>60</v>
      </c>
      <c r="C33" s="47" t="s">
        <v>85</v>
      </c>
      <c r="D33" s="155"/>
      <c r="E33" s="152"/>
      <c r="F33" s="153"/>
      <c r="G33" s="156">
        <f>SUM(G34:G36)</f>
        <v>202</v>
      </c>
      <c r="H33" s="157"/>
    </row>
    <row r="34" spans="1:8">
      <c r="A34" s="38">
        <v>12</v>
      </c>
      <c r="B34" s="77">
        <v>553521910</v>
      </c>
      <c r="C34" s="77" t="s">
        <v>86</v>
      </c>
      <c r="D34" s="78" t="s">
        <v>56</v>
      </c>
      <c r="E34" s="79">
        <v>2</v>
      </c>
      <c r="F34" s="80">
        <v>50</v>
      </c>
      <c r="G34" s="37">
        <f>E34*F34</f>
        <v>100</v>
      </c>
      <c r="H34" s="151">
        <v>20</v>
      </c>
    </row>
    <row r="35" spans="1:8">
      <c r="A35" s="38">
        <v>13</v>
      </c>
      <c r="B35" s="77">
        <v>553000010</v>
      </c>
      <c r="C35" s="77" t="s">
        <v>87</v>
      </c>
      <c r="D35" s="78" t="s">
        <v>56</v>
      </c>
      <c r="E35" s="79">
        <v>2</v>
      </c>
      <c r="F35" s="80">
        <v>50</v>
      </c>
      <c r="G35" s="37">
        <f>E35*F35</f>
        <v>100</v>
      </c>
      <c r="H35" s="151">
        <v>20</v>
      </c>
    </row>
    <row r="36" spans="1:8" ht="27.75" customHeight="1">
      <c r="A36" s="38">
        <v>14</v>
      </c>
      <c r="B36" s="89">
        <v>998767102</v>
      </c>
      <c r="C36" s="89" t="s">
        <v>64</v>
      </c>
      <c r="D36" s="90" t="s">
        <v>44</v>
      </c>
      <c r="E36" s="91">
        <v>0.1</v>
      </c>
      <c r="F36" s="92">
        <v>20</v>
      </c>
      <c r="G36" s="37">
        <f>E36*F36</f>
        <v>2</v>
      </c>
      <c r="H36" s="151">
        <v>20</v>
      </c>
    </row>
    <row r="37" spans="1:8">
      <c r="A37" s="86"/>
      <c r="F37" s="87"/>
      <c r="G37" s="46"/>
    </row>
    <row r="38" spans="1:8">
      <c r="A38" s="86"/>
      <c r="B38" s="75">
        <v>783</v>
      </c>
      <c r="C38" s="75" t="s">
        <v>65</v>
      </c>
      <c r="D38" s="86"/>
      <c r="F38" s="87"/>
      <c r="G38" s="71">
        <f>SUM(G39:G41)</f>
        <v>26</v>
      </c>
      <c r="H38" s="48"/>
    </row>
    <row r="39" spans="1:8">
      <c r="A39" s="38">
        <v>15</v>
      </c>
      <c r="B39" s="76">
        <v>783626020</v>
      </c>
      <c r="C39" s="77" t="s">
        <v>66</v>
      </c>
      <c r="D39" s="78" t="s">
        <v>69</v>
      </c>
      <c r="E39" s="79">
        <v>1</v>
      </c>
      <c r="F39" s="80">
        <v>2</v>
      </c>
      <c r="G39" s="37">
        <f>E39*F39</f>
        <v>2</v>
      </c>
      <c r="H39" s="38">
        <v>20</v>
      </c>
    </row>
    <row r="40" spans="1:8">
      <c r="A40" s="38">
        <v>16</v>
      </c>
      <c r="B40" s="76">
        <v>783782203</v>
      </c>
      <c r="C40" s="77" t="s">
        <v>67</v>
      </c>
      <c r="D40" s="78" t="s">
        <v>69</v>
      </c>
      <c r="E40" s="79">
        <v>2</v>
      </c>
      <c r="F40" s="80">
        <v>2</v>
      </c>
      <c r="G40" s="37">
        <f>E40*F40</f>
        <v>4</v>
      </c>
      <c r="H40" s="38">
        <v>20</v>
      </c>
    </row>
    <row r="41" spans="1:8">
      <c r="A41" s="38">
        <v>17</v>
      </c>
      <c r="B41" s="158">
        <v>783782200</v>
      </c>
      <c r="C41" s="77" t="s">
        <v>68</v>
      </c>
      <c r="D41" s="78" t="s">
        <v>69</v>
      </c>
      <c r="E41" s="79">
        <v>1</v>
      </c>
      <c r="F41" s="81">
        <v>20</v>
      </c>
      <c r="G41" s="37">
        <f>E41*F41</f>
        <v>20</v>
      </c>
      <c r="H41" s="38">
        <v>20</v>
      </c>
    </row>
    <row r="43" spans="1:8">
      <c r="A43" s="95"/>
      <c r="B43" s="95"/>
      <c r="C43" s="97" t="s">
        <v>88</v>
      </c>
      <c r="D43" s="159"/>
      <c r="E43" s="100"/>
      <c r="F43" s="100"/>
      <c r="G43" s="101">
        <f>SUM(G44:G48)</f>
        <v>2832.5</v>
      </c>
      <c r="H43" s="95"/>
    </row>
    <row r="44" spans="1:8">
      <c r="A44" s="102">
        <v>18</v>
      </c>
      <c r="B44" s="160"/>
      <c r="C44" s="104" t="s">
        <v>89</v>
      </c>
      <c r="D44" s="161" t="s">
        <v>31</v>
      </c>
      <c r="E44" s="162">
        <v>7.4</v>
      </c>
      <c r="F44" s="107">
        <v>20</v>
      </c>
      <c r="G44" s="37">
        <f>E44*F44</f>
        <v>148</v>
      </c>
      <c r="H44" s="102">
        <v>20</v>
      </c>
    </row>
    <row r="45" spans="1:8" ht="23.25">
      <c r="A45" s="102">
        <v>19</v>
      </c>
      <c r="B45" s="160"/>
      <c r="C45" s="104" t="s">
        <v>73</v>
      </c>
      <c r="D45" s="119" t="s">
        <v>74</v>
      </c>
      <c r="E45" s="120">
        <v>23.1</v>
      </c>
      <c r="F45" s="121">
        <v>15</v>
      </c>
      <c r="G45" s="37">
        <f>E45*F45</f>
        <v>346.5</v>
      </c>
      <c r="H45" s="102">
        <v>20</v>
      </c>
    </row>
    <row r="46" spans="1:8">
      <c r="A46" s="102">
        <v>20</v>
      </c>
      <c r="B46" s="160"/>
      <c r="C46" s="115" t="s">
        <v>90</v>
      </c>
      <c r="D46" s="116" t="s">
        <v>40</v>
      </c>
      <c r="E46" s="117">
        <v>28.3</v>
      </c>
      <c r="F46" s="163">
        <v>20</v>
      </c>
      <c r="G46" s="37">
        <f>E46*F46</f>
        <v>566</v>
      </c>
      <c r="H46" s="102">
        <v>20</v>
      </c>
    </row>
    <row r="47" spans="1:8">
      <c r="A47" s="102">
        <v>21</v>
      </c>
      <c r="B47" s="160"/>
      <c r="C47" s="104" t="s">
        <v>91</v>
      </c>
      <c r="D47" s="119" t="s">
        <v>40</v>
      </c>
      <c r="E47" s="120">
        <v>37</v>
      </c>
      <c r="F47" s="164">
        <v>2</v>
      </c>
      <c r="G47" s="37">
        <f>E47*F47</f>
        <v>74</v>
      </c>
      <c r="H47" s="102">
        <v>20</v>
      </c>
    </row>
    <row r="48" spans="1:8">
      <c r="A48" s="102">
        <v>22</v>
      </c>
      <c r="B48" s="160"/>
      <c r="C48" s="165" t="s">
        <v>92</v>
      </c>
      <c r="D48" s="116" t="s">
        <v>40</v>
      </c>
      <c r="E48" s="117">
        <v>28.3</v>
      </c>
      <c r="F48" s="163">
        <v>60</v>
      </c>
      <c r="G48" s="37">
        <f>E48*F48</f>
        <v>1698</v>
      </c>
      <c r="H48" s="102">
        <v>20</v>
      </c>
    </row>
    <row r="49" spans="1:8">
      <c r="A49" s="122"/>
      <c r="B49" s="166"/>
      <c r="C49" s="124" t="s">
        <v>77</v>
      </c>
      <c r="D49" s="131"/>
      <c r="E49" s="132"/>
      <c r="F49" s="167"/>
      <c r="G49" s="95"/>
      <c r="H49" s="128"/>
    </row>
    <row r="50" spans="1:8">
      <c r="A50" s="122"/>
      <c r="B50" s="168"/>
      <c r="C50" s="130" t="s">
        <v>78</v>
      </c>
      <c r="D50" s="125"/>
      <c r="E50" s="126"/>
      <c r="F50" s="169"/>
      <c r="G50" s="95"/>
      <c r="H50" s="128"/>
    </row>
  </sheetData>
  <mergeCells count="2">
    <mergeCell ref="A1:H1"/>
    <mergeCell ref="A8:C8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50"/>
  <sheetViews>
    <sheetView zoomScaleNormal="100" zoomScalePageLayoutView="60" workbookViewId="0"/>
  </sheetViews>
  <sheetFormatPr defaultRowHeight="15"/>
  <cols>
    <col min="1" max="1" width="7" style="4" customWidth="1"/>
    <col min="2" max="2" width="13" style="4" customWidth="1"/>
    <col min="3" max="3" width="48.85546875" style="4" customWidth="1"/>
    <col min="4" max="4" width="9.140625" style="4" customWidth="1"/>
    <col min="5" max="7" width="8.7109375" style="4" customWidth="1"/>
    <col min="8" max="8" width="11.140625" style="4" customWidth="1"/>
    <col min="9" max="1025" width="8.7109375" style="4" customWidth="1"/>
  </cols>
  <sheetData>
    <row r="1" spans="1:8" ht="1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6" t="s">
        <v>93</v>
      </c>
      <c r="B2" s="7" t="s">
        <v>2</v>
      </c>
      <c r="C2" s="7"/>
      <c r="D2" s="134"/>
      <c r="E2" s="7"/>
      <c r="F2" s="7"/>
      <c r="G2" s="7"/>
      <c r="H2" s="7"/>
    </row>
    <row r="3" spans="1:8">
      <c r="A3" s="6" t="s">
        <v>94</v>
      </c>
      <c r="B3" s="7"/>
      <c r="C3" s="7"/>
      <c r="D3" s="134"/>
      <c r="E3" s="7"/>
      <c r="F3" s="7"/>
      <c r="G3" s="7"/>
      <c r="H3" s="7"/>
    </row>
    <row r="4" spans="1:8">
      <c r="A4" s="8" t="s">
        <v>4</v>
      </c>
      <c r="B4" s="9" t="s">
        <v>5</v>
      </c>
      <c r="C4" s="10"/>
      <c r="D4" s="135"/>
      <c r="E4" s="11"/>
      <c r="F4" s="11"/>
      <c r="G4" s="11"/>
      <c r="H4" s="11"/>
    </row>
    <row r="5" spans="1:8">
      <c r="A5" s="12"/>
      <c r="B5" s="13"/>
      <c r="C5" s="13"/>
      <c r="D5" s="136"/>
      <c r="E5" s="14"/>
      <c r="F5" s="15"/>
      <c r="G5" s="15"/>
      <c r="H5" s="14"/>
    </row>
    <row r="6" spans="1:8">
      <c r="A6" s="16" t="s">
        <v>6</v>
      </c>
      <c r="B6" s="7"/>
      <c r="C6" s="7"/>
      <c r="D6" s="134"/>
      <c r="E6" s="7"/>
      <c r="F6" s="7"/>
      <c r="G6" s="7"/>
      <c r="H6" s="7"/>
    </row>
    <row r="7" spans="1:8">
      <c r="A7" s="16" t="s">
        <v>95</v>
      </c>
      <c r="B7" s="7"/>
      <c r="C7" s="7"/>
      <c r="D7" s="134"/>
      <c r="E7" s="16" t="s">
        <v>8</v>
      </c>
      <c r="F7" s="7"/>
      <c r="G7" s="7"/>
      <c r="H7" s="7"/>
    </row>
    <row r="8" spans="1:8">
      <c r="A8" s="2" t="s">
        <v>9</v>
      </c>
      <c r="B8" s="2"/>
      <c r="C8" s="2"/>
      <c r="D8" s="137"/>
      <c r="E8" s="16" t="s">
        <v>10</v>
      </c>
      <c r="F8" s="18"/>
      <c r="G8" s="18"/>
      <c r="H8" s="19"/>
    </row>
    <row r="9" spans="1:8">
      <c r="A9" s="12"/>
      <c r="B9" s="12"/>
      <c r="C9" s="12"/>
      <c r="D9" s="138"/>
      <c r="E9" s="12"/>
      <c r="F9" s="12"/>
      <c r="G9" s="12"/>
      <c r="H9" s="12"/>
    </row>
    <row r="10" spans="1:8" ht="22.5">
      <c r="A10" s="20" t="s">
        <v>11</v>
      </c>
      <c r="B10" s="20" t="s">
        <v>12</v>
      </c>
      <c r="C10" s="20" t="s">
        <v>13</v>
      </c>
      <c r="D10" s="20" t="s">
        <v>14</v>
      </c>
      <c r="E10" s="20" t="s">
        <v>15</v>
      </c>
      <c r="F10" s="20" t="s">
        <v>16</v>
      </c>
      <c r="G10" s="20" t="s">
        <v>17</v>
      </c>
      <c r="H10" s="20" t="s">
        <v>18</v>
      </c>
    </row>
    <row r="11" spans="1:8">
      <c r="A11" s="20" t="s">
        <v>19</v>
      </c>
      <c r="B11" s="20" t="s">
        <v>20</v>
      </c>
      <c r="C11" s="20" t="s">
        <v>21</v>
      </c>
      <c r="D11" s="20" t="s">
        <v>22</v>
      </c>
      <c r="E11" s="20" t="s">
        <v>23</v>
      </c>
      <c r="F11" s="20" t="s">
        <v>24</v>
      </c>
      <c r="G11" s="20" t="s">
        <v>25</v>
      </c>
      <c r="H11" s="20" t="s">
        <v>26</v>
      </c>
    </row>
    <row r="12" spans="1:8">
      <c r="A12" s="12"/>
      <c r="B12" s="12"/>
      <c r="C12" s="12"/>
      <c r="D12" s="138"/>
      <c r="E12" s="12"/>
      <c r="F12" s="12"/>
      <c r="G12" s="12"/>
      <c r="H12" s="12"/>
    </row>
    <row r="13" spans="1:8">
      <c r="A13" s="21"/>
      <c r="B13" s="22"/>
      <c r="C13" s="22" t="s">
        <v>27</v>
      </c>
      <c r="D13" s="139"/>
      <c r="E13" s="23"/>
      <c r="F13" s="24"/>
      <c r="G13" s="25">
        <f>G14+G20+G23+G31+G34+G39+G44</f>
        <v>7489.46</v>
      </c>
      <c r="H13" s="23">
        <f>G13*1.2</f>
        <v>8987.351999999999</v>
      </c>
    </row>
    <row r="14" spans="1:8">
      <c r="A14" s="26"/>
      <c r="B14" s="27" t="s">
        <v>19</v>
      </c>
      <c r="C14" s="27" t="s">
        <v>28</v>
      </c>
      <c r="D14" s="140"/>
      <c r="E14" s="28"/>
      <c r="F14" s="29"/>
      <c r="G14" s="30">
        <f>SUM(G15:G18)</f>
        <v>202.2</v>
      </c>
      <c r="H14" s="31"/>
    </row>
    <row r="15" spans="1:8">
      <c r="A15" s="32">
        <v>1</v>
      </c>
      <c r="B15" s="33" t="s">
        <v>29</v>
      </c>
      <c r="C15" s="33" t="s">
        <v>30</v>
      </c>
      <c r="D15" s="34" t="s">
        <v>31</v>
      </c>
      <c r="E15" s="35">
        <v>2.5</v>
      </c>
      <c r="F15" s="36">
        <v>45</v>
      </c>
      <c r="G15" s="37">
        <f>E15*F15</f>
        <v>112.5</v>
      </c>
      <c r="H15" s="38">
        <v>20</v>
      </c>
    </row>
    <row r="16" spans="1:8" ht="23.25">
      <c r="A16" s="32">
        <v>2</v>
      </c>
      <c r="B16" s="39">
        <v>162601102</v>
      </c>
      <c r="C16" s="39" t="s">
        <v>32</v>
      </c>
      <c r="D16" s="40" t="s">
        <v>31</v>
      </c>
      <c r="E16" s="41">
        <v>6.9</v>
      </c>
      <c r="F16" s="42">
        <v>3</v>
      </c>
      <c r="G16" s="37">
        <f>E16*F16</f>
        <v>20.700000000000003</v>
      </c>
      <c r="H16" s="38">
        <v>20</v>
      </c>
    </row>
    <row r="17" spans="1:8">
      <c r="A17" s="32">
        <v>3</v>
      </c>
      <c r="B17" s="39" t="s">
        <v>33</v>
      </c>
      <c r="C17" s="39" t="s">
        <v>34</v>
      </c>
      <c r="D17" s="40" t="s">
        <v>31</v>
      </c>
      <c r="E17" s="41">
        <v>6.9</v>
      </c>
      <c r="F17" s="42">
        <v>3</v>
      </c>
      <c r="G17" s="37">
        <f>E17*F17</f>
        <v>20.700000000000003</v>
      </c>
      <c r="H17" s="38">
        <v>20</v>
      </c>
    </row>
    <row r="18" spans="1:8">
      <c r="A18" s="32">
        <v>4</v>
      </c>
      <c r="B18" s="43">
        <v>167200100100</v>
      </c>
      <c r="C18" s="44" t="s">
        <v>35</v>
      </c>
      <c r="D18" s="45" t="s">
        <v>31</v>
      </c>
      <c r="E18" s="41">
        <v>6.9</v>
      </c>
      <c r="F18" s="42">
        <v>7</v>
      </c>
      <c r="G18" s="37">
        <f>E18*F18</f>
        <v>48.300000000000004</v>
      </c>
      <c r="H18" s="38">
        <v>20</v>
      </c>
    </row>
    <row r="19" spans="1:8">
      <c r="B19" s="141"/>
      <c r="C19" s="141"/>
      <c r="D19" s="142"/>
      <c r="E19" s="143"/>
      <c r="F19" s="144"/>
      <c r="G19" s="145"/>
      <c r="H19" s="48"/>
    </row>
    <row r="20" spans="1:8">
      <c r="B20" s="47" t="s">
        <v>20</v>
      </c>
      <c r="C20" s="47" t="s">
        <v>36</v>
      </c>
      <c r="D20" s="86"/>
      <c r="G20" s="30">
        <f>G21</f>
        <v>187.5</v>
      </c>
      <c r="H20" s="48"/>
    </row>
    <row r="21" spans="1:8">
      <c r="A21" s="49">
        <v>5</v>
      </c>
      <c r="B21" s="39">
        <v>275321117</v>
      </c>
      <c r="C21" s="44" t="s">
        <v>37</v>
      </c>
      <c r="D21" s="45" t="s">
        <v>31</v>
      </c>
      <c r="E21" s="41">
        <v>2.5</v>
      </c>
      <c r="F21" s="42">
        <v>75</v>
      </c>
      <c r="G21" s="37">
        <f>E21*F21</f>
        <v>187.5</v>
      </c>
      <c r="H21" s="38">
        <v>20</v>
      </c>
    </row>
    <row r="22" spans="1:8">
      <c r="A22" s="146"/>
      <c r="B22" s="141"/>
      <c r="C22" s="147"/>
      <c r="D22" s="148"/>
      <c r="E22" s="143"/>
      <c r="F22" s="144"/>
      <c r="G22" s="69"/>
      <c r="H22" s="70"/>
    </row>
    <row r="23" spans="1:8">
      <c r="B23" s="52" t="s">
        <v>45</v>
      </c>
      <c r="C23" s="52" t="s">
        <v>46</v>
      </c>
      <c r="D23" s="86"/>
      <c r="G23" s="71">
        <f>SUM(G24:G29)</f>
        <v>2724.96</v>
      </c>
      <c r="H23" s="48"/>
    </row>
    <row r="24" spans="1:8">
      <c r="A24" s="56">
        <v>6</v>
      </c>
      <c r="B24" s="170">
        <v>605171126</v>
      </c>
      <c r="C24" s="58" t="s">
        <v>96</v>
      </c>
      <c r="D24" s="59" t="s">
        <v>31</v>
      </c>
      <c r="E24" s="60">
        <v>0.1</v>
      </c>
      <c r="F24" s="72">
        <v>28</v>
      </c>
      <c r="G24" s="37">
        <f t="shared" ref="G24:G29" si="0">E24*F24</f>
        <v>2.8000000000000003</v>
      </c>
      <c r="H24" s="151">
        <v>20</v>
      </c>
    </row>
    <row r="25" spans="1:8">
      <c r="A25" s="56">
        <v>7</v>
      </c>
      <c r="B25" s="58">
        <v>762712140</v>
      </c>
      <c r="C25" s="149" t="s">
        <v>49</v>
      </c>
      <c r="D25" s="150" t="s">
        <v>82</v>
      </c>
      <c r="E25" s="60">
        <v>106.2</v>
      </c>
      <c r="F25" s="72">
        <v>15</v>
      </c>
      <c r="G25" s="37">
        <f t="shared" si="0"/>
        <v>1593</v>
      </c>
      <c r="H25" s="151">
        <v>20</v>
      </c>
    </row>
    <row r="26" spans="1:8">
      <c r="A26" s="56">
        <v>8</v>
      </c>
      <c r="B26" s="39">
        <v>592173300</v>
      </c>
      <c r="C26" s="44" t="s">
        <v>83</v>
      </c>
      <c r="D26" s="45" t="s">
        <v>31</v>
      </c>
      <c r="E26" s="41">
        <v>2.2240000000000002</v>
      </c>
      <c r="F26" s="51">
        <v>450</v>
      </c>
      <c r="G26" s="37">
        <f t="shared" si="0"/>
        <v>1000.8000000000001</v>
      </c>
      <c r="H26" s="151">
        <v>20</v>
      </c>
    </row>
    <row r="27" spans="1:8">
      <c r="A27" s="56">
        <v>9</v>
      </c>
      <c r="B27" s="58">
        <v>762341250</v>
      </c>
      <c r="C27" s="149" t="s">
        <v>51</v>
      </c>
      <c r="D27" s="150" t="s">
        <v>31</v>
      </c>
      <c r="E27" s="60">
        <v>2.2240000000000002</v>
      </c>
      <c r="F27" s="72">
        <v>15</v>
      </c>
      <c r="G27" s="37">
        <f t="shared" si="0"/>
        <v>33.36</v>
      </c>
      <c r="H27" s="151">
        <v>20</v>
      </c>
    </row>
    <row r="28" spans="1:8">
      <c r="A28" s="56">
        <v>10</v>
      </c>
      <c r="B28" s="58">
        <v>762811510</v>
      </c>
      <c r="C28" s="149" t="s">
        <v>97</v>
      </c>
      <c r="D28" s="59" t="s">
        <v>40</v>
      </c>
      <c r="E28" s="60">
        <v>2.5</v>
      </c>
      <c r="F28" s="72">
        <v>18</v>
      </c>
      <c r="G28" s="37">
        <f t="shared" si="0"/>
        <v>45</v>
      </c>
      <c r="H28" s="151">
        <v>20</v>
      </c>
    </row>
    <row r="29" spans="1:8">
      <c r="A29" s="56">
        <v>11</v>
      </c>
      <c r="B29" s="58">
        <v>998762102</v>
      </c>
      <c r="C29" s="149" t="s">
        <v>52</v>
      </c>
      <c r="D29" s="150" t="s">
        <v>44</v>
      </c>
      <c r="E29" s="60">
        <v>2.5</v>
      </c>
      <c r="F29" s="72">
        <v>20</v>
      </c>
      <c r="G29" s="37">
        <f t="shared" si="0"/>
        <v>50</v>
      </c>
      <c r="H29" s="151">
        <v>20</v>
      </c>
    </row>
    <row r="30" spans="1:8">
      <c r="B30" s="152"/>
      <c r="C30" s="152"/>
      <c r="D30" s="155"/>
      <c r="E30" s="152"/>
      <c r="F30" s="152"/>
      <c r="G30" s="171"/>
      <c r="H30" s="172"/>
    </row>
    <row r="31" spans="1:8">
      <c r="B31" s="75" t="s">
        <v>53</v>
      </c>
      <c r="C31" s="75" t="s">
        <v>54</v>
      </c>
      <c r="D31" s="155"/>
      <c r="E31" s="152"/>
      <c r="F31" s="152"/>
      <c r="G31" s="156">
        <f>G32</f>
        <v>50</v>
      </c>
      <c r="H31" s="157"/>
    </row>
    <row r="32" spans="1:8">
      <c r="A32" s="38">
        <v>12</v>
      </c>
      <c r="B32" s="77">
        <v>615180142</v>
      </c>
      <c r="C32" s="77" t="s">
        <v>59</v>
      </c>
      <c r="D32" s="78" t="s">
        <v>56</v>
      </c>
      <c r="E32" s="79">
        <v>1</v>
      </c>
      <c r="F32" s="81">
        <v>50</v>
      </c>
      <c r="G32" s="37">
        <f>E32*F32</f>
        <v>50</v>
      </c>
      <c r="H32" s="151">
        <v>20</v>
      </c>
    </row>
    <row r="33" spans="1:8">
      <c r="A33" s="173"/>
      <c r="B33" s="141"/>
      <c r="C33" s="141"/>
      <c r="D33" s="142"/>
      <c r="E33" s="143"/>
      <c r="F33" s="144"/>
      <c r="G33" s="174"/>
      <c r="H33" s="175"/>
    </row>
    <row r="34" spans="1:8">
      <c r="A34" s="86"/>
      <c r="B34" s="47" t="s">
        <v>60</v>
      </c>
      <c r="C34" s="47" t="s">
        <v>61</v>
      </c>
      <c r="D34" s="155"/>
      <c r="E34" s="152"/>
      <c r="F34" s="153"/>
      <c r="G34" s="156">
        <f>SUM(G35:G37)</f>
        <v>3550</v>
      </c>
      <c r="H34" s="157"/>
    </row>
    <row r="35" spans="1:8">
      <c r="A35" s="38">
        <v>13</v>
      </c>
      <c r="B35" s="77">
        <v>553521910</v>
      </c>
      <c r="C35" s="77" t="s">
        <v>98</v>
      </c>
      <c r="D35" s="78" t="s">
        <v>56</v>
      </c>
      <c r="E35" s="79">
        <v>7</v>
      </c>
      <c r="F35" s="80">
        <v>50</v>
      </c>
      <c r="G35" s="37">
        <f>E35*F35</f>
        <v>350</v>
      </c>
      <c r="H35" s="151">
        <v>20</v>
      </c>
    </row>
    <row r="36" spans="1:8">
      <c r="A36" s="38">
        <v>14</v>
      </c>
      <c r="B36" s="77">
        <v>553000010</v>
      </c>
      <c r="C36" s="77" t="s">
        <v>99</v>
      </c>
      <c r="D36" s="78" t="s">
        <v>82</v>
      </c>
      <c r="E36" s="79">
        <v>63.7</v>
      </c>
      <c r="F36" s="80">
        <v>50</v>
      </c>
      <c r="G36" s="37">
        <f>E36*F36</f>
        <v>3185</v>
      </c>
      <c r="H36" s="151">
        <v>20</v>
      </c>
    </row>
    <row r="37" spans="1:8" ht="23.25">
      <c r="A37" s="38">
        <v>15</v>
      </c>
      <c r="B37" s="89">
        <v>998767102</v>
      </c>
      <c r="C37" s="89" t="s">
        <v>64</v>
      </c>
      <c r="D37" s="90" t="s">
        <v>44</v>
      </c>
      <c r="E37" s="91">
        <v>0.1</v>
      </c>
      <c r="F37" s="92">
        <v>150</v>
      </c>
      <c r="G37" s="37">
        <f>E37*F37</f>
        <v>15</v>
      </c>
      <c r="H37" s="151">
        <v>20</v>
      </c>
    </row>
    <row r="38" spans="1:8">
      <c r="A38" s="86"/>
      <c r="D38" s="86"/>
      <c r="F38" s="87"/>
      <c r="G38" s="145"/>
      <c r="H38" s="48"/>
    </row>
    <row r="39" spans="1:8">
      <c r="A39" s="86"/>
      <c r="B39" s="75">
        <v>783</v>
      </c>
      <c r="C39" s="75" t="s">
        <v>65</v>
      </c>
      <c r="D39" s="86"/>
      <c r="F39" s="87"/>
      <c r="G39" s="71">
        <f>SUM(G40:G42)</f>
        <v>37</v>
      </c>
      <c r="H39" s="48"/>
    </row>
    <row r="40" spans="1:8">
      <c r="A40" s="38">
        <v>16</v>
      </c>
      <c r="B40" s="76">
        <v>783626020</v>
      </c>
      <c r="C40" s="77" t="s">
        <v>66</v>
      </c>
      <c r="D40" s="78" t="s">
        <v>69</v>
      </c>
      <c r="E40" s="79">
        <v>5</v>
      </c>
      <c r="F40" s="80">
        <v>2</v>
      </c>
      <c r="G40" s="37">
        <f>E40*F40</f>
        <v>10</v>
      </c>
      <c r="H40" s="38">
        <v>20</v>
      </c>
    </row>
    <row r="41" spans="1:8">
      <c r="A41" s="38">
        <v>17</v>
      </c>
      <c r="B41" s="76">
        <v>783782203</v>
      </c>
      <c r="C41" s="77" t="s">
        <v>67</v>
      </c>
      <c r="D41" s="78" t="s">
        <v>69</v>
      </c>
      <c r="E41" s="79">
        <v>10</v>
      </c>
      <c r="F41" s="80">
        <v>2</v>
      </c>
      <c r="G41" s="37">
        <f>E41*F41</f>
        <v>20</v>
      </c>
      <c r="H41" s="38">
        <v>20</v>
      </c>
    </row>
    <row r="42" spans="1:8">
      <c r="A42" s="38">
        <v>18</v>
      </c>
      <c r="B42" s="158">
        <v>783782200</v>
      </c>
      <c r="C42" s="77" t="s">
        <v>68</v>
      </c>
      <c r="D42" s="78" t="s">
        <v>69</v>
      </c>
      <c r="E42" s="79">
        <v>7</v>
      </c>
      <c r="F42" s="81">
        <v>1</v>
      </c>
      <c r="G42" s="37">
        <f>E42*F42</f>
        <v>7</v>
      </c>
      <c r="H42" s="38">
        <v>20</v>
      </c>
    </row>
    <row r="44" spans="1:8">
      <c r="A44" s="95"/>
      <c r="B44" s="95"/>
      <c r="C44" s="97" t="s">
        <v>100</v>
      </c>
      <c r="D44" s="98"/>
      <c r="E44" s="99"/>
      <c r="F44" s="100"/>
      <c r="G44" s="101">
        <f>SUM(G45:G48)</f>
        <v>737.8</v>
      </c>
      <c r="H44" s="95"/>
    </row>
    <row r="45" spans="1:8">
      <c r="A45" s="102">
        <v>19</v>
      </c>
      <c r="B45" s="102"/>
      <c r="C45" s="104" t="s">
        <v>101</v>
      </c>
      <c r="D45" s="116" t="s">
        <v>31</v>
      </c>
      <c r="E45" s="117">
        <v>4.4000000000000004</v>
      </c>
      <c r="F45" s="107">
        <v>25</v>
      </c>
      <c r="G45" s="37">
        <f>E45*F45</f>
        <v>110.00000000000001</v>
      </c>
      <c r="H45" s="102">
        <v>20</v>
      </c>
    </row>
    <row r="46" spans="1:8" ht="23.25">
      <c r="A46" s="102">
        <v>20</v>
      </c>
      <c r="B46" s="102"/>
      <c r="C46" s="104" t="s">
        <v>73</v>
      </c>
      <c r="D46" s="119" t="s">
        <v>74</v>
      </c>
      <c r="E46" s="120">
        <v>15.2</v>
      </c>
      <c r="F46" s="107">
        <v>15</v>
      </c>
      <c r="G46" s="37">
        <f>E46*F46</f>
        <v>228</v>
      </c>
      <c r="H46" s="102">
        <v>20</v>
      </c>
    </row>
    <row r="47" spans="1:8" ht="22.5">
      <c r="A47" s="102">
        <v>21</v>
      </c>
      <c r="B47" s="102"/>
      <c r="C47" s="115" t="s">
        <v>75</v>
      </c>
      <c r="D47" s="116" t="s">
        <v>40</v>
      </c>
      <c r="E47" s="117">
        <v>14.4</v>
      </c>
      <c r="F47" s="107">
        <v>25</v>
      </c>
      <c r="G47" s="37">
        <f>E47*F47</f>
        <v>360</v>
      </c>
      <c r="H47" s="102">
        <v>20</v>
      </c>
    </row>
    <row r="48" spans="1:8">
      <c r="A48" s="102">
        <v>22</v>
      </c>
      <c r="B48" s="102"/>
      <c r="C48" s="104" t="s">
        <v>91</v>
      </c>
      <c r="D48" s="119" t="s">
        <v>40</v>
      </c>
      <c r="E48" s="120">
        <v>19.899999999999999</v>
      </c>
      <c r="F48" s="107">
        <v>2</v>
      </c>
      <c r="G48" s="37">
        <f>E48*F48</f>
        <v>39.799999999999997</v>
      </c>
      <c r="H48" s="102">
        <v>20</v>
      </c>
    </row>
    <row r="49" spans="1:8">
      <c r="A49" s="95"/>
      <c r="B49" s="95"/>
      <c r="C49" s="124" t="s">
        <v>77</v>
      </c>
      <c r="D49" s="95"/>
      <c r="E49" s="95"/>
      <c r="F49" s="95"/>
      <c r="G49" s="95"/>
      <c r="H49" s="95"/>
    </row>
    <row r="50" spans="1:8">
      <c r="A50" s="95"/>
      <c r="B50" s="95"/>
      <c r="C50" s="130" t="s">
        <v>78</v>
      </c>
      <c r="D50" s="128"/>
      <c r="E50" s="95"/>
      <c r="F50" s="95"/>
      <c r="G50" s="95"/>
      <c r="H50" s="95"/>
    </row>
  </sheetData>
  <mergeCells count="2">
    <mergeCell ref="A1:H1"/>
    <mergeCell ref="A8:C8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46"/>
  <sheetViews>
    <sheetView zoomScaleNormal="100" zoomScalePageLayoutView="60" workbookViewId="0"/>
  </sheetViews>
  <sheetFormatPr defaultRowHeight="15"/>
  <cols>
    <col min="1" max="1" width="7.42578125" style="4" customWidth="1"/>
    <col min="2" max="2" width="13.140625" style="4" customWidth="1"/>
    <col min="3" max="3" width="48" style="4" customWidth="1"/>
    <col min="4" max="6" width="8.7109375" style="4" customWidth="1"/>
    <col min="7" max="7" width="9.85546875" style="4" customWidth="1"/>
    <col min="8" max="8" width="10.140625" style="4" customWidth="1"/>
    <col min="9" max="1025" width="8.7109375" style="4" customWidth="1"/>
  </cols>
  <sheetData>
    <row r="1" spans="1:8" ht="1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6" t="s">
        <v>93</v>
      </c>
      <c r="B2" s="7" t="s">
        <v>2</v>
      </c>
      <c r="C2" s="7"/>
      <c r="D2" s="134"/>
      <c r="E2" s="7"/>
      <c r="F2" s="7"/>
      <c r="G2" s="7"/>
      <c r="H2" s="7"/>
    </row>
    <row r="3" spans="1:8">
      <c r="A3" s="6" t="s">
        <v>102</v>
      </c>
      <c r="B3" s="7"/>
      <c r="C3" s="7"/>
      <c r="D3" s="134"/>
      <c r="E3" s="7"/>
      <c r="F3" s="7"/>
      <c r="G3" s="7"/>
      <c r="H3" s="7"/>
    </row>
    <row r="4" spans="1:8">
      <c r="A4" s="8" t="s">
        <v>4</v>
      </c>
      <c r="B4" s="9" t="s">
        <v>5</v>
      </c>
      <c r="C4" s="10"/>
      <c r="D4" s="135"/>
      <c r="E4" s="11"/>
      <c r="F4" s="11"/>
      <c r="G4" s="11"/>
      <c r="H4" s="11"/>
    </row>
    <row r="5" spans="1:8">
      <c r="A5" s="12"/>
      <c r="B5" s="13"/>
      <c r="C5" s="13"/>
      <c r="D5" s="136"/>
      <c r="E5" s="14"/>
      <c r="F5" s="15"/>
      <c r="G5" s="15"/>
      <c r="H5" s="14"/>
    </row>
    <row r="6" spans="1:8">
      <c r="A6" s="16" t="s">
        <v>6</v>
      </c>
      <c r="B6" s="7"/>
      <c r="C6" s="7"/>
      <c r="D6" s="134"/>
      <c r="E6" s="7"/>
      <c r="F6" s="7"/>
      <c r="G6" s="7"/>
      <c r="H6" s="7"/>
    </row>
    <row r="7" spans="1:8">
      <c r="A7" s="16" t="s">
        <v>103</v>
      </c>
      <c r="B7" s="7"/>
      <c r="C7" s="7"/>
      <c r="D7" s="134"/>
      <c r="E7" s="16" t="s">
        <v>8</v>
      </c>
      <c r="F7" s="7"/>
      <c r="G7" s="7"/>
      <c r="H7" s="7"/>
    </row>
    <row r="8" spans="1:8">
      <c r="A8" s="2" t="s">
        <v>104</v>
      </c>
      <c r="B8" s="2"/>
      <c r="C8" s="2"/>
      <c r="D8" s="137"/>
      <c r="E8" s="16" t="s">
        <v>10</v>
      </c>
      <c r="F8" s="18"/>
      <c r="G8" s="18"/>
      <c r="H8" s="19"/>
    </row>
    <row r="9" spans="1:8">
      <c r="A9" s="12"/>
      <c r="B9" s="12"/>
      <c r="C9" s="12"/>
      <c r="D9" s="138"/>
      <c r="E9" s="12"/>
      <c r="F9" s="12"/>
      <c r="G9" s="12"/>
      <c r="H9" s="12"/>
    </row>
    <row r="10" spans="1:8" ht="22.5">
      <c r="A10" s="20" t="s">
        <v>11</v>
      </c>
      <c r="B10" s="20" t="s">
        <v>12</v>
      </c>
      <c r="C10" s="20" t="s">
        <v>13</v>
      </c>
      <c r="D10" s="20" t="s">
        <v>14</v>
      </c>
      <c r="E10" s="20" t="s">
        <v>15</v>
      </c>
      <c r="F10" s="20" t="s">
        <v>16</v>
      </c>
      <c r="G10" s="20" t="s">
        <v>17</v>
      </c>
      <c r="H10" s="20" t="s">
        <v>18</v>
      </c>
    </row>
    <row r="11" spans="1:8">
      <c r="A11" s="20" t="s">
        <v>19</v>
      </c>
      <c r="B11" s="20" t="s">
        <v>20</v>
      </c>
      <c r="C11" s="20" t="s">
        <v>21</v>
      </c>
      <c r="D11" s="20" t="s">
        <v>22</v>
      </c>
      <c r="E11" s="20" t="s">
        <v>23</v>
      </c>
      <c r="F11" s="20" t="s">
        <v>24</v>
      </c>
      <c r="G11" s="20" t="s">
        <v>25</v>
      </c>
      <c r="H11" s="20" t="s">
        <v>26</v>
      </c>
    </row>
    <row r="12" spans="1:8">
      <c r="A12" s="12"/>
      <c r="B12" s="12"/>
      <c r="C12" s="12"/>
      <c r="D12" s="138"/>
      <c r="E12" s="12"/>
      <c r="F12" s="12"/>
      <c r="G12" s="12"/>
      <c r="H12" s="12"/>
    </row>
    <row r="13" spans="1:8">
      <c r="A13" s="21"/>
      <c r="B13" s="22"/>
      <c r="C13" s="22" t="s">
        <v>27</v>
      </c>
      <c r="D13" s="139"/>
      <c r="E13" s="23"/>
      <c r="F13" s="24"/>
      <c r="G13" s="25">
        <f>G14+G19+G22+G25+G31+G34+G39</f>
        <v>2932.12</v>
      </c>
      <c r="H13" s="23">
        <f>G13*1.2</f>
        <v>3518.5439999999999</v>
      </c>
    </row>
    <row r="14" spans="1:8">
      <c r="A14" s="26"/>
      <c r="B14" s="27" t="s">
        <v>19</v>
      </c>
      <c r="C14" s="27" t="s">
        <v>28</v>
      </c>
      <c r="D14" s="140"/>
      <c r="E14" s="28"/>
      <c r="F14" s="29"/>
      <c r="G14" s="30">
        <f>SUM(G15:G17)</f>
        <v>103.22</v>
      </c>
      <c r="H14" s="31"/>
    </row>
    <row r="15" spans="1:8" ht="23.25">
      <c r="A15" s="32">
        <v>1</v>
      </c>
      <c r="B15" s="39">
        <v>162601102</v>
      </c>
      <c r="C15" s="39" t="s">
        <v>32</v>
      </c>
      <c r="D15" s="40" t="s">
        <v>31</v>
      </c>
      <c r="E15" s="41">
        <f>0.84+7.1</f>
        <v>7.9399999999999995</v>
      </c>
      <c r="F15" s="42">
        <v>3</v>
      </c>
      <c r="G15" s="37">
        <f>E15*F15</f>
        <v>23.82</v>
      </c>
      <c r="H15" s="38">
        <v>20</v>
      </c>
    </row>
    <row r="16" spans="1:8">
      <c r="A16" s="32">
        <v>2</v>
      </c>
      <c r="B16" s="39" t="s">
        <v>33</v>
      </c>
      <c r="C16" s="39" t="s">
        <v>34</v>
      </c>
      <c r="D16" s="40" t="s">
        <v>31</v>
      </c>
      <c r="E16" s="41">
        <f>0.84+7.1</f>
        <v>7.9399999999999995</v>
      </c>
      <c r="F16" s="42">
        <v>3</v>
      </c>
      <c r="G16" s="37">
        <f>E16*F16</f>
        <v>23.82</v>
      </c>
      <c r="H16" s="38">
        <v>20</v>
      </c>
    </row>
    <row r="17" spans="1:8">
      <c r="A17" s="32">
        <v>3</v>
      </c>
      <c r="B17" s="43">
        <v>167200100100</v>
      </c>
      <c r="C17" s="44" t="s">
        <v>35</v>
      </c>
      <c r="D17" s="45" t="s">
        <v>31</v>
      </c>
      <c r="E17" s="41">
        <f>0.84+7.1</f>
        <v>7.9399999999999995</v>
      </c>
      <c r="F17" s="42">
        <v>7</v>
      </c>
      <c r="G17" s="37">
        <f>E17*F17</f>
        <v>55.58</v>
      </c>
      <c r="H17" s="38">
        <v>20</v>
      </c>
    </row>
    <row r="18" spans="1:8">
      <c r="G18" s="46"/>
    </row>
    <row r="19" spans="1:8">
      <c r="B19" s="47">
        <v>4</v>
      </c>
      <c r="C19" s="47" t="s">
        <v>105</v>
      </c>
      <c r="D19" s="148"/>
      <c r="E19" s="143"/>
      <c r="F19" s="144"/>
      <c r="G19" s="71">
        <f>G20</f>
        <v>10</v>
      </c>
      <c r="H19" s="48"/>
    </row>
    <row r="20" spans="1:8">
      <c r="A20" s="49">
        <v>4</v>
      </c>
      <c r="B20" s="39">
        <v>311272208</v>
      </c>
      <c r="C20" s="44" t="s">
        <v>106</v>
      </c>
      <c r="D20" s="45" t="s">
        <v>31</v>
      </c>
      <c r="E20" s="41">
        <v>1</v>
      </c>
      <c r="F20" s="51">
        <v>10</v>
      </c>
      <c r="G20" s="37">
        <f>E20*F20</f>
        <v>10</v>
      </c>
      <c r="H20" s="38">
        <v>20</v>
      </c>
    </row>
    <row r="21" spans="1:8">
      <c r="G21" s="46"/>
    </row>
    <row r="22" spans="1:8">
      <c r="B22" s="52">
        <v>711</v>
      </c>
      <c r="C22" s="52" t="s">
        <v>107</v>
      </c>
      <c r="D22" s="86"/>
      <c r="G22" s="71">
        <f>G23</f>
        <v>20</v>
      </c>
      <c r="H22" s="48"/>
    </row>
    <row r="23" spans="1:8">
      <c r="A23" s="56">
        <v>5</v>
      </c>
      <c r="B23" s="58" t="s">
        <v>108</v>
      </c>
      <c r="C23" s="58" t="s">
        <v>109</v>
      </c>
      <c r="D23" s="59" t="s">
        <v>40</v>
      </c>
      <c r="E23" s="60">
        <v>4</v>
      </c>
      <c r="F23" s="72">
        <v>5</v>
      </c>
      <c r="G23" s="37">
        <f>E23*F23</f>
        <v>20</v>
      </c>
      <c r="H23" s="38">
        <v>20</v>
      </c>
    </row>
    <row r="24" spans="1:8">
      <c r="G24" s="46"/>
    </row>
    <row r="25" spans="1:8">
      <c r="B25" s="52" t="s">
        <v>45</v>
      </c>
      <c r="C25" s="52" t="s">
        <v>46</v>
      </c>
      <c r="D25" s="86"/>
      <c r="G25" s="71">
        <f>SUM(G26:G29)</f>
        <v>1104.5</v>
      </c>
      <c r="H25" s="48"/>
    </row>
    <row r="26" spans="1:8">
      <c r="A26" s="56">
        <v>6</v>
      </c>
      <c r="B26" s="58">
        <v>762712140</v>
      </c>
      <c r="C26" s="149" t="s">
        <v>49</v>
      </c>
      <c r="D26" s="150" t="s">
        <v>82</v>
      </c>
      <c r="E26" s="60">
        <v>13</v>
      </c>
      <c r="F26" s="61">
        <v>40</v>
      </c>
      <c r="G26" s="37">
        <f>E26*F26</f>
        <v>520</v>
      </c>
      <c r="H26" s="38">
        <v>20</v>
      </c>
    </row>
    <row r="27" spans="1:8">
      <c r="A27" s="176">
        <v>7</v>
      </c>
      <c r="B27" s="177">
        <v>592173300</v>
      </c>
      <c r="C27" s="177" t="s">
        <v>83</v>
      </c>
      <c r="D27" s="178" t="s">
        <v>31</v>
      </c>
      <c r="E27" s="179">
        <v>0.53700000000000003</v>
      </c>
      <c r="F27" s="180">
        <v>1000</v>
      </c>
      <c r="G27" s="37">
        <f>E27*F27</f>
        <v>537</v>
      </c>
      <c r="H27" s="181">
        <v>20</v>
      </c>
    </row>
    <row r="28" spans="1:8" ht="23.25">
      <c r="A28" s="56">
        <v>8</v>
      </c>
      <c r="B28" s="58">
        <v>762341250</v>
      </c>
      <c r="C28" s="149" t="s">
        <v>51</v>
      </c>
      <c r="D28" s="150" t="s">
        <v>69</v>
      </c>
      <c r="E28" s="60">
        <v>2.5</v>
      </c>
      <c r="F28" s="72">
        <v>15</v>
      </c>
      <c r="G28" s="37">
        <f>E28*F28</f>
        <v>37.5</v>
      </c>
      <c r="H28" s="38">
        <v>20</v>
      </c>
    </row>
    <row r="29" spans="1:8">
      <c r="A29" s="56">
        <v>9</v>
      </c>
      <c r="B29" s="58">
        <v>998762102</v>
      </c>
      <c r="C29" s="149" t="s">
        <v>52</v>
      </c>
      <c r="D29" s="150" t="s">
        <v>44</v>
      </c>
      <c r="E29" s="60">
        <v>0.5</v>
      </c>
      <c r="F29" s="72">
        <v>20</v>
      </c>
      <c r="G29" s="37">
        <f>E29*F29</f>
        <v>10</v>
      </c>
      <c r="H29" s="38">
        <v>20</v>
      </c>
    </row>
    <row r="30" spans="1:8">
      <c r="G30" s="46"/>
    </row>
    <row r="31" spans="1:8">
      <c r="B31" s="75" t="s">
        <v>53</v>
      </c>
      <c r="C31" s="75"/>
      <c r="D31" s="86"/>
      <c r="G31" s="71"/>
      <c r="H31" s="48"/>
    </row>
    <row r="32" spans="1:8">
      <c r="A32" s="38"/>
      <c r="B32" s="77"/>
      <c r="C32" s="77"/>
      <c r="D32" s="78"/>
      <c r="E32" s="79"/>
      <c r="F32" s="81"/>
      <c r="G32" s="182"/>
      <c r="H32" s="38"/>
    </row>
    <row r="33" spans="1:8">
      <c r="A33" s="86"/>
      <c r="D33" s="86"/>
      <c r="F33" s="87"/>
      <c r="G33" s="46"/>
    </row>
    <row r="34" spans="1:8">
      <c r="A34" s="86"/>
      <c r="B34" s="75">
        <v>783</v>
      </c>
      <c r="C34" s="75" t="s">
        <v>65</v>
      </c>
      <c r="D34" s="86"/>
      <c r="F34" s="87"/>
      <c r="G34" s="71">
        <f>SUM(G35:G37)</f>
        <v>7</v>
      </c>
      <c r="H34" s="48"/>
    </row>
    <row r="35" spans="1:8">
      <c r="A35" s="38">
        <v>11</v>
      </c>
      <c r="B35" s="76">
        <v>783626020</v>
      </c>
      <c r="C35" s="77" t="s">
        <v>66</v>
      </c>
      <c r="D35" s="78" t="s">
        <v>69</v>
      </c>
      <c r="E35" s="79">
        <v>1</v>
      </c>
      <c r="F35" s="80">
        <v>2</v>
      </c>
      <c r="G35" s="37">
        <f>E35*F35</f>
        <v>2</v>
      </c>
      <c r="H35" s="38">
        <v>20</v>
      </c>
    </row>
    <row r="36" spans="1:8">
      <c r="A36" s="38">
        <v>12</v>
      </c>
      <c r="B36" s="76">
        <v>783782203</v>
      </c>
      <c r="C36" s="77" t="s">
        <v>67</v>
      </c>
      <c r="D36" s="78" t="s">
        <v>69</v>
      </c>
      <c r="E36" s="79">
        <v>2</v>
      </c>
      <c r="F36" s="80">
        <v>2</v>
      </c>
      <c r="G36" s="37">
        <f>E36*F36</f>
        <v>4</v>
      </c>
      <c r="H36" s="38">
        <v>20</v>
      </c>
    </row>
    <row r="37" spans="1:8">
      <c r="A37" s="38">
        <v>13</v>
      </c>
      <c r="B37" s="158">
        <v>783782200</v>
      </c>
      <c r="C37" s="77" t="s">
        <v>68</v>
      </c>
      <c r="D37" s="78" t="s">
        <v>69</v>
      </c>
      <c r="E37" s="79">
        <v>1</v>
      </c>
      <c r="F37" s="81">
        <v>1</v>
      </c>
      <c r="G37" s="37">
        <f>E37*F37</f>
        <v>1</v>
      </c>
      <c r="H37" s="38">
        <v>20</v>
      </c>
    </row>
    <row r="39" spans="1:8">
      <c r="A39" s="183"/>
      <c r="B39" s="183"/>
      <c r="C39" s="97" t="s">
        <v>110</v>
      </c>
      <c r="D39" s="184"/>
      <c r="E39" s="185"/>
      <c r="F39" s="186"/>
      <c r="G39" s="187">
        <f>SUM(G40:G44)</f>
        <v>1687.4</v>
      </c>
      <c r="H39" s="183"/>
    </row>
    <row r="40" spans="1:8">
      <c r="A40" s="188">
        <v>14</v>
      </c>
      <c r="B40" s="189"/>
      <c r="C40" s="104" t="s">
        <v>111</v>
      </c>
      <c r="D40" s="116" t="s">
        <v>31</v>
      </c>
      <c r="E40" s="117">
        <v>7.1</v>
      </c>
      <c r="F40" s="189">
        <v>25</v>
      </c>
      <c r="G40" s="37">
        <f>E40*F40</f>
        <v>177.5</v>
      </c>
      <c r="H40" s="190">
        <v>20</v>
      </c>
    </row>
    <row r="41" spans="1:8" ht="23.25">
      <c r="A41" s="188">
        <v>15</v>
      </c>
      <c r="B41" s="189"/>
      <c r="C41" s="104" t="s">
        <v>112</v>
      </c>
      <c r="D41" s="119" t="s">
        <v>74</v>
      </c>
      <c r="E41" s="120">
        <v>28.8</v>
      </c>
      <c r="F41" s="189">
        <v>15</v>
      </c>
      <c r="G41" s="37">
        <f>E41*F41</f>
        <v>432</v>
      </c>
      <c r="H41" s="190">
        <v>20</v>
      </c>
    </row>
    <row r="42" spans="1:8">
      <c r="A42" s="188">
        <v>16</v>
      </c>
      <c r="B42" s="189"/>
      <c r="C42" s="115" t="s">
        <v>90</v>
      </c>
      <c r="D42" s="116" t="s">
        <v>40</v>
      </c>
      <c r="E42" s="117">
        <v>27.1</v>
      </c>
      <c r="F42" s="189">
        <v>7</v>
      </c>
      <c r="G42" s="37">
        <f>E42*F42</f>
        <v>189.70000000000002</v>
      </c>
      <c r="H42" s="190">
        <v>20</v>
      </c>
    </row>
    <row r="43" spans="1:8">
      <c r="A43" s="188">
        <v>17</v>
      </c>
      <c r="B43" s="189"/>
      <c r="C43" s="104" t="s">
        <v>91</v>
      </c>
      <c r="D43" s="119" t="s">
        <v>40</v>
      </c>
      <c r="E43" s="120">
        <v>37.6</v>
      </c>
      <c r="F43" s="189">
        <v>2</v>
      </c>
      <c r="G43" s="37">
        <f>E43*F43</f>
        <v>75.2</v>
      </c>
      <c r="H43" s="190">
        <v>20</v>
      </c>
    </row>
    <row r="44" spans="1:8">
      <c r="A44" s="188">
        <v>18</v>
      </c>
      <c r="B44" s="189"/>
      <c r="C44" s="165" t="s">
        <v>113</v>
      </c>
      <c r="D44" s="116" t="s">
        <v>40</v>
      </c>
      <c r="E44" s="117">
        <v>27.1</v>
      </c>
      <c r="F44" s="189">
        <v>30</v>
      </c>
      <c r="G44" s="37">
        <f>E44*F44</f>
        <v>813</v>
      </c>
      <c r="H44" s="190">
        <v>20</v>
      </c>
    </row>
    <row r="45" spans="1:8">
      <c r="A45" s="67"/>
      <c r="B45" s="129"/>
      <c r="C45" s="124" t="s">
        <v>77</v>
      </c>
      <c r="D45" s="68"/>
      <c r="E45" s="65"/>
      <c r="F45" s="133"/>
      <c r="G45" s="183"/>
      <c r="H45" s="191"/>
    </row>
    <row r="46" spans="1:8">
      <c r="A46" s="67"/>
      <c r="B46" s="62"/>
      <c r="C46" s="130" t="s">
        <v>78</v>
      </c>
      <c r="D46" s="131"/>
      <c r="E46" s="132"/>
      <c r="F46" s="66"/>
      <c r="G46" s="183"/>
      <c r="H46" s="191"/>
    </row>
  </sheetData>
  <mergeCells count="2">
    <mergeCell ref="A1:H1"/>
    <mergeCell ref="A8:C8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32"/>
  <sheetViews>
    <sheetView zoomScaleNormal="100" zoomScalePageLayoutView="60" workbookViewId="0"/>
  </sheetViews>
  <sheetFormatPr defaultRowHeight="15"/>
  <cols>
    <col min="1" max="1" width="7.42578125" style="4" customWidth="1"/>
    <col min="2" max="2" width="13.7109375" style="4" customWidth="1"/>
    <col min="3" max="3" width="51.5703125" style="4" customWidth="1"/>
    <col min="4" max="4" width="8.5703125" style="4" customWidth="1"/>
    <col min="5" max="6" width="8.7109375" style="4" customWidth="1"/>
    <col min="7" max="7" width="8.85546875" style="4" customWidth="1"/>
    <col min="8" max="8" width="9.140625" style="4" customWidth="1"/>
    <col min="9" max="1025" width="8.7109375" style="4" customWidth="1"/>
  </cols>
  <sheetData>
    <row r="1" spans="1:8" ht="1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6" t="s">
        <v>93</v>
      </c>
      <c r="B2" s="7" t="s">
        <v>2</v>
      </c>
      <c r="C2" s="7"/>
      <c r="D2" s="134"/>
      <c r="E2" s="7"/>
      <c r="F2" s="7"/>
      <c r="G2" s="7"/>
      <c r="H2" s="7"/>
    </row>
    <row r="3" spans="1:8">
      <c r="A3" s="6" t="s">
        <v>114</v>
      </c>
      <c r="B3" s="7"/>
      <c r="C3" s="7"/>
      <c r="D3" s="134"/>
      <c r="E3" s="7"/>
      <c r="F3" s="7"/>
      <c r="G3" s="7"/>
      <c r="H3" s="7"/>
    </row>
    <row r="4" spans="1:8">
      <c r="A4" s="8" t="s">
        <v>4</v>
      </c>
      <c r="B4" s="9" t="s">
        <v>5</v>
      </c>
      <c r="C4" s="10"/>
      <c r="D4" s="135"/>
      <c r="E4" s="11"/>
      <c r="F4" s="11"/>
      <c r="G4" s="11"/>
      <c r="H4" s="11"/>
    </row>
    <row r="5" spans="1:8">
      <c r="A5" s="12"/>
      <c r="B5" s="13"/>
      <c r="C5" s="13"/>
      <c r="D5" s="136"/>
      <c r="E5" s="14"/>
      <c r="F5" s="15"/>
      <c r="G5" s="15"/>
      <c r="H5" s="14"/>
    </row>
    <row r="6" spans="1:8">
      <c r="A6" s="16" t="s">
        <v>6</v>
      </c>
      <c r="B6" s="7"/>
      <c r="C6" s="7"/>
      <c r="D6" s="134"/>
      <c r="E6" s="7"/>
      <c r="F6" s="7"/>
      <c r="G6" s="7"/>
      <c r="H6" s="7"/>
    </row>
    <row r="7" spans="1:8">
      <c r="A7" s="16" t="s">
        <v>115</v>
      </c>
      <c r="B7" s="7"/>
      <c r="C7" s="7"/>
      <c r="D7" s="134"/>
      <c r="E7" s="16" t="s">
        <v>8</v>
      </c>
      <c r="F7" s="7"/>
      <c r="G7" s="7"/>
      <c r="H7" s="7"/>
    </row>
    <row r="8" spans="1:8">
      <c r="A8" s="2" t="s">
        <v>9</v>
      </c>
      <c r="B8" s="2"/>
      <c r="C8" s="2"/>
      <c r="D8" s="137"/>
      <c r="E8" s="16" t="s">
        <v>10</v>
      </c>
      <c r="F8" s="18"/>
      <c r="G8" s="18"/>
      <c r="H8" s="19"/>
    </row>
    <row r="9" spans="1:8">
      <c r="A9" s="12"/>
      <c r="B9" s="12"/>
      <c r="C9" s="12"/>
      <c r="D9" s="138"/>
      <c r="E9" s="12"/>
      <c r="F9" s="12"/>
      <c r="G9" s="12"/>
      <c r="H9" s="12"/>
    </row>
    <row r="10" spans="1:8" ht="22.5">
      <c r="A10" s="20" t="s">
        <v>11</v>
      </c>
      <c r="B10" s="20" t="s">
        <v>12</v>
      </c>
      <c r="C10" s="20" t="s">
        <v>13</v>
      </c>
      <c r="D10" s="20" t="s">
        <v>14</v>
      </c>
      <c r="E10" s="20" t="s">
        <v>15</v>
      </c>
      <c r="F10" s="20" t="s">
        <v>16</v>
      </c>
      <c r="G10" s="20" t="s">
        <v>17</v>
      </c>
      <c r="H10" s="20" t="s">
        <v>18</v>
      </c>
    </row>
    <row r="11" spans="1:8">
      <c r="A11" s="20" t="s">
        <v>19</v>
      </c>
      <c r="B11" s="20" t="s">
        <v>20</v>
      </c>
      <c r="C11" s="20" t="s">
        <v>21</v>
      </c>
      <c r="D11" s="20" t="s">
        <v>22</v>
      </c>
      <c r="E11" s="20" t="s">
        <v>23</v>
      </c>
      <c r="F11" s="20" t="s">
        <v>24</v>
      </c>
      <c r="G11" s="20" t="s">
        <v>25</v>
      </c>
      <c r="H11" s="20" t="s">
        <v>26</v>
      </c>
    </row>
    <row r="12" spans="1:8">
      <c r="A12" s="12"/>
      <c r="B12" s="12"/>
      <c r="C12" s="12"/>
      <c r="D12" s="138"/>
      <c r="E12" s="12"/>
      <c r="F12" s="12"/>
      <c r="G12" s="12"/>
      <c r="H12" s="12"/>
    </row>
    <row r="13" spans="1:8">
      <c r="A13" s="21"/>
      <c r="B13" s="22"/>
      <c r="C13" s="22" t="s">
        <v>27</v>
      </c>
      <c r="D13" s="139"/>
      <c r="E13" s="23"/>
      <c r="F13" s="24"/>
      <c r="G13" s="25">
        <f>G14+G20+G23+G29</f>
        <v>249.054</v>
      </c>
      <c r="H13" s="23">
        <f>G13*1.2</f>
        <v>298.8648</v>
      </c>
    </row>
    <row r="14" spans="1:8">
      <c r="A14" s="26"/>
      <c r="B14" s="27" t="s">
        <v>19</v>
      </c>
      <c r="C14" s="27" t="s">
        <v>28</v>
      </c>
      <c r="D14" s="140"/>
      <c r="E14" s="28"/>
      <c r="F14" s="29"/>
      <c r="G14" s="30">
        <f>SUM(G15:G18)</f>
        <v>16.704000000000001</v>
      </c>
      <c r="H14" s="31"/>
    </row>
    <row r="15" spans="1:8">
      <c r="A15" s="32">
        <v>1</v>
      </c>
      <c r="B15" s="33" t="s">
        <v>29</v>
      </c>
      <c r="C15" s="33" t="s">
        <v>30</v>
      </c>
      <c r="D15" s="34" t="s">
        <v>31</v>
      </c>
      <c r="E15" s="35">
        <v>0.28799999999999998</v>
      </c>
      <c r="F15" s="36">
        <v>45</v>
      </c>
      <c r="G15" s="37">
        <f>E15*F15</f>
        <v>12.959999999999999</v>
      </c>
      <c r="H15" s="38">
        <v>20</v>
      </c>
    </row>
    <row r="16" spans="1:8" ht="23.25">
      <c r="A16" s="32">
        <v>2</v>
      </c>
      <c r="B16" s="39">
        <v>162601102</v>
      </c>
      <c r="C16" s="39" t="s">
        <v>32</v>
      </c>
      <c r="D16" s="40" t="s">
        <v>31</v>
      </c>
      <c r="E16" s="41">
        <v>0.28799999999999998</v>
      </c>
      <c r="F16" s="42">
        <v>3</v>
      </c>
      <c r="G16" s="37">
        <f>E16*F16</f>
        <v>0.86399999999999988</v>
      </c>
      <c r="H16" s="38">
        <v>20</v>
      </c>
    </row>
    <row r="17" spans="1:8">
      <c r="A17" s="32">
        <v>3</v>
      </c>
      <c r="B17" s="39" t="s">
        <v>33</v>
      </c>
      <c r="C17" s="39" t="s">
        <v>34</v>
      </c>
      <c r="D17" s="40" t="s">
        <v>31</v>
      </c>
      <c r="E17" s="41">
        <v>0.28799999999999998</v>
      </c>
      <c r="F17" s="42">
        <v>3</v>
      </c>
      <c r="G17" s="37">
        <f>E17*F17</f>
        <v>0.86399999999999988</v>
      </c>
      <c r="H17" s="38">
        <v>20</v>
      </c>
    </row>
    <row r="18" spans="1:8">
      <c r="A18" s="32">
        <v>4</v>
      </c>
      <c r="B18" s="43">
        <v>167200100100</v>
      </c>
      <c r="C18" s="44" t="s">
        <v>35</v>
      </c>
      <c r="D18" s="45" t="s">
        <v>31</v>
      </c>
      <c r="E18" s="41">
        <v>0.28799999999999998</v>
      </c>
      <c r="F18" s="42">
        <v>7</v>
      </c>
      <c r="G18" s="37">
        <f>E18*F18</f>
        <v>2.016</v>
      </c>
      <c r="H18" s="38">
        <v>20</v>
      </c>
    </row>
    <row r="19" spans="1:8">
      <c r="B19" s="141"/>
      <c r="C19" s="141"/>
      <c r="D19" s="142"/>
      <c r="E19" s="143"/>
      <c r="F19" s="144"/>
      <c r="G19" s="145"/>
      <c r="H19" s="48"/>
    </row>
    <row r="20" spans="1:8">
      <c r="B20" s="47" t="s">
        <v>20</v>
      </c>
      <c r="C20" s="47" t="s">
        <v>36</v>
      </c>
      <c r="D20" s="86"/>
      <c r="G20" s="30">
        <f>G21</f>
        <v>21.599999999999998</v>
      </c>
      <c r="H20" s="48"/>
    </row>
    <row r="21" spans="1:8">
      <c r="A21" s="49">
        <v>5</v>
      </c>
      <c r="B21" s="39">
        <v>275321117</v>
      </c>
      <c r="C21" s="44" t="s">
        <v>37</v>
      </c>
      <c r="D21" s="45" t="s">
        <v>31</v>
      </c>
      <c r="E21" s="41">
        <v>0.28799999999999998</v>
      </c>
      <c r="F21" s="42">
        <v>75</v>
      </c>
      <c r="G21" s="37">
        <f>E21*F21</f>
        <v>21.599999999999998</v>
      </c>
      <c r="H21" s="38">
        <v>20</v>
      </c>
    </row>
    <row r="22" spans="1:8">
      <c r="A22" s="146"/>
      <c r="B22" s="141"/>
      <c r="C22" s="147"/>
      <c r="D22" s="148"/>
      <c r="E22" s="143"/>
      <c r="F22" s="144"/>
      <c r="G22" s="69"/>
      <c r="H22" s="70"/>
    </row>
    <row r="23" spans="1:8">
      <c r="B23" s="52" t="s">
        <v>45</v>
      </c>
      <c r="C23" s="52" t="s">
        <v>46</v>
      </c>
      <c r="D23" s="86"/>
      <c r="G23" s="71">
        <f>SUM(G24:G27)</f>
        <v>208.5</v>
      </c>
      <c r="H23" s="48"/>
    </row>
    <row r="24" spans="1:8">
      <c r="A24" s="56">
        <v>6</v>
      </c>
      <c r="B24" s="58">
        <v>762712140</v>
      </c>
      <c r="C24" s="149" t="s">
        <v>49</v>
      </c>
      <c r="D24" s="150" t="s">
        <v>82</v>
      </c>
      <c r="E24" s="60">
        <v>6.2</v>
      </c>
      <c r="F24" s="61">
        <v>25</v>
      </c>
      <c r="G24" s="37">
        <f>E24*F24</f>
        <v>155</v>
      </c>
      <c r="H24" s="38">
        <v>20</v>
      </c>
    </row>
    <row r="25" spans="1:8">
      <c r="A25" s="176">
        <v>7</v>
      </c>
      <c r="B25" s="177">
        <v>592173300</v>
      </c>
      <c r="C25" s="177" t="s">
        <v>83</v>
      </c>
      <c r="D25" s="178" t="s">
        <v>31</v>
      </c>
      <c r="E25" s="179">
        <v>0.1</v>
      </c>
      <c r="F25" s="180">
        <v>500</v>
      </c>
      <c r="G25" s="37">
        <f>E25*F25</f>
        <v>50</v>
      </c>
      <c r="H25" s="181">
        <v>20</v>
      </c>
    </row>
    <row r="26" spans="1:8">
      <c r="A26" s="56">
        <v>8</v>
      </c>
      <c r="B26" s="58">
        <v>762341250</v>
      </c>
      <c r="C26" s="149" t="s">
        <v>51</v>
      </c>
      <c r="D26" s="150" t="s">
        <v>31</v>
      </c>
      <c r="E26" s="60">
        <v>0.1</v>
      </c>
      <c r="F26" s="72">
        <v>15</v>
      </c>
      <c r="G26" s="37">
        <f>E26*F26</f>
        <v>1.5</v>
      </c>
      <c r="H26" s="38">
        <v>20</v>
      </c>
    </row>
    <row r="27" spans="1:8">
      <c r="A27" s="56">
        <v>9</v>
      </c>
      <c r="B27" s="58">
        <v>998762102</v>
      </c>
      <c r="C27" s="149" t="s">
        <v>52</v>
      </c>
      <c r="D27" s="150" t="s">
        <v>44</v>
      </c>
      <c r="E27" s="60">
        <v>0.1</v>
      </c>
      <c r="F27" s="72">
        <v>20</v>
      </c>
      <c r="G27" s="37">
        <f>E27*F27</f>
        <v>2</v>
      </c>
      <c r="H27" s="38">
        <v>20</v>
      </c>
    </row>
    <row r="28" spans="1:8">
      <c r="G28" s="46"/>
    </row>
    <row r="29" spans="1:8">
      <c r="B29" s="75">
        <v>783</v>
      </c>
      <c r="C29" s="75" t="s">
        <v>65</v>
      </c>
      <c r="D29" s="86"/>
      <c r="G29" s="71">
        <f>SUM(G30:G32)</f>
        <v>2.25</v>
      </c>
      <c r="H29" s="48"/>
    </row>
    <row r="30" spans="1:8">
      <c r="A30" s="38">
        <v>10</v>
      </c>
      <c r="B30" s="76">
        <v>783626020</v>
      </c>
      <c r="C30" s="77" t="s">
        <v>66</v>
      </c>
      <c r="D30" s="78" t="s">
        <v>69</v>
      </c>
      <c r="E30" s="79">
        <v>0.5</v>
      </c>
      <c r="F30" s="80">
        <v>2</v>
      </c>
      <c r="G30" s="37">
        <f>E30*F30</f>
        <v>1</v>
      </c>
      <c r="H30" s="38">
        <v>20</v>
      </c>
    </row>
    <row r="31" spans="1:8">
      <c r="A31" s="38">
        <v>11</v>
      </c>
      <c r="B31" s="76">
        <v>783782203</v>
      </c>
      <c r="C31" s="77" t="s">
        <v>67</v>
      </c>
      <c r="D31" s="78" t="s">
        <v>69</v>
      </c>
      <c r="E31" s="79">
        <v>0.5</v>
      </c>
      <c r="F31" s="80">
        <v>2</v>
      </c>
      <c r="G31" s="37">
        <f>E31*F31</f>
        <v>1</v>
      </c>
      <c r="H31" s="38">
        <v>20</v>
      </c>
    </row>
    <row r="32" spans="1:8">
      <c r="A32" s="38">
        <v>12</v>
      </c>
      <c r="B32" s="158">
        <v>783782200</v>
      </c>
      <c r="C32" s="77" t="s">
        <v>68</v>
      </c>
      <c r="D32" s="78" t="s">
        <v>69</v>
      </c>
      <c r="E32" s="79">
        <v>0.25</v>
      </c>
      <c r="F32" s="81">
        <v>1</v>
      </c>
      <c r="G32" s="37">
        <f>E32*F32</f>
        <v>0.25</v>
      </c>
      <c r="H32" s="38">
        <v>20</v>
      </c>
    </row>
  </sheetData>
  <mergeCells count="2">
    <mergeCell ref="A1:H1"/>
    <mergeCell ref="A8:C8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35"/>
  <sheetViews>
    <sheetView zoomScaleNormal="100" zoomScalePageLayoutView="60" workbookViewId="0"/>
  </sheetViews>
  <sheetFormatPr defaultRowHeight="15"/>
  <cols>
    <col min="1" max="1" width="6.42578125" style="4" customWidth="1"/>
    <col min="2" max="2" width="13.42578125" style="4" customWidth="1"/>
    <col min="3" max="3" width="51.42578125" style="4" customWidth="1"/>
    <col min="4" max="1025" width="8.7109375" style="4" customWidth="1"/>
  </cols>
  <sheetData>
    <row r="1" spans="1:8" ht="1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6" t="s">
        <v>93</v>
      </c>
      <c r="B2" s="7" t="s">
        <v>2</v>
      </c>
      <c r="C2" s="7"/>
      <c r="D2" s="134"/>
      <c r="E2" s="7"/>
      <c r="F2" s="7"/>
      <c r="G2" s="7"/>
      <c r="H2" s="7"/>
    </row>
    <row r="3" spans="1:8">
      <c r="A3" s="6" t="s">
        <v>116</v>
      </c>
      <c r="B3" s="7"/>
      <c r="C3" s="7"/>
      <c r="D3" s="134"/>
      <c r="E3" s="7"/>
      <c r="F3" s="7"/>
      <c r="G3" s="7"/>
      <c r="H3" s="7"/>
    </row>
    <row r="4" spans="1:8">
      <c r="A4" s="8" t="s">
        <v>4</v>
      </c>
      <c r="B4" s="9" t="s">
        <v>5</v>
      </c>
      <c r="C4" s="10"/>
      <c r="D4" s="135"/>
      <c r="E4" s="11"/>
      <c r="F4" s="11"/>
      <c r="G4" s="11"/>
      <c r="H4" s="11"/>
    </row>
    <row r="5" spans="1:8">
      <c r="A5" s="16" t="s">
        <v>6</v>
      </c>
      <c r="B5" s="7"/>
      <c r="C5" s="7"/>
      <c r="D5" s="134"/>
      <c r="E5" s="7"/>
      <c r="F5" s="7"/>
      <c r="G5" s="7"/>
      <c r="H5" s="7"/>
    </row>
    <row r="6" spans="1:8">
      <c r="A6" s="16" t="s">
        <v>117</v>
      </c>
      <c r="B6" s="7"/>
      <c r="C6" s="7"/>
      <c r="D6" s="134"/>
      <c r="E6" s="16" t="s">
        <v>8</v>
      </c>
      <c r="F6" s="7"/>
      <c r="G6" s="7"/>
      <c r="H6" s="7"/>
    </row>
    <row r="7" spans="1:8">
      <c r="A7" s="2" t="s">
        <v>9</v>
      </c>
      <c r="B7" s="2"/>
      <c r="C7" s="2"/>
      <c r="D7" s="137"/>
      <c r="E7" s="16" t="s">
        <v>10</v>
      </c>
      <c r="F7" s="18"/>
      <c r="G7" s="18"/>
      <c r="H7" s="19"/>
    </row>
    <row r="8" spans="1:8">
      <c r="A8" s="12"/>
      <c r="B8" s="12"/>
      <c r="C8" s="12"/>
      <c r="D8" s="138"/>
      <c r="E8" s="12"/>
      <c r="F8" s="12"/>
      <c r="G8" s="12"/>
      <c r="H8" s="12"/>
    </row>
    <row r="9" spans="1:8" ht="22.5">
      <c r="A9" s="20" t="s">
        <v>11</v>
      </c>
      <c r="B9" s="20" t="s">
        <v>12</v>
      </c>
      <c r="C9" s="20" t="s">
        <v>13</v>
      </c>
      <c r="D9" s="20" t="s">
        <v>14</v>
      </c>
      <c r="E9" s="20" t="s">
        <v>15</v>
      </c>
      <c r="F9" s="20" t="s">
        <v>16</v>
      </c>
      <c r="G9" s="20" t="s">
        <v>17</v>
      </c>
      <c r="H9" s="20" t="s">
        <v>18</v>
      </c>
    </row>
    <row r="10" spans="1:8">
      <c r="A10" s="20" t="s">
        <v>19</v>
      </c>
      <c r="B10" s="20" t="s">
        <v>20</v>
      </c>
      <c r="C10" s="20" t="s">
        <v>21</v>
      </c>
      <c r="D10" s="20" t="s">
        <v>22</v>
      </c>
      <c r="E10" s="20" t="s">
        <v>23</v>
      </c>
      <c r="F10" s="20" t="s">
        <v>24</v>
      </c>
      <c r="G10" s="20" t="s">
        <v>25</v>
      </c>
      <c r="H10" s="20" t="s">
        <v>26</v>
      </c>
    </row>
    <row r="11" spans="1:8">
      <c r="A11" s="12"/>
      <c r="B11" s="12"/>
      <c r="C11" s="12"/>
      <c r="D11" s="138"/>
      <c r="E11" s="12"/>
      <c r="F11" s="12"/>
      <c r="G11" s="12"/>
      <c r="H11" s="12"/>
    </row>
    <row r="12" spans="1:8">
      <c r="A12" s="21"/>
      <c r="B12" s="22"/>
      <c r="C12" s="22" t="s">
        <v>27</v>
      </c>
      <c r="D12" s="139"/>
      <c r="E12" s="23"/>
      <c r="F12" s="24"/>
      <c r="G12" s="25">
        <f>G13+G19+G22+G26+G32</f>
        <v>246.005</v>
      </c>
      <c r="H12" s="23">
        <f>G12*1.2</f>
        <v>295.20599999999996</v>
      </c>
    </row>
    <row r="13" spans="1:8">
      <c r="A13" s="26"/>
      <c r="B13" s="27" t="s">
        <v>19</v>
      </c>
      <c r="C13" s="27" t="s">
        <v>28</v>
      </c>
      <c r="D13" s="140"/>
      <c r="E13" s="28"/>
      <c r="F13" s="29"/>
      <c r="G13" s="30">
        <f>SUM(G14:G17)</f>
        <v>12.180000000000001</v>
      </c>
      <c r="H13" s="31"/>
    </row>
    <row r="14" spans="1:8">
      <c r="A14" s="32">
        <v>1</v>
      </c>
      <c r="B14" s="33" t="s">
        <v>29</v>
      </c>
      <c r="C14" s="33" t="s">
        <v>30</v>
      </c>
      <c r="D14" s="34" t="s">
        <v>31</v>
      </c>
      <c r="E14" s="35">
        <v>0.21</v>
      </c>
      <c r="F14" s="36">
        <v>45</v>
      </c>
      <c r="G14" s="37">
        <f>E14*F14</f>
        <v>9.4499999999999993</v>
      </c>
      <c r="H14" s="38">
        <v>20</v>
      </c>
    </row>
    <row r="15" spans="1:8" ht="23.25">
      <c r="A15" s="32">
        <v>2</v>
      </c>
      <c r="B15" s="39">
        <v>162601102</v>
      </c>
      <c r="C15" s="39" t="s">
        <v>32</v>
      </c>
      <c r="D15" s="40" t="s">
        <v>31</v>
      </c>
      <c r="E15" s="41">
        <v>0.21</v>
      </c>
      <c r="F15" s="42">
        <v>3</v>
      </c>
      <c r="G15" s="37">
        <f>E15*F15</f>
        <v>0.63</v>
      </c>
      <c r="H15" s="38">
        <v>20</v>
      </c>
    </row>
    <row r="16" spans="1:8">
      <c r="A16" s="32">
        <v>3</v>
      </c>
      <c r="B16" s="39" t="s">
        <v>33</v>
      </c>
      <c r="C16" s="39" t="s">
        <v>34</v>
      </c>
      <c r="D16" s="40" t="s">
        <v>31</v>
      </c>
      <c r="E16" s="41">
        <v>0.21</v>
      </c>
      <c r="F16" s="42">
        <v>3</v>
      </c>
      <c r="G16" s="37">
        <f>E16*F16</f>
        <v>0.63</v>
      </c>
      <c r="H16" s="38">
        <v>20</v>
      </c>
    </row>
    <row r="17" spans="1:8">
      <c r="A17" s="32">
        <v>4</v>
      </c>
      <c r="B17" s="43">
        <v>167200100100</v>
      </c>
      <c r="C17" s="44" t="s">
        <v>35</v>
      </c>
      <c r="D17" s="45" t="s">
        <v>31</v>
      </c>
      <c r="E17" s="41">
        <v>0.21</v>
      </c>
      <c r="F17" s="42">
        <v>7</v>
      </c>
      <c r="G17" s="37">
        <f>E17*F17</f>
        <v>1.47</v>
      </c>
      <c r="H17" s="38">
        <v>20</v>
      </c>
    </row>
    <row r="18" spans="1:8">
      <c r="B18" s="141"/>
      <c r="C18" s="141"/>
      <c r="D18" s="142"/>
      <c r="E18" s="143"/>
      <c r="F18" s="144"/>
      <c r="G18" s="145"/>
      <c r="H18" s="48"/>
    </row>
    <row r="19" spans="1:8">
      <c r="B19" s="47" t="s">
        <v>20</v>
      </c>
      <c r="C19" s="47" t="s">
        <v>36</v>
      </c>
      <c r="D19" s="86"/>
      <c r="G19" s="30">
        <f>G20</f>
        <v>15.75</v>
      </c>
      <c r="H19" s="48"/>
    </row>
    <row r="20" spans="1:8">
      <c r="A20" s="49">
        <v>5</v>
      </c>
      <c r="B20" s="39">
        <v>275321117</v>
      </c>
      <c r="C20" s="44" t="s">
        <v>37</v>
      </c>
      <c r="D20" s="45" t="s">
        <v>31</v>
      </c>
      <c r="E20" s="41">
        <v>0.21</v>
      </c>
      <c r="F20" s="42">
        <v>75</v>
      </c>
      <c r="G20" s="37">
        <f>E20*F20</f>
        <v>15.75</v>
      </c>
      <c r="H20" s="38">
        <v>20</v>
      </c>
    </row>
    <row r="21" spans="1:8">
      <c r="A21" s="146"/>
      <c r="B21" s="141"/>
      <c r="C21" s="147"/>
      <c r="D21" s="148"/>
      <c r="E21" s="143"/>
      <c r="F21" s="144"/>
      <c r="G21" s="69"/>
      <c r="H21" s="70"/>
    </row>
    <row r="22" spans="1:8">
      <c r="B22" s="192" t="s">
        <v>118</v>
      </c>
      <c r="C22" s="192" t="s">
        <v>119</v>
      </c>
      <c r="D22" s="193"/>
      <c r="E22" s="194"/>
      <c r="F22" s="195"/>
      <c r="G22" s="71">
        <f>SUM(G23:G24)</f>
        <v>17.325000000000003</v>
      </c>
      <c r="H22" s="48"/>
    </row>
    <row r="23" spans="1:8">
      <c r="A23" s="56">
        <v>6</v>
      </c>
      <c r="B23" s="39">
        <v>764352213</v>
      </c>
      <c r="C23" s="39" t="s">
        <v>120</v>
      </c>
      <c r="D23" s="40" t="s">
        <v>40</v>
      </c>
      <c r="E23" s="41">
        <v>0.38500000000000001</v>
      </c>
      <c r="F23" s="51">
        <v>15</v>
      </c>
      <c r="G23" s="37">
        <f>E23*F23</f>
        <v>5.7750000000000004</v>
      </c>
      <c r="H23" s="38">
        <v>20</v>
      </c>
    </row>
    <row r="24" spans="1:8">
      <c r="A24" s="56">
        <v>7</v>
      </c>
      <c r="B24" s="170">
        <v>553441702</v>
      </c>
      <c r="C24" s="149" t="s">
        <v>121</v>
      </c>
      <c r="D24" s="59" t="s">
        <v>40</v>
      </c>
      <c r="E24" s="60">
        <v>0.38500000000000001</v>
      </c>
      <c r="F24" s="72">
        <v>30</v>
      </c>
      <c r="G24" s="37">
        <f>E24*F24</f>
        <v>11.55</v>
      </c>
      <c r="H24" s="38">
        <v>20</v>
      </c>
    </row>
    <row r="25" spans="1:8">
      <c r="B25" s="152"/>
      <c r="C25" s="152"/>
      <c r="D25" s="152"/>
      <c r="E25" s="152"/>
      <c r="F25" s="152"/>
      <c r="G25" s="46"/>
    </row>
    <row r="26" spans="1:8">
      <c r="B26" s="52" t="s">
        <v>45</v>
      </c>
      <c r="C26" s="52" t="s">
        <v>46</v>
      </c>
      <c r="D26" s="155"/>
      <c r="E26" s="152"/>
      <c r="F26" s="152"/>
      <c r="G26" s="71">
        <f>SUM(G27:G30)</f>
        <v>198.5</v>
      </c>
      <c r="H26" s="48"/>
    </row>
    <row r="27" spans="1:8">
      <c r="A27" s="56">
        <v>8</v>
      </c>
      <c r="B27" s="58">
        <v>762712140</v>
      </c>
      <c r="C27" s="149" t="s">
        <v>49</v>
      </c>
      <c r="D27" s="150" t="s">
        <v>82</v>
      </c>
      <c r="E27" s="60">
        <v>5.8</v>
      </c>
      <c r="F27" s="61">
        <v>25</v>
      </c>
      <c r="G27" s="37">
        <f>E27*F27</f>
        <v>145</v>
      </c>
      <c r="H27" s="38">
        <v>20</v>
      </c>
    </row>
    <row r="28" spans="1:8">
      <c r="A28" s="176">
        <v>9</v>
      </c>
      <c r="B28" s="177">
        <v>592173300</v>
      </c>
      <c r="C28" s="196" t="s">
        <v>83</v>
      </c>
      <c r="D28" s="197" t="s">
        <v>31</v>
      </c>
      <c r="E28" s="179">
        <v>0.1</v>
      </c>
      <c r="F28" s="180">
        <v>500</v>
      </c>
      <c r="G28" s="37">
        <f>E28*F28</f>
        <v>50</v>
      </c>
      <c r="H28" s="181">
        <v>20</v>
      </c>
    </row>
    <row r="29" spans="1:8">
      <c r="A29" s="56">
        <v>10</v>
      </c>
      <c r="B29" s="58">
        <v>762341250</v>
      </c>
      <c r="C29" s="149" t="s">
        <v>51</v>
      </c>
      <c r="D29" s="150" t="s">
        <v>31</v>
      </c>
      <c r="E29" s="60">
        <v>0.1</v>
      </c>
      <c r="F29" s="72">
        <v>15</v>
      </c>
      <c r="G29" s="37">
        <f>E29*F29</f>
        <v>1.5</v>
      </c>
      <c r="H29" s="38">
        <v>20</v>
      </c>
    </row>
    <row r="30" spans="1:8">
      <c r="A30" s="56">
        <v>11</v>
      </c>
      <c r="B30" s="58">
        <v>998762102</v>
      </c>
      <c r="C30" s="149" t="s">
        <v>52</v>
      </c>
      <c r="D30" s="150" t="s">
        <v>44</v>
      </c>
      <c r="E30" s="60">
        <v>0.1</v>
      </c>
      <c r="F30" s="72">
        <v>20</v>
      </c>
      <c r="G30" s="37">
        <f>E30*F30</f>
        <v>2</v>
      </c>
      <c r="H30" s="38">
        <v>20</v>
      </c>
    </row>
    <row r="31" spans="1:8">
      <c r="G31" s="46"/>
    </row>
    <row r="32" spans="1:8">
      <c r="B32" s="75">
        <v>783</v>
      </c>
      <c r="C32" s="75" t="s">
        <v>65</v>
      </c>
      <c r="D32" s="86"/>
      <c r="G32" s="71">
        <f>SUM(G33:G35)</f>
        <v>2.25</v>
      </c>
      <c r="H32" s="48"/>
    </row>
    <row r="33" spans="1:8">
      <c r="A33" s="38">
        <v>12</v>
      </c>
      <c r="B33" s="76">
        <v>783626020</v>
      </c>
      <c r="C33" s="77" t="s">
        <v>66</v>
      </c>
      <c r="D33" s="78" t="s">
        <v>69</v>
      </c>
      <c r="E33" s="79">
        <v>0.5</v>
      </c>
      <c r="F33" s="80">
        <v>2</v>
      </c>
      <c r="G33" s="37">
        <f>E33*F33</f>
        <v>1</v>
      </c>
      <c r="H33" s="38">
        <v>20</v>
      </c>
    </row>
    <row r="34" spans="1:8">
      <c r="A34" s="38">
        <v>13</v>
      </c>
      <c r="B34" s="76">
        <v>783782203</v>
      </c>
      <c r="C34" s="77" t="s">
        <v>67</v>
      </c>
      <c r="D34" s="78" t="s">
        <v>69</v>
      </c>
      <c r="E34" s="79">
        <v>0.5</v>
      </c>
      <c r="F34" s="80">
        <v>2</v>
      </c>
      <c r="G34" s="37">
        <f>E34*F34</f>
        <v>1</v>
      </c>
      <c r="H34" s="38">
        <v>20</v>
      </c>
    </row>
    <row r="35" spans="1:8">
      <c r="A35" s="38">
        <v>14</v>
      </c>
      <c r="B35" s="158">
        <v>783782200</v>
      </c>
      <c r="C35" s="77" t="s">
        <v>68</v>
      </c>
      <c r="D35" s="78" t="s">
        <v>69</v>
      </c>
      <c r="E35" s="79">
        <v>0.25</v>
      </c>
      <c r="F35" s="81">
        <v>1</v>
      </c>
      <c r="G35" s="37">
        <f>E35*F35</f>
        <v>0.25</v>
      </c>
      <c r="H35" s="38">
        <v>20</v>
      </c>
    </row>
  </sheetData>
  <mergeCells count="2">
    <mergeCell ref="A1:H1"/>
    <mergeCell ref="A7:C7"/>
  </mergeCells>
  <pageMargins left="0.70833333333333304" right="0.70833333333333304" top="0.55138888888888904" bottom="0.59027777777777801" header="0.51180555555555496" footer="0.51180555555555496"/>
  <pageSetup paperSize="9" firstPageNumber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34"/>
  <sheetViews>
    <sheetView zoomScaleNormal="100" zoomScalePageLayoutView="60" workbookViewId="0"/>
  </sheetViews>
  <sheetFormatPr defaultRowHeight="15"/>
  <cols>
    <col min="1" max="1" width="7.7109375" style="4" customWidth="1"/>
    <col min="2" max="2" width="12.85546875" style="4" customWidth="1"/>
    <col min="3" max="3" width="50.42578125" style="4" customWidth="1"/>
    <col min="4" max="5" width="8.7109375" style="4" customWidth="1"/>
    <col min="6" max="6" width="7.85546875" style="4" customWidth="1"/>
    <col min="7" max="7" width="9.42578125" style="4" customWidth="1"/>
    <col min="8" max="8" width="9.140625" style="4" customWidth="1"/>
    <col min="9" max="1025" width="8.7109375" style="4" customWidth="1"/>
  </cols>
  <sheetData>
    <row r="1" spans="1:8" ht="1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6" t="s">
        <v>93</v>
      </c>
      <c r="B2" s="7" t="s">
        <v>2</v>
      </c>
      <c r="C2" s="7"/>
      <c r="D2" s="134"/>
      <c r="E2" s="7"/>
      <c r="F2" s="7"/>
      <c r="G2" s="7"/>
      <c r="H2" s="7"/>
    </row>
    <row r="3" spans="1:8">
      <c r="A3" s="6" t="s">
        <v>122</v>
      </c>
      <c r="B3" s="7"/>
      <c r="C3" s="7"/>
      <c r="D3" s="134"/>
      <c r="E3" s="7"/>
      <c r="F3" s="7"/>
      <c r="G3" s="7"/>
      <c r="H3" s="7"/>
    </row>
    <row r="4" spans="1:8">
      <c r="A4" s="8" t="s">
        <v>4</v>
      </c>
      <c r="B4" s="9" t="s">
        <v>5</v>
      </c>
      <c r="C4" s="10"/>
      <c r="D4" s="135"/>
      <c r="E4" s="11"/>
      <c r="F4" s="11"/>
      <c r="G4" s="11"/>
      <c r="H4" s="11"/>
    </row>
    <row r="5" spans="1:8">
      <c r="A5" s="16" t="s">
        <v>6</v>
      </c>
      <c r="B5" s="7"/>
      <c r="C5" s="7"/>
      <c r="D5" s="134"/>
      <c r="E5" s="7"/>
      <c r="F5" s="7"/>
      <c r="G5" s="7"/>
      <c r="H5" s="7"/>
    </row>
    <row r="6" spans="1:8">
      <c r="A6" s="16" t="s">
        <v>95</v>
      </c>
      <c r="B6" s="7"/>
      <c r="C6" s="7"/>
      <c r="D6" s="134"/>
      <c r="E6" s="16" t="s">
        <v>8</v>
      </c>
      <c r="F6" s="7"/>
      <c r="G6" s="7"/>
      <c r="H6" s="7"/>
    </row>
    <row r="7" spans="1:8">
      <c r="A7" s="2" t="s">
        <v>9</v>
      </c>
      <c r="B7" s="2"/>
      <c r="C7" s="2"/>
      <c r="D7" s="137"/>
      <c r="E7" s="16" t="s">
        <v>10</v>
      </c>
      <c r="F7" s="18"/>
      <c r="G7" s="18"/>
      <c r="H7" s="19"/>
    </row>
    <row r="8" spans="1:8">
      <c r="A8" s="12"/>
      <c r="B8" s="12"/>
      <c r="C8" s="12"/>
      <c r="D8" s="138"/>
      <c r="E8" s="12"/>
      <c r="F8" s="12"/>
      <c r="G8" s="12"/>
      <c r="H8" s="12"/>
    </row>
    <row r="9" spans="1:8" ht="33.75">
      <c r="A9" s="20" t="s">
        <v>11</v>
      </c>
      <c r="B9" s="20" t="s">
        <v>12</v>
      </c>
      <c r="C9" s="20" t="s">
        <v>13</v>
      </c>
      <c r="D9" s="20" t="s">
        <v>14</v>
      </c>
      <c r="E9" s="20" t="s">
        <v>15</v>
      </c>
      <c r="F9" s="20" t="s">
        <v>16</v>
      </c>
      <c r="G9" s="20" t="s">
        <v>17</v>
      </c>
      <c r="H9" s="20" t="s">
        <v>18</v>
      </c>
    </row>
    <row r="10" spans="1:8">
      <c r="A10" s="20" t="s">
        <v>19</v>
      </c>
      <c r="B10" s="20" t="s">
        <v>20</v>
      </c>
      <c r="C10" s="20" t="s">
        <v>21</v>
      </c>
      <c r="D10" s="20" t="s">
        <v>22</v>
      </c>
      <c r="E10" s="20" t="s">
        <v>23</v>
      </c>
      <c r="F10" s="20" t="s">
        <v>24</v>
      </c>
      <c r="G10" s="20" t="s">
        <v>25</v>
      </c>
      <c r="H10" s="20" t="s">
        <v>26</v>
      </c>
    </row>
    <row r="11" spans="1:8">
      <c r="A11" s="12"/>
      <c r="B11" s="12"/>
      <c r="C11" s="12"/>
      <c r="D11" s="138"/>
      <c r="E11" s="12"/>
      <c r="F11" s="12"/>
      <c r="G11" s="12"/>
      <c r="H11" s="12"/>
    </row>
    <row r="12" spans="1:8">
      <c r="A12" s="21"/>
      <c r="B12" s="22"/>
      <c r="C12" s="22" t="s">
        <v>27</v>
      </c>
      <c r="D12" s="139"/>
      <c r="E12" s="23"/>
      <c r="F12" s="24"/>
      <c r="G12" s="25">
        <f>G13+G19+G22+G26+G32</f>
        <v>263.86500000000001</v>
      </c>
      <c r="H12" s="23">
        <f>G12*1.2</f>
        <v>316.63799999999998</v>
      </c>
    </row>
    <row r="13" spans="1:8">
      <c r="A13" s="26"/>
      <c r="B13" s="27" t="s">
        <v>19</v>
      </c>
      <c r="C13" s="27" t="s">
        <v>28</v>
      </c>
      <c r="D13" s="140"/>
      <c r="E13" s="28"/>
      <c r="F13" s="29"/>
      <c r="G13" s="30">
        <f>SUM(G14:G17)</f>
        <v>6.0900000000000007</v>
      </c>
      <c r="H13" s="31"/>
    </row>
    <row r="14" spans="1:8">
      <c r="A14" s="32">
        <v>1</v>
      </c>
      <c r="B14" s="33" t="s">
        <v>29</v>
      </c>
      <c r="C14" s="33" t="s">
        <v>30</v>
      </c>
      <c r="D14" s="34" t="s">
        <v>31</v>
      </c>
      <c r="E14" s="35">
        <v>0.105</v>
      </c>
      <c r="F14" s="36">
        <v>45</v>
      </c>
      <c r="G14" s="37">
        <f>E14*F14</f>
        <v>4.7249999999999996</v>
      </c>
      <c r="H14" s="38">
        <v>20</v>
      </c>
    </row>
    <row r="15" spans="1:8" ht="23.25">
      <c r="A15" s="32">
        <v>2</v>
      </c>
      <c r="B15" s="39">
        <v>162601102</v>
      </c>
      <c r="C15" s="39" t="s">
        <v>32</v>
      </c>
      <c r="D15" s="40" t="s">
        <v>31</v>
      </c>
      <c r="E15" s="35">
        <v>0.105</v>
      </c>
      <c r="F15" s="42">
        <v>3</v>
      </c>
      <c r="G15" s="37">
        <f>E15*F15</f>
        <v>0.315</v>
      </c>
      <c r="H15" s="38">
        <v>20</v>
      </c>
    </row>
    <row r="16" spans="1:8">
      <c r="A16" s="32">
        <v>3</v>
      </c>
      <c r="B16" s="39" t="s">
        <v>33</v>
      </c>
      <c r="C16" s="39" t="s">
        <v>34</v>
      </c>
      <c r="D16" s="40" t="s">
        <v>31</v>
      </c>
      <c r="E16" s="35">
        <v>0.105</v>
      </c>
      <c r="F16" s="42">
        <v>3</v>
      </c>
      <c r="G16" s="37">
        <f>E16*F16</f>
        <v>0.315</v>
      </c>
      <c r="H16" s="38">
        <v>20</v>
      </c>
    </row>
    <row r="17" spans="1:8">
      <c r="A17" s="32">
        <v>4</v>
      </c>
      <c r="B17" s="43">
        <v>167200100100</v>
      </c>
      <c r="C17" s="44" t="s">
        <v>35</v>
      </c>
      <c r="D17" s="45" t="s">
        <v>31</v>
      </c>
      <c r="E17" s="35">
        <v>0.105</v>
      </c>
      <c r="F17" s="42">
        <v>7</v>
      </c>
      <c r="G17" s="37">
        <f>E17*F17</f>
        <v>0.73499999999999999</v>
      </c>
      <c r="H17" s="38">
        <v>20</v>
      </c>
    </row>
    <row r="18" spans="1:8">
      <c r="B18" s="141"/>
      <c r="C18" s="141"/>
      <c r="D18" s="142"/>
      <c r="E18" s="143"/>
      <c r="F18" s="144"/>
      <c r="G18" s="145"/>
      <c r="H18" s="48"/>
    </row>
    <row r="19" spans="1:8">
      <c r="B19" s="47" t="s">
        <v>20</v>
      </c>
      <c r="C19" s="47" t="s">
        <v>36</v>
      </c>
      <c r="D19" s="86"/>
      <c r="G19" s="30">
        <f>G20</f>
        <v>7.875</v>
      </c>
      <c r="H19" s="48"/>
    </row>
    <row r="20" spans="1:8">
      <c r="A20" s="49">
        <v>5</v>
      </c>
      <c r="B20" s="39">
        <v>275321117</v>
      </c>
      <c r="C20" s="44" t="s">
        <v>37</v>
      </c>
      <c r="D20" s="45" t="s">
        <v>31</v>
      </c>
      <c r="E20" s="41">
        <v>0.105</v>
      </c>
      <c r="F20" s="42">
        <v>75</v>
      </c>
      <c r="G20" s="37">
        <f>E20*F20</f>
        <v>7.875</v>
      </c>
      <c r="H20" s="38">
        <v>20</v>
      </c>
    </row>
    <row r="21" spans="1:8">
      <c r="A21" s="146"/>
      <c r="B21" s="141"/>
      <c r="C21" s="147"/>
      <c r="D21" s="148"/>
      <c r="E21" s="143"/>
      <c r="F21" s="144"/>
      <c r="G21" s="69"/>
      <c r="H21" s="70"/>
    </row>
    <row r="22" spans="1:8">
      <c r="B22" s="192" t="s">
        <v>118</v>
      </c>
      <c r="C22" s="192" t="s">
        <v>119</v>
      </c>
      <c r="D22" s="193"/>
      <c r="E22" s="194"/>
      <c r="F22" s="195"/>
      <c r="G22" s="71">
        <f>SUM(G23:G24)</f>
        <v>225</v>
      </c>
      <c r="H22" s="48"/>
    </row>
    <row r="23" spans="1:8">
      <c r="A23" s="56">
        <v>6</v>
      </c>
      <c r="B23" s="39">
        <v>764352213</v>
      </c>
      <c r="C23" s="39" t="s">
        <v>123</v>
      </c>
      <c r="D23" s="40" t="s">
        <v>69</v>
      </c>
      <c r="E23" s="41">
        <v>15</v>
      </c>
      <c r="F23" s="51">
        <v>10</v>
      </c>
      <c r="G23" s="37">
        <f>E23*F23</f>
        <v>150</v>
      </c>
      <c r="H23" s="38">
        <v>20</v>
      </c>
    </row>
    <row r="24" spans="1:8">
      <c r="A24" s="56">
        <v>7</v>
      </c>
      <c r="B24" s="170">
        <v>553441702</v>
      </c>
      <c r="C24" s="149" t="s">
        <v>124</v>
      </c>
      <c r="D24" s="59" t="s">
        <v>69</v>
      </c>
      <c r="E24" s="60">
        <v>15</v>
      </c>
      <c r="F24" s="72">
        <v>5</v>
      </c>
      <c r="G24" s="37">
        <f>E24*F24</f>
        <v>75</v>
      </c>
      <c r="H24" s="38">
        <v>20</v>
      </c>
    </row>
    <row r="25" spans="1:8">
      <c r="B25" s="152"/>
      <c r="C25" s="152"/>
      <c r="D25" s="152"/>
      <c r="E25" s="152"/>
      <c r="F25" s="152"/>
      <c r="G25" s="46"/>
    </row>
    <row r="26" spans="1:8">
      <c r="B26" s="52" t="s">
        <v>45</v>
      </c>
      <c r="C26" s="52" t="s">
        <v>46</v>
      </c>
      <c r="D26" s="155"/>
      <c r="E26" s="152"/>
      <c r="F26" s="152"/>
      <c r="G26" s="71">
        <f>SUM(G27:G30)</f>
        <v>23.700000000000003</v>
      </c>
      <c r="H26" s="48"/>
    </row>
    <row r="27" spans="1:8">
      <c r="A27" s="56">
        <v>8</v>
      </c>
      <c r="B27" s="58">
        <v>762712140</v>
      </c>
      <c r="C27" s="149" t="s">
        <v>49</v>
      </c>
      <c r="D27" s="150" t="s">
        <v>31</v>
      </c>
      <c r="E27" s="60">
        <v>0.03</v>
      </c>
      <c r="F27" s="61">
        <v>20</v>
      </c>
      <c r="G27" s="37">
        <f>E27*F27</f>
        <v>0.6</v>
      </c>
      <c r="H27" s="38">
        <v>20</v>
      </c>
    </row>
    <row r="28" spans="1:8">
      <c r="A28" s="176">
        <v>9</v>
      </c>
      <c r="B28" s="177">
        <v>592173300</v>
      </c>
      <c r="C28" s="196" t="s">
        <v>83</v>
      </c>
      <c r="D28" s="197" t="s">
        <v>31</v>
      </c>
      <c r="E28" s="179">
        <v>0.03</v>
      </c>
      <c r="F28" s="180">
        <v>500</v>
      </c>
      <c r="G28" s="37">
        <f>E28*F28</f>
        <v>15</v>
      </c>
      <c r="H28" s="181">
        <v>20</v>
      </c>
    </row>
    <row r="29" spans="1:8">
      <c r="A29" s="56">
        <v>10</v>
      </c>
      <c r="B29" s="58">
        <v>762341250</v>
      </c>
      <c r="C29" s="149" t="s">
        <v>51</v>
      </c>
      <c r="D29" s="150" t="s">
        <v>69</v>
      </c>
      <c r="E29" s="60">
        <v>0.5</v>
      </c>
      <c r="F29" s="72">
        <v>15</v>
      </c>
      <c r="G29" s="37">
        <f>E29*F29</f>
        <v>7.5</v>
      </c>
      <c r="H29" s="38">
        <v>20</v>
      </c>
    </row>
    <row r="30" spans="1:8">
      <c r="A30" s="56">
        <v>11</v>
      </c>
      <c r="B30" s="58">
        <v>998762102</v>
      </c>
      <c r="C30" s="149" t="s">
        <v>52</v>
      </c>
      <c r="D30" s="150" t="s">
        <v>44</v>
      </c>
      <c r="E30" s="60">
        <v>0.03</v>
      </c>
      <c r="F30" s="72">
        <v>20</v>
      </c>
      <c r="G30" s="37">
        <f>E30*F30</f>
        <v>0.6</v>
      </c>
      <c r="H30" s="38">
        <v>20</v>
      </c>
    </row>
    <row r="31" spans="1:8">
      <c r="G31" s="46"/>
    </row>
    <row r="32" spans="1:8" ht="16.5" customHeight="1">
      <c r="B32" s="75">
        <v>783</v>
      </c>
      <c r="C32" s="75" t="s">
        <v>65</v>
      </c>
      <c r="D32" s="86"/>
      <c r="G32" s="71">
        <f>SUM(G33:G34)</f>
        <v>1.2</v>
      </c>
      <c r="H32" s="48"/>
    </row>
    <row r="33" spans="1:8">
      <c r="A33" s="38">
        <v>12</v>
      </c>
      <c r="B33" s="76">
        <v>783626020</v>
      </c>
      <c r="C33" s="77" t="s">
        <v>66</v>
      </c>
      <c r="D33" s="78" t="s">
        <v>69</v>
      </c>
      <c r="E33" s="79">
        <v>0.3</v>
      </c>
      <c r="F33" s="80">
        <v>2</v>
      </c>
      <c r="G33" s="37">
        <f>E33*F33</f>
        <v>0.6</v>
      </c>
      <c r="H33" s="38">
        <v>20</v>
      </c>
    </row>
    <row r="34" spans="1:8">
      <c r="A34" s="38">
        <v>13</v>
      </c>
      <c r="B34" s="76">
        <v>783782203</v>
      </c>
      <c r="C34" s="77" t="s">
        <v>67</v>
      </c>
      <c r="D34" s="78" t="s">
        <v>69</v>
      </c>
      <c r="E34" s="79">
        <v>0.3</v>
      </c>
      <c r="F34" s="80">
        <v>2</v>
      </c>
      <c r="G34" s="37">
        <f>E34*F34</f>
        <v>0.6</v>
      </c>
      <c r="H34" s="38">
        <v>20</v>
      </c>
    </row>
  </sheetData>
  <mergeCells count="2">
    <mergeCell ref="A1:H1"/>
    <mergeCell ref="A7:C7"/>
  </mergeCells>
  <pageMargins left="0.70833333333333304" right="0.70833333333333304" top="0.55138888888888904" bottom="0.59027777777777801" header="0.51180555555555496" footer="0.51180555555555496"/>
  <pageSetup paperSize="9" firstPageNumber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33"/>
  <sheetViews>
    <sheetView zoomScaleNormal="100" zoomScalePageLayoutView="60" workbookViewId="0"/>
  </sheetViews>
  <sheetFormatPr defaultRowHeight="15"/>
  <cols>
    <col min="1" max="1" width="9" style="4" customWidth="1"/>
    <col min="2" max="2" width="12.5703125" style="4" customWidth="1"/>
    <col min="3" max="3" width="50" style="4" customWidth="1"/>
    <col min="4" max="4" width="6.28515625" style="4" customWidth="1"/>
    <col min="5" max="5" width="10.85546875" style="4" customWidth="1"/>
    <col min="6" max="6" width="11.5703125" style="4" customWidth="1"/>
    <col min="7" max="7" width="10.140625" style="4" customWidth="1"/>
    <col min="8" max="8" width="12.28515625" style="4" customWidth="1"/>
    <col min="9" max="1025" width="8.7109375" style="4" customWidth="1"/>
  </cols>
  <sheetData>
    <row r="1" spans="1:8" ht="1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6" t="s">
        <v>1</v>
      </c>
      <c r="B2" s="7" t="s">
        <v>2</v>
      </c>
      <c r="C2" s="7"/>
      <c r="D2" s="134"/>
      <c r="E2" s="7"/>
      <c r="F2" s="7"/>
      <c r="G2" s="7"/>
      <c r="H2" s="7"/>
    </row>
    <row r="3" spans="1:8">
      <c r="A3" s="6" t="s">
        <v>125</v>
      </c>
      <c r="B3" s="7"/>
      <c r="C3" s="7"/>
      <c r="D3" s="134"/>
      <c r="E3" s="7"/>
      <c r="F3" s="7"/>
      <c r="G3" s="7"/>
      <c r="H3" s="7"/>
    </row>
    <row r="4" spans="1:8">
      <c r="A4" s="8" t="s">
        <v>4</v>
      </c>
      <c r="B4" s="9" t="s">
        <v>5</v>
      </c>
      <c r="C4" s="10"/>
      <c r="D4" s="135"/>
      <c r="E4" s="11"/>
      <c r="F4" s="11"/>
      <c r="G4" s="11"/>
      <c r="H4" s="11"/>
    </row>
    <row r="5" spans="1:8">
      <c r="A5" s="16" t="s">
        <v>6</v>
      </c>
      <c r="B5" s="7"/>
      <c r="C5" s="7"/>
      <c r="D5" s="134"/>
      <c r="E5" s="7"/>
      <c r="F5" s="7"/>
      <c r="G5" s="7"/>
      <c r="H5" s="7"/>
    </row>
    <row r="6" spans="1:8">
      <c r="A6" s="16" t="s">
        <v>126</v>
      </c>
      <c r="B6" s="7"/>
      <c r="C6" s="7"/>
      <c r="D6" s="134"/>
      <c r="E6" s="16" t="s">
        <v>8</v>
      </c>
      <c r="F6" s="7"/>
      <c r="G6" s="7"/>
      <c r="H6" s="7"/>
    </row>
    <row r="7" spans="1:8">
      <c r="A7" s="2" t="s">
        <v>104</v>
      </c>
      <c r="B7" s="2"/>
      <c r="C7" s="2"/>
      <c r="D7" s="137"/>
      <c r="E7" s="16" t="s">
        <v>10</v>
      </c>
      <c r="F7" s="18"/>
      <c r="G7" s="18"/>
      <c r="H7" s="19"/>
    </row>
    <row r="8" spans="1:8">
      <c r="A8" s="12"/>
      <c r="B8" s="12"/>
      <c r="C8" s="12"/>
      <c r="D8" s="138"/>
      <c r="E8" s="12"/>
      <c r="F8" s="12"/>
      <c r="G8" s="12"/>
      <c r="H8" s="12"/>
    </row>
    <row r="9" spans="1:8" ht="16.5" customHeight="1">
      <c r="A9" s="20" t="s">
        <v>11</v>
      </c>
      <c r="B9" s="20" t="s">
        <v>12</v>
      </c>
      <c r="C9" s="20" t="s">
        <v>13</v>
      </c>
      <c r="D9" s="20" t="s">
        <v>14</v>
      </c>
      <c r="E9" s="20" t="s">
        <v>15</v>
      </c>
      <c r="F9" s="20" t="s">
        <v>16</v>
      </c>
      <c r="G9" s="20" t="s">
        <v>17</v>
      </c>
      <c r="H9" s="20" t="s">
        <v>18</v>
      </c>
    </row>
    <row r="10" spans="1:8">
      <c r="A10" s="20" t="s">
        <v>19</v>
      </c>
      <c r="B10" s="20" t="s">
        <v>20</v>
      </c>
      <c r="C10" s="20" t="s">
        <v>21</v>
      </c>
      <c r="D10" s="20" t="s">
        <v>22</v>
      </c>
      <c r="E10" s="20" t="s">
        <v>23</v>
      </c>
      <c r="F10" s="20" t="s">
        <v>24</v>
      </c>
      <c r="G10" s="20" t="s">
        <v>25</v>
      </c>
      <c r="H10" s="20" t="s">
        <v>26</v>
      </c>
    </row>
    <row r="11" spans="1:8">
      <c r="A11" s="12"/>
      <c r="B11" s="12"/>
      <c r="C11" s="12"/>
      <c r="D11" s="138"/>
      <c r="E11" s="12"/>
      <c r="F11" s="12"/>
      <c r="G11" s="12"/>
      <c r="H11" s="12"/>
    </row>
    <row r="12" spans="1:8">
      <c r="A12" s="21"/>
      <c r="B12" s="22"/>
      <c r="C12" s="22" t="s">
        <v>27</v>
      </c>
      <c r="D12" s="139"/>
      <c r="E12" s="23"/>
      <c r="F12" s="24"/>
      <c r="G12" s="25">
        <f>G13+G19+G22+G25</f>
        <v>11612.2</v>
      </c>
      <c r="H12" s="23">
        <f>G12*1.2</f>
        <v>13934.640000000001</v>
      </c>
    </row>
    <row r="13" spans="1:8" ht="15.95" customHeight="1">
      <c r="A13" s="26"/>
      <c r="B13" s="27" t="s">
        <v>19</v>
      </c>
      <c r="C13" s="27" t="s">
        <v>28</v>
      </c>
      <c r="D13" s="140"/>
      <c r="E13" s="28"/>
      <c r="F13" s="29"/>
      <c r="G13" s="30">
        <f>SUM(G14:G17)</f>
        <v>821.7</v>
      </c>
      <c r="H13" s="31"/>
    </row>
    <row r="14" spans="1:8" ht="17.100000000000001" customHeight="1">
      <c r="A14" s="32">
        <v>1</v>
      </c>
      <c r="B14" s="33" t="s">
        <v>29</v>
      </c>
      <c r="C14" s="33" t="s">
        <v>30</v>
      </c>
      <c r="D14" s="34" t="s">
        <v>31</v>
      </c>
      <c r="E14" s="35">
        <v>2.8</v>
      </c>
      <c r="F14" s="36">
        <v>150</v>
      </c>
      <c r="G14" s="37">
        <f>E14*F14</f>
        <v>420</v>
      </c>
      <c r="H14" s="38">
        <v>20</v>
      </c>
    </row>
    <row r="15" spans="1:8" ht="23.1" customHeight="1">
      <c r="A15" s="32">
        <v>2</v>
      </c>
      <c r="B15" s="39">
        <v>162601102</v>
      </c>
      <c r="C15" s="39" t="s">
        <v>32</v>
      </c>
      <c r="D15" s="40" t="s">
        <v>31</v>
      </c>
      <c r="E15" s="41">
        <v>30.9</v>
      </c>
      <c r="F15" s="42">
        <v>3</v>
      </c>
      <c r="G15" s="37">
        <f>E15*F15</f>
        <v>92.699999999999989</v>
      </c>
      <c r="H15" s="38">
        <v>20</v>
      </c>
    </row>
    <row r="16" spans="1:8" ht="17.100000000000001" customHeight="1">
      <c r="A16" s="32">
        <v>3</v>
      </c>
      <c r="B16" s="39" t="s">
        <v>33</v>
      </c>
      <c r="C16" s="39" t="s">
        <v>34</v>
      </c>
      <c r="D16" s="40" t="s">
        <v>31</v>
      </c>
      <c r="E16" s="41">
        <v>30.9</v>
      </c>
      <c r="F16" s="42">
        <v>3</v>
      </c>
      <c r="G16" s="37">
        <f>E16*F16</f>
        <v>92.699999999999989</v>
      </c>
      <c r="H16" s="38">
        <v>20</v>
      </c>
    </row>
    <row r="17" spans="1:8" ht="15" customHeight="1">
      <c r="A17" s="32">
        <v>4</v>
      </c>
      <c r="B17" s="43">
        <v>167200100100</v>
      </c>
      <c r="C17" s="44" t="s">
        <v>35</v>
      </c>
      <c r="D17" s="45" t="s">
        <v>31</v>
      </c>
      <c r="E17" s="41">
        <v>30.9</v>
      </c>
      <c r="F17" s="42">
        <v>7</v>
      </c>
      <c r="G17" s="37">
        <f>E17*F17</f>
        <v>216.29999999999998</v>
      </c>
      <c r="H17" s="38">
        <v>20</v>
      </c>
    </row>
    <row r="18" spans="1:8">
      <c r="B18" s="141"/>
      <c r="C18" s="141"/>
      <c r="D18" s="142"/>
      <c r="E18" s="143"/>
      <c r="F18" s="144"/>
      <c r="G18" s="145"/>
      <c r="H18" s="48"/>
    </row>
    <row r="19" spans="1:8" ht="15.95" customHeight="1">
      <c r="B19" s="47" t="s">
        <v>20</v>
      </c>
      <c r="C19" s="47" t="s">
        <v>36</v>
      </c>
      <c r="D19" s="86"/>
      <c r="G19" s="30">
        <f>G20</f>
        <v>120</v>
      </c>
      <c r="H19" s="48"/>
    </row>
    <row r="20" spans="1:8" ht="15.95" customHeight="1">
      <c r="A20" s="49">
        <v>5</v>
      </c>
      <c r="B20" s="39">
        <v>275321117</v>
      </c>
      <c r="C20" s="44" t="s">
        <v>37</v>
      </c>
      <c r="D20" s="45" t="s">
        <v>31</v>
      </c>
      <c r="E20" s="41">
        <v>0.8</v>
      </c>
      <c r="F20" s="42">
        <v>150</v>
      </c>
      <c r="G20" s="37">
        <f>E20*F20</f>
        <v>120</v>
      </c>
      <c r="H20" s="38">
        <v>20</v>
      </c>
    </row>
    <row r="22" spans="1:8">
      <c r="A22" s="86"/>
      <c r="B22" s="47" t="s">
        <v>60</v>
      </c>
      <c r="C22" s="47" t="s">
        <v>85</v>
      </c>
      <c r="D22" s="155"/>
      <c r="E22" s="152"/>
      <c r="F22" s="153"/>
      <c r="G22" s="156">
        <f>G23</f>
        <v>8000</v>
      </c>
      <c r="H22" s="157"/>
    </row>
    <row r="23" spans="1:8">
      <c r="A23" s="38">
        <v>6</v>
      </c>
      <c r="B23" s="77" t="s">
        <v>127</v>
      </c>
      <c r="C23" s="77" t="s">
        <v>128</v>
      </c>
      <c r="D23" s="78" t="s">
        <v>56</v>
      </c>
      <c r="E23" s="79">
        <v>1</v>
      </c>
      <c r="F23" s="80">
        <v>8000</v>
      </c>
      <c r="G23" s="37">
        <f>E23*F23</f>
        <v>8000</v>
      </c>
      <c r="H23" s="151">
        <v>20</v>
      </c>
    </row>
    <row r="24" spans="1:8">
      <c r="A24" s="70"/>
      <c r="B24" s="82"/>
      <c r="C24" s="82"/>
      <c r="D24" s="83"/>
      <c r="E24" s="84"/>
      <c r="F24" s="85"/>
      <c r="G24" s="198"/>
      <c r="H24" s="175"/>
    </row>
    <row r="25" spans="1:8">
      <c r="C25" s="97" t="s">
        <v>129</v>
      </c>
      <c r="D25" s="98"/>
      <c r="E25" s="99"/>
      <c r="F25" s="100"/>
      <c r="G25" s="101">
        <f>SUM(G26:G30)</f>
        <v>2670.5</v>
      </c>
    </row>
    <row r="26" spans="1:8">
      <c r="A26" s="102">
        <v>7</v>
      </c>
      <c r="B26" s="107"/>
      <c r="C26" s="104" t="s">
        <v>130</v>
      </c>
      <c r="D26" s="116" t="s">
        <v>31</v>
      </c>
      <c r="E26" s="117">
        <v>7.4</v>
      </c>
      <c r="F26" s="107">
        <v>25</v>
      </c>
      <c r="G26" s="37">
        <f>E26*F26</f>
        <v>185</v>
      </c>
      <c r="H26" s="102">
        <v>20</v>
      </c>
    </row>
    <row r="27" spans="1:8" ht="23.25">
      <c r="A27" s="102">
        <v>8</v>
      </c>
      <c r="B27" s="107"/>
      <c r="C27" s="104" t="s">
        <v>112</v>
      </c>
      <c r="D27" s="119" t="s">
        <v>74</v>
      </c>
      <c r="E27" s="120">
        <v>20.399999999999999</v>
      </c>
      <c r="F27" s="107">
        <v>15</v>
      </c>
      <c r="G27" s="37">
        <f>E27*F27</f>
        <v>306</v>
      </c>
      <c r="H27" s="102">
        <v>20</v>
      </c>
    </row>
    <row r="28" spans="1:8">
      <c r="A28" s="102">
        <v>9</v>
      </c>
      <c r="B28" s="107"/>
      <c r="C28" s="115" t="s">
        <v>90</v>
      </c>
      <c r="D28" s="116" t="s">
        <v>40</v>
      </c>
      <c r="E28" s="117">
        <v>28.1</v>
      </c>
      <c r="F28" s="107">
        <v>25</v>
      </c>
      <c r="G28" s="37">
        <f>E28*F28</f>
        <v>702.5</v>
      </c>
      <c r="H28" s="102">
        <v>20</v>
      </c>
    </row>
    <row r="29" spans="1:8">
      <c r="A29" s="102">
        <v>10</v>
      </c>
      <c r="B29" s="107"/>
      <c r="C29" s="104" t="s">
        <v>131</v>
      </c>
      <c r="D29" s="119" t="s">
        <v>40</v>
      </c>
      <c r="E29" s="120">
        <v>36</v>
      </c>
      <c r="F29" s="107">
        <v>2</v>
      </c>
      <c r="G29" s="37">
        <f>E29*F29</f>
        <v>72</v>
      </c>
      <c r="H29" s="102">
        <v>20</v>
      </c>
    </row>
    <row r="30" spans="1:8">
      <c r="A30" s="102">
        <v>11</v>
      </c>
      <c r="B30" s="107"/>
      <c r="C30" s="165" t="s">
        <v>92</v>
      </c>
      <c r="D30" s="116" t="s">
        <v>40</v>
      </c>
      <c r="E30" s="117">
        <v>28.1</v>
      </c>
      <c r="F30" s="107">
        <v>50</v>
      </c>
      <c r="G30" s="37">
        <f>E30*F30</f>
        <v>1405</v>
      </c>
      <c r="H30" s="102">
        <v>20</v>
      </c>
    </row>
    <row r="31" spans="1:8">
      <c r="C31" s="199"/>
      <c r="D31" s="200"/>
      <c r="E31" s="201"/>
    </row>
    <row r="32" spans="1:8" ht="13.5" customHeight="1">
      <c r="C32" s="202" t="s">
        <v>77</v>
      </c>
      <c r="D32" s="203"/>
      <c r="E32" s="204"/>
    </row>
    <row r="33" spans="3:5" ht="23.1" customHeight="1">
      <c r="C33" s="205" t="s">
        <v>78</v>
      </c>
      <c r="D33" s="206"/>
      <c r="E33" s="207"/>
    </row>
  </sheetData>
  <mergeCells count="2">
    <mergeCell ref="A1:H1"/>
    <mergeCell ref="A7:C7"/>
  </mergeCells>
  <pageMargins left="0.7" right="0.7" top="0.67291666666666705" bottom="0.75" header="0.51180555555555496" footer="0.51180555555555496"/>
  <pageSetup firstPageNumber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16"/>
  <sheetViews>
    <sheetView tabSelected="1" topLeftCell="A4" zoomScaleNormal="100" zoomScalePageLayoutView="60" workbookViewId="0">
      <selection activeCell="C16" sqref="C16"/>
    </sheetView>
  </sheetViews>
  <sheetFormatPr defaultRowHeight="15"/>
  <cols>
    <col min="1" max="1" width="10.85546875" style="4" customWidth="1"/>
    <col min="2" max="2" width="34" style="4" customWidth="1"/>
    <col min="3" max="3" width="20.42578125" style="4" customWidth="1"/>
    <col min="4" max="4" width="15" style="4" customWidth="1"/>
    <col min="5" max="5" width="16" style="4" customWidth="1"/>
    <col min="6" max="6" width="11.28515625" style="4" customWidth="1"/>
    <col min="7" max="1025" width="8.7109375" style="4" customWidth="1"/>
  </cols>
  <sheetData>
    <row r="1" spans="1:5" ht="18.75">
      <c r="A1" s="208" t="s">
        <v>1</v>
      </c>
      <c r="B1" s="209" t="s">
        <v>2</v>
      </c>
      <c r="C1" s="209"/>
    </row>
    <row r="2" spans="1:5" ht="18.75">
      <c r="A2" s="210" t="s">
        <v>132</v>
      </c>
      <c r="B2" s="211"/>
      <c r="C2" s="211"/>
      <c r="D2" s="211"/>
      <c r="E2" s="211"/>
    </row>
    <row r="3" spans="1:5" ht="18.75">
      <c r="A3" s="212" t="s">
        <v>4</v>
      </c>
      <c r="B3" s="208" t="s">
        <v>5</v>
      </c>
      <c r="C3" s="212"/>
      <c r="D3" s="211"/>
      <c r="E3" s="211"/>
    </row>
    <row r="4" spans="1:5" ht="18.75">
      <c r="A4" s="1" t="s">
        <v>133</v>
      </c>
      <c r="B4" s="1"/>
      <c r="C4" s="1"/>
      <c r="D4" s="211"/>
      <c r="E4" s="211"/>
    </row>
    <row r="5" spans="1:5" ht="18.75">
      <c r="A5" s="211"/>
      <c r="B5" s="211"/>
      <c r="C5" s="211" t="s">
        <v>134</v>
      </c>
      <c r="D5" s="211"/>
      <c r="E5" s="211"/>
    </row>
    <row r="6" spans="1:5" ht="18.75">
      <c r="A6" s="211"/>
      <c r="B6" s="211"/>
      <c r="C6" s="211"/>
      <c r="D6" s="211"/>
      <c r="E6" s="211"/>
    </row>
    <row r="7" spans="1:5" ht="18.75">
      <c r="A7" s="213" t="s">
        <v>135</v>
      </c>
      <c r="B7" s="211" t="s">
        <v>136</v>
      </c>
      <c r="C7" s="211" t="s">
        <v>137</v>
      </c>
      <c r="D7" s="213" t="s">
        <v>138</v>
      </c>
      <c r="E7" s="211" t="s">
        <v>139</v>
      </c>
    </row>
    <row r="8" spans="1:5" ht="18.75">
      <c r="A8" s="214" t="s">
        <v>140</v>
      </c>
      <c r="B8" s="215" t="s">
        <v>141</v>
      </c>
      <c r="C8" s="216">
        <f>NINA!G13</f>
        <v>27694.209000000003</v>
      </c>
      <c r="D8" s="215">
        <f t="shared" ref="D8:D15" si="0">C8*0.2</f>
        <v>5538.8418000000011</v>
      </c>
      <c r="E8" s="216">
        <f t="shared" ref="E8:E15" si="1">C8+D8</f>
        <v>33233.050800000005</v>
      </c>
    </row>
    <row r="9" spans="1:5" ht="18.75">
      <c r="A9" s="214" t="s">
        <v>142</v>
      </c>
      <c r="B9" s="215" t="s">
        <v>143</v>
      </c>
      <c r="C9" s="216">
        <f>HNIEZDO!G13</f>
        <v>4520</v>
      </c>
      <c r="D9" s="215">
        <f t="shared" si="0"/>
        <v>904</v>
      </c>
      <c r="E9" s="216">
        <f t="shared" si="1"/>
        <v>5424</v>
      </c>
    </row>
    <row r="10" spans="1:5" ht="18.75">
      <c r="A10" s="214" t="s">
        <v>144</v>
      </c>
      <c r="B10" s="215" t="s">
        <v>145</v>
      </c>
      <c r="C10" s="216">
        <f>FITDRÁHA!G13</f>
        <v>7489.46</v>
      </c>
      <c r="D10" s="215">
        <f t="shared" si="0"/>
        <v>1497.8920000000001</v>
      </c>
      <c r="E10" s="216">
        <f t="shared" si="1"/>
        <v>8987.3520000000008</v>
      </c>
    </row>
    <row r="11" spans="1:5" ht="18.75">
      <c r="A11" s="214" t="s">
        <v>146</v>
      </c>
      <c r="B11" s="215" t="s">
        <v>147</v>
      </c>
      <c r="C11" s="216">
        <f>PIESKOVISKO!G13</f>
        <v>2932.12</v>
      </c>
      <c r="D11" s="215">
        <f t="shared" si="0"/>
        <v>586.42399999999998</v>
      </c>
      <c r="E11" s="216">
        <f t="shared" si="1"/>
        <v>3518.5439999999999</v>
      </c>
    </row>
    <row r="12" spans="1:5" ht="18.75">
      <c r="A12" s="214" t="s">
        <v>148</v>
      </c>
      <c r="B12" s="215" t="s">
        <v>149</v>
      </c>
      <c r="C12" s="216">
        <f>INFOTABUĽA!G12</f>
        <v>246.005</v>
      </c>
      <c r="D12" s="215">
        <f t="shared" si="0"/>
        <v>49.201000000000001</v>
      </c>
      <c r="E12" s="216">
        <f t="shared" si="1"/>
        <v>295.20600000000002</v>
      </c>
    </row>
    <row r="13" spans="1:5" ht="18.75">
      <c r="A13" s="214" t="s">
        <v>150</v>
      </c>
      <c r="B13" s="215" t="s">
        <v>151</v>
      </c>
      <c r="C13" s="216">
        <f>'LAVIČKA '!G13</f>
        <v>249.054</v>
      </c>
      <c r="D13" s="215">
        <f t="shared" si="0"/>
        <v>49.8108</v>
      </c>
      <c r="E13" s="216">
        <f t="shared" si="1"/>
        <v>298.8648</v>
      </c>
    </row>
    <row r="14" spans="1:5" ht="18.75">
      <c r="A14" s="214" t="s">
        <v>152</v>
      </c>
      <c r="B14" s="215" t="s">
        <v>153</v>
      </c>
      <c r="C14" s="216">
        <f>SMETIAK!G12</f>
        <v>263.86500000000001</v>
      </c>
      <c r="D14" s="215">
        <f t="shared" si="0"/>
        <v>52.773000000000003</v>
      </c>
      <c r="E14" s="216">
        <f t="shared" si="1"/>
        <v>316.63800000000003</v>
      </c>
    </row>
    <row r="15" spans="1:5" ht="18.75">
      <c r="A15" s="214" t="s">
        <v>154</v>
      </c>
      <c r="B15" s="215" t="s">
        <v>155</v>
      </c>
      <c r="C15" s="216">
        <f>KOLOTOČ!G12</f>
        <v>11612.2</v>
      </c>
      <c r="D15" s="215">
        <f t="shared" si="0"/>
        <v>2322.44</v>
      </c>
      <c r="E15" s="216">
        <f t="shared" si="1"/>
        <v>13934.640000000001</v>
      </c>
    </row>
    <row r="16" spans="1:5" ht="18.75">
      <c r="A16" s="211"/>
      <c r="B16" s="211" t="s">
        <v>156</v>
      </c>
      <c r="C16" s="217">
        <f>SUM(C8:C15)</f>
        <v>55006.913</v>
      </c>
      <c r="D16" s="211">
        <f>SUM(D8:D15)</f>
        <v>11001.382599999999</v>
      </c>
      <c r="E16" s="217">
        <f>SUM(E8:E15)</f>
        <v>66008.295600000012</v>
      </c>
    </row>
  </sheetData>
  <mergeCells count="1">
    <mergeCell ref="A4:C4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NINA</vt:lpstr>
      <vt:lpstr>HNIEZDO</vt:lpstr>
      <vt:lpstr>FITDRÁHA</vt:lpstr>
      <vt:lpstr>PIESKOVISKO</vt:lpstr>
      <vt:lpstr>LAVIČKA </vt:lpstr>
      <vt:lpstr>INFOTABUĽA</vt:lpstr>
      <vt:lpstr>SMETIAK</vt:lpstr>
      <vt:lpstr>KOLOTOČ</vt:lpstr>
      <vt:lpstr>Rekapitulácia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Eliska Vargova</dc:creator>
  <dc:description/>
  <cp:lastModifiedBy>vargova</cp:lastModifiedBy>
  <cp:revision>1</cp:revision>
  <cp:lastPrinted>2022-08-17T18:12:16Z</cp:lastPrinted>
  <dcterms:created xsi:type="dcterms:W3CDTF">2023-01-18T11:53:29Z</dcterms:created>
  <dcterms:modified xsi:type="dcterms:W3CDTF">2023-01-18T11:53:29Z</dcterms:modified>
  <dc:language>en-US</dc:language>
</cp:coreProperties>
</file>