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60" yWindow="-30" windowWidth="10785" windowHeight="9045" tabRatio="638"/>
  </bookViews>
  <sheets>
    <sheet name="príjmy 2013" sheetId="5" r:id="rId1"/>
    <sheet name="výdavky 2013 tab" sheetId="12" r:id="rId2"/>
    <sheet name="sumár 2013" sheetId="7" r:id="rId3"/>
    <sheet name="výdavky 2013" sheetId="6" r:id="rId4"/>
    <sheet name="pomocná tabuľka - príjmy 2013" sheetId="1" state="hidden" r:id="rId5"/>
    <sheet name="pomocná tabuľka - výdavky 2013" sheetId="2" state="hidden" r:id="rId6"/>
    <sheet name="pomocná tabuľka - sumár 2013" sheetId="3" state="hidden" r:id="rId7"/>
    <sheet name="Hárok1" sheetId="10" r:id="rId8"/>
  </sheets>
  <externalReferences>
    <externalReference r:id="rId9"/>
    <externalReference r:id="rId10"/>
    <externalReference r:id="rId11"/>
  </externalReferences>
  <definedNames>
    <definedName name="_xlnm.Print_Titles" localSheetId="4">'pomocná tabuľka - príjmy 2013'!$2:$2</definedName>
    <definedName name="_xlnm.Print_Titles" localSheetId="5">'pomocná tabuľka - výdavky 2013'!$5:$7</definedName>
    <definedName name="_xlnm.Print_Titles" localSheetId="0">'príjmy 2013'!$3:$4</definedName>
    <definedName name="_xlnm.Print_Titles" localSheetId="3">'výdavky 2013'!$5:$7</definedName>
  </definedNames>
  <calcPr calcId="125725"/>
</workbook>
</file>

<file path=xl/calcChain.xml><?xml version="1.0" encoding="utf-8"?>
<calcChain xmlns="http://schemas.openxmlformats.org/spreadsheetml/2006/main">
  <c r="D11" i="7"/>
  <c r="H15" i="12"/>
  <c r="H21"/>
  <c r="H6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6"/>
  <c r="H65" i="5"/>
  <c r="H72"/>
  <c r="H91"/>
  <c r="Z88" i="6" l="1"/>
  <c r="U112" l="1"/>
  <c r="U178"/>
  <c r="W174"/>
  <c r="V174"/>
  <c r="Y118" l="1"/>
  <c r="Y117"/>
  <c r="Y116"/>
  <c r="Y115"/>
  <c r="Z113"/>
  <c r="Y113"/>
  <c r="Z112"/>
  <c r="Y112"/>
  <c r="Y111"/>
  <c r="AA110"/>
  <c r="Y109"/>
  <c r="Y108"/>
  <c r="Y106"/>
  <c r="Y105"/>
  <c r="Y104"/>
  <c r="Y102"/>
  <c r="Y101"/>
  <c r="Y100"/>
  <c r="Y98"/>
  <c r="Z177"/>
  <c r="Y177"/>
  <c r="Y178"/>
  <c r="AA174"/>
  <c r="Z174"/>
  <c r="Y110"/>
  <c r="AA179"/>
  <c r="Z179"/>
  <c r="Y179"/>
  <c r="X179" s="1"/>
  <c r="AA178"/>
  <c r="Z178"/>
  <c r="X178" s="1"/>
  <c r="AA177"/>
  <c r="X177"/>
  <c r="AA176"/>
  <c r="Z176"/>
  <c r="Y176"/>
  <c r="AA175"/>
  <c r="Z175"/>
  <c r="Y175"/>
  <c r="Y174"/>
  <c r="X174" s="1"/>
  <c r="AA173"/>
  <c r="Z173"/>
  <c r="Y173"/>
  <c r="AA172"/>
  <c r="AA171" s="1"/>
  <c r="Z172"/>
  <c r="Y172"/>
  <c r="X172" s="1"/>
  <c r="Z171"/>
  <c r="Y171"/>
  <c r="AA170"/>
  <c r="Z170"/>
  <c r="Y170"/>
  <c r="AA169"/>
  <c r="Z169"/>
  <c r="Y169"/>
  <c r="AA168"/>
  <c r="Z168"/>
  <c r="Y168"/>
  <c r="AA167"/>
  <c r="Z167"/>
  <c r="Y167"/>
  <c r="AA166"/>
  <c r="Z166"/>
  <c r="Z165" s="1"/>
  <c r="Y166"/>
  <c r="AA165"/>
  <c r="AA164"/>
  <c r="Z164"/>
  <c r="Y164"/>
  <c r="AA163"/>
  <c r="Z163"/>
  <c r="Y163"/>
  <c r="AA162"/>
  <c r="Z162"/>
  <c r="Z161" s="1"/>
  <c r="Y162"/>
  <c r="AA161"/>
  <c r="AA160"/>
  <c r="Z160"/>
  <c r="Y160"/>
  <c r="AA159"/>
  <c r="Z159"/>
  <c r="Y159"/>
  <c r="AA158"/>
  <c r="Z158"/>
  <c r="Y158"/>
  <c r="AA157"/>
  <c r="Z157"/>
  <c r="Z156" s="1"/>
  <c r="Y157"/>
  <c r="AA156"/>
  <c r="Y156"/>
  <c r="AA155"/>
  <c r="Z155"/>
  <c r="Y155"/>
  <c r="AA154"/>
  <c r="Z154"/>
  <c r="Y154"/>
  <c r="AA153"/>
  <c r="Z153"/>
  <c r="Z152" s="1"/>
  <c r="Y153"/>
  <c r="AA152"/>
  <c r="Y152"/>
  <c r="AA150"/>
  <c r="Z150"/>
  <c r="Y150"/>
  <c r="AA149"/>
  <c r="Z149"/>
  <c r="Y149"/>
  <c r="X149" s="1"/>
  <c r="AA148"/>
  <c r="Z148"/>
  <c r="Y148"/>
  <c r="X148"/>
  <c r="AA147"/>
  <c r="Z147"/>
  <c r="Y147"/>
  <c r="AA146"/>
  <c r="Z146"/>
  <c r="Y146"/>
  <c r="X146" s="1"/>
  <c r="AA145"/>
  <c r="Z145"/>
  <c r="Y145"/>
  <c r="AA144"/>
  <c r="Z144"/>
  <c r="Y144"/>
  <c r="X144" s="1"/>
  <c r="AA143"/>
  <c r="Z143"/>
  <c r="Y143"/>
  <c r="X143" s="1"/>
  <c r="AA142"/>
  <c r="Z142"/>
  <c r="Y142"/>
  <c r="X142" s="1"/>
  <c r="AA141"/>
  <c r="Z141"/>
  <c r="Y141"/>
  <c r="X141"/>
  <c r="AA140"/>
  <c r="Z140"/>
  <c r="Y140"/>
  <c r="AA139"/>
  <c r="Z139"/>
  <c r="Y139"/>
  <c r="AA138"/>
  <c r="Z138"/>
  <c r="Y138"/>
  <c r="X138" s="1"/>
  <c r="AA137"/>
  <c r="Z137"/>
  <c r="Y137"/>
  <c r="AA136"/>
  <c r="Z136"/>
  <c r="Y136"/>
  <c r="X136" s="1"/>
  <c r="AA135"/>
  <c r="Z135"/>
  <c r="Y135"/>
  <c r="AA134"/>
  <c r="Z134"/>
  <c r="Y134"/>
  <c r="X134" s="1"/>
  <c r="AA133"/>
  <c r="Z133"/>
  <c r="Z132" s="1"/>
  <c r="Z130" s="1"/>
  <c r="Y133"/>
  <c r="AA132"/>
  <c r="Y132"/>
  <c r="AA131"/>
  <c r="Z131"/>
  <c r="Y131"/>
  <c r="X131"/>
  <c r="AA130"/>
  <c r="Y130"/>
  <c r="AA129"/>
  <c r="Z129"/>
  <c r="Y129"/>
  <c r="X129" s="1"/>
  <c r="AA128"/>
  <c r="Z128"/>
  <c r="Y128"/>
  <c r="X128"/>
  <c r="AA127"/>
  <c r="Z127"/>
  <c r="Y127"/>
  <c r="AA126"/>
  <c r="Z126"/>
  <c r="Y126"/>
  <c r="X126"/>
  <c r="AA125"/>
  <c r="Z125"/>
  <c r="Y125"/>
  <c r="X125"/>
  <c r="AA124"/>
  <c r="Z124"/>
  <c r="Y124"/>
  <c r="X124" s="1"/>
  <c r="AA123"/>
  <c r="Z123"/>
  <c r="Y123"/>
  <c r="X123" s="1"/>
  <c r="AA122"/>
  <c r="Z122"/>
  <c r="Y122"/>
  <c r="AA121"/>
  <c r="Z121"/>
  <c r="Y121"/>
  <c r="X121"/>
  <c r="AA120"/>
  <c r="Z120"/>
  <c r="Y120"/>
  <c r="AA119"/>
  <c r="Z119"/>
  <c r="Y119"/>
  <c r="X119" s="1"/>
  <c r="AA118"/>
  <c r="Z118"/>
  <c r="X118" s="1"/>
  <c r="AA117"/>
  <c r="Z117"/>
  <c r="X117" s="1"/>
  <c r="AA116"/>
  <c r="Z116"/>
  <c r="X116" s="1"/>
  <c r="AA115"/>
  <c r="Z115"/>
  <c r="X115" s="1"/>
  <c r="AA114"/>
  <c r="Y114"/>
  <c r="AA113"/>
  <c r="X113"/>
  <c r="AA112"/>
  <c r="X112"/>
  <c r="AA111"/>
  <c r="Z111"/>
  <c r="X111" s="1"/>
  <c r="Z110"/>
  <c r="AA109"/>
  <c r="Z109"/>
  <c r="AA108"/>
  <c r="Z108"/>
  <c r="AA107"/>
  <c r="AA106"/>
  <c r="Z106"/>
  <c r="X106" s="1"/>
  <c r="AA105"/>
  <c r="Z105"/>
  <c r="AA104"/>
  <c r="Z104"/>
  <c r="X104" s="1"/>
  <c r="AA103"/>
  <c r="Z103"/>
  <c r="Y103"/>
  <c r="X103" s="1"/>
  <c r="AA102"/>
  <c r="Z102"/>
  <c r="AA101"/>
  <c r="Z101"/>
  <c r="AA100"/>
  <c r="Z100"/>
  <c r="AA99"/>
  <c r="Y99"/>
  <c r="AA98"/>
  <c r="Z98"/>
  <c r="X98" s="1"/>
  <c r="AA97"/>
  <c r="AA96"/>
  <c r="Z96"/>
  <c r="Y96"/>
  <c r="X96"/>
  <c r="AA95"/>
  <c r="Z95"/>
  <c r="Y95"/>
  <c r="X95"/>
  <c r="AA94"/>
  <c r="Z94"/>
  <c r="Y94"/>
  <c r="X94"/>
  <c r="AA93"/>
  <c r="Z93"/>
  <c r="Y93"/>
  <c r="X93"/>
  <c r="AA92"/>
  <c r="Z92"/>
  <c r="Y92"/>
  <c r="X92" s="1"/>
  <c r="AA91"/>
  <c r="Z91"/>
  <c r="Z90" s="1"/>
  <c r="Y91"/>
  <c r="AA90"/>
  <c r="Y90"/>
  <c r="AA89"/>
  <c r="Z89"/>
  <c r="Y89"/>
  <c r="X89" s="1"/>
  <c r="AA88"/>
  <c r="Y88"/>
  <c r="X88" s="1"/>
  <c r="AA87"/>
  <c r="Z87"/>
  <c r="AA86"/>
  <c r="Z86"/>
  <c r="Y86"/>
  <c r="X86"/>
  <c r="AA85"/>
  <c r="Z85"/>
  <c r="Y85"/>
  <c r="X85" s="1"/>
  <c r="AA84"/>
  <c r="Z84"/>
  <c r="Y84"/>
  <c r="X84" s="1"/>
  <c r="AA83"/>
  <c r="Z83"/>
  <c r="Y83"/>
  <c r="X83"/>
  <c r="AA82"/>
  <c r="Z82"/>
  <c r="Y82"/>
  <c r="X82"/>
  <c r="AA81"/>
  <c r="Z81"/>
  <c r="Y81"/>
  <c r="X81" s="1"/>
  <c r="AA80"/>
  <c r="Z80"/>
  <c r="Y80"/>
  <c r="X80" s="1"/>
  <c r="AA79"/>
  <c r="Z79"/>
  <c r="Y79"/>
  <c r="AA78"/>
  <c r="AA77"/>
  <c r="Z77"/>
  <c r="Y77"/>
  <c r="X77" s="1"/>
  <c r="AA76"/>
  <c r="Z76"/>
  <c r="Y76"/>
  <c r="AA75"/>
  <c r="AA74" s="1"/>
  <c r="AA70" s="1"/>
  <c r="Z75"/>
  <c r="Y75"/>
  <c r="X75" s="1"/>
  <c r="Z74"/>
  <c r="Y74"/>
  <c r="AA73"/>
  <c r="Z73"/>
  <c r="Y73"/>
  <c r="X73" s="1"/>
  <c r="AA72"/>
  <c r="Z72"/>
  <c r="Y72"/>
  <c r="X72"/>
  <c r="AA71"/>
  <c r="Z71"/>
  <c r="Z70" s="1"/>
  <c r="Y71"/>
  <c r="Y70"/>
  <c r="AA69"/>
  <c r="Z69"/>
  <c r="Y69"/>
  <c r="X69" s="1"/>
  <c r="AA68"/>
  <c r="Z68"/>
  <c r="Z67" s="1"/>
  <c r="Y68"/>
  <c r="AA67"/>
  <c r="Y67"/>
  <c r="AA66"/>
  <c r="Z66"/>
  <c r="Y66"/>
  <c r="X66" s="1"/>
  <c r="AA65"/>
  <c r="Z65"/>
  <c r="Y65"/>
  <c r="X65"/>
  <c r="AA64"/>
  <c r="Z64"/>
  <c r="Y64"/>
  <c r="X64"/>
  <c r="AA63"/>
  <c r="Z63"/>
  <c r="Y63"/>
  <c r="X63"/>
  <c r="AA62"/>
  <c r="Z62"/>
  <c r="Y62"/>
  <c r="AA61"/>
  <c r="Z61"/>
  <c r="Y61"/>
  <c r="X61"/>
  <c r="AA60"/>
  <c r="Y60"/>
  <c r="X60" s="1"/>
  <c r="AA59"/>
  <c r="Z59"/>
  <c r="Y59"/>
  <c r="X59"/>
  <c r="AA58"/>
  <c r="Z58"/>
  <c r="Y58"/>
  <c r="X58"/>
  <c r="AA57"/>
  <c r="Z57"/>
  <c r="Y57"/>
  <c r="X57" s="1"/>
  <c r="AA56"/>
  <c r="Z56"/>
  <c r="Y56"/>
  <c r="X56"/>
  <c r="AA55"/>
  <c r="Z55"/>
  <c r="Y55"/>
  <c r="AA54"/>
  <c r="Y54"/>
  <c r="AA53"/>
  <c r="Z53"/>
  <c r="Y53"/>
  <c r="X53"/>
  <c r="AA52"/>
  <c r="Z52"/>
  <c r="Y52"/>
  <c r="X52" s="1"/>
  <c r="AA51"/>
  <c r="Z51"/>
  <c r="Y51"/>
  <c r="X51"/>
  <c r="AA50"/>
  <c r="Z50"/>
  <c r="Y50"/>
  <c r="AA49"/>
  <c r="Z49"/>
  <c r="Y49"/>
  <c r="X49" s="1"/>
  <c r="AA48"/>
  <c r="Z48"/>
  <c r="Y48"/>
  <c r="AA47"/>
  <c r="Z47"/>
  <c r="Y47"/>
  <c r="X47"/>
  <c r="AA46"/>
  <c r="Z46"/>
  <c r="Y46"/>
  <c r="X46"/>
  <c r="AA45"/>
  <c r="Z45"/>
  <c r="Y45"/>
  <c r="X45"/>
  <c r="AA44"/>
  <c r="Z44"/>
  <c r="Y44"/>
  <c r="X44"/>
  <c r="AA43"/>
  <c r="Z43"/>
  <c r="Y43"/>
  <c r="X43"/>
  <c r="AA42"/>
  <c r="Z42"/>
  <c r="Y42"/>
  <c r="X42"/>
  <c r="AA41"/>
  <c r="Z41"/>
  <c r="Y41"/>
  <c r="X41"/>
  <c r="AA40"/>
  <c r="Z40"/>
  <c r="Y40"/>
  <c r="X40"/>
  <c r="AA39"/>
  <c r="Z39"/>
  <c r="Y39"/>
  <c r="X39"/>
  <c r="AA38"/>
  <c r="Z38"/>
  <c r="Y38"/>
  <c r="X38"/>
  <c r="AA37"/>
  <c r="Z37"/>
  <c r="Y37"/>
  <c r="X37" s="1"/>
  <c r="AA36"/>
  <c r="Z36"/>
  <c r="Y36"/>
  <c r="X36" s="1"/>
  <c r="AA35"/>
  <c r="Z35"/>
  <c r="Y35"/>
  <c r="X35"/>
  <c r="AA34"/>
  <c r="Z34"/>
  <c r="Y34"/>
  <c r="AA33"/>
  <c r="Z33"/>
  <c r="Y33"/>
  <c r="X33"/>
  <c r="AA32"/>
  <c r="Z32"/>
  <c r="Y32"/>
  <c r="X32" s="1"/>
  <c r="AA31"/>
  <c r="Z31"/>
  <c r="Y31"/>
  <c r="AA30"/>
  <c r="Z30"/>
  <c r="Y30"/>
  <c r="X30" s="1"/>
  <c r="AA29"/>
  <c r="Z29"/>
  <c r="Y29"/>
  <c r="X29"/>
  <c r="AA28"/>
  <c r="Z28"/>
  <c r="Y28"/>
  <c r="X28"/>
  <c r="AA27"/>
  <c r="Z27"/>
  <c r="Y27"/>
  <c r="X27" s="1"/>
  <c r="AA26"/>
  <c r="Z26"/>
  <c r="Y26"/>
  <c r="X26" s="1"/>
  <c r="AA25"/>
  <c r="AA24" s="1"/>
  <c r="Z25"/>
  <c r="Y25"/>
  <c r="Y24" s="1"/>
  <c r="Z24"/>
  <c r="AA23"/>
  <c r="Z23"/>
  <c r="Y23"/>
  <c r="X23" s="1"/>
  <c r="AA22"/>
  <c r="Z22"/>
  <c r="Y22"/>
  <c r="AA21"/>
  <c r="Z21"/>
  <c r="Y21"/>
  <c r="X21" s="1"/>
  <c r="AA20"/>
  <c r="Z20"/>
  <c r="Y20"/>
  <c r="AA19"/>
  <c r="Z19"/>
  <c r="Y19"/>
  <c r="AA18"/>
  <c r="Z18"/>
  <c r="Y18"/>
  <c r="AA17"/>
  <c r="Z17"/>
  <c r="Y17"/>
  <c r="X17" s="1"/>
  <c r="AA16"/>
  <c r="Z16"/>
  <c r="Y16"/>
  <c r="AA15"/>
  <c r="Z15"/>
  <c r="Y15"/>
  <c r="X15" s="1"/>
  <c r="AA14"/>
  <c r="Z14"/>
  <c r="Y14"/>
  <c r="AA13"/>
  <c r="Z13"/>
  <c r="Y13"/>
  <c r="X13" s="1"/>
  <c r="AA12"/>
  <c r="Z12"/>
  <c r="Y12"/>
  <c r="X12" s="1"/>
  <c r="AA11"/>
  <c r="AA10" s="1"/>
  <c r="Z11"/>
  <c r="Y11"/>
  <c r="Y10" s="1"/>
  <c r="Z10"/>
  <c r="I89" i="5"/>
  <c r="I83"/>
  <c r="I79"/>
  <c r="I58"/>
  <c r="I50"/>
  <c r="I29"/>
  <c r="I17"/>
  <c r="I10"/>
  <c r="I8"/>
  <c r="I6"/>
  <c r="X100" i="6" l="1"/>
  <c r="X101"/>
  <c r="X102"/>
  <c r="X150"/>
  <c r="Y161"/>
  <c r="Y165"/>
  <c r="X18"/>
  <c r="Y87"/>
  <c r="Y78" s="1"/>
  <c r="X145"/>
  <c r="Y151"/>
  <c r="E12" i="7"/>
  <c r="I78" i="5"/>
  <c r="E8" i="7" s="1"/>
  <c r="I5" i="5"/>
  <c r="X62" i="6"/>
  <c r="Z54"/>
  <c r="X147"/>
  <c r="X153"/>
  <c r="X155"/>
  <c r="X20"/>
  <c r="Z99"/>
  <c r="X105"/>
  <c r="X108"/>
  <c r="X109"/>
  <c r="X140"/>
  <c r="Z151"/>
  <c r="Z78"/>
  <c r="X19"/>
  <c r="X16" s="1"/>
  <c r="X31"/>
  <c r="X25" s="1"/>
  <c r="Z107"/>
  <c r="Z114"/>
  <c r="X154"/>
  <c r="X158"/>
  <c r="X160"/>
  <c r="X162"/>
  <c r="X164"/>
  <c r="X166"/>
  <c r="X168"/>
  <c r="X170"/>
  <c r="X14"/>
  <c r="X79"/>
  <c r="X114"/>
  <c r="X135"/>
  <c r="X152"/>
  <c r="AA151"/>
  <c r="AA8" s="1"/>
  <c r="E13" i="7" s="1"/>
  <c r="X11" i="6"/>
  <c r="X22"/>
  <c r="X34"/>
  <c r="X50"/>
  <c r="X48" s="1"/>
  <c r="X139"/>
  <c r="X157"/>
  <c r="X159"/>
  <c r="X163"/>
  <c r="X161" s="1"/>
  <c r="X167"/>
  <c r="X165" s="1"/>
  <c r="X169"/>
  <c r="X171"/>
  <c r="X173"/>
  <c r="X175"/>
  <c r="X55"/>
  <c r="X68"/>
  <c r="X67" s="1"/>
  <c r="X71"/>
  <c r="X76"/>
  <c r="X74" s="1"/>
  <c r="X87"/>
  <c r="X91"/>
  <c r="X90" s="1"/>
  <c r="X127"/>
  <c r="X122" s="1"/>
  <c r="X120" s="1"/>
  <c r="X133"/>
  <c r="X132" s="1"/>
  <c r="X137"/>
  <c r="X110"/>
  <c r="Y107"/>
  <c r="Y97" s="1"/>
  <c r="Y8" s="1"/>
  <c r="E5" i="7" s="1"/>
  <c r="X107" i="6"/>
  <c r="X99"/>
  <c r="X176"/>
  <c r="I16" i="5"/>
  <c r="X130" i="6" l="1"/>
  <c r="E14" i="7"/>
  <c r="I4" i="5"/>
  <c r="X78" i="6"/>
  <c r="X70"/>
  <c r="X54"/>
  <c r="X156"/>
  <c r="X151" s="1"/>
  <c r="X24"/>
  <c r="X10"/>
  <c r="Z97"/>
  <c r="Z8" s="1"/>
  <c r="E9" i="7" s="1"/>
  <c r="X97" i="6"/>
  <c r="U148"/>
  <c r="U94"/>
  <c r="I93" i="5" l="1"/>
  <c r="E4" i="7"/>
  <c r="E16" s="1"/>
  <c r="E10"/>
  <c r="E17"/>
  <c r="X8" i="6"/>
  <c r="E6" i="7"/>
  <c r="W178" i="2"/>
  <c r="V178"/>
  <c r="W177"/>
  <c r="V177"/>
  <c r="U177"/>
  <c r="W176"/>
  <c r="V176"/>
  <c r="U176"/>
  <c r="O178"/>
  <c r="N178"/>
  <c r="O177"/>
  <c r="N177"/>
  <c r="M177"/>
  <c r="O176"/>
  <c r="N176"/>
  <c r="M176"/>
  <c r="K176"/>
  <c r="G178"/>
  <c r="F178"/>
  <c r="F177"/>
  <c r="E177"/>
  <c r="G176"/>
  <c r="W179" i="6"/>
  <c r="V179"/>
  <c r="U179"/>
  <c r="W178"/>
  <c r="V178"/>
  <c r="W177"/>
  <c r="V177"/>
  <c r="O179"/>
  <c r="N179"/>
  <c r="O178"/>
  <c r="N178"/>
  <c r="O177"/>
  <c r="N177"/>
  <c r="K177"/>
  <c r="G179"/>
  <c r="F179"/>
  <c r="F178"/>
  <c r="E178"/>
  <c r="G177"/>
  <c r="W174" i="2"/>
  <c r="V174"/>
  <c r="U174"/>
  <c r="O174"/>
  <c r="N174"/>
  <c r="M174"/>
  <c r="F174"/>
  <c r="V175" i="6"/>
  <c r="N175"/>
  <c r="F175"/>
  <c r="W173" i="2"/>
  <c r="V173"/>
  <c r="U173"/>
  <c r="W172"/>
  <c r="V172"/>
  <c r="U172"/>
  <c r="W170"/>
  <c r="V170"/>
  <c r="U170"/>
  <c r="W169"/>
  <c r="V169"/>
  <c r="U169"/>
  <c r="W168"/>
  <c r="V168"/>
  <c r="U168"/>
  <c r="W167"/>
  <c r="V167"/>
  <c r="U167"/>
  <c r="W166"/>
  <c r="V166"/>
  <c r="U166"/>
  <c r="W164"/>
  <c r="V164"/>
  <c r="U164"/>
  <c r="W163"/>
  <c r="V163"/>
  <c r="U163"/>
  <c r="W162"/>
  <c r="V162"/>
  <c r="U162"/>
  <c r="W160"/>
  <c r="V160"/>
  <c r="U160"/>
  <c r="W159"/>
  <c r="V159"/>
  <c r="U159"/>
  <c r="W158"/>
  <c r="V158"/>
  <c r="U158"/>
  <c r="W157"/>
  <c r="V157"/>
  <c r="U157"/>
  <c r="W155"/>
  <c r="V155"/>
  <c r="U155"/>
  <c r="W154"/>
  <c r="V154"/>
  <c r="U154"/>
  <c r="W153"/>
  <c r="V153"/>
  <c r="U153"/>
  <c r="O173"/>
  <c r="N173"/>
  <c r="M173"/>
  <c r="O172"/>
  <c r="N172"/>
  <c r="M172"/>
  <c r="O170"/>
  <c r="N170"/>
  <c r="M170"/>
  <c r="O169"/>
  <c r="N169"/>
  <c r="O168"/>
  <c r="N168"/>
  <c r="O167"/>
  <c r="N167"/>
  <c r="M167"/>
  <c r="O166"/>
  <c r="N166"/>
  <c r="O164"/>
  <c r="O163"/>
  <c r="N163"/>
  <c r="O162"/>
  <c r="N162"/>
  <c r="O160"/>
  <c r="N160"/>
  <c r="O159"/>
  <c r="N159"/>
  <c r="M159"/>
  <c r="O158"/>
  <c r="N158"/>
  <c r="O157"/>
  <c r="N157"/>
  <c r="O155"/>
  <c r="N155"/>
  <c r="M155"/>
  <c r="O154"/>
  <c r="N154"/>
  <c r="O153"/>
  <c r="N153"/>
  <c r="I173"/>
  <c r="G173"/>
  <c r="F173"/>
  <c r="G172"/>
  <c r="F172"/>
  <c r="G170"/>
  <c r="F170"/>
  <c r="G169"/>
  <c r="F169"/>
  <c r="G168"/>
  <c r="F168"/>
  <c r="G167"/>
  <c r="F167"/>
  <c r="G166"/>
  <c r="G164"/>
  <c r="G163"/>
  <c r="F163"/>
  <c r="G162"/>
  <c r="F162"/>
  <c r="G160"/>
  <c r="F160"/>
  <c r="G159"/>
  <c r="F159"/>
  <c r="G158"/>
  <c r="F158"/>
  <c r="G157"/>
  <c r="F157"/>
  <c r="G155"/>
  <c r="F155"/>
  <c r="G154"/>
  <c r="F154"/>
  <c r="G153"/>
  <c r="F153"/>
  <c r="W173" i="6"/>
  <c r="V173"/>
  <c r="W172"/>
  <c r="V172"/>
  <c r="U172"/>
  <c r="W170"/>
  <c r="V170"/>
  <c r="W169"/>
  <c r="V169"/>
  <c r="W168"/>
  <c r="V168"/>
  <c r="W167"/>
  <c r="V167"/>
  <c r="W166"/>
  <c r="V166"/>
  <c r="W164"/>
  <c r="W163"/>
  <c r="V163"/>
  <c r="W162"/>
  <c r="V162"/>
  <c r="W160"/>
  <c r="V160"/>
  <c r="W159"/>
  <c r="V159"/>
  <c r="W158"/>
  <c r="V158"/>
  <c r="W157"/>
  <c r="V157"/>
  <c r="W155"/>
  <c r="V155"/>
  <c r="W154"/>
  <c r="V154"/>
  <c r="W153"/>
  <c r="V153"/>
  <c r="O172"/>
  <c r="N172"/>
  <c r="O170"/>
  <c r="N170"/>
  <c r="O169"/>
  <c r="N169"/>
  <c r="O168"/>
  <c r="N168"/>
  <c r="O167"/>
  <c r="N167"/>
  <c r="O166"/>
  <c r="N166"/>
  <c r="O164"/>
  <c r="O163"/>
  <c r="N163"/>
  <c r="O162"/>
  <c r="N162"/>
  <c r="O160"/>
  <c r="N160"/>
  <c r="O159"/>
  <c r="N159"/>
  <c r="O158"/>
  <c r="N158"/>
  <c r="O157"/>
  <c r="O155"/>
  <c r="N155"/>
  <c r="O154"/>
  <c r="N154"/>
  <c r="O153"/>
  <c r="N153"/>
  <c r="I173"/>
  <c r="G173"/>
  <c r="F173"/>
  <c r="G172"/>
  <c r="F172"/>
  <c r="G170"/>
  <c r="F170"/>
  <c r="G169"/>
  <c r="F169"/>
  <c r="G168"/>
  <c r="F168"/>
  <c r="G167"/>
  <c r="F167"/>
  <c r="G166"/>
  <c r="G164"/>
  <c r="G163"/>
  <c r="F163"/>
  <c r="G162"/>
  <c r="F162"/>
  <c r="G160"/>
  <c r="F160"/>
  <c r="G159"/>
  <c r="F159"/>
  <c r="G158"/>
  <c r="F158"/>
  <c r="G157"/>
  <c r="F157"/>
  <c r="G155"/>
  <c r="F155"/>
  <c r="G154"/>
  <c r="F154"/>
  <c r="G153"/>
  <c r="F153"/>
  <c r="W150" i="2"/>
  <c r="V150"/>
  <c r="U150"/>
  <c r="W149"/>
  <c r="V149"/>
  <c r="U149"/>
  <c r="W148"/>
  <c r="V148"/>
  <c r="U148"/>
  <c r="W147"/>
  <c r="V147"/>
  <c r="U147"/>
  <c r="W146"/>
  <c r="V146"/>
  <c r="U146"/>
  <c r="W145"/>
  <c r="V145"/>
  <c r="U145"/>
  <c r="W144"/>
  <c r="V144"/>
  <c r="U144"/>
  <c r="W143"/>
  <c r="V143"/>
  <c r="U143"/>
  <c r="W142"/>
  <c r="V142"/>
  <c r="U142"/>
  <c r="W141"/>
  <c r="V141"/>
  <c r="U141"/>
  <c r="O150"/>
  <c r="N150"/>
  <c r="M150"/>
  <c r="O149"/>
  <c r="N149"/>
  <c r="M149"/>
  <c r="O148"/>
  <c r="N148"/>
  <c r="M148"/>
  <c r="O147"/>
  <c r="N147"/>
  <c r="M147"/>
  <c r="O146"/>
  <c r="N146"/>
  <c r="M146"/>
  <c r="O145"/>
  <c r="N145"/>
  <c r="M145"/>
  <c r="O144"/>
  <c r="N144"/>
  <c r="M144"/>
  <c r="O143"/>
  <c r="N143"/>
  <c r="O142"/>
  <c r="N142"/>
  <c r="M142"/>
  <c r="O141"/>
  <c r="N141"/>
  <c r="M141"/>
  <c r="G150"/>
  <c r="F150"/>
  <c r="G149"/>
  <c r="G148"/>
  <c r="F148"/>
  <c r="G147"/>
  <c r="F147"/>
  <c r="G146"/>
  <c r="F146"/>
  <c r="G145"/>
  <c r="F145"/>
  <c r="G144"/>
  <c r="F144"/>
  <c r="G143"/>
  <c r="G142"/>
  <c r="F142"/>
  <c r="E142"/>
  <c r="G141"/>
  <c r="F141"/>
  <c r="U173" i="6"/>
  <c r="W150"/>
  <c r="V150"/>
  <c r="U150"/>
  <c r="W149"/>
  <c r="V149"/>
  <c r="U149"/>
  <c r="W148"/>
  <c r="V148"/>
  <c r="W147"/>
  <c r="V147"/>
  <c r="W146"/>
  <c r="V146"/>
  <c r="W145"/>
  <c r="V145"/>
  <c r="W144"/>
  <c r="V144"/>
  <c r="W143"/>
  <c r="V143"/>
  <c r="U143"/>
  <c r="W142"/>
  <c r="V142"/>
  <c r="W141"/>
  <c r="V141"/>
  <c r="O150"/>
  <c r="N150"/>
  <c r="O149"/>
  <c r="N149"/>
  <c r="O148"/>
  <c r="N148"/>
  <c r="O147"/>
  <c r="N147"/>
  <c r="O146"/>
  <c r="N146"/>
  <c r="O145"/>
  <c r="N145"/>
  <c r="O144"/>
  <c r="N144"/>
  <c r="O143"/>
  <c r="O142"/>
  <c r="N142"/>
  <c r="O141"/>
  <c r="N141"/>
  <c r="G150"/>
  <c r="F150"/>
  <c r="G149"/>
  <c r="G148"/>
  <c r="F148"/>
  <c r="G147"/>
  <c r="F147"/>
  <c r="G146"/>
  <c r="F146"/>
  <c r="G145"/>
  <c r="F145"/>
  <c r="G144"/>
  <c r="F144"/>
  <c r="G143"/>
  <c r="G142"/>
  <c r="F142"/>
  <c r="E142"/>
  <c r="G141"/>
  <c r="F141"/>
  <c r="W138" i="2"/>
  <c r="V138"/>
  <c r="U138"/>
  <c r="W137"/>
  <c r="V137"/>
  <c r="U137"/>
  <c r="W136"/>
  <c r="V136"/>
  <c r="U136"/>
  <c r="W135"/>
  <c r="V135"/>
  <c r="U135"/>
  <c r="W134"/>
  <c r="V134"/>
  <c r="U134"/>
  <c r="W133"/>
  <c r="V133"/>
  <c r="U133"/>
  <c r="W131"/>
  <c r="V131"/>
  <c r="U131"/>
  <c r="O138"/>
  <c r="N138"/>
  <c r="K138"/>
  <c r="J138"/>
  <c r="I138"/>
  <c r="G138"/>
  <c r="F138"/>
  <c r="O137"/>
  <c r="N137"/>
  <c r="K137"/>
  <c r="J137"/>
  <c r="I137"/>
  <c r="G137"/>
  <c r="O136"/>
  <c r="N136"/>
  <c r="K136"/>
  <c r="J136"/>
  <c r="I136"/>
  <c r="G136"/>
  <c r="F136"/>
  <c r="O135"/>
  <c r="N135"/>
  <c r="M135"/>
  <c r="K135"/>
  <c r="J135"/>
  <c r="I135"/>
  <c r="G135"/>
  <c r="O134"/>
  <c r="N134"/>
  <c r="M134"/>
  <c r="K134"/>
  <c r="J134"/>
  <c r="I134"/>
  <c r="G134"/>
  <c r="F134"/>
  <c r="O133"/>
  <c r="N133"/>
  <c r="M133"/>
  <c r="K133"/>
  <c r="J133"/>
  <c r="I133"/>
  <c r="G133"/>
  <c r="O131"/>
  <c r="N131"/>
  <c r="M131"/>
  <c r="K131"/>
  <c r="J131"/>
  <c r="I131"/>
  <c r="G131"/>
  <c r="F131"/>
  <c r="W138" i="6"/>
  <c r="V138"/>
  <c r="W137"/>
  <c r="V137"/>
  <c r="W136"/>
  <c r="V136"/>
  <c r="U136"/>
  <c r="W135"/>
  <c r="U135"/>
  <c r="W134"/>
  <c r="V134"/>
  <c r="W133"/>
  <c r="V133"/>
  <c r="W131"/>
  <c r="V131"/>
  <c r="U131"/>
  <c r="O138"/>
  <c r="N138"/>
  <c r="K138"/>
  <c r="J138"/>
  <c r="I138"/>
  <c r="G138"/>
  <c r="F138"/>
  <c r="O137"/>
  <c r="N137"/>
  <c r="K137"/>
  <c r="J137"/>
  <c r="I137"/>
  <c r="G137"/>
  <c r="O136"/>
  <c r="N136"/>
  <c r="K136"/>
  <c r="J136"/>
  <c r="I136"/>
  <c r="G136"/>
  <c r="F136"/>
  <c r="O135"/>
  <c r="N135"/>
  <c r="K135"/>
  <c r="J135"/>
  <c r="I135"/>
  <c r="G135"/>
  <c r="O134"/>
  <c r="N134"/>
  <c r="K134"/>
  <c r="J134"/>
  <c r="I134"/>
  <c r="G134"/>
  <c r="F134"/>
  <c r="O133"/>
  <c r="N133"/>
  <c r="K133"/>
  <c r="J133"/>
  <c r="I133"/>
  <c r="G133"/>
  <c r="O131"/>
  <c r="N131"/>
  <c r="K131"/>
  <c r="J131"/>
  <c r="I131"/>
  <c r="G131"/>
  <c r="F131"/>
  <c r="W129" i="2"/>
  <c r="V129"/>
  <c r="U129"/>
  <c r="W128"/>
  <c r="V128"/>
  <c r="W127"/>
  <c r="V127"/>
  <c r="U127"/>
  <c r="W126"/>
  <c r="V126"/>
  <c r="W125"/>
  <c r="V125"/>
  <c r="U125"/>
  <c r="W124"/>
  <c r="V124"/>
  <c r="U124"/>
  <c r="W123"/>
  <c r="V123"/>
  <c r="U123"/>
  <c r="W121"/>
  <c r="V121"/>
  <c r="U121"/>
  <c r="O129"/>
  <c r="N129"/>
  <c r="M129"/>
  <c r="O127"/>
  <c r="N127"/>
  <c r="M127"/>
  <c r="O126"/>
  <c r="N126"/>
  <c r="M126"/>
  <c r="O125"/>
  <c r="N125"/>
  <c r="M125"/>
  <c r="O124"/>
  <c r="N124"/>
  <c r="M124"/>
  <c r="O123"/>
  <c r="N123"/>
  <c r="M123"/>
  <c r="O121"/>
  <c r="N121"/>
  <c r="M121"/>
  <c r="G129"/>
  <c r="F129"/>
  <c r="G127"/>
  <c r="F127"/>
  <c r="G126"/>
  <c r="F126"/>
  <c r="G125"/>
  <c r="F125"/>
  <c r="J124"/>
  <c r="G124"/>
  <c r="G123"/>
  <c r="F123"/>
  <c r="G121"/>
  <c r="F121"/>
  <c r="W129" i="6"/>
  <c r="V129"/>
  <c r="W128"/>
  <c r="V128"/>
  <c r="W127"/>
  <c r="V127"/>
  <c r="U127"/>
  <c r="W126"/>
  <c r="V126"/>
  <c r="U126"/>
  <c r="W125"/>
  <c r="V125"/>
  <c r="U125"/>
  <c r="W124"/>
  <c r="U124"/>
  <c r="W123"/>
  <c r="V123"/>
  <c r="U123"/>
  <c r="W121"/>
  <c r="V121"/>
  <c r="O129"/>
  <c r="N129"/>
  <c r="M129"/>
  <c r="O127"/>
  <c r="N127"/>
  <c r="O126"/>
  <c r="N126"/>
  <c r="O125"/>
  <c r="N125"/>
  <c r="O124"/>
  <c r="N124"/>
  <c r="O123"/>
  <c r="N123"/>
  <c r="O121"/>
  <c r="N121"/>
  <c r="G129"/>
  <c r="F129"/>
  <c r="G127"/>
  <c r="F127"/>
  <c r="G126"/>
  <c r="F126"/>
  <c r="G125"/>
  <c r="F125"/>
  <c r="J124"/>
  <c r="G124"/>
  <c r="G123"/>
  <c r="F123"/>
  <c r="G121"/>
  <c r="F121"/>
  <c r="W119" i="2"/>
  <c r="V119"/>
  <c r="U119"/>
  <c r="W118"/>
  <c r="V118"/>
  <c r="U118"/>
  <c r="W117"/>
  <c r="V117"/>
  <c r="U117"/>
  <c r="W116"/>
  <c r="V116"/>
  <c r="W115"/>
  <c r="V115"/>
  <c r="W113"/>
  <c r="W112"/>
  <c r="V112"/>
  <c r="W111"/>
  <c r="V111"/>
  <c r="W110"/>
  <c r="V110"/>
  <c r="W109"/>
  <c r="V109"/>
  <c r="W108"/>
  <c r="V108"/>
  <c r="W106"/>
  <c r="V106"/>
  <c r="W105"/>
  <c r="V105"/>
  <c r="W104"/>
  <c r="V104"/>
  <c r="W103"/>
  <c r="V103"/>
  <c r="U103"/>
  <c r="W102"/>
  <c r="V102"/>
  <c r="W101"/>
  <c r="V101"/>
  <c r="W100"/>
  <c r="V100"/>
  <c r="W98"/>
  <c r="V98"/>
  <c r="U98"/>
  <c r="O119"/>
  <c r="N119"/>
  <c r="M119"/>
  <c r="O118"/>
  <c r="N118"/>
  <c r="M118"/>
  <c r="O117"/>
  <c r="N117"/>
  <c r="M117"/>
  <c r="O116"/>
  <c r="N116"/>
  <c r="M116"/>
  <c r="O115"/>
  <c r="N115"/>
  <c r="M115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8"/>
  <c r="N98"/>
  <c r="M98"/>
  <c r="G119"/>
  <c r="F119"/>
  <c r="G118"/>
  <c r="G117"/>
  <c r="F117"/>
  <c r="G116"/>
  <c r="F116"/>
  <c r="G115"/>
  <c r="F115"/>
  <c r="G113"/>
  <c r="F113"/>
  <c r="G112"/>
  <c r="F112"/>
  <c r="G111"/>
  <c r="G110"/>
  <c r="F110"/>
  <c r="G109"/>
  <c r="G108"/>
  <c r="F108"/>
  <c r="G106"/>
  <c r="G105"/>
  <c r="G104"/>
  <c r="F104"/>
  <c r="G103"/>
  <c r="F103"/>
  <c r="E103"/>
  <c r="G102"/>
  <c r="G101"/>
  <c r="F101"/>
  <c r="G100"/>
  <c r="F100"/>
  <c r="G98"/>
  <c r="F98"/>
  <c r="W119" i="6"/>
  <c r="V119"/>
  <c r="W118"/>
  <c r="V118"/>
  <c r="W117"/>
  <c r="V117"/>
  <c r="W116"/>
  <c r="V116"/>
  <c r="W115"/>
  <c r="V115"/>
  <c r="W113"/>
  <c r="W112"/>
  <c r="V112"/>
  <c r="W111"/>
  <c r="V111"/>
  <c r="V110"/>
  <c r="W109"/>
  <c r="V109"/>
  <c r="W108"/>
  <c r="V108"/>
  <c r="W106"/>
  <c r="V106"/>
  <c r="W105"/>
  <c r="V105"/>
  <c r="W104"/>
  <c r="V104"/>
  <c r="W103"/>
  <c r="V103"/>
  <c r="W102"/>
  <c r="V102"/>
  <c r="W101"/>
  <c r="V101"/>
  <c r="W100"/>
  <c r="V100"/>
  <c r="W98"/>
  <c r="V98"/>
  <c r="O119"/>
  <c r="N119"/>
  <c r="M119"/>
  <c r="O118"/>
  <c r="N118"/>
  <c r="M118"/>
  <c r="O117"/>
  <c r="N117"/>
  <c r="M117"/>
  <c r="O116"/>
  <c r="N116"/>
  <c r="M116"/>
  <c r="O115"/>
  <c r="N115"/>
  <c r="M115"/>
  <c r="O113"/>
  <c r="N113"/>
  <c r="M113"/>
  <c r="O112"/>
  <c r="N112"/>
  <c r="M112"/>
  <c r="O111"/>
  <c r="N111"/>
  <c r="M111"/>
  <c r="O110"/>
  <c r="N110"/>
  <c r="M110"/>
  <c r="O109"/>
  <c r="N109"/>
  <c r="M109"/>
  <c r="O108"/>
  <c r="N108"/>
  <c r="M108"/>
  <c r="O106"/>
  <c r="N106"/>
  <c r="M106"/>
  <c r="O105"/>
  <c r="N105"/>
  <c r="M105"/>
  <c r="O104"/>
  <c r="N104"/>
  <c r="M104"/>
  <c r="O103"/>
  <c r="N103"/>
  <c r="M103"/>
  <c r="O102"/>
  <c r="N102"/>
  <c r="M102"/>
  <c r="O101"/>
  <c r="N101"/>
  <c r="M101"/>
  <c r="O100"/>
  <c r="N100"/>
  <c r="M100"/>
  <c r="O98"/>
  <c r="N98"/>
  <c r="M98"/>
  <c r="G119"/>
  <c r="F119"/>
  <c r="G118"/>
  <c r="G117"/>
  <c r="F117"/>
  <c r="G116"/>
  <c r="F116"/>
  <c r="G115"/>
  <c r="F115"/>
  <c r="G113"/>
  <c r="F113"/>
  <c r="G112"/>
  <c r="F112"/>
  <c r="G111"/>
  <c r="G110"/>
  <c r="F110"/>
  <c r="G109"/>
  <c r="G108"/>
  <c r="F108"/>
  <c r="G106"/>
  <c r="G105"/>
  <c r="G104"/>
  <c r="F104"/>
  <c r="G103"/>
  <c r="F103"/>
  <c r="E103"/>
  <c r="G102"/>
  <c r="G101"/>
  <c r="F101"/>
  <c r="G100"/>
  <c r="F100"/>
  <c r="G98"/>
  <c r="F98"/>
  <c r="W96" i="2"/>
  <c r="V96"/>
  <c r="U96"/>
  <c r="W94"/>
  <c r="V94"/>
  <c r="U94"/>
  <c r="O96"/>
  <c r="N96"/>
  <c r="M96"/>
  <c r="O94"/>
  <c r="N94"/>
  <c r="M94"/>
  <c r="G96"/>
  <c r="F96"/>
  <c r="G94"/>
  <c r="F94"/>
  <c r="W96" i="6"/>
  <c r="V96"/>
  <c r="U96"/>
  <c r="W94"/>
  <c r="V94"/>
  <c r="O96"/>
  <c r="N96"/>
  <c r="O94"/>
  <c r="N94"/>
  <c r="G96"/>
  <c r="F96"/>
  <c r="G94"/>
  <c r="F94"/>
  <c r="W92" i="2"/>
  <c r="V92"/>
  <c r="U92"/>
  <c r="W91"/>
  <c r="V91"/>
  <c r="U91"/>
  <c r="W89"/>
  <c r="V89"/>
  <c r="U89"/>
  <c r="W88"/>
  <c r="V88"/>
  <c r="U88"/>
  <c r="W86"/>
  <c r="V86"/>
  <c r="U86"/>
  <c r="W85"/>
  <c r="V85"/>
  <c r="U85"/>
  <c r="W84"/>
  <c r="V84"/>
  <c r="U84"/>
  <c r="W83"/>
  <c r="V83"/>
  <c r="U83"/>
  <c r="W82"/>
  <c r="V82"/>
  <c r="U82"/>
  <c r="W81"/>
  <c r="V81"/>
  <c r="U81"/>
  <c r="W80"/>
  <c r="V80"/>
  <c r="U80"/>
  <c r="O92"/>
  <c r="N92"/>
  <c r="M92"/>
  <c r="O91"/>
  <c r="N91"/>
  <c r="M91"/>
  <c r="O89"/>
  <c r="N89"/>
  <c r="O88"/>
  <c r="N88"/>
  <c r="M88"/>
  <c r="O86"/>
  <c r="N86"/>
  <c r="O85"/>
  <c r="N85"/>
  <c r="O84"/>
  <c r="N84"/>
  <c r="M84"/>
  <c r="O83"/>
  <c r="N83"/>
  <c r="M83"/>
  <c r="O82"/>
  <c r="N82"/>
  <c r="M82"/>
  <c r="O81"/>
  <c r="N81"/>
  <c r="M81"/>
  <c r="O80"/>
  <c r="N80"/>
  <c r="M80"/>
  <c r="K92"/>
  <c r="J92"/>
  <c r="I92"/>
  <c r="G92"/>
  <c r="F92"/>
  <c r="K91"/>
  <c r="J91"/>
  <c r="I91"/>
  <c r="G91"/>
  <c r="F91"/>
  <c r="E91"/>
  <c r="K89"/>
  <c r="J89"/>
  <c r="I89"/>
  <c r="G89"/>
  <c r="F89"/>
  <c r="K88"/>
  <c r="J88"/>
  <c r="I88"/>
  <c r="G88"/>
  <c r="E88"/>
  <c r="G86"/>
  <c r="F86"/>
  <c r="G85"/>
  <c r="F85"/>
  <c r="G84"/>
  <c r="F84"/>
  <c r="G83"/>
  <c r="F83"/>
  <c r="G82"/>
  <c r="F82"/>
  <c r="G80"/>
  <c r="F80"/>
  <c r="E80"/>
  <c r="W92" i="6"/>
  <c r="V92"/>
  <c r="W91"/>
  <c r="V91"/>
  <c r="W89"/>
  <c r="V89"/>
  <c r="U89"/>
  <c r="W88"/>
  <c r="W86"/>
  <c r="V86"/>
  <c r="U86"/>
  <c r="W85"/>
  <c r="V85"/>
  <c r="W84"/>
  <c r="V84"/>
  <c r="W83"/>
  <c r="V83"/>
  <c r="U83"/>
  <c r="W82"/>
  <c r="V82"/>
  <c r="U82"/>
  <c r="W80"/>
  <c r="V80"/>
  <c r="O92"/>
  <c r="N92"/>
  <c r="O91"/>
  <c r="N91"/>
  <c r="O89"/>
  <c r="N89"/>
  <c r="O88"/>
  <c r="N88"/>
  <c r="O86"/>
  <c r="N86"/>
  <c r="O85"/>
  <c r="N85"/>
  <c r="O84"/>
  <c r="N84"/>
  <c r="O83"/>
  <c r="N83"/>
  <c r="O82"/>
  <c r="N82"/>
  <c r="O80"/>
  <c r="N80"/>
  <c r="K92"/>
  <c r="J92"/>
  <c r="I92"/>
  <c r="G92"/>
  <c r="F92"/>
  <c r="K91"/>
  <c r="J91"/>
  <c r="I91"/>
  <c r="G91"/>
  <c r="F91"/>
  <c r="E91"/>
  <c r="K89"/>
  <c r="J89"/>
  <c r="I89"/>
  <c r="G89"/>
  <c r="F89"/>
  <c r="K88"/>
  <c r="J88"/>
  <c r="I88"/>
  <c r="G88"/>
  <c r="E88"/>
  <c r="G86"/>
  <c r="F86"/>
  <c r="G85"/>
  <c r="F85"/>
  <c r="G84"/>
  <c r="F84"/>
  <c r="G83"/>
  <c r="F83"/>
  <c r="G82"/>
  <c r="F82"/>
  <c r="G80"/>
  <c r="F80"/>
  <c r="E80"/>
  <c r="W77" i="2"/>
  <c r="V77"/>
  <c r="U77"/>
  <c r="W76"/>
  <c r="V76"/>
  <c r="U76"/>
  <c r="W75"/>
  <c r="V75"/>
  <c r="U75"/>
  <c r="W73"/>
  <c r="V73"/>
  <c r="U73"/>
  <c r="W72"/>
  <c r="V72"/>
  <c r="U72"/>
  <c r="O77"/>
  <c r="N77"/>
  <c r="M77"/>
  <c r="K77"/>
  <c r="J77"/>
  <c r="G77"/>
  <c r="O76"/>
  <c r="N76"/>
  <c r="M76"/>
  <c r="K76"/>
  <c r="J76"/>
  <c r="G76"/>
  <c r="F76"/>
  <c r="O75"/>
  <c r="N75"/>
  <c r="M75"/>
  <c r="K75"/>
  <c r="J75"/>
  <c r="G75"/>
  <c r="F75"/>
  <c r="O73"/>
  <c r="N73"/>
  <c r="M73"/>
  <c r="K73"/>
  <c r="J73"/>
  <c r="G73"/>
  <c r="F73"/>
  <c r="O72"/>
  <c r="N72"/>
  <c r="M72"/>
  <c r="K72"/>
  <c r="J72"/>
  <c r="G72"/>
  <c r="F72"/>
  <c r="W77" i="6"/>
  <c r="V77"/>
  <c r="W76"/>
  <c r="V76"/>
  <c r="W75"/>
  <c r="V75"/>
  <c r="W73"/>
  <c r="V73"/>
  <c r="W72"/>
  <c r="V72"/>
  <c r="O77"/>
  <c r="N77"/>
  <c r="K77"/>
  <c r="J77"/>
  <c r="G77"/>
  <c r="O76"/>
  <c r="N76"/>
  <c r="K76"/>
  <c r="J76"/>
  <c r="G76"/>
  <c r="F76"/>
  <c r="O75"/>
  <c r="N75"/>
  <c r="K75"/>
  <c r="J75"/>
  <c r="G75"/>
  <c r="F75"/>
  <c r="O73"/>
  <c r="N73"/>
  <c r="K73"/>
  <c r="J73"/>
  <c r="G73"/>
  <c r="F73"/>
  <c r="O72"/>
  <c r="N72"/>
  <c r="K72"/>
  <c r="J72"/>
  <c r="G72"/>
  <c r="F72"/>
  <c r="W69" i="2"/>
  <c r="V69"/>
  <c r="U69"/>
  <c r="W68"/>
  <c r="V68"/>
  <c r="U68"/>
  <c r="W66"/>
  <c r="V66"/>
  <c r="U66"/>
  <c r="W65"/>
  <c r="V65"/>
  <c r="U65"/>
  <c r="W64"/>
  <c r="U64"/>
  <c r="W63"/>
  <c r="V63"/>
  <c r="U63"/>
  <c r="W61"/>
  <c r="V61"/>
  <c r="U61"/>
  <c r="W60"/>
  <c r="U60"/>
  <c r="W59"/>
  <c r="V59"/>
  <c r="U59"/>
  <c r="W58"/>
  <c r="V58"/>
  <c r="U58"/>
  <c r="W57"/>
  <c r="V57"/>
  <c r="U57"/>
  <c r="W56"/>
  <c r="V56"/>
  <c r="U56"/>
  <c r="O69"/>
  <c r="N69"/>
  <c r="M69"/>
  <c r="K69"/>
  <c r="O68"/>
  <c r="N68"/>
  <c r="M68"/>
  <c r="K68"/>
  <c r="O66"/>
  <c r="N66"/>
  <c r="K66"/>
  <c r="O65"/>
  <c r="N65"/>
  <c r="M65"/>
  <c r="K65"/>
  <c r="O64"/>
  <c r="N64"/>
  <c r="K64"/>
  <c r="O63"/>
  <c r="N63"/>
  <c r="M63"/>
  <c r="K63"/>
  <c r="O61"/>
  <c r="N61"/>
  <c r="M61"/>
  <c r="K61"/>
  <c r="O60"/>
  <c r="N60"/>
  <c r="M60"/>
  <c r="K60"/>
  <c r="O59"/>
  <c r="N59"/>
  <c r="M59"/>
  <c r="K59"/>
  <c r="J59"/>
  <c r="O58"/>
  <c r="N58"/>
  <c r="M58"/>
  <c r="K58"/>
  <c r="O57"/>
  <c r="N57"/>
  <c r="M57"/>
  <c r="K57"/>
  <c r="O56"/>
  <c r="N56"/>
  <c r="M56"/>
  <c r="K56"/>
  <c r="G69"/>
  <c r="F69"/>
  <c r="I68"/>
  <c r="G68"/>
  <c r="F68"/>
  <c r="G66"/>
  <c r="F66"/>
  <c r="G65"/>
  <c r="F65"/>
  <c r="G64"/>
  <c r="F64"/>
  <c r="G63"/>
  <c r="F63"/>
  <c r="G61"/>
  <c r="F61"/>
  <c r="G60"/>
  <c r="F60"/>
  <c r="E60"/>
  <c r="G59"/>
  <c r="F59"/>
  <c r="G58"/>
  <c r="G57"/>
  <c r="G56"/>
  <c r="W69" i="6"/>
  <c r="V69"/>
  <c r="W68"/>
  <c r="V68"/>
  <c r="W66"/>
  <c r="V66"/>
  <c r="W65"/>
  <c r="V65"/>
  <c r="U65"/>
  <c r="W64"/>
  <c r="V64"/>
  <c r="U64"/>
  <c r="W63"/>
  <c r="V63"/>
  <c r="U63"/>
  <c r="W61"/>
  <c r="V61"/>
  <c r="W60"/>
  <c r="W59"/>
  <c r="V59"/>
  <c r="U59"/>
  <c r="W58"/>
  <c r="V58"/>
  <c r="W57"/>
  <c r="V57"/>
  <c r="U57"/>
  <c r="W56"/>
  <c r="V56"/>
  <c r="U56"/>
  <c r="O69"/>
  <c r="N69"/>
  <c r="K69"/>
  <c r="O68"/>
  <c r="N68"/>
  <c r="K68"/>
  <c r="O66"/>
  <c r="N66"/>
  <c r="K66"/>
  <c r="O65"/>
  <c r="N65"/>
  <c r="K65"/>
  <c r="O64"/>
  <c r="N64"/>
  <c r="K64"/>
  <c r="O63"/>
  <c r="N63"/>
  <c r="K63"/>
  <c r="O61"/>
  <c r="N61"/>
  <c r="K61"/>
  <c r="O60"/>
  <c r="N60"/>
  <c r="K60"/>
  <c r="O59"/>
  <c r="N59"/>
  <c r="K59"/>
  <c r="J59"/>
  <c r="O58"/>
  <c r="N58"/>
  <c r="K58"/>
  <c r="O57"/>
  <c r="N57"/>
  <c r="K57"/>
  <c r="O56"/>
  <c r="N56"/>
  <c r="K56"/>
  <c r="G69"/>
  <c r="F69"/>
  <c r="I68"/>
  <c r="G68"/>
  <c r="F68"/>
  <c r="G66"/>
  <c r="F66"/>
  <c r="G65"/>
  <c r="F65"/>
  <c r="G64"/>
  <c r="F64"/>
  <c r="G63"/>
  <c r="F63"/>
  <c r="G61"/>
  <c r="F61"/>
  <c r="G60"/>
  <c r="F60"/>
  <c r="E60"/>
  <c r="G59"/>
  <c r="F59"/>
  <c r="G58"/>
  <c r="G57"/>
  <c r="G56"/>
  <c r="W53" i="2"/>
  <c r="V53"/>
  <c r="U53"/>
  <c r="W52"/>
  <c r="V52"/>
  <c r="U52"/>
  <c r="W51"/>
  <c r="V51"/>
  <c r="U51"/>
  <c r="W49"/>
  <c r="V49"/>
  <c r="U49"/>
  <c r="O53"/>
  <c r="N53"/>
  <c r="M53"/>
  <c r="K53"/>
  <c r="O52"/>
  <c r="N52"/>
  <c r="M52"/>
  <c r="K52"/>
  <c r="O51"/>
  <c r="N51"/>
  <c r="M51"/>
  <c r="K51"/>
  <c r="O49"/>
  <c r="N49"/>
  <c r="M49"/>
  <c r="K49"/>
  <c r="G53"/>
  <c r="F53"/>
  <c r="E53"/>
  <c r="I52"/>
  <c r="G52"/>
  <c r="F52"/>
  <c r="G51"/>
  <c r="F51"/>
  <c r="G49"/>
  <c r="F49"/>
  <c r="W53" i="6"/>
  <c r="V53"/>
  <c r="U53"/>
  <c r="W52"/>
  <c r="V52"/>
  <c r="W51"/>
  <c r="V51"/>
  <c r="U51"/>
  <c r="W49"/>
  <c r="V49"/>
  <c r="U49"/>
  <c r="O53"/>
  <c r="N53"/>
  <c r="K53"/>
  <c r="O52"/>
  <c r="N52"/>
  <c r="K52"/>
  <c r="O51"/>
  <c r="N51"/>
  <c r="K51"/>
  <c r="O49"/>
  <c r="N49"/>
  <c r="K49"/>
  <c r="G53"/>
  <c r="F53"/>
  <c r="E53"/>
  <c r="I52"/>
  <c r="G52"/>
  <c r="F52"/>
  <c r="G51"/>
  <c r="F51"/>
  <c r="G49"/>
  <c r="F49"/>
  <c r="W47" i="2"/>
  <c r="V47"/>
  <c r="U47"/>
  <c r="W46"/>
  <c r="V46"/>
  <c r="U46"/>
  <c r="W45"/>
  <c r="V45"/>
  <c r="U45"/>
  <c r="W44"/>
  <c r="V44"/>
  <c r="W43"/>
  <c r="V43"/>
  <c r="U43"/>
  <c r="W42"/>
  <c r="V42"/>
  <c r="U42"/>
  <c r="W40"/>
  <c r="V40"/>
  <c r="U40"/>
  <c r="W39"/>
  <c r="V39"/>
  <c r="U39"/>
  <c r="O47"/>
  <c r="N47"/>
  <c r="M47"/>
  <c r="K47"/>
  <c r="J47"/>
  <c r="O46"/>
  <c r="N46"/>
  <c r="K46"/>
  <c r="J46"/>
  <c r="O45"/>
  <c r="N45"/>
  <c r="M45"/>
  <c r="K45"/>
  <c r="O44"/>
  <c r="M44"/>
  <c r="K44"/>
  <c r="O43"/>
  <c r="N43"/>
  <c r="K43"/>
  <c r="O42"/>
  <c r="N42"/>
  <c r="M42"/>
  <c r="K42"/>
  <c r="O40"/>
  <c r="N40"/>
  <c r="K40"/>
  <c r="O39"/>
  <c r="N39"/>
  <c r="M39"/>
  <c r="K39"/>
  <c r="G47"/>
  <c r="F47"/>
  <c r="G46"/>
  <c r="F46"/>
  <c r="G45"/>
  <c r="G44"/>
  <c r="G43"/>
  <c r="F43"/>
  <c r="G42"/>
  <c r="F42"/>
  <c r="G40"/>
  <c r="F40"/>
  <c r="G39"/>
  <c r="W47" i="6"/>
  <c r="V47"/>
  <c r="U47"/>
  <c r="W46"/>
  <c r="V46"/>
  <c r="U46"/>
  <c r="W45"/>
  <c r="V45"/>
  <c r="U45"/>
  <c r="W44"/>
  <c r="U44"/>
  <c r="W43"/>
  <c r="V43"/>
  <c r="U43"/>
  <c r="W42"/>
  <c r="V42"/>
  <c r="U42"/>
  <c r="W40"/>
  <c r="V40"/>
  <c r="U40"/>
  <c r="W39"/>
  <c r="V39"/>
  <c r="U39"/>
  <c r="O47"/>
  <c r="N47"/>
  <c r="K47"/>
  <c r="J47"/>
  <c r="O46"/>
  <c r="N46"/>
  <c r="K46"/>
  <c r="J46"/>
  <c r="O45"/>
  <c r="N45"/>
  <c r="K45"/>
  <c r="O44"/>
  <c r="N44"/>
  <c r="K44"/>
  <c r="O43"/>
  <c r="N43"/>
  <c r="K43"/>
  <c r="O42"/>
  <c r="N42"/>
  <c r="K42"/>
  <c r="O40"/>
  <c r="N40"/>
  <c r="K40"/>
  <c r="O39"/>
  <c r="N39"/>
  <c r="K39"/>
  <c r="G47"/>
  <c r="F47"/>
  <c r="G46"/>
  <c r="F46"/>
  <c r="G45"/>
  <c r="G44"/>
  <c r="G43"/>
  <c r="F43"/>
  <c r="G42"/>
  <c r="F42"/>
  <c r="G40"/>
  <c r="F40"/>
  <c r="G39"/>
  <c r="W37" i="2"/>
  <c r="V37"/>
  <c r="U37"/>
  <c r="W36"/>
  <c r="V36"/>
  <c r="U36"/>
  <c r="W35"/>
  <c r="V35"/>
  <c r="U35"/>
  <c r="W33"/>
  <c r="V33"/>
  <c r="U33"/>
  <c r="W32"/>
  <c r="V32"/>
  <c r="U32"/>
  <c r="W31"/>
  <c r="V31"/>
  <c r="U31"/>
  <c r="W30"/>
  <c r="V30"/>
  <c r="U30"/>
  <c r="W29"/>
  <c r="V29"/>
  <c r="U29"/>
  <c r="W28"/>
  <c r="V28"/>
  <c r="U28"/>
  <c r="W27"/>
  <c r="V27"/>
  <c r="U27"/>
  <c r="W26"/>
  <c r="V26"/>
  <c r="U26"/>
  <c r="O37"/>
  <c r="N37"/>
  <c r="M37"/>
  <c r="K37"/>
  <c r="J37"/>
  <c r="G37"/>
  <c r="F37"/>
  <c r="O36"/>
  <c r="N36"/>
  <c r="M36"/>
  <c r="K36"/>
  <c r="J36"/>
  <c r="G36"/>
  <c r="F36"/>
  <c r="O35"/>
  <c r="N35"/>
  <c r="M35"/>
  <c r="K35"/>
  <c r="J35"/>
  <c r="G35"/>
  <c r="F35"/>
  <c r="O33"/>
  <c r="N33"/>
  <c r="M33"/>
  <c r="K33"/>
  <c r="J33"/>
  <c r="G33"/>
  <c r="F33"/>
  <c r="O32"/>
  <c r="N32"/>
  <c r="M32"/>
  <c r="K32"/>
  <c r="J32"/>
  <c r="G32"/>
  <c r="F32"/>
  <c r="O31"/>
  <c r="N31"/>
  <c r="M31"/>
  <c r="K31"/>
  <c r="J31"/>
  <c r="G31"/>
  <c r="F31"/>
  <c r="O30"/>
  <c r="N30"/>
  <c r="M30"/>
  <c r="K30"/>
  <c r="J30"/>
  <c r="G30"/>
  <c r="F30"/>
  <c r="O29"/>
  <c r="N29"/>
  <c r="M29"/>
  <c r="K29"/>
  <c r="J29"/>
  <c r="G29"/>
  <c r="F29"/>
  <c r="O28"/>
  <c r="N28"/>
  <c r="M28"/>
  <c r="K28"/>
  <c r="J28"/>
  <c r="G28"/>
  <c r="F28"/>
  <c r="O27"/>
  <c r="N27"/>
  <c r="M27"/>
  <c r="K27"/>
  <c r="J27"/>
  <c r="G27"/>
  <c r="F27"/>
  <c r="O26"/>
  <c r="N26"/>
  <c r="M26"/>
  <c r="K26"/>
  <c r="J26"/>
  <c r="G26"/>
  <c r="F26"/>
  <c r="W37" i="6"/>
  <c r="V37"/>
  <c r="U37"/>
  <c r="W36"/>
  <c r="V36"/>
  <c r="W35"/>
  <c r="V35"/>
  <c r="U35"/>
  <c r="W33"/>
  <c r="V33"/>
  <c r="W32"/>
  <c r="V32"/>
  <c r="W31"/>
  <c r="V31"/>
  <c r="W30"/>
  <c r="V30"/>
  <c r="W29"/>
  <c r="V29"/>
  <c r="W28"/>
  <c r="V28"/>
  <c r="U28"/>
  <c r="W27"/>
  <c r="V27"/>
  <c r="W26"/>
  <c r="V26"/>
  <c r="O37"/>
  <c r="N37"/>
  <c r="K37"/>
  <c r="J37"/>
  <c r="G37"/>
  <c r="F37"/>
  <c r="O36"/>
  <c r="N36"/>
  <c r="K36"/>
  <c r="J36"/>
  <c r="G36"/>
  <c r="F36"/>
  <c r="O35"/>
  <c r="N35"/>
  <c r="K35"/>
  <c r="J35"/>
  <c r="G35"/>
  <c r="F35"/>
  <c r="O33"/>
  <c r="N33"/>
  <c r="K33"/>
  <c r="J33"/>
  <c r="G33"/>
  <c r="F33"/>
  <c r="O32"/>
  <c r="N32"/>
  <c r="K32"/>
  <c r="J32"/>
  <c r="G32"/>
  <c r="F32"/>
  <c r="O31"/>
  <c r="N31"/>
  <c r="K31"/>
  <c r="J31"/>
  <c r="G31"/>
  <c r="F31"/>
  <c r="O30"/>
  <c r="N30"/>
  <c r="K30"/>
  <c r="J30"/>
  <c r="G30"/>
  <c r="F30"/>
  <c r="O29"/>
  <c r="N29"/>
  <c r="K29"/>
  <c r="J29"/>
  <c r="G29"/>
  <c r="F29"/>
  <c r="O28"/>
  <c r="N28"/>
  <c r="K28"/>
  <c r="J28"/>
  <c r="G28"/>
  <c r="F28"/>
  <c r="O27"/>
  <c r="N27"/>
  <c r="K27"/>
  <c r="J27"/>
  <c r="G27"/>
  <c r="F27"/>
  <c r="O26"/>
  <c r="N26"/>
  <c r="K26"/>
  <c r="J26"/>
  <c r="G26"/>
  <c r="F26"/>
  <c r="W23" i="2"/>
  <c r="V23"/>
  <c r="U23"/>
  <c r="W22"/>
  <c r="V22"/>
  <c r="U22"/>
  <c r="W21"/>
  <c r="V21"/>
  <c r="U21"/>
  <c r="W20"/>
  <c r="V20"/>
  <c r="U20"/>
  <c r="W19"/>
  <c r="V19"/>
  <c r="U19"/>
  <c r="W18"/>
  <c r="V18"/>
  <c r="U18"/>
  <c r="W17"/>
  <c r="V17"/>
  <c r="U17"/>
  <c r="W15"/>
  <c r="V15"/>
  <c r="U15"/>
  <c r="W14"/>
  <c r="V14"/>
  <c r="U14"/>
  <c r="W13"/>
  <c r="V13"/>
  <c r="U13"/>
  <c r="W12"/>
  <c r="V12"/>
  <c r="U12"/>
  <c r="O23"/>
  <c r="N23"/>
  <c r="M23"/>
  <c r="O22"/>
  <c r="N22"/>
  <c r="M22"/>
  <c r="O21"/>
  <c r="N21"/>
  <c r="M21"/>
  <c r="O20"/>
  <c r="N20"/>
  <c r="M20"/>
  <c r="O19"/>
  <c r="N19"/>
  <c r="M19"/>
  <c r="O18"/>
  <c r="N18"/>
  <c r="M18"/>
  <c r="O17"/>
  <c r="N17"/>
  <c r="M17"/>
  <c r="O15"/>
  <c r="N15"/>
  <c r="M15"/>
  <c r="O14"/>
  <c r="N14"/>
  <c r="M14"/>
  <c r="O13"/>
  <c r="N13"/>
  <c r="M13"/>
  <c r="O12"/>
  <c r="N12"/>
  <c r="M12"/>
  <c r="W23" i="6"/>
  <c r="V23"/>
  <c r="W22"/>
  <c r="V22"/>
  <c r="W21"/>
  <c r="V21"/>
  <c r="U21"/>
  <c r="W20"/>
  <c r="V20"/>
  <c r="W19"/>
  <c r="W18"/>
  <c r="V18"/>
  <c r="W17"/>
  <c r="V17"/>
  <c r="W15"/>
  <c r="V15"/>
  <c r="W14"/>
  <c r="V14"/>
  <c r="U14"/>
  <c r="W13"/>
  <c r="V13"/>
  <c r="W12"/>
  <c r="V12"/>
  <c r="U12"/>
  <c r="O23"/>
  <c r="N23"/>
  <c r="M23"/>
  <c r="O22"/>
  <c r="N22"/>
  <c r="O21"/>
  <c r="N21"/>
  <c r="O20"/>
  <c r="N20"/>
  <c r="O19"/>
  <c r="O18"/>
  <c r="N18"/>
  <c r="O17"/>
  <c r="N17"/>
  <c r="O15"/>
  <c r="N15"/>
  <c r="M15"/>
  <c r="O14"/>
  <c r="N14"/>
  <c r="O13"/>
  <c r="N13"/>
  <c r="O12"/>
  <c r="N12"/>
  <c r="E18" i="7" l="1"/>
  <c r="T172" i="6"/>
  <c r="O174" l="1"/>
  <c r="N174"/>
  <c r="M174"/>
  <c r="O173"/>
  <c r="N173"/>
  <c r="M173"/>
  <c r="L174"/>
  <c r="R174"/>
  <c r="Q174"/>
  <c r="R173"/>
  <c r="S173"/>
  <c r="Q173"/>
  <c r="S174"/>
  <c r="P173"/>
  <c r="U174"/>
  <c r="T173"/>
  <c r="U171"/>
  <c r="V44"/>
  <c r="T44" s="1"/>
  <c r="V19"/>
  <c r="U178" i="2"/>
  <c r="U175" s="1"/>
  <c r="U177" i="6"/>
  <c r="T177" s="1"/>
  <c r="M179"/>
  <c r="L178"/>
  <c r="M177"/>
  <c r="W175"/>
  <c r="U175"/>
  <c r="O175"/>
  <c r="M175"/>
  <c r="U170"/>
  <c r="U169"/>
  <c r="T169" s="1"/>
  <c r="U168"/>
  <c r="U167"/>
  <c r="U166"/>
  <c r="V164"/>
  <c r="V161" s="1"/>
  <c r="U164"/>
  <c r="U163"/>
  <c r="T163" s="1"/>
  <c r="U162"/>
  <c r="U160"/>
  <c r="U159"/>
  <c r="U158"/>
  <c r="T158" s="1"/>
  <c r="U157"/>
  <c r="U155"/>
  <c r="U154"/>
  <c r="U153"/>
  <c r="M172"/>
  <c r="M170"/>
  <c r="M169"/>
  <c r="M168"/>
  <c r="M167"/>
  <c r="M166"/>
  <c r="N164"/>
  <c r="M164"/>
  <c r="M163"/>
  <c r="M162"/>
  <c r="M160"/>
  <c r="M159"/>
  <c r="M158"/>
  <c r="N157"/>
  <c r="L157" s="1"/>
  <c r="M157"/>
  <c r="M155"/>
  <c r="M154"/>
  <c r="M153"/>
  <c r="T148"/>
  <c r="U147"/>
  <c r="T147" s="1"/>
  <c r="U146"/>
  <c r="U145"/>
  <c r="T145" s="1"/>
  <c r="U144"/>
  <c r="T144" s="1"/>
  <c r="U142"/>
  <c r="T142" s="1"/>
  <c r="U141"/>
  <c r="M150"/>
  <c r="M149"/>
  <c r="M148"/>
  <c r="M147"/>
  <c r="M146"/>
  <c r="M145"/>
  <c r="M144"/>
  <c r="N143"/>
  <c r="L143" s="1"/>
  <c r="M143"/>
  <c r="M142"/>
  <c r="M141"/>
  <c r="U138"/>
  <c r="U137"/>
  <c r="V135"/>
  <c r="U134"/>
  <c r="T134" s="1"/>
  <c r="U133"/>
  <c r="M138"/>
  <c r="L138" s="1"/>
  <c r="M137"/>
  <c r="M136"/>
  <c r="L136" s="1"/>
  <c r="M135"/>
  <c r="M134"/>
  <c r="M133"/>
  <c r="M131"/>
  <c r="U128" i="2"/>
  <c r="U126"/>
  <c r="U129" i="6"/>
  <c r="U128"/>
  <c r="U122" s="1"/>
  <c r="V124"/>
  <c r="U121"/>
  <c r="M127"/>
  <c r="L127" s="1"/>
  <c r="M126"/>
  <c r="M125"/>
  <c r="L125" s="1"/>
  <c r="M124"/>
  <c r="M123"/>
  <c r="M121"/>
  <c r="L121" s="1"/>
  <c r="U116" i="2"/>
  <c r="U115"/>
  <c r="V113"/>
  <c r="V107" s="1"/>
  <c r="U113"/>
  <c r="U112"/>
  <c r="U111"/>
  <c r="U110"/>
  <c r="U109"/>
  <c r="U108"/>
  <c r="T108" s="1"/>
  <c r="U106"/>
  <c r="U105"/>
  <c r="U104"/>
  <c r="U102"/>
  <c r="U101"/>
  <c r="U100"/>
  <c r="T100" s="1"/>
  <c r="U119" i="6"/>
  <c r="U118"/>
  <c r="U117"/>
  <c r="U116"/>
  <c r="U115"/>
  <c r="V113"/>
  <c r="U113"/>
  <c r="U111"/>
  <c r="W110"/>
  <c r="U110"/>
  <c r="U109"/>
  <c r="U108"/>
  <c r="U106"/>
  <c r="U105"/>
  <c r="U104"/>
  <c r="U103"/>
  <c r="U102"/>
  <c r="U101"/>
  <c r="U100"/>
  <c r="U98"/>
  <c r="M96"/>
  <c r="M94"/>
  <c r="U92"/>
  <c r="T92" s="1"/>
  <c r="U91"/>
  <c r="V88"/>
  <c r="V87" s="1"/>
  <c r="U88"/>
  <c r="U85"/>
  <c r="U84"/>
  <c r="W81"/>
  <c r="W79" s="1"/>
  <c r="V81"/>
  <c r="U81"/>
  <c r="U80"/>
  <c r="M92"/>
  <c r="M90" s="1"/>
  <c r="M91"/>
  <c r="M89"/>
  <c r="M87" s="1"/>
  <c r="M88"/>
  <c r="M86"/>
  <c r="M85"/>
  <c r="M84"/>
  <c r="L84" s="1"/>
  <c r="M83"/>
  <c r="M82"/>
  <c r="L82" s="1"/>
  <c r="O81"/>
  <c r="N81"/>
  <c r="N79" s="1"/>
  <c r="M81"/>
  <c r="M80"/>
  <c r="L80" s="1"/>
  <c r="U77"/>
  <c r="U76"/>
  <c r="U75"/>
  <c r="U73"/>
  <c r="U72"/>
  <c r="M77"/>
  <c r="M76"/>
  <c r="M75"/>
  <c r="M74" s="1"/>
  <c r="M73"/>
  <c r="M72"/>
  <c r="U69"/>
  <c r="U68"/>
  <c r="T68" s="1"/>
  <c r="U66"/>
  <c r="U61"/>
  <c r="T61" s="1"/>
  <c r="U60"/>
  <c r="U58"/>
  <c r="T58" s="1"/>
  <c r="M69"/>
  <c r="M68"/>
  <c r="M67" s="1"/>
  <c r="M66"/>
  <c r="M65"/>
  <c r="M64"/>
  <c r="M63"/>
  <c r="M62" s="1"/>
  <c r="M61"/>
  <c r="M60"/>
  <c r="L60" s="1"/>
  <c r="M59"/>
  <c r="M58"/>
  <c r="M57"/>
  <c r="M56"/>
  <c r="M55" s="1"/>
  <c r="U52"/>
  <c r="M53"/>
  <c r="L53" s="1"/>
  <c r="M52"/>
  <c r="M51"/>
  <c r="L51" s="1"/>
  <c r="M49"/>
  <c r="U44" i="2"/>
  <c r="U41" s="1"/>
  <c r="U38" s="1"/>
  <c r="M47" i="6"/>
  <c r="M46"/>
  <c r="M45"/>
  <c r="L45" s="1"/>
  <c r="M44"/>
  <c r="M43"/>
  <c r="M42"/>
  <c r="M40"/>
  <c r="L40" s="1"/>
  <c r="M39"/>
  <c r="U36"/>
  <c r="T36" s="1"/>
  <c r="U33"/>
  <c r="U32"/>
  <c r="T32" s="1"/>
  <c r="U31"/>
  <c r="U30"/>
  <c r="U29"/>
  <c r="U27"/>
  <c r="U26"/>
  <c r="M37"/>
  <c r="L37" s="1"/>
  <c r="M36"/>
  <c r="M35"/>
  <c r="M33"/>
  <c r="M32"/>
  <c r="M31"/>
  <c r="M30"/>
  <c r="M29"/>
  <c r="M28"/>
  <c r="M27"/>
  <c r="M26"/>
  <c r="U23"/>
  <c r="U22"/>
  <c r="U20"/>
  <c r="U19"/>
  <c r="U18"/>
  <c r="U17"/>
  <c r="T17" s="1"/>
  <c r="U15"/>
  <c r="U13"/>
  <c r="T13" s="1"/>
  <c r="M22"/>
  <c r="M21"/>
  <c r="M20"/>
  <c r="N19"/>
  <c r="M19"/>
  <c r="M18"/>
  <c r="L18" s="1"/>
  <c r="M17"/>
  <c r="M14"/>
  <c r="M13"/>
  <c r="M12"/>
  <c r="L12" s="1"/>
  <c r="S11"/>
  <c r="S16"/>
  <c r="S10"/>
  <c r="S41"/>
  <c r="S38"/>
  <c r="S55"/>
  <c r="S62"/>
  <c r="S67"/>
  <c r="S54"/>
  <c r="S71"/>
  <c r="S70" s="1"/>
  <c r="S79"/>
  <c r="S87"/>
  <c r="S90"/>
  <c r="S95"/>
  <c r="S93" s="1"/>
  <c r="S99"/>
  <c r="S97" s="1"/>
  <c r="S107"/>
  <c r="S114"/>
  <c r="S122"/>
  <c r="S120" s="1"/>
  <c r="S132"/>
  <c r="S130" s="1"/>
  <c r="S140"/>
  <c r="S139" s="1"/>
  <c r="S152"/>
  <c r="S156"/>
  <c r="S161"/>
  <c r="S165"/>
  <c r="S171"/>
  <c r="S176"/>
  <c r="R11"/>
  <c r="R16"/>
  <c r="R41"/>
  <c r="R38" s="1"/>
  <c r="R50"/>
  <c r="R48" s="1"/>
  <c r="R55"/>
  <c r="R62"/>
  <c r="R67"/>
  <c r="R71"/>
  <c r="R70" s="1"/>
  <c r="R79"/>
  <c r="R87"/>
  <c r="R90"/>
  <c r="R95"/>
  <c r="R93" s="1"/>
  <c r="R99"/>
  <c r="R107"/>
  <c r="R114"/>
  <c r="R122"/>
  <c r="R120" s="1"/>
  <c r="R132"/>
  <c r="R130" s="1"/>
  <c r="R140"/>
  <c r="R139" s="1"/>
  <c r="R152"/>
  <c r="R156"/>
  <c r="R161"/>
  <c r="R165"/>
  <c r="R171"/>
  <c r="R176"/>
  <c r="Q11"/>
  <c r="Q16"/>
  <c r="Q41"/>
  <c r="Q38" s="1"/>
  <c r="Q50"/>
  <c r="Q48" s="1"/>
  <c r="Q55"/>
  <c r="Q62"/>
  <c r="Q67"/>
  <c r="Q71"/>
  <c r="Q70" s="1"/>
  <c r="Q79"/>
  <c r="Q87"/>
  <c r="Q90"/>
  <c r="Q95"/>
  <c r="Q93" s="1"/>
  <c r="Q99"/>
  <c r="Q107"/>
  <c r="Q114"/>
  <c r="Q122"/>
  <c r="Q120" s="1"/>
  <c r="Q135"/>
  <c r="Q132" s="1"/>
  <c r="Q130" s="1"/>
  <c r="Q140"/>
  <c r="Q139" s="1"/>
  <c r="Q152"/>
  <c r="Q156"/>
  <c r="Q161"/>
  <c r="Q165"/>
  <c r="Q171"/>
  <c r="Q176"/>
  <c r="P12"/>
  <c r="P13"/>
  <c r="P14"/>
  <c r="P15"/>
  <c r="P17"/>
  <c r="P18"/>
  <c r="P19"/>
  <c r="P20"/>
  <c r="P21"/>
  <c r="P22"/>
  <c r="P23"/>
  <c r="P40"/>
  <c r="P42"/>
  <c r="P43"/>
  <c r="P44"/>
  <c r="P45"/>
  <c r="P46"/>
  <c r="P47"/>
  <c r="P49"/>
  <c r="P51"/>
  <c r="P52"/>
  <c r="P50" s="1"/>
  <c r="P53"/>
  <c r="P56"/>
  <c r="P57"/>
  <c r="P58"/>
  <c r="P59"/>
  <c r="P60"/>
  <c r="P61"/>
  <c r="P63"/>
  <c r="P64"/>
  <c r="P65"/>
  <c r="P66"/>
  <c r="P68"/>
  <c r="P69"/>
  <c r="P72"/>
  <c r="P73"/>
  <c r="P80"/>
  <c r="P81"/>
  <c r="P82"/>
  <c r="P83"/>
  <c r="P84"/>
  <c r="P85"/>
  <c r="P86"/>
  <c r="P88"/>
  <c r="P89"/>
  <c r="P91"/>
  <c r="P92"/>
  <c r="P90" s="1"/>
  <c r="P94"/>
  <c r="P96"/>
  <c r="P95" s="1"/>
  <c r="P98"/>
  <c r="P100"/>
  <c r="P101"/>
  <c r="P102"/>
  <c r="P103"/>
  <c r="P104"/>
  <c r="P105"/>
  <c r="P106"/>
  <c r="P99"/>
  <c r="P108"/>
  <c r="P109"/>
  <c r="P110"/>
  <c r="P111"/>
  <c r="P112"/>
  <c r="P113"/>
  <c r="P115"/>
  <c r="P116"/>
  <c r="P114" s="1"/>
  <c r="P117"/>
  <c r="P118"/>
  <c r="P119"/>
  <c r="P121"/>
  <c r="P123"/>
  <c r="P124"/>
  <c r="P125"/>
  <c r="P126"/>
  <c r="P127"/>
  <c r="P129"/>
  <c r="P131"/>
  <c r="P133"/>
  <c r="P134"/>
  <c r="P135"/>
  <c r="P136"/>
  <c r="P137"/>
  <c r="P138"/>
  <c r="P141"/>
  <c r="P142"/>
  <c r="P143"/>
  <c r="P144"/>
  <c r="P145"/>
  <c r="P146"/>
  <c r="P147"/>
  <c r="P148"/>
  <c r="P149"/>
  <c r="P150"/>
  <c r="P153"/>
  <c r="P154"/>
  <c r="P155"/>
  <c r="P152" s="1"/>
  <c r="P157"/>
  <c r="P158"/>
  <c r="P159"/>
  <c r="P160"/>
  <c r="P162"/>
  <c r="P163"/>
  <c r="P164"/>
  <c r="P166"/>
  <c r="P167"/>
  <c r="P168"/>
  <c r="P169"/>
  <c r="P170"/>
  <c r="P172"/>
  <c r="P171" s="1"/>
  <c r="P175"/>
  <c r="P177"/>
  <c r="P178"/>
  <c r="P179"/>
  <c r="M171"/>
  <c r="N171"/>
  <c r="O171"/>
  <c r="L172"/>
  <c r="L171" s="1"/>
  <c r="P128"/>
  <c r="S50"/>
  <c r="P37"/>
  <c r="P35"/>
  <c r="P36"/>
  <c r="P34" s="1"/>
  <c r="Q34"/>
  <c r="R34"/>
  <c r="S34"/>
  <c r="P27"/>
  <c r="P28"/>
  <c r="P29"/>
  <c r="P30"/>
  <c r="P31"/>
  <c r="P32"/>
  <c r="P33"/>
  <c r="P26"/>
  <c r="Q25"/>
  <c r="R25"/>
  <c r="S25"/>
  <c r="U156"/>
  <c r="G79" i="5"/>
  <c r="E13" i="3"/>
  <c r="E12"/>
  <c r="E9"/>
  <c r="E8"/>
  <c r="E10" s="1"/>
  <c r="E5"/>
  <c r="E17"/>
  <c r="E4"/>
  <c r="E6"/>
  <c r="E14"/>
  <c r="E16"/>
  <c r="E18" s="1"/>
  <c r="W67" i="6"/>
  <c r="G11"/>
  <c r="O132"/>
  <c r="O130" s="1"/>
  <c r="W122" i="2"/>
  <c r="V114" i="6"/>
  <c r="T119" i="2"/>
  <c r="V114"/>
  <c r="T103"/>
  <c r="V99"/>
  <c r="O90"/>
  <c r="G90"/>
  <c r="E90"/>
  <c r="K87"/>
  <c r="I87"/>
  <c r="F79"/>
  <c r="D77"/>
  <c r="V71"/>
  <c r="U62"/>
  <c r="H61"/>
  <c r="H60"/>
  <c r="I67"/>
  <c r="D53"/>
  <c r="F50"/>
  <c r="F48" s="1"/>
  <c r="L43"/>
  <c r="K41"/>
  <c r="H40"/>
  <c r="D39"/>
  <c r="F34" i="6"/>
  <c r="H33"/>
  <c r="H32"/>
  <c r="D32"/>
  <c r="L31"/>
  <c r="D30"/>
  <c r="L29"/>
  <c r="D28"/>
  <c r="D26"/>
  <c r="D27"/>
  <c r="D31"/>
  <c r="L27"/>
  <c r="W25"/>
  <c r="O25"/>
  <c r="H36" i="2"/>
  <c r="D36"/>
  <c r="W34"/>
  <c r="D28"/>
  <c r="M25"/>
  <c r="L22" i="6"/>
  <c r="L20"/>
  <c r="L19"/>
  <c r="W16"/>
  <c r="O16"/>
  <c r="M16"/>
  <c r="T15"/>
  <c r="O11"/>
  <c r="T12"/>
  <c r="W16" i="2"/>
  <c r="W11"/>
  <c r="U11"/>
  <c r="G11"/>
  <c r="B5" i="1"/>
  <c r="C5"/>
  <c r="D5"/>
  <c r="F5"/>
  <c r="B7"/>
  <c r="C7"/>
  <c r="D7"/>
  <c r="F7"/>
  <c r="B9"/>
  <c r="C9"/>
  <c r="D9"/>
  <c r="D4" s="1"/>
  <c r="F9"/>
  <c r="B16"/>
  <c r="C16"/>
  <c r="D16"/>
  <c r="F16"/>
  <c r="B28"/>
  <c r="C28"/>
  <c r="D28"/>
  <c r="F28"/>
  <c r="B55"/>
  <c r="C55"/>
  <c r="D55"/>
  <c r="F55"/>
  <c r="B65"/>
  <c r="C65"/>
  <c r="D65"/>
  <c r="F65"/>
  <c r="B113"/>
  <c r="C113"/>
  <c r="D113"/>
  <c r="F113"/>
  <c r="B118"/>
  <c r="C118"/>
  <c r="D118"/>
  <c r="F118"/>
  <c r="F112"/>
  <c r="F8" i="3" s="1"/>
  <c r="B129" i="1"/>
  <c r="B12" i="3" s="1"/>
  <c r="B14" s="1"/>
  <c r="C129" i="1"/>
  <c r="C12" i="3"/>
  <c r="D129" i="1"/>
  <c r="F129"/>
  <c r="F12" i="3"/>
  <c r="C6" i="5"/>
  <c r="D6"/>
  <c r="E6"/>
  <c r="G6"/>
  <c r="C8"/>
  <c r="D8"/>
  <c r="E8"/>
  <c r="G8"/>
  <c r="C10"/>
  <c r="D10"/>
  <c r="E10"/>
  <c r="G10"/>
  <c r="C17"/>
  <c r="D17"/>
  <c r="E17"/>
  <c r="G17"/>
  <c r="C29"/>
  <c r="D29"/>
  <c r="E29"/>
  <c r="G29"/>
  <c r="C50"/>
  <c r="D50"/>
  <c r="E50"/>
  <c r="G50"/>
  <c r="C58"/>
  <c r="D58"/>
  <c r="E58"/>
  <c r="G58"/>
  <c r="H58" s="1"/>
  <c r="C79"/>
  <c r="D79"/>
  <c r="E79"/>
  <c r="C83"/>
  <c r="D83"/>
  <c r="E83"/>
  <c r="G83"/>
  <c r="C89"/>
  <c r="D89"/>
  <c r="E89"/>
  <c r="G89"/>
  <c r="H89" s="1"/>
  <c r="D12" i="3"/>
  <c r="C12" i="7"/>
  <c r="D12" s="1"/>
  <c r="E11" i="2"/>
  <c r="F11"/>
  <c r="I11"/>
  <c r="J11"/>
  <c r="K11"/>
  <c r="D12"/>
  <c r="H12"/>
  <c r="M11"/>
  <c r="D13"/>
  <c r="H13"/>
  <c r="D14"/>
  <c r="H14"/>
  <c r="D15"/>
  <c r="H15"/>
  <c r="L15"/>
  <c r="E16"/>
  <c r="E10" s="1"/>
  <c r="F16"/>
  <c r="G16"/>
  <c r="G10"/>
  <c r="I16"/>
  <c r="I10"/>
  <c r="J16"/>
  <c r="K16"/>
  <c r="K10" s="1"/>
  <c r="D17"/>
  <c r="H17"/>
  <c r="O16"/>
  <c r="V16"/>
  <c r="D18"/>
  <c r="H18"/>
  <c r="D19"/>
  <c r="D16"/>
  <c r="H19"/>
  <c r="L19"/>
  <c r="D20"/>
  <c r="H20"/>
  <c r="D21"/>
  <c r="H21"/>
  <c r="D22"/>
  <c r="H22"/>
  <c r="D23"/>
  <c r="H23"/>
  <c r="E25"/>
  <c r="I25"/>
  <c r="D27"/>
  <c r="D29"/>
  <c r="L29"/>
  <c r="H30"/>
  <c r="D31"/>
  <c r="L31"/>
  <c r="H32"/>
  <c r="T32"/>
  <c r="H33"/>
  <c r="E34"/>
  <c r="I34"/>
  <c r="F34"/>
  <c r="K34"/>
  <c r="N34"/>
  <c r="V34"/>
  <c r="J34"/>
  <c r="O34"/>
  <c r="H37"/>
  <c r="T37"/>
  <c r="H39"/>
  <c r="T39"/>
  <c r="L40"/>
  <c r="E41"/>
  <c r="E38"/>
  <c r="I41"/>
  <c r="I38"/>
  <c r="J41"/>
  <c r="F41"/>
  <c r="D43"/>
  <c r="H43"/>
  <c r="M41"/>
  <c r="M38" s="1"/>
  <c r="T43"/>
  <c r="D44"/>
  <c r="H44"/>
  <c r="T44"/>
  <c r="H45"/>
  <c r="J38"/>
  <c r="L46"/>
  <c r="D47"/>
  <c r="E50"/>
  <c r="E48" s="1"/>
  <c r="E99"/>
  <c r="E97" s="1"/>
  <c r="E107"/>
  <c r="E114"/>
  <c r="J50"/>
  <c r="J48" s="1"/>
  <c r="D52"/>
  <c r="G50"/>
  <c r="H52"/>
  <c r="O50"/>
  <c r="K48"/>
  <c r="H53"/>
  <c r="E55"/>
  <c r="I55"/>
  <c r="G55"/>
  <c r="O55"/>
  <c r="D57"/>
  <c r="D58"/>
  <c r="H58"/>
  <c r="L58"/>
  <c r="F55"/>
  <c r="J55"/>
  <c r="T59"/>
  <c r="D61"/>
  <c r="T61"/>
  <c r="E62"/>
  <c r="I62"/>
  <c r="J62"/>
  <c r="H63"/>
  <c r="W62"/>
  <c r="G62"/>
  <c r="H64"/>
  <c r="H65"/>
  <c r="D66"/>
  <c r="H66"/>
  <c r="L66"/>
  <c r="E67"/>
  <c r="J67"/>
  <c r="F67"/>
  <c r="K67"/>
  <c r="N67"/>
  <c r="V67"/>
  <c r="H69"/>
  <c r="E71"/>
  <c r="I71"/>
  <c r="F71"/>
  <c r="G71"/>
  <c r="H72"/>
  <c r="N71"/>
  <c r="U71"/>
  <c r="W71"/>
  <c r="H73"/>
  <c r="E74"/>
  <c r="E70"/>
  <c r="I74"/>
  <c r="F74"/>
  <c r="G74"/>
  <c r="M74"/>
  <c r="N74"/>
  <c r="O74"/>
  <c r="U74"/>
  <c r="V74"/>
  <c r="W74"/>
  <c r="D76"/>
  <c r="T76"/>
  <c r="H77"/>
  <c r="I79"/>
  <c r="J79"/>
  <c r="K79"/>
  <c r="D80"/>
  <c r="G79"/>
  <c r="H80"/>
  <c r="D81"/>
  <c r="H81"/>
  <c r="L81"/>
  <c r="W79"/>
  <c r="H82"/>
  <c r="L82"/>
  <c r="D83"/>
  <c r="H83"/>
  <c r="L83"/>
  <c r="D84"/>
  <c r="H84"/>
  <c r="L84"/>
  <c r="D85"/>
  <c r="H85"/>
  <c r="L85"/>
  <c r="D86"/>
  <c r="H86"/>
  <c r="L86"/>
  <c r="E87"/>
  <c r="J87"/>
  <c r="N87"/>
  <c r="U87"/>
  <c r="W87"/>
  <c r="H89"/>
  <c r="T89"/>
  <c r="F90"/>
  <c r="I90"/>
  <c r="K90"/>
  <c r="N90"/>
  <c r="D92"/>
  <c r="L92"/>
  <c r="W90"/>
  <c r="H94"/>
  <c r="L94"/>
  <c r="T94"/>
  <c r="E95"/>
  <c r="E93" s="1"/>
  <c r="I95"/>
  <c r="I93" s="1"/>
  <c r="J95"/>
  <c r="J93" s="1"/>
  <c r="K95"/>
  <c r="K93" s="1"/>
  <c r="F95"/>
  <c r="G95"/>
  <c r="G93" s="1"/>
  <c r="H96"/>
  <c r="H95" s="1"/>
  <c r="H93" s="1"/>
  <c r="N95"/>
  <c r="N93" s="1"/>
  <c r="L96"/>
  <c r="O95"/>
  <c r="O93" s="1"/>
  <c r="V95"/>
  <c r="W95"/>
  <c r="H98"/>
  <c r="L98"/>
  <c r="T98"/>
  <c r="I99"/>
  <c r="J99"/>
  <c r="K99"/>
  <c r="D100"/>
  <c r="H100"/>
  <c r="M99"/>
  <c r="W99"/>
  <c r="D101"/>
  <c r="H101"/>
  <c r="D102"/>
  <c r="H102"/>
  <c r="L102"/>
  <c r="H103"/>
  <c r="L103"/>
  <c r="D104"/>
  <c r="H104"/>
  <c r="L104"/>
  <c r="D105"/>
  <c r="H105"/>
  <c r="L105"/>
  <c r="D106"/>
  <c r="H106"/>
  <c r="L106"/>
  <c r="I107"/>
  <c r="J107"/>
  <c r="K107"/>
  <c r="H108"/>
  <c r="G107"/>
  <c r="D109"/>
  <c r="H109"/>
  <c r="M107"/>
  <c r="L109"/>
  <c r="F107"/>
  <c r="D110"/>
  <c r="H110"/>
  <c r="N107"/>
  <c r="L110"/>
  <c r="O107"/>
  <c r="T110"/>
  <c r="W107"/>
  <c r="D111"/>
  <c r="H111"/>
  <c r="L111"/>
  <c r="D112"/>
  <c r="H112"/>
  <c r="L112"/>
  <c r="D113"/>
  <c r="H113"/>
  <c r="L113"/>
  <c r="I114"/>
  <c r="J114"/>
  <c r="K114"/>
  <c r="H115"/>
  <c r="F114"/>
  <c r="G114"/>
  <c r="H116"/>
  <c r="H114" s="1"/>
  <c r="M114"/>
  <c r="N114"/>
  <c r="O114"/>
  <c r="W114"/>
  <c r="D117"/>
  <c r="H117"/>
  <c r="L117"/>
  <c r="T117"/>
  <c r="D118"/>
  <c r="H118"/>
  <c r="L118"/>
  <c r="T118"/>
  <c r="D119"/>
  <c r="L119"/>
  <c r="H121"/>
  <c r="E122"/>
  <c r="E120"/>
  <c r="I122"/>
  <c r="I120"/>
  <c r="K122"/>
  <c r="K120"/>
  <c r="F122"/>
  <c r="H123"/>
  <c r="M122"/>
  <c r="M120" s="1"/>
  <c r="N122"/>
  <c r="N120" s="1"/>
  <c r="O122"/>
  <c r="J122"/>
  <c r="J120" s="1"/>
  <c r="L124"/>
  <c r="T124"/>
  <c r="D125"/>
  <c r="H125"/>
  <c r="L125"/>
  <c r="T125"/>
  <c r="D126"/>
  <c r="H126"/>
  <c r="L126"/>
  <c r="D127"/>
  <c r="H127"/>
  <c r="L127"/>
  <c r="T127"/>
  <c r="D129"/>
  <c r="H129"/>
  <c r="L129"/>
  <c r="T129"/>
  <c r="H131"/>
  <c r="L131"/>
  <c r="T131"/>
  <c r="E132"/>
  <c r="E130" s="1"/>
  <c r="D133"/>
  <c r="U132"/>
  <c r="F132"/>
  <c r="F130" s="1"/>
  <c r="G132"/>
  <c r="G130" s="1"/>
  <c r="H134"/>
  <c r="J132"/>
  <c r="J130" s="1"/>
  <c r="K132"/>
  <c r="L134"/>
  <c r="N132"/>
  <c r="O132"/>
  <c r="O130" s="1"/>
  <c r="T134"/>
  <c r="V132"/>
  <c r="V130" s="1"/>
  <c r="D135"/>
  <c r="H135"/>
  <c r="L135"/>
  <c r="T135"/>
  <c r="D136"/>
  <c r="H136"/>
  <c r="L136"/>
  <c r="T136"/>
  <c r="D137"/>
  <c r="H137"/>
  <c r="L137"/>
  <c r="T137"/>
  <c r="D138"/>
  <c r="H138"/>
  <c r="L138"/>
  <c r="T138"/>
  <c r="I140"/>
  <c r="I139"/>
  <c r="J140"/>
  <c r="J139"/>
  <c r="K140"/>
  <c r="K139"/>
  <c r="H141"/>
  <c r="M140"/>
  <c r="M139" s="1"/>
  <c r="O140"/>
  <c r="E140"/>
  <c r="E139" s="1"/>
  <c r="F140"/>
  <c r="H142"/>
  <c r="W140"/>
  <c r="D143"/>
  <c r="H143"/>
  <c r="L143"/>
  <c r="T143"/>
  <c r="D144"/>
  <c r="H144"/>
  <c r="L144"/>
  <c r="T144"/>
  <c r="D145"/>
  <c r="H145"/>
  <c r="L145"/>
  <c r="T145"/>
  <c r="D146"/>
  <c r="H146"/>
  <c r="L146"/>
  <c r="T146"/>
  <c r="D147"/>
  <c r="H147"/>
  <c r="L147"/>
  <c r="T147"/>
  <c r="D148"/>
  <c r="H148"/>
  <c r="L148"/>
  <c r="T148"/>
  <c r="D149"/>
  <c r="H149"/>
  <c r="L149"/>
  <c r="T149"/>
  <c r="D150"/>
  <c r="H150"/>
  <c r="L150"/>
  <c r="T150"/>
  <c r="E152"/>
  <c r="I152"/>
  <c r="J152"/>
  <c r="K152"/>
  <c r="H153"/>
  <c r="D154"/>
  <c r="H154"/>
  <c r="L154"/>
  <c r="T154"/>
  <c r="D155"/>
  <c r="H155"/>
  <c r="L155"/>
  <c r="T155"/>
  <c r="E156"/>
  <c r="I156"/>
  <c r="J156"/>
  <c r="K156"/>
  <c r="H157"/>
  <c r="M156"/>
  <c r="O156"/>
  <c r="V156"/>
  <c r="T159"/>
  <c r="D158"/>
  <c r="H158"/>
  <c r="L158"/>
  <c r="D159"/>
  <c r="H159"/>
  <c r="L159"/>
  <c r="D160"/>
  <c r="H160"/>
  <c r="L160"/>
  <c r="T160"/>
  <c r="E161"/>
  <c r="I161"/>
  <c r="J161"/>
  <c r="K161"/>
  <c r="F161"/>
  <c r="H162"/>
  <c r="L162"/>
  <c r="T162"/>
  <c r="H163"/>
  <c r="N161"/>
  <c r="V161"/>
  <c r="G161"/>
  <c r="H164"/>
  <c r="L164"/>
  <c r="E165"/>
  <c r="I165"/>
  <c r="J165"/>
  <c r="K165"/>
  <c r="D166"/>
  <c r="H166"/>
  <c r="D167"/>
  <c r="H167"/>
  <c r="L167"/>
  <c r="D168"/>
  <c r="H168"/>
  <c r="H165" s="1"/>
  <c r="L168"/>
  <c r="N165"/>
  <c r="V165"/>
  <c r="T168"/>
  <c r="D169"/>
  <c r="H169"/>
  <c r="L169"/>
  <c r="T169"/>
  <c r="D170"/>
  <c r="H170"/>
  <c r="L170"/>
  <c r="T170"/>
  <c r="E171"/>
  <c r="I171"/>
  <c r="J171"/>
  <c r="K171"/>
  <c r="F171"/>
  <c r="G171"/>
  <c r="H172"/>
  <c r="H171"/>
  <c r="L172"/>
  <c r="L171"/>
  <c r="N171"/>
  <c r="O171"/>
  <c r="T172"/>
  <c r="T171"/>
  <c r="V171"/>
  <c r="W171"/>
  <c r="D173"/>
  <c r="H173"/>
  <c r="L173"/>
  <c r="D174"/>
  <c r="H174"/>
  <c r="L174"/>
  <c r="T174"/>
  <c r="I175"/>
  <c r="J175"/>
  <c r="D176"/>
  <c r="H176"/>
  <c r="L176"/>
  <c r="T176"/>
  <c r="D177"/>
  <c r="H177"/>
  <c r="N175"/>
  <c r="O175"/>
  <c r="T177"/>
  <c r="V175"/>
  <c r="W175"/>
  <c r="F175"/>
  <c r="H178"/>
  <c r="L178"/>
  <c r="E11" i="6"/>
  <c r="F11"/>
  <c r="I11"/>
  <c r="J11"/>
  <c r="K11"/>
  <c r="D12"/>
  <c r="H12"/>
  <c r="D13"/>
  <c r="H13"/>
  <c r="N11"/>
  <c r="D14"/>
  <c r="H14"/>
  <c r="L14"/>
  <c r="D15"/>
  <c r="H15"/>
  <c r="L15"/>
  <c r="E16"/>
  <c r="F16"/>
  <c r="G16"/>
  <c r="G10" s="1"/>
  <c r="I16"/>
  <c r="J16"/>
  <c r="K16"/>
  <c r="D17"/>
  <c r="H17"/>
  <c r="D18"/>
  <c r="H18"/>
  <c r="T18"/>
  <c r="D19"/>
  <c r="H19"/>
  <c r="D20"/>
  <c r="H20"/>
  <c r="T20"/>
  <c r="D21"/>
  <c r="H21"/>
  <c r="D22"/>
  <c r="H22"/>
  <c r="T22"/>
  <c r="D23"/>
  <c r="H23"/>
  <c r="E25"/>
  <c r="E34"/>
  <c r="E24" s="1"/>
  <c r="I25"/>
  <c r="F25"/>
  <c r="M25"/>
  <c r="L28"/>
  <c r="T29"/>
  <c r="L30"/>
  <c r="T31"/>
  <c r="L32"/>
  <c r="L33"/>
  <c r="T33"/>
  <c r="I34"/>
  <c r="I24" s="1"/>
  <c r="D35"/>
  <c r="H36"/>
  <c r="K34"/>
  <c r="M34"/>
  <c r="O34"/>
  <c r="U34"/>
  <c r="W34"/>
  <c r="H37"/>
  <c r="D39"/>
  <c r="H39"/>
  <c r="D40"/>
  <c r="H40"/>
  <c r="E41"/>
  <c r="E38" s="1"/>
  <c r="I41"/>
  <c r="I38" s="1"/>
  <c r="J41"/>
  <c r="J38" s="1"/>
  <c r="H42"/>
  <c r="M41"/>
  <c r="O41"/>
  <c r="W41"/>
  <c r="F41"/>
  <c r="D43"/>
  <c r="H43"/>
  <c r="L43"/>
  <c r="T43"/>
  <c r="D44"/>
  <c r="H44"/>
  <c r="L44"/>
  <c r="D45"/>
  <c r="H45"/>
  <c r="T45"/>
  <c r="D46"/>
  <c r="H46"/>
  <c r="L46"/>
  <c r="T46"/>
  <c r="D47"/>
  <c r="H47"/>
  <c r="H49"/>
  <c r="E50"/>
  <c r="J50"/>
  <c r="J48" s="1"/>
  <c r="H51"/>
  <c r="D52"/>
  <c r="I50"/>
  <c r="I48" s="1"/>
  <c r="H52"/>
  <c r="L52"/>
  <c r="V50"/>
  <c r="V48" s="1"/>
  <c r="H53"/>
  <c r="E55"/>
  <c r="I55"/>
  <c r="G55"/>
  <c r="O55"/>
  <c r="V55"/>
  <c r="W55"/>
  <c r="D57"/>
  <c r="H57"/>
  <c r="L57"/>
  <c r="T57"/>
  <c r="D58"/>
  <c r="H58"/>
  <c r="L58"/>
  <c r="F55"/>
  <c r="D59"/>
  <c r="H59"/>
  <c r="L59"/>
  <c r="D60"/>
  <c r="H60"/>
  <c r="D61"/>
  <c r="H61"/>
  <c r="L61"/>
  <c r="E62"/>
  <c r="I62"/>
  <c r="J62"/>
  <c r="G62"/>
  <c r="D64"/>
  <c r="H64"/>
  <c r="D65"/>
  <c r="F62"/>
  <c r="H65"/>
  <c r="W62"/>
  <c r="D66"/>
  <c r="H66"/>
  <c r="L66"/>
  <c r="T66"/>
  <c r="E67"/>
  <c r="J67"/>
  <c r="F67"/>
  <c r="G67"/>
  <c r="I67"/>
  <c r="N67"/>
  <c r="O67"/>
  <c r="U67"/>
  <c r="D69"/>
  <c r="H69"/>
  <c r="L69"/>
  <c r="T69"/>
  <c r="E71"/>
  <c r="I71"/>
  <c r="F71"/>
  <c r="G71"/>
  <c r="N71"/>
  <c r="T72"/>
  <c r="V71"/>
  <c r="W71"/>
  <c r="D73"/>
  <c r="J71"/>
  <c r="K71"/>
  <c r="O71"/>
  <c r="T73"/>
  <c r="E74"/>
  <c r="I74"/>
  <c r="D75"/>
  <c r="D76"/>
  <c r="J74"/>
  <c r="K74"/>
  <c r="K70" s="1"/>
  <c r="N74"/>
  <c r="N70" s="1"/>
  <c r="O74"/>
  <c r="U74"/>
  <c r="V74"/>
  <c r="V70" s="1"/>
  <c r="W74"/>
  <c r="F74"/>
  <c r="F70" s="1"/>
  <c r="H76"/>
  <c r="L76"/>
  <c r="T76"/>
  <c r="D77"/>
  <c r="H77"/>
  <c r="L77"/>
  <c r="T77"/>
  <c r="I79"/>
  <c r="J79"/>
  <c r="K79"/>
  <c r="E79"/>
  <c r="H80"/>
  <c r="M79"/>
  <c r="O79"/>
  <c r="V79"/>
  <c r="D81"/>
  <c r="H81"/>
  <c r="T81"/>
  <c r="D82"/>
  <c r="H82"/>
  <c r="T82"/>
  <c r="D83"/>
  <c r="H83"/>
  <c r="L83"/>
  <c r="T83"/>
  <c r="D84"/>
  <c r="H84"/>
  <c r="T84"/>
  <c r="D85"/>
  <c r="H85"/>
  <c r="L85"/>
  <c r="T85"/>
  <c r="D86"/>
  <c r="H86"/>
  <c r="L86"/>
  <c r="T86"/>
  <c r="E87"/>
  <c r="D88"/>
  <c r="J87"/>
  <c r="K87"/>
  <c r="O87"/>
  <c r="U87"/>
  <c r="W87"/>
  <c r="F87"/>
  <c r="I87"/>
  <c r="H89"/>
  <c r="L89"/>
  <c r="E90"/>
  <c r="F90"/>
  <c r="G90"/>
  <c r="I90"/>
  <c r="J90"/>
  <c r="K90"/>
  <c r="N90"/>
  <c r="O90"/>
  <c r="U90"/>
  <c r="V90"/>
  <c r="W90"/>
  <c r="D92"/>
  <c r="H92"/>
  <c r="L92"/>
  <c r="H94"/>
  <c r="V95"/>
  <c r="E95"/>
  <c r="E93" s="1"/>
  <c r="I95"/>
  <c r="I93" s="1"/>
  <c r="J95"/>
  <c r="J93" s="1"/>
  <c r="K95"/>
  <c r="K93" s="1"/>
  <c r="F95"/>
  <c r="F93" s="1"/>
  <c r="G95"/>
  <c r="G93" s="1"/>
  <c r="H96"/>
  <c r="H95" s="1"/>
  <c r="M95"/>
  <c r="N95"/>
  <c r="N93" s="1"/>
  <c r="O95"/>
  <c r="O93" s="1"/>
  <c r="U95"/>
  <c r="U93" s="1"/>
  <c r="W95"/>
  <c r="W93" s="1"/>
  <c r="H98"/>
  <c r="I99"/>
  <c r="J99"/>
  <c r="K99"/>
  <c r="D104"/>
  <c r="D106"/>
  <c r="H100"/>
  <c r="N99"/>
  <c r="D101"/>
  <c r="H101"/>
  <c r="D102"/>
  <c r="H102"/>
  <c r="L102"/>
  <c r="E99"/>
  <c r="D103"/>
  <c r="H103"/>
  <c r="L103"/>
  <c r="H104"/>
  <c r="D105"/>
  <c r="H105"/>
  <c r="L105"/>
  <c r="H106"/>
  <c r="L106"/>
  <c r="E107"/>
  <c r="I107"/>
  <c r="J107"/>
  <c r="K107"/>
  <c r="G107"/>
  <c r="H108"/>
  <c r="D109"/>
  <c r="H109"/>
  <c r="D113"/>
  <c r="D110"/>
  <c r="H110"/>
  <c r="L110"/>
  <c r="D111"/>
  <c r="H111"/>
  <c r="D112"/>
  <c r="H112"/>
  <c r="L112"/>
  <c r="H113"/>
  <c r="E114"/>
  <c r="I114"/>
  <c r="J114"/>
  <c r="K114"/>
  <c r="F114"/>
  <c r="G114"/>
  <c r="H115"/>
  <c r="H116"/>
  <c r="H114"/>
  <c r="N114"/>
  <c r="D116"/>
  <c r="O114"/>
  <c r="W114"/>
  <c r="D117"/>
  <c r="H117"/>
  <c r="L117"/>
  <c r="T117"/>
  <c r="D118"/>
  <c r="H118"/>
  <c r="D119"/>
  <c r="L119"/>
  <c r="T119"/>
  <c r="H121"/>
  <c r="E122"/>
  <c r="E120"/>
  <c r="I122"/>
  <c r="I120" s="1"/>
  <c r="K122"/>
  <c r="K120" s="1"/>
  <c r="H123"/>
  <c r="L123"/>
  <c r="D124"/>
  <c r="J122"/>
  <c r="J120" s="1"/>
  <c r="T124"/>
  <c r="D125"/>
  <c r="H125"/>
  <c r="T125"/>
  <c r="D126"/>
  <c r="H126"/>
  <c r="L126"/>
  <c r="D127"/>
  <c r="H127"/>
  <c r="T127"/>
  <c r="D129"/>
  <c r="H129"/>
  <c r="E132"/>
  <c r="E130" s="1"/>
  <c r="D134"/>
  <c r="D135"/>
  <c r="H133"/>
  <c r="H136"/>
  <c r="M132"/>
  <c r="M130" s="1"/>
  <c r="L135"/>
  <c r="U132"/>
  <c r="U130" s="1"/>
  <c r="T135"/>
  <c r="T136"/>
  <c r="D137"/>
  <c r="L137"/>
  <c r="I140"/>
  <c r="I139"/>
  <c r="J140"/>
  <c r="J139"/>
  <c r="K140"/>
  <c r="K139"/>
  <c r="H141"/>
  <c r="D142"/>
  <c r="F140"/>
  <c r="F139" s="1"/>
  <c r="H142"/>
  <c r="L142"/>
  <c r="W140"/>
  <c r="W139" s="1"/>
  <c r="D144"/>
  <c r="H143"/>
  <c r="T143"/>
  <c r="H144"/>
  <c r="L144"/>
  <c r="D145"/>
  <c r="H145"/>
  <c r="L145"/>
  <c r="D146"/>
  <c r="H146"/>
  <c r="L146"/>
  <c r="T146"/>
  <c r="D147"/>
  <c r="H147"/>
  <c r="L147"/>
  <c r="D148"/>
  <c r="H148"/>
  <c r="L148"/>
  <c r="D149"/>
  <c r="H149"/>
  <c r="L149"/>
  <c r="T149"/>
  <c r="D150"/>
  <c r="H150"/>
  <c r="L150"/>
  <c r="T150"/>
  <c r="E152"/>
  <c r="I152"/>
  <c r="J152"/>
  <c r="K152"/>
  <c r="H153"/>
  <c r="D154"/>
  <c r="H154"/>
  <c r="M152"/>
  <c r="N152"/>
  <c r="V152"/>
  <c r="W152"/>
  <c r="D155"/>
  <c r="H155"/>
  <c r="E156"/>
  <c r="I156"/>
  <c r="J156"/>
  <c r="K156"/>
  <c r="H157"/>
  <c r="D158"/>
  <c r="H158"/>
  <c r="M156"/>
  <c r="N156"/>
  <c r="O156"/>
  <c r="V156"/>
  <c r="W156"/>
  <c r="D159"/>
  <c r="D160"/>
  <c r="H159"/>
  <c r="H160"/>
  <c r="L160"/>
  <c r="E161"/>
  <c r="I161"/>
  <c r="I165"/>
  <c r="I171"/>
  <c r="J161"/>
  <c r="K161"/>
  <c r="F161"/>
  <c r="H162"/>
  <c r="H163"/>
  <c r="D164"/>
  <c r="H164"/>
  <c r="L162"/>
  <c r="E165"/>
  <c r="J165"/>
  <c r="K165"/>
  <c r="D166"/>
  <c r="D167"/>
  <c r="H166"/>
  <c r="H167"/>
  <c r="L167"/>
  <c r="M165"/>
  <c r="F165"/>
  <c r="H168"/>
  <c r="L168"/>
  <c r="D169"/>
  <c r="H169"/>
  <c r="L169"/>
  <c r="D170"/>
  <c r="H170"/>
  <c r="L170"/>
  <c r="T170"/>
  <c r="E171"/>
  <c r="F171"/>
  <c r="J171"/>
  <c r="K171"/>
  <c r="G171"/>
  <c r="H172"/>
  <c r="H171" s="1"/>
  <c r="V171"/>
  <c r="W171"/>
  <c r="D173"/>
  <c r="H173"/>
  <c r="L173"/>
  <c r="D175"/>
  <c r="H175"/>
  <c r="I176"/>
  <c r="J176"/>
  <c r="D177"/>
  <c r="H177"/>
  <c r="E176"/>
  <c r="E48"/>
  <c r="E140"/>
  <c r="E139" s="1"/>
  <c r="H178"/>
  <c r="T178"/>
  <c r="H179"/>
  <c r="G165"/>
  <c r="D157"/>
  <c r="D153"/>
  <c r="U140"/>
  <c r="U139" s="1"/>
  <c r="M140"/>
  <c r="M139" s="1"/>
  <c r="T133"/>
  <c r="L133"/>
  <c r="F132"/>
  <c r="F130" s="1"/>
  <c r="T131"/>
  <c r="L131"/>
  <c r="H131"/>
  <c r="F122"/>
  <c r="F120" s="1"/>
  <c r="M122"/>
  <c r="M120" s="1"/>
  <c r="I54"/>
  <c r="D141"/>
  <c r="D131"/>
  <c r="H124"/>
  <c r="H122" s="1"/>
  <c r="N122"/>
  <c r="N120" s="1"/>
  <c r="D123"/>
  <c r="D121"/>
  <c r="M93"/>
  <c r="O70"/>
  <c r="T121"/>
  <c r="L115"/>
  <c r="D115"/>
  <c r="D114" s="1"/>
  <c r="L108"/>
  <c r="D108"/>
  <c r="D107" s="1"/>
  <c r="L100"/>
  <c r="D100"/>
  <c r="D99" s="1"/>
  <c r="T98"/>
  <c r="L98"/>
  <c r="D98"/>
  <c r="T96"/>
  <c r="T95" s="1"/>
  <c r="L96"/>
  <c r="L95" s="1"/>
  <c r="D96"/>
  <c r="D95" s="1"/>
  <c r="T94"/>
  <c r="L94"/>
  <c r="D94"/>
  <c r="D89"/>
  <c r="D87" s="1"/>
  <c r="L88"/>
  <c r="H88"/>
  <c r="H87" s="1"/>
  <c r="H91"/>
  <c r="G87"/>
  <c r="D80"/>
  <c r="D91"/>
  <c r="D90" s="1"/>
  <c r="H75"/>
  <c r="G74"/>
  <c r="H72"/>
  <c r="U71"/>
  <c r="U70" s="1"/>
  <c r="M71"/>
  <c r="M70" s="1"/>
  <c r="L68"/>
  <c r="L67" s="1"/>
  <c r="D68"/>
  <c r="D67" s="1"/>
  <c r="D63"/>
  <c r="D62" s="1"/>
  <c r="D56"/>
  <c r="T56"/>
  <c r="L56"/>
  <c r="L55" s="1"/>
  <c r="H56"/>
  <c r="H55" s="1"/>
  <c r="J55"/>
  <c r="J54" s="1"/>
  <c r="T51"/>
  <c r="N50"/>
  <c r="N48" s="1"/>
  <c r="F50"/>
  <c r="F48" s="1"/>
  <c r="K48"/>
  <c r="W38"/>
  <c r="O38"/>
  <c r="M38"/>
  <c r="F120" i="2"/>
  <c r="T91" i="6"/>
  <c r="L91"/>
  <c r="L90" s="1"/>
  <c r="T89"/>
  <c r="T80"/>
  <c r="T75"/>
  <c r="T74" s="1"/>
  <c r="L75"/>
  <c r="L74" s="1"/>
  <c r="D72"/>
  <c r="D71" s="1"/>
  <c r="H68"/>
  <c r="T63"/>
  <c r="H63"/>
  <c r="W50"/>
  <c r="W48" s="1"/>
  <c r="U50"/>
  <c r="U48" s="1"/>
  <c r="O50"/>
  <c r="O48" s="1"/>
  <c r="K50"/>
  <c r="G50"/>
  <c r="G48" s="1"/>
  <c r="D51"/>
  <c r="F38"/>
  <c r="O120" i="2"/>
  <c r="D49" i="6"/>
  <c r="D42"/>
  <c r="N41"/>
  <c r="N38" s="1"/>
  <c r="H35"/>
  <c r="G34"/>
  <c r="H26"/>
  <c r="G25"/>
  <c r="G24" s="1"/>
  <c r="U11"/>
  <c r="M175" i="2"/>
  <c r="K175"/>
  <c r="G175"/>
  <c r="E175"/>
  <c r="U171"/>
  <c r="M171"/>
  <c r="F165"/>
  <c r="U161"/>
  <c r="M161"/>
  <c r="G156"/>
  <c r="G152"/>
  <c r="D142"/>
  <c r="T141"/>
  <c r="L141"/>
  <c r="D141"/>
  <c r="D131"/>
  <c r="N130"/>
  <c r="H124"/>
  <c r="H122" s="1"/>
  <c r="D124"/>
  <c r="T123"/>
  <c r="T121"/>
  <c r="L123"/>
  <c r="L121"/>
  <c r="D123"/>
  <c r="D121"/>
  <c r="L115"/>
  <c r="D115"/>
  <c r="L108"/>
  <c r="L107" s="1"/>
  <c r="D108"/>
  <c r="D98"/>
  <c r="N99"/>
  <c r="N97" s="1"/>
  <c r="L100"/>
  <c r="G99"/>
  <c r="J97"/>
  <c r="W93"/>
  <c r="F93"/>
  <c r="U70"/>
  <c r="F38"/>
  <c r="T39" i="6"/>
  <c r="L39"/>
  <c r="T35"/>
  <c r="L35"/>
  <c r="T26"/>
  <c r="L26"/>
  <c r="L17"/>
  <c r="D172" i="2"/>
  <c r="D171" s="1"/>
  <c r="T166"/>
  <c r="L166"/>
  <c r="L165" s="1"/>
  <c r="D162"/>
  <c r="T157"/>
  <c r="L157"/>
  <c r="L156" s="1"/>
  <c r="T153"/>
  <c r="T152" s="1"/>
  <c r="L153"/>
  <c r="L152" s="1"/>
  <c r="T133"/>
  <c r="T132" s="1"/>
  <c r="T130" s="1"/>
  <c r="L133"/>
  <c r="H133"/>
  <c r="H99"/>
  <c r="F99"/>
  <c r="K97"/>
  <c r="I97"/>
  <c r="V93"/>
  <c r="H71"/>
  <c r="F70"/>
  <c r="O48"/>
  <c r="G48"/>
  <c r="F25"/>
  <c r="F24" s="1"/>
  <c r="D26"/>
  <c r="D35"/>
  <c r="U95"/>
  <c r="U93" s="1"/>
  <c r="M95"/>
  <c r="T91"/>
  <c r="L91"/>
  <c r="H91"/>
  <c r="D91"/>
  <c r="D90" s="1"/>
  <c r="D88"/>
  <c r="F87"/>
  <c r="T80"/>
  <c r="T88"/>
  <c r="T87" s="1"/>
  <c r="L80"/>
  <c r="L79" s="1"/>
  <c r="L88"/>
  <c r="E79"/>
  <c r="E78" s="1"/>
  <c r="T75"/>
  <c r="L75"/>
  <c r="D75"/>
  <c r="D74" s="1"/>
  <c r="J74"/>
  <c r="T72"/>
  <c r="L72"/>
  <c r="D72"/>
  <c r="J71"/>
  <c r="J70" s="1"/>
  <c r="H68"/>
  <c r="H67" s="1"/>
  <c r="G67"/>
  <c r="G54" s="1"/>
  <c r="D63"/>
  <c r="V62"/>
  <c r="N62"/>
  <c r="D59"/>
  <c r="T56"/>
  <c r="L56"/>
  <c r="H56"/>
  <c r="D56"/>
  <c r="D55" s="1"/>
  <c r="T51"/>
  <c r="L51"/>
  <c r="H51"/>
  <c r="H50" s="1"/>
  <c r="I50"/>
  <c r="I48" s="1"/>
  <c r="D49"/>
  <c r="D42"/>
  <c r="H35"/>
  <c r="H34" s="1"/>
  <c r="U34"/>
  <c r="M34"/>
  <c r="L27"/>
  <c r="T26"/>
  <c r="N25"/>
  <c r="N24" s="1"/>
  <c r="H26"/>
  <c r="U25"/>
  <c r="U24" s="1"/>
  <c r="E24"/>
  <c r="D96"/>
  <c r="D95" s="1"/>
  <c r="D94"/>
  <c r="H88"/>
  <c r="H87" s="1"/>
  <c r="T68"/>
  <c r="L68"/>
  <c r="D51"/>
  <c r="D50" s="1"/>
  <c r="D48" s="1"/>
  <c r="T49"/>
  <c r="L49"/>
  <c r="H49"/>
  <c r="T42"/>
  <c r="L42"/>
  <c r="H42"/>
  <c r="H41" s="1"/>
  <c r="D40"/>
  <c r="V25"/>
  <c r="L26"/>
  <c r="J25"/>
  <c r="J24" s="1"/>
  <c r="L17"/>
  <c r="T12"/>
  <c r="L12"/>
  <c r="D172" i="6"/>
  <c r="D171" s="1"/>
  <c r="L166"/>
  <c r="L165" s="1"/>
  <c r="L177"/>
  <c r="D178"/>
  <c r="K176"/>
  <c r="G176"/>
  <c r="L158"/>
  <c r="L154"/>
  <c r="D143"/>
  <c r="D140" s="1"/>
  <c r="D139" s="1"/>
  <c r="L134"/>
  <c r="L132" s="1"/>
  <c r="L130" s="1"/>
  <c r="V132"/>
  <c r="V130" s="1"/>
  <c r="K132"/>
  <c r="K130" s="1"/>
  <c r="I132"/>
  <c r="I130" s="1"/>
  <c r="D133"/>
  <c r="G132"/>
  <c r="G130" s="1"/>
  <c r="W132"/>
  <c r="W130" s="1"/>
  <c r="J132"/>
  <c r="J130" s="1"/>
  <c r="W122"/>
  <c r="W120" s="1"/>
  <c r="O122"/>
  <c r="O120" s="1"/>
  <c r="H73"/>
  <c r="T52"/>
  <c r="G41"/>
  <c r="G38" s="1"/>
  <c r="V34"/>
  <c r="N34"/>
  <c r="J34"/>
  <c r="V16"/>
  <c r="N16"/>
  <c r="N10" s="1"/>
  <c r="L116"/>
  <c r="L111"/>
  <c r="L101"/>
  <c r="L73"/>
  <c r="T65"/>
  <c r="L65"/>
  <c r="T42"/>
  <c r="L42"/>
  <c r="K41"/>
  <c r="K38" s="1"/>
  <c r="L13"/>
  <c r="D178" i="2"/>
  <c r="T167"/>
  <c r="G165"/>
  <c r="D164"/>
  <c r="D157"/>
  <c r="D156" s="1"/>
  <c r="D153"/>
  <c r="D152" s="1"/>
  <c r="T116"/>
  <c r="L116"/>
  <c r="T96"/>
  <c r="T95" s="1"/>
  <c r="T93" s="1"/>
  <c r="U90"/>
  <c r="D68"/>
  <c r="T63"/>
  <c r="K62"/>
  <c r="H62" s="1"/>
  <c r="D60"/>
  <c r="T36"/>
  <c r="L36"/>
  <c r="T28"/>
  <c r="L28"/>
  <c r="T142"/>
  <c r="T140" s="1"/>
  <c r="T139" s="1"/>
  <c r="D134"/>
  <c r="T52"/>
  <c r="T50" s="1"/>
  <c r="L52"/>
  <c r="L13"/>
  <c r="W176" i="6"/>
  <c r="O176"/>
  <c r="L179"/>
  <c r="M176"/>
  <c r="L175"/>
  <c r="W165"/>
  <c r="O165"/>
  <c r="D168"/>
  <c r="N161"/>
  <c r="F176"/>
  <c r="V176"/>
  <c r="N176"/>
  <c r="V165"/>
  <c r="N165"/>
  <c r="W161"/>
  <c r="O161"/>
  <c r="L163"/>
  <c r="L164"/>
  <c r="M161"/>
  <c r="G161"/>
  <c r="O152"/>
  <c r="L153"/>
  <c r="T141"/>
  <c r="O140"/>
  <c r="O139" s="1"/>
  <c r="L141"/>
  <c r="G140"/>
  <c r="G139" s="1"/>
  <c r="H138"/>
  <c r="T138"/>
  <c r="H134"/>
  <c r="T129"/>
  <c r="L129"/>
  <c r="L124"/>
  <c r="M114"/>
  <c r="F107"/>
  <c r="T113"/>
  <c r="L113"/>
  <c r="L109"/>
  <c r="O107"/>
  <c r="G99"/>
  <c r="G97" s="1"/>
  <c r="G79"/>
  <c r="G78" s="1"/>
  <c r="F79"/>
  <c r="F78" s="1"/>
  <c r="L72"/>
  <c r="L71" s="1"/>
  <c r="L70" s="1"/>
  <c r="U62"/>
  <c r="V62"/>
  <c r="K62"/>
  <c r="T60"/>
  <c r="K55"/>
  <c r="T37"/>
  <c r="V25"/>
  <c r="K25"/>
  <c r="K24" s="1"/>
  <c r="K10"/>
  <c r="K67"/>
  <c r="K97"/>
  <c r="K151"/>
  <c r="W11"/>
  <c r="L177" i="2"/>
  <c r="W165"/>
  <c r="W161"/>
  <c r="T163"/>
  <c r="U156"/>
  <c r="F156"/>
  <c r="V152"/>
  <c r="O152"/>
  <c r="M152"/>
  <c r="W139"/>
  <c r="U140"/>
  <c r="U139" s="1"/>
  <c r="N140"/>
  <c r="N139" s="1"/>
  <c r="G140"/>
  <c r="G139" s="1"/>
  <c r="F139"/>
  <c r="V140"/>
  <c r="V139" s="1"/>
  <c r="K130"/>
  <c r="M132"/>
  <c r="M130" s="1"/>
  <c r="G122"/>
  <c r="G120" s="1"/>
  <c r="D116"/>
  <c r="O99"/>
  <c r="M87"/>
  <c r="G87"/>
  <c r="U79"/>
  <c r="U78" s="1"/>
  <c r="N79"/>
  <c r="T77"/>
  <c r="H75"/>
  <c r="U67"/>
  <c r="U55"/>
  <c r="K55"/>
  <c r="L53"/>
  <c r="W50"/>
  <c r="W48" s="1"/>
  <c r="U50"/>
  <c r="U48" s="1"/>
  <c r="N50"/>
  <c r="N48" s="1"/>
  <c r="K50"/>
  <c r="L47"/>
  <c r="L45"/>
  <c r="L44"/>
  <c r="N41"/>
  <c r="N38" s="1"/>
  <c r="G34"/>
  <c r="T33"/>
  <c r="T31"/>
  <c r="T29"/>
  <c r="W25"/>
  <c r="W24" s="1"/>
  <c r="L30"/>
  <c r="G25"/>
  <c r="G24" s="1"/>
  <c r="L23"/>
  <c r="L22"/>
  <c r="L21"/>
  <c r="L20"/>
  <c r="V11"/>
  <c r="V10" s="1"/>
  <c r="T14"/>
  <c r="L159" i="6"/>
  <c r="G156"/>
  <c r="F156"/>
  <c r="G152"/>
  <c r="G122"/>
  <c r="G120" s="1"/>
  <c r="V140"/>
  <c r="V139" s="1"/>
  <c r="D138"/>
  <c r="T137"/>
  <c r="H137"/>
  <c r="D136"/>
  <c r="H135"/>
  <c r="T123"/>
  <c r="T118"/>
  <c r="L118"/>
  <c r="W107"/>
  <c r="N107"/>
  <c r="M107"/>
  <c r="W99"/>
  <c r="L104"/>
  <c r="L99" s="1"/>
  <c r="O99"/>
  <c r="M99"/>
  <c r="M97" s="1"/>
  <c r="F99"/>
  <c r="V93"/>
  <c r="N87"/>
  <c r="V67"/>
  <c r="V54" s="1"/>
  <c r="N62"/>
  <c r="N55"/>
  <c r="T53"/>
  <c r="D53"/>
  <c r="T49"/>
  <c r="L49"/>
  <c r="T47"/>
  <c r="L47"/>
  <c r="T40"/>
  <c r="N25"/>
  <c r="N24" s="1"/>
  <c r="T173" i="2"/>
  <c r="U165"/>
  <c r="O165"/>
  <c r="M165"/>
  <c r="M151" s="1"/>
  <c r="T164"/>
  <c r="O161"/>
  <c r="L163"/>
  <c r="D163"/>
  <c r="D161" s="1"/>
  <c r="W156"/>
  <c r="N156"/>
  <c r="W152"/>
  <c r="U152"/>
  <c r="N152"/>
  <c r="F152"/>
  <c r="L142"/>
  <c r="O139"/>
  <c r="W132"/>
  <c r="W130" s="1"/>
  <c r="U130"/>
  <c r="I132"/>
  <c r="I130" s="1"/>
  <c r="D103"/>
  <c r="D99" s="1"/>
  <c r="L101"/>
  <c r="V79"/>
  <c r="O79"/>
  <c r="M79"/>
  <c r="L77"/>
  <c r="D65"/>
  <c r="T65"/>
  <c r="M62"/>
  <c r="L61"/>
  <c r="T60"/>
  <c r="L60"/>
  <c r="W55"/>
  <c r="T58"/>
  <c r="L59"/>
  <c r="N55"/>
  <c r="T53"/>
  <c r="T47"/>
  <c r="D46"/>
  <c r="T45"/>
  <c r="W41"/>
  <c r="W38" s="1"/>
  <c r="D37"/>
  <c r="T27"/>
  <c r="O25"/>
  <c r="K25"/>
  <c r="T23"/>
  <c r="T22"/>
  <c r="T21"/>
  <c r="T20"/>
  <c r="T18"/>
  <c r="L18"/>
  <c r="M16"/>
  <c r="O11"/>
  <c r="N11"/>
  <c r="D162" i="6"/>
  <c r="D179"/>
  <c r="D163"/>
  <c r="L155"/>
  <c r="F152"/>
  <c r="T158" i="2"/>
  <c r="T156" s="1"/>
  <c r="L76"/>
  <c r="K74"/>
  <c r="L73"/>
  <c r="L71" s="1"/>
  <c r="K71"/>
  <c r="K70" s="1"/>
  <c r="L69"/>
  <c r="L67" s="1"/>
  <c r="D69"/>
  <c r="L64"/>
  <c r="T57"/>
  <c r="H57"/>
  <c r="D45"/>
  <c r="O41"/>
  <c r="O38" s="1"/>
  <c r="T13"/>
  <c r="T64" i="6"/>
  <c r="L64"/>
  <c r="N151" i="2"/>
  <c r="H152" i="6"/>
  <c r="T19"/>
  <c r="T19" i="2"/>
  <c r="U16" i="6"/>
  <c r="U10" s="1"/>
  <c r="I151" i="2"/>
  <c r="E151"/>
  <c r="K151"/>
  <c r="J54"/>
  <c r="H156"/>
  <c r="J151"/>
  <c r="E54"/>
  <c r="M93"/>
  <c r="U16"/>
  <c r="T17"/>
  <c r="T16" s="1"/>
  <c r="T59" i="6"/>
  <c r="F15" i="1"/>
  <c r="V122" i="2"/>
  <c r="V120" s="1"/>
  <c r="V122" i="6"/>
  <c r="V120" s="1"/>
  <c r="L63"/>
  <c r="L62" s="1"/>
  <c r="O62" i="2"/>
  <c r="F54" i="6"/>
  <c r="G16" i="5"/>
  <c r="H16" s="1"/>
  <c r="H71" i="6"/>
  <c r="L89" i="2"/>
  <c r="L87" s="1"/>
  <c r="W120"/>
  <c r="H132" i="6"/>
  <c r="T165" i="2"/>
  <c r="L14"/>
  <c r="L23" i="6"/>
  <c r="T23"/>
  <c r="L39" i="2"/>
  <c r="V41"/>
  <c r="V38" s="1"/>
  <c r="T46"/>
  <c r="F62"/>
  <c r="F54" s="1"/>
  <c r="M55"/>
  <c r="L57"/>
  <c r="L55" s="1"/>
  <c r="L65"/>
  <c r="O67"/>
  <c r="T69"/>
  <c r="H76"/>
  <c r="H74" s="1"/>
  <c r="H70" s="1"/>
  <c r="T81"/>
  <c r="V87"/>
  <c r="V90"/>
  <c r="L36" i="6"/>
  <c r="L34" s="1"/>
  <c r="K78" i="2"/>
  <c r="M151" i="6"/>
  <c r="L114" i="2"/>
  <c r="D156" i="6"/>
  <c r="D16"/>
  <c r="W24"/>
  <c r="O97"/>
  <c r="M24" i="2"/>
  <c r="H140" i="6"/>
  <c r="H139"/>
  <c r="H93"/>
  <c r="E54"/>
  <c r="F10"/>
  <c r="E10"/>
  <c r="I24" i="2"/>
  <c r="T35"/>
  <c r="H46"/>
  <c r="D64"/>
  <c r="T83"/>
  <c r="D78" i="5"/>
  <c r="T15" i="2"/>
  <c r="V70"/>
  <c r="T66"/>
  <c r="M67"/>
  <c r="V11" i="6"/>
  <c r="L21"/>
  <c r="T21"/>
  <c r="H27" i="2"/>
  <c r="H28"/>
  <c r="H29"/>
  <c r="D30"/>
  <c r="H31"/>
  <c r="D32"/>
  <c r="L32"/>
  <c r="H27" i="6"/>
  <c r="H28"/>
  <c r="H29"/>
  <c r="H30"/>
  <c r="D36"/>
  <c r="D34" s="1"/>
  <c r="T40" i="2"/>
  <c r="M50"/>
  <c r="V50"/>
  <c r="V48" s="1"/>
  <c r="M71"/>
  <c r="M70" s="1"/>
  <c r="O71"/>
  <c r="O70" s="1"/>
  <c r="T73"/>
  <c r="T71" s="1"/>
  <c r="J90"/>
  <c r="J78" s="1"/>
  <c r="H92"/>
  <c r="H90" s="1"/>
  <c r="T82"/>
  <c r="T85"/>
  <c r="O87"/>
  <c r="T92"/>
  <c r="T90" s="1"/>
  <c r="K38"/>
  <c r="M48"/>
  <c r="O78"/>
  <c r="H165" i="6"/>
  <c r="H107"/>
  <c r="I97"/>
  <c r="H99"/>
  <c r="J97"/>
  <c r="H11"/>
  <c r="I10"/>
  <c r="H107" i="2"/>
  <c r="H97" s="1"/>
  <c r="H79"/>
  <c r="I54"/>
  <c r="D11"/>
  <c r="D10" s="1"/>
  <c r="J10"/>
  <c r="F10"/>
  <c r="B15" i="1"/>
  <c r="B4"/>
  <c r="B3" s="1"/>
  <c r="B4" i="3" s="1"/>
  <c r="D33" i="2"/>
  <c r="L33"/>
  <c r="L35"/>
  <c r="L34" s="1"/>
  <c r="H59"/>
  <c r="T64"/>
  <c r="W67"/>
  <c r="D73"/>
  <c r="T84"/>
  <c r="T86"/>
  <c r="M90"/>
  <c r="L63"/>
  <c r="L62" s="1"/>
  <c r="H156" i="6"/>
  <c r="E151"/>
  <c r="J151"/>
  <c r="H79"/>
  <c r="E70"/>
  <c r="H16"/>
  <c r="D11"/>
  <c r="D10" s="1"/>
  <c r="J10"/>
  <c r="H175" i="2"/>
  <c r="H140"/>
  <c r="H139" s="1"/>
  <c r="D112" i="1"/>
  <c r="B112"/>
  <c r="B8" i="3" s="1"/>
  <c r="B10" s="1"/>
  <c r="C15" i="1"/>
  <c r="T30" i="2"/>
  <c r="D37" i="6"/>
  <c r="O62"/>
  <c r="H97"/>
  <c r="V10"/>
  <c r="D8" i="3"/>
  <c r="H10" i="6"/>
  <c r="T126"/>
  <c r="T126" i="2"/>
  <c r="W151" i="6"/>
  <c r="D161"/>
  <c r="J25"/>
  <c r="T30"/>
  <c r="T103"/>
  <c r="T105"/>
  <c r="T108"/>
  <c r="T175"/>
  <c r="T101"/>
  <c r="T104"/>
  <c r="T106"/>
  <c r="T109"/>
  <c r="T111"/>
  <c r="T115"/>
  <c r="T101" i="2"/>
  <c r="T104"/>
  <c r="T106"/>
  <c r="T109"/>
  <c r="T111"/>
  <c r="T115"/>
  <c r="T114" s="1"/>
  <c r="V99" i="6"/>
  <c r="U41"/>
  <c r="U38" s="1"/>
  <c r="T128"/>
  <c r="T122" s="1"/>
  <c r="T120" s="1"/>
  <c r="U99" i="2"/>
  <c r="T154" i="6"/>
  <c r="T157"/>
  <c r="T159"/>
  <c r="T162"/>
  <c r="T167"/>
  <c r="T100"/>
  <c r="T102"/>
  <c r="T110"/>
  <c r="T112"/>
  <c r="V107"/>
  <c r="T116"/>
  <c r="T112" i="2"/>
  <c r="U114"/>
  <c r="U161" i="6"/>
  <c r="U99"/>
  <c r="U114"/>
  <c r="T113" i="2"/>
  <c r="T155" i="6"/>
  <c r="T160"/>
  <c r="T166"/>
  <c r="T168"/>
  <c r="B132" i="1"/>
  <c r="U107" i="6" l="1"/>
  <c r="U97" s="1"/>
  <c r="S151"/>
  <c r="S78"/>
  <c r="K78"/>
  <c r="E78" i="5"/>
  <c r="C78"/>
  <c r="D16"/>
  <c r="D5"/>
  <c r="E16"/>
  <c r="E5"/>
  <c r="C16"/>
  <c r="C5"/>
  <c r="G78"/>
  <c r="C8" i="7" s="1"/>
  <c r="Q151" i="6"/>
  <c r="P48"/>
  <c r="P79"/>
  <c r="P16"/>
  <c r="P62"/>
  <c r="P11"/>
  <c r="D74"/>
  <c r="N54"/>
  <c r="L161"/>
  <c r="D175" i="2"/>
  <c r="L176" i="6"/>
  <c r="Q10"/>
  <c r="R10"/>
  <c r="U152"/>
  <c r="U165"/>
  <c r="D176"/>
  <c r="N140"/>
  <c r="N139" s="1"/>
  <c r="T122" i="2"/>
  <c r="T120" s="1"/>
  <c r="U122"/>
  <c r="U120" s="1"/>
  <c r="S8" i="6"/>
  <c r="W97"/>
  <c r="H176"/>
  <c r="I151"/>
  <c r="E97"/>
  <c r="J70"/>
  <c r="M78"/>
  <c r="U79"/>
  <c r="P25"/>
  <c r="P87"/>
  <c r="P71"/>
  <c r="P70" s="1"/>
  <c r="P67"/>
  <c r="U25"/>
  <c r="N151"/>
  <c r="O78"/>
  <c r="W70"/>
  <c r="T71"/>
  <c r="W54"/>
  <c r="M24"/>
  <c r="H161" i="2"/>
  <c r="H152"/>
  <c r="M97"/>
  <c r="W97"/>
  <c r="W78"/>
  <c r="G70"/>
  <c r="O24" i="6"/>
  <c r="U54" i="2"/>
  <c r="T99" i="6"/>
  <c r="D41" i="2"/>
  <c r="L50"/>
  <c r="D97" i="6"/>
  <c r="H161"/>
  <c r="H151" s="1"/>
  <c r="L122"/>
  <c r="L120" s="1"/>
  <c r="F97"/>
  <c r="E78"/>
  <c r="E8" s="1"/>
  <c r="G54"/>
  <c r="H50"/>
  <c r="H48" s="1"/>
  <c r="F24"/>
  <c r="T16"/>
  <c r="L41"/>
  <c r="L50"/>
  <c r="L48" s="1"/>
  <c r="T67"/>
  <c r="U78"/>
  <c r="W78"/>
  <c r="U120"/>
  <c r="T132"/>
  <c r="T130" s="1"/>
  <c r="L156"/>
  <c r="U151"/>
  <c r="L38"/>
  <c r="M54"/>
  <c r="V151"/>
  <c r="T156"/>
  <c r="T55"/>
  <c r="T48" i="2"/>
  <c r="D38"/>
  <c r="L48"/>
  <c r="T79"/>
  <c r="T78" s="1"/>
  <c r="H41" i="6"/>
  <c r="H38" s="1"/>
  <c r="U24"/>
  <c r="H151" i="2"/>
  <c r="D165"/>
  <c r="D122"/>
  <c r="D120" s="1"/>
  <c r="W70"/>
  <c r="N70"/>
  <c r="T153" i="6"/>
  <c r="T164"/>
  <c r="U107" i="2"/>
  <c r="T88" i="6"/>
  <c r="T87" s="1"/>
  <c r="J24"/>
  <c r="M78" i="2"/>
  <c r="W54"/>
  <c r="M54"/>
  <c r="D62"/>
  <c r="U55" i="6"/>
  <c r="U54" s="1"/>
  <c r="T55" i="2"/>
  <c r="D67"/>
  <c r="F151" i="6"/>
  <c r="M10" i="2"/>
  <c r="O24"/>
  <c r="N54"/>
  <c r="L99"/>
  <c r="L140"/>
  <c r="L139" s="1"/>
  <c r="W151"/>
  <c r="G151" i="6"/>
  <c r="N78" i="2"/>
  <c r="G78"/>
  <c r="O97"/>
  <c r="H62" i="6"/>
  <c r="L107"/>
  <c r="L140"/>
  <c r="L139" s="1"/>
  <c r="T140"/>
  <c r="T139" s="1"/>
  <c r="O151"/>
  <c r="U176"/>
  <c r="D132"/>
  <c r="D130" s="1"/>
  <c r="L152"/>
  <c r="H48" i="2"/>
  <c r="L90"/>
  <c r="L95"/>
  <c r="L93" s="1"/>
  <c r="D25"/>
  <c r="F97"/>
  <c r="H132"/>
  <c r="H130" s="1"/>
  <c r="L16" i="6"/>
  <c r="D107" i="2"/>
  <c r="L122"/>
  <c r="L120" s="1"/>
  <c r="H120"/>
  <c r="G151"/>
  <c r="M11" i="6"/>
  <c r="M10" s="1"/>
  <c r="H34"/>
  <c r="V41"/>
  <c r="V38" s="1"/>
  <c r="M50"/>
  <c r="M48" s="1"/>
  <c r="T90"/>
  <c r="T50"/>
  <c r="D55"/>
  <c r="D54" s="1"/>
  <c r="G70"/>
  <c r="G8" s="1"/>
  <c r="L87"/>
  <c r="H120"/>
  <c r="H130"/>
  <c r="D165"/>
  <c r="D152"/>
  <c r="V78"/>
  <c r="J78"/>
  <c r="I78"/>
  <c r="D79"/>
  <c r="D78" s="1"/>
  <c r="L81"/>
  <c r="L79" s="1"/>
  <c r="T27"/>
  <c r="L151"/>
  <c r="L54"/>
  <c r="T48"/>
  <c r="D70"/>
  <c r="T70"/>
  <c r="T171"/>
  <c r="V97" i="2"/>
  <c r="T114" i="6"/>
  <c r="O54"/>
  <c r="T25" i="2"/>
  <c r="D71"/>
  <c r="D70" s="1"/>
  <c r="T62"/>
  <c r="J8"/>
  <c r="T34"/>
  <c r="T34" i="6"/>
  <c r="V78" i="2"/>
  <c r="T67"/>
  <c r="L11"/>
  <c r="T62" i="6"/>
  <c r="L74" i="2"/>
  <c r="L70" s="1"/>
  <c r="O10"/>
  <c r="L16"/>
  <c r="K24"/>
  <c r="F151"/>
  <c r="U151"/>
  <c r="L161"/>
  <c r="L151" s="1"/>
  <c r="T161"/>
  <c r="N78" i="6"/>
  <c r="N97"/>
  <c r="K54" i="2"/>
  <c r="D114"/>
  <c r="D97" s="1"/>
  <c r="V151"/>
  <c r="L175"/>
  <c r="K54" i="6"/>
  <c r="K8" s="1"/>
  <c r="V24"/>
  <c r="D132" i="2"/>
  <c r="D130" s="1"/>
  <c r="L114" i="6"/>
  <c r="V24" i="2"/>
  <c r="T74"/>
  <c r="T70" s="1"/>
  <c r="D34"/>
  <c r="D24" s="1"/>
  <c r="L132"/>
  <c r="L130" s="1"/>
  <c r="G97"/>
  <c r="D41" i="6"/>
  <c r="D38" s="1"/>
  <c r="D50"/>
  <c r="H67"/>
  <c r="T79"/>
  <c r="H74"/>
  <c r="H70" s="1"/>
  <c r="H90"/>
  <c r="H78" s="1"/>
  <c r="D122"/>
  <c r="D120" s="1"/>
  <c r="T165"/>
  <c r="T161"/>
  <c r="T152"/>
  <c r="V97"/>
  <c r="V8" s="1"/>
  <c r="C9" i="7" s="1"/>
  <c r="D9" s="1"/>
  <c r="L25" i="2"/>
  <c r="D93" i="6"/>
  <c r="L93"/>
  <c r="T93"/>
  <c r="F8"/>
  <c r="I70"/>
  <c r="I8" s="1"/>
  <c r="I70" i="2"/>
  <c r="H16"/>
  <c r="H11"/>
  <c r="G5" i="5"/>
  <c r="G4" s="1"/>
  <c r="H4" s="1"/>
  <c r="C112" i="1"/>
  <c r="D15"/>
  <c r="D3" s="1"/>
  <c r="F4"/>
  <c r="F3" s="1"/>
  <c r="C4"/>
  <c r="C3" s="1"/>
  <c r="C4" i="3" s="1"/>
  <c r="W10" i="2"/>
  <c r="W8" s="1"/>
  <c r="F13" i="3" s="1"/>
  <c r="F14" s="1"/>
  <c r="L11" i="6"/>
  <c r="L10" s="1"/>
  <c r="W10"/>
  <c r="L25"/>
  <c r="L24" s="1"/>
  <c r="T41"/>
  <c r="T38" s="1"/>
  <c r="I78" i="2"/>
  <c r="I8" s="1"/>
  <c r="P176" i="6"/>
  <c r="P165"/>
  <c r="P161"/>
  <c r="P156"/>
  <c r="P140"/>
  <c r="P139" s="1"/>
  <c r="P122"/>
  <c r="P120" s="1"/>
  <c r="P107"/>
  <c r="P97" s="1"/>
  <c r="P93"/>
  <c r="P55"/>
  <c r="P41"/>
  <c r="P38" s="1"/>
  <c r="P10"/>
  <c r="Q97"/>
  <c r="Q78"/>
  <c r="Q54"/>
  <c r="R151"/>
  <c r="R97"/>
  <c r="R78"/>
  <c r="R54"/>
  <c r="P174"/>
  <c r="U97" i="2"/>
  <c r="T107"/>
  <c r="T107" i="6"/>
  <c r="T97" s="1"/>
  <c r="L10" i="2"/>
  <c r="O54"/>
  <c r="T54" i="6"/>
  <c r="T11" i="2"/>
  <c r="T10" s="1"/>
  <c r="L97"/>
  <c r="O151"/>
  <c r="L41"/>
  <c r="L38" s="1"/>
  <c r="D151"/>
  <c r="D93"/>
  <c r="L78"/>
  <c r="D140"/>
  <c r="D139" s="1"/>
  <c r="P132" i="6"/>
  <c r="P130" s="1"/>
  <c r="J8"/>
  <c r="H78" i="2"/>
  <c r="H25"/>
  <c r="H24" s="1"/>
  <c r="L54"/>
  <c r="H55"/>
  <c r="H54" s="1"/>
  <c r="L97" i="6"/>
  <c r="M8"/>
  <c r="W8"/>
  <c r="C13" i="7" s="1"/>
  <c r="D13" s="1"/>
  <c r="D48" i="6"/>
  <c r="N16" i="2"/>
  <c r="N10" s="1"/>
  <c r="T14" i="6"/>
  <c r="T11" s="1"/>
  <c r="T10" s="1"/>
  <c r="O10"/>
  <c r="L37" i="2"/>
  <c r="L24" s="1"/>
  <c r="T28" i="6"/>
  <c r="D29"/>
  <c r="H31"/>
  <c r="H25" s="1"/>
  <c r="D33"/>
  <c r="G41" i="2"/>
  <c r="G38" s="1"/>
  <c r="H47"/>
  <c r="H38" s="1"/>
  <c r="V55"/>
  <c r="V54" s="1"/>
  <c r="D82"/>
  <c r="D79" s="1"/>
  <c r="D89"/>
  <c r="D87" s="1"/>
  <c r="T102"/>
  <c r="T105"/>
  <c r="N132" i="6"/>
  <c r="N130" s="1"/>
  <c r="N8" s="1"/>
  <c r="T178" i="2"/>
  <c r="T175" s="1"/>
  <c r="T179" i="6"/>
  <c r="T176" s="1"/>
  <c r="T128" i="2"/>
  <c r="T174" i="6"/>
  <c r="B16" i="3"/>
  <c r="K8" i="2"/>
  <c r="C13" i="3" s="1"/>
  <c r="C6"/>
  <c r="T54" i="2"/>
  <c r="T151"/>
  <c r="G8"/>
  <c r="U10"/>
  <c r="U8" s="1"/>
  <c r="F78"/>
  <c r="F8" s="1"/>
  <c r="P151" i="6"/>
  <c r="P54"/>
  <c r="Q8"/>
  <c r="R8"/>
  <c r="T41" i="2"/>
  <c r="T38" s="1"/>
  <c r="E8"/>
  <c r="H10"/>
  <c r="P78" i="6"/>
  <c r="C4" i="5" l="1"/>
  <c r="D4"/>
  <c r="D93" s="1"/>
  <c r="E4"/>
  <c r="E93" s="1"/>
  <c r="C10" i="7"/>
  <c r="D10" s="1"/>
  <c r="C14"/>
  <c r="D14" s="1"/>
  <c r="D151" i="6"/>
  <c r="P8"/>
  <c r="T151"/>
  <c r="L78"/>
  <c r="V8" i="2"/>
  <c r="F9" i="3" s="1"/>
  <c r="F10" s="1"/>
  <c r="O8" i="2"/>
  <c r="M8"/>
  <c r="D5" i="3" s="1"/>
  <c r="D54" i="2"/>
  <c r="U8" i="6"/>
  <c r="C5" i="7" s="1"/>
  <c r="D5" s="1"/>
  <c r="H8" i="2"/>
  <c r="H24" i="6"/>
  <c r="T25"/>
  <c r="T24" s="1"/>
  <c r="O8"/>
  <c r="L8" s="1"/>
  <c r="N8" i="2"/>
  <c r="D9" i="3" s="1"/>
  <c r="D10" s="1"/>
  <c r="H54" i="6"/>
  <c r="T24" i="2"/>
  <c r="T78" i="6"/>
  <c r="C4" i="7"/>
  <c r="D4" s="1"/>
  <c r="G93" i="5"/>
  <c r="H93" s="1"/>
  <c r="H8" i="6"/>
  <c r="T99" i="2"/>
  <c r="T97" s="1"/>
  <c r="D78"/>
  <c r="D25" i="6"/>
  <c r="D24" s="1"/>
  <c r="F4" i="3"/>
  <c r="F16" s="1"/>
  <c r="F132" i="1"/>
  <c r="D4" i="3"/>
  <c r="D16" s="1"/>
  <c r="D132" i="1"/>
  <c r="C8" i="3"/>
  <c r="C132" i="1"/>
  <c r="B5" i="3"/>
  <c r="D8" i="2"/>
  <c r="D8" i="6"/>
  <c r="F5" i="3"/>
  <c r="C14"/>
  <c r="C17"/>
  <c r="C93" i="5" l="1"/>
  <c r="C16" i="7"/>
  <c r="C17"/>
  <c r="D17" s="1"/>
  <c r="D13" i="3"/>
  <c r="D17" s="1"/>
  <c r="D18" s="1"/>
  <c r="T8" i="2"/>
  <c r="L8"/>
  <c r="T8" i="6"/>
  <c r="C6" i="7"/>
  <c r="D6" s="1"/>
  <c r="C10" i="3"/>
  <c r="C16"/>
  <c r="C18" s="1"/>
  <c r="D6"/>
  <c r="F17"/>
  <c r="F18" s="1"/>
  <c r="F6"/>
  <c r="B17"/>
  <c r="B18" s="1"/>
  <c r="B6"/>
  <c r="D14"/>
  <c r="C18" i="7" l="1"/>
  <c r="D18" s="1"/>
  <c r="D16"/>
</calcChain>
</file>

<file path=xl/comments1.xml><?xml version="1.0" encoding="utf-8"?>
<comments xmlns="http://schemas.openxmlformats.org/spreadsheetml/2006/main">
  <authors>
    <author/>
  </authors>
  <commentList>
    <comment ref="E7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C9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E9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C14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E14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C15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C19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D80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E80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E82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E86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</commentList>
</comments>
</file>

<file path=xl/comments2.xml><?xml version="1.0" encoding="utf-8"?>
<comments xmlns="http://schemas.openxmlformats.org/spreadsheetml/2006/main">
  <authors>
    <author/>
    <author>kovacikova</author>
  </authors>
  <commentList>
    <comment ref="D6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>
      <text>
        <r>
          <rPr>
            <b/>
            <sz val="8"/>
            <color indexed="81"/>
            <rFont val="Tahoma"/>
            <charset val="1"/>
          </rPr>
          <t>kovacikova:</t>
        </r>
        <r>
          <rPr>
            <sz val="8"/>
            <color indexed="81"/>
            <rFont val="Tahoma"/>
            <charset val="1"/>
          </rPr>
          <t xml:space="preserve">
z toho 5000 z novozískaných parkovacích miest revitalizáciou VP</t>
        </r>
      </text>
    </comment>
    <comment ref="F12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sharedStrings.xml><?xml version="1.0" encoding="utf-8"?>
<sst xmlns="http://schemas.openxmlformats.org/spreadsheetml/2006/main" count="855" uniqueCount="428">
  <si>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</si>
  <si>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</si>
  <si>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</si>
  <si>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</si>
  <si>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</si>
  <si>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</si>
  <si>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</si>
  <si>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</si>
  <si>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</si>
  <si>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</si>
  <si>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</si>
  <si>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</si>
  <si>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</si>
  <si>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</si>
  <si>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</si>
  <si>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</si>
  <si>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</si>
  <si>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</si>
  <si>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</si>
  <si>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</si>
  <si>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</si>
  <si>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</si>
  <si>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</si>
  <si>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</si>
  <si>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</si>
  <si>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</si>
  <si>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</si>
  <si>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</si>
  <si>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</si>
  <si>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</si>
  <si>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</si>
  <si>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</si>
  <si>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</si>
  <si>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</si>
  <si>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</si>
  <si>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</si>
  <si>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</si>
  <si>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</si>
  <si>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</si>
  <si>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</si>
  <si>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</si>
  <si>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</si>
  <si>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</si>
  <si>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</si>
  <si>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</si>
  <si>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</si>
  <si>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</si>
  <si>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</si>
  <si>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</si>
  <si>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</si>
  <si>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</si>
  <si>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</si>
  <si>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</si>
  <si>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</si>
  <si>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</si>
  <si>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</si>
  <si>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</si>
  <si>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</si>
  <si>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</si>
  <si>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</si>
  <si>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</si>
  <si>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</si>
  <si>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</si>
  <si>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</si>
  <si>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</si>
  <si>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</si>
  <si>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</si>
  <si>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</si>
  <si>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</si>
  <si>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</si>
  <si>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</si>
  <si>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</si>
  <si>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</si>
  <si>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</si>
  <si>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</si>
  <si>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</si>
  <si>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</si>
  <si>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</si>
  <si>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</si>
  <si>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</si>
  <si>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</si>
  <si>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</si>
  <si>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</si>
  <si>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</si>
  <si>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</si>
  <si>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</si>
  <si>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</si>
  <si>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</si>
  <si>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</si>
  <si>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</si>
  <si>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</si>
  <si>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</si>
  <si>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</si>
  <si>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</si>
  <si>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</si>
  <si>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</si>
  <si>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</si>
  <si>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</si>
  <si>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</si>
  <si>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</si>
  <si>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</si>
  <si>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</si>
  <si>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</si>
  <si>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</si>
  <si>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</si>
  <si>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</si>
  <si>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</si>
  <si>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</si>
  <si>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</si>
  <si>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</si>
  <si>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</si>
  <si>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</si>
  <si>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</si>
  <si>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</si>
  <si>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</si>
  <si>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</si>
  <si>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</si>
  <si>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</si>
  <si>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</si>
  <si>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</si>
  <si>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</si>
  <si>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</si>
  <si>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</si>
  <si>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</si>
  <si>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</si>
  <si>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</si>
  <si>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</si>
  <si>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</si>
  <si>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</si>
  <si>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</si>
  <si>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</si>
  <si>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</si>
  <si>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</si>
  <si>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</si>
  <si>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</si>
  <si>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</si>
  <si>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</si>
  <si>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</si>
  <si>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</si>
  <si>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</si>
  <si>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</si>
  <si>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</si>
  <si>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</si>
  <si>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</si>
  <si>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</si>
  <si>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</si>
  <si>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</si>
  <si>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</si>
  <si>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</si>
  <si>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</si>
  <si>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</si>
  <si>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</si>
  <si>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</si>
  <si>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</si>
  <si>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</si>
  <si>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</si>
  <si>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</si>
  <si>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</si>
  <si>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</si>
  <si>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</si>
  <si>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</si>
  <si>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</si>
  <si>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</si>
  <si>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</si>
  <si>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</si>
  <si>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</si>
  <si>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</si>
  <si>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</si>
  <si>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</si>
  <si>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</si>
  <si>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</si>
  <si>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</si>
  <si>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</si>
  <si>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</si>
  <si>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</si>
  <si>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</si>
  <si>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</si>
  <si>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</si>
  <si>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</si>
  <si>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</si>
  <si>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</si>
  <si>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</si>
  <si>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</si>
  <si>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</si>
  <si>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</si>
  <si>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</si>
  <si>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</si>
  <si>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</si>
  <si>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</si>
  <si>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</si>
  <si>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</si>
  <si>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</si>
  <si>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</si>
  <si>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</si>
  <si>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</si>
  <si>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</si>
  <si>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</si>
  <si>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</si>
  <si>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</si>
  <si>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</si>
  <si>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</si>
  <si>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</si>
  <si>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</si>
  <si>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</si>
  <si>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</si>
  <si>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</si>
  <si>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</si>
  <si>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</si>
  <si>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</si>
  <si>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</si>
  <si>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</si>
  <si>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</si>
  <si>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</si>
  <si>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</si>
  <si>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</si>
  <si>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</si>
  <si>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</si>
  <si>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</si>
  <si>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</si>
  <si>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</si>
  <si>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</si>
  <si>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</si>
  <si>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</si>
  <si>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</si>
  <si>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</si>
  <si>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</si>
  <si>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</si>
  <si>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</si>
  <si>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</si>
  <si>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</si>
  <si>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</si>
  <si>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</si>
  <si>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</si>
  <si>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</si>
  <si>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</si>
  <si>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</si>
  <si>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</si>
  <si>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</si>
  <si>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</si>
  <si>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</si>
  <si>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</si>
  <si>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</si>
  <si>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</si>
  <si>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</si>
  <si>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</si>
  <si>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</si>
  <si>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</si>
  <si>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</si>
  <si>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</si>
  <si>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</si>
  <si>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</si>
  <si>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</si>
  <si>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</si>
  <si>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</si>
  <si>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</si>
  <si>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</si>
  <si>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</si>
  <si>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</si>
  <si>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</si>
  <si>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</si>
  <si>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</si>
  <si>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</si>
  <si>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</si>
  <si>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</si>
  <si>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</si>
  <si>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</si>
  <si>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</si>
  <si>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</si>
  <si>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</si>
  <si>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</si>
  <si>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</si>
  <si>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</si>
  <si>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</si>
  <si>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</si>
  <si>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</si>
  <si>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</si>
  <si>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</si>
  <si>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</si>
  <si>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</si>
  <si>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</si>
  <si>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</si>
  <si>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</si>
  <si>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</si>
  <si>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</si>
  <si>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</si>
  <si>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</si>
  <si>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</si>
  <si>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</si>
  <si>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</si>
  <si>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</si>
  <si>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</si>
  <si>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</si>
  <si>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</si>
  <si>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</si>
  <si>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</si>
  <si>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</si>
  <si>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</si>
  <si>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</si>
  <si>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</si>
  <si>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</si>
  <si>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</si>
  <si>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</si>
  <si>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</si>
  <si>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</si>
  <si>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</si>
  <si>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</si>
  <si>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</si>
  <si>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</si>
  <si>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</si>
  <si>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</si>
  <si>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</si>
  <si>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</si>
  <si>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</si>
  <si>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</si>
  <si>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</si>
  <si>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</si>
  <si>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</si>
  <si>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</si>
  <si>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</si>
  <si>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</si>
  <si>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</si>
  <si>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</si>
  <si>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</si>
  <si>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</si>
  <si>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</si>
  <si>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</si>
  <si>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</si>
  <si>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</si>
  <si>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</si>
  <si>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</si>
  <si>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</si>
  <si>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</si>
  <si>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</si>
  <si>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</si>
  <si>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</si>
  <si>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</si>
  <si>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</si>
  <si>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</si>
  <si>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</si>
  <si>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</si>
  <si>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</si>
  <si>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</si>
  <si>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</si>
  <si>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</si>
  <si>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</si>
  <si>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</si>
  <si>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</si>
  <si>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</si>
  <si>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</si>
  <si>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</si>
  <si>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</si>
  <si>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</si>
  <si>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</si>
  <si>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</si>
  <si>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</si>
  <si>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</si>
  <si>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</si>
  <si>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</si>
  <si>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</si>
  <si>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</si>
  <si>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</si>
  <si>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</si>
  <si>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</si>
  <si>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</si>
  <si>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</si>
  <si>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</si>
  <si>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</si>
  <si>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</si>
  <si>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</si>
  <si>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</si>
  <si>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</si>
  <si>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</si>
  <si>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</si>
  <si>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</si>
  <si>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</si>
  <si>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</si>
  <si>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</si>
  <si>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</si>
  <si>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</si>
  <si>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</si>
  <si>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</si>
  <si>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</si>
  <si>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</si>
  <si>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</si>
  <si>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</si>
  <si>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</si>
  <si>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</si>
  <si>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TV 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</si>
  <si>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</si>
  <si>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</si>
  <si>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</si>
  <si>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</si>
  <si>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</si>
  <si>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</si>
  <si>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</si>
  <si>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podprog 13.9</t>
  </si>
  <si>
    <t>OSS</t>
  </si>
  <si>
    <t>211 Odvod zo zisku MET</t>
  </si>
  <si>
    <t>plnenie 2012</t>
  </si>
  <si>
    <t>čerpanie 2012</t>
  </si>
  <si>
    <t>321 združené investičné prostriedky - chodníky</t>
  </si>
  <si>
    <t>návrh na úpravu rozpočtu 2013</t>
  </si>
  <si>
    <t xml:space="preserve">  </t>
  </si>
  <si>
    <t>Spolu</t>
  </si>
  <si>
    <t>9.  Vzdelávanie</t>
  </si>
  <si>
    <t xml:space="preserve">Program </t>
  </si>
  <si>
    <t>Účelovo viazané prostriedky</t>
  </si>
  <si>
    <t>321,341 grant Revitalizácia verejných priestranstiev CMZ Šaľa</t>
  </si>
  <si>
    <t>321,341 grant - Opatrenia na zlepšenie ovzdušia v meste</t>
  </si>
  <si>
    <t>212003 nájomné Dom kultúry</t>
  </si>
  <si>
    <t>212003 nájomné za plochy Dom kultúry</t>
  </si>
  <si>
    <t>221 správne poplatky register obyvat.</t>
  </si>
  <si>
    <t>223 pult centralizovanej ochrany</t>
  </si>
  <si>
    <t>311 grant Verejné osvetlenie</t>
  </si>
  <si>
    <t>311 grant Opatrenia na zlepšenie ovzdušia v meste</t>
  </si>
  <si>
    <t xml:space="preserve">312008 Zlatá Priadka </t>
  </si>
  <si>
    <t xml:space="preserve">Rozpočet 2013* </t>
  </si>
  <si>
    <t>Zmena rozpočtu*</t>
  </si>
  <si>
    <t>Návrh na úpravu 
rozpočtu 2013*</t>
  </si>
  <si>
    <t>* v EUR</t>
  </si>
  <si>
    <t>Rozpočet 2013*</t>
  </si>
  <si>
    <t>Zmena 
rozpočtu*</t>
  </si>
  <si>
    <t>Návrh na úpravu rozpočtu 2013*</t>
  </si>
  <si>
    <t>Návr na úpravu 
rozpočtu 2013*</t>
  </si>
  <si>
    <t>Tabuľka č. 1 Úpravu rozpočtu príjmov 2013</t>
  </si>
  <si>
    <t xml:space="preserve">Tabuľka č. 2 Úprava rozpočtu výdavkov 2013 - program 9. Vzdelávanie </t>
  </si>
  <si>
    <t xml:space="preserve">                   Tabuľka č. 3 Sumár výdavkovej a príjmovej časti návrhu upraveného rozpočtu 2013
</t>
  </si>
  <si>
    <t xml:space="preserve">Tabuľka č. 2 Úpravu programovo rozpočtovaných výdavkov  2013 </t>
  </si>
</sst>
</file>

<file path=xl/styles.xml><?xml version="1.0" encoding="utf-8"?>
<styleSheet xmlns="http://schemas.openxmlformats.org/spreadsheetml/2006/main">
  <fonts count="57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Calibri"/>
      <family val="2"/>
      <charset val="238"/>
    </font>
    <font>
      <b/>
      <sz val="8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6"/>
        <bgColor indexed="24"/>
      </patternFill>
    </fill>
    <fill>
      <patternFill patternType="solid">
        <fgColor indexed="22"/>
        <bgColor indexed="31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</fills>
  <borders count="11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5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Font="1" applyBorder="1"/>
    <xf numFmtId="3" fontId="0" fillId="0" borderId="7" xfId="0" applyNumberFormat="1" applyFont="1" applyBorder="1"/>
    <xf numFmtId="3" fontId="0" fillId="0" borderId="7" xfId="0" applyNumberFormat="1" applyBorder="1"/>
    <xf numFmtId="3" fontId="0" fillId="0" borderId="7" xfId="0" applyNumberFormat="1" applyFill="1" applyBorder="1"/>
    <xf numFmtId="3" fontId="0" fillId="0" borderId="0" xfId="0" applyNumberFormat="1" applyFill="1" applyBorder="1"/>
    <xf numFmtId="0" fontId="0" fillId="0" borderId="0" xfId="0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Font="1" applyBorder="1"/>
    <xf numFmtId="3" fontId="0" fillId="0" borderId="5" xfId="0" applyNumberFormat="1" applyFill="1" applyBorder="1"/>
    <xf numFmtId="0" fontId="11" fillId="0" borderId="5" xfId="0" applyFont="1" applyBorder="1"/>
    <xf numFmtId="3" fontId="0" fillId="0" borderId="6" xfId="0" applyNumberFormat="1" applyFont="1" applyBorder="1"/>
    <xf numFmtId="3" fontId="0" fillId="0" borderId="5" xfId="0" applyNumberFormat="1" applyBorder="1"/>
    <xf numFmtId="3" fontId="0" fillId="0" borderId="9" xfId="0" applyNumberFormat="1" applyFont="1" applyBorder="1"/>
    <xf numFmtId="3" fontId="13" fillId="0" borderId="5" xfId="0" applyNumberFormat="1" applyFont="1" applyFill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3" fontId="13" fillId="0" borderId="5" xfId="0" applyNumberFormat="1" applyFont="1" applyBorder="1"/>
    <xf numFmtId="3" fontId="0" fillId="0" borderId="5" xfId="0" applyNumberFormat="1" applyFont="1" applyBorder="1"/>
    <xf numFmtId="0" fontId="0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0" fontId="0" fillId="0" borderId="5" xfId="0" applyFont="1" applyFill="1" applyBorder="1"/>
    <xf numFmtId="3" fontId="0" fillId="0" borderId="6" xfId="0" applyNumberFormat="1" applyFont="1" applyFill="1" applyBorder="1"/>
    <xf numFmtId="4" fontId="0" fillId="4" borderId="5" xfId="0" applyNumberFormat="1" applyFill="1" applyBorder="1"/>
    <xf numFmtId="0" fontId="0" fillId="0" borderId="0" xfId="0" applyFill="1" applyBorder="1"/>
    <xf numFmtId="0" fontId="0" fillId="0" borderId="0" xfId="0" applyFill="1"/>
    <xf numFmtId="3" fontId="1" fillId="0" borderId="5" xfId="0" applyNumberFormat="1" applyFont="1" applyBorder="1"/>
    <xf numFmtId="3" fontId="0" fillId="0" borderId="6" xfId="0" applyNumberFormat="1" applyFont="1" applyBorder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3" fontId="0" fillId="0" borderId="14" xfId="0" applyNumberFormat="1" applyFont="1" applyBorder="1"/>
    <xf numFmtId="3" fontId="0" fillId="0" borderId="13" xfId="0" applyNumberFormat="1" applyBorder="1"/>
    <xf numFmtId="3" fontId="4" fillId="3" borderId="3" xfId="0" applyNumberFormat="1" applyFont="1" applyFill="1" applyBorder="1" applyAlignment="1"/>
    <xf numFmtId="3" fontId="0" fillId="0" borderId="6" xfId="0" applyNumberFormat="1" applyBorder="1"/>
    <xf numFmtId="0" fontId="0" fillId="0" borderId="7" xfId="0" applyFont="1" applyBorder="1" applyAlignment="1">
      <alignment horizontal="left"/>
    </xf>
    <xf numFmtId="3" fontId="0" fillId="0" borderId="9" xfId="0" applyNumberFormat="1" applyBorder="1"/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3" fontId="0" fillId="0" borderId="13" xfId="0" applyNumberFormat="1" applyFont="1" applyFill="1" applyBorder="1"/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/>
    </xf>
    <xf numFmtId="3" fontId="0" fillId="0" borderId="0" xfId="0" applyNumberFormat="1" applyFill="1"/>
    <xf numFmtId="0" fontId="0" fillId="0" borderId="0" xfId="0" applyAlignment="1"/>
    <xf numFmtId="0" fontId="0" fillId="0" borderId="0" xfId="0" applyFill="1" applyBorder="1" applyAlignment="1"/>
    <xf numFmtId="0" fontId="1" fillId="6" borderId="0" xfId="1" applyFill="1" applyBorder="1"/>
    <xf numFmtId="0" fontId="16" fillId="6" borderId="0" xfId="1" applyFont="1" applyFill="1" applyBorder="1"/>
    <xf numFmtId="3" fontId="16" fillId="6" borderId="0" xfId="1" applyNumberFormat="1" applyFont="1" applyFill="1" applyBorder="1"/>
    <xf numFmtId="3" fontId="1" fillId="6" borderId="0" xfId="1" applyNumberFormat="1" applyFill="1" applyBorder="1"/>
    <xf numFmtId="0" fontId="17" fillId="6" borderId="0" xfId="1" applyFont="1" applyFill="1" applyBorder="1" applyAlignment="1"/>
    <xf numFmtId="3" fontId="14" fillId="6" borderId="0" xfId="1" applyNumberFormat="1" applyFont="1" applyFill="1" applyBorder="1"/>
    <xf numFmtId="0" fontId="1" fillId="6" borderId="0" xfId="1" applyFont="1" applyFill="1" applyBorder="1" applyAlignment="1"/>
    <xf numFmtId="0" fontId="18" fillId="6" borderId="0" xfId="1" applyFont="1" applyFill="1" applyBorder="1"/>
    <xf numFmtId="0" fontId="19" fillId="6" borderId="0" xfId="1" applyFont="1" applyFill="1" applyBorder="1"/>
    <xf numFmtId="3" fontId="18" fillId="6" borderId="0" xfId="1" applyNumberFormat="1" applyFont="1" applyFill="1" applyBorder="1"/>
    <xf numFmtId="3" fontId="19" fillId="6" borderId="0" xfId="1" applyNumberFormat="1" applyFont="1" applyFill="1" applyBorder="1"/>
    <xf numFmtId="3" fontId="1" fillId="6" borderId="0" xfId="1" applyNumberFormat="1" applyFill="1" applyAlignment="1">
      <alignment horizontal="center"/>
    </xf>
    <xf numFmtId="0" fontId="11" fillId="6" borderId="0" xfId="1" applyFont="1" applyFill="1" applyBorder="1" applyAlignment="1"/>
    <xf numFmtId="0" fontId="20" fillId="6" borderId="0" xfId="1" applyFont="1" applyFill="1" applyBorder="1" applyAlignment="1"/>
    <xf numFmtId="0" fontId="7" fillId="6" borderId="0" xfId="1" applyFont="1" applyFill="1" applyBorder="1"/>
    <xf numFmtId="3" fontId="1" fillId="6" borderId="0" xfId="1" applyNumberFormat="1" applyFont="1" applyFill="1" applyBorder="1"/>
    <xf numFmtId="0" fontId="1" fillId="6" borderId="0" xfId="1" applyFont="1" applyFill="1" applyBorder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ont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on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 applyAlignment="1"/>
    <xf numFmtId="3" fontId="1" fillId="6" borderId="17" xfId="1" applyNumberFormat="1" applyFont="1" applyFill="1" applyBorder="1"/>
    <xf numFmtId="3" fontId="1" fillId="6" borderId="19" xfId="1" applyNumberFormat="1" applyFont="1" applyFill="1" applyBorder="1"/>
    <xf numFmtId="3" fontId="1" fillId="6" borderId="18" xfId="1" applyNumberFormat="1" applyFont="1" applyFill="1" applyBorder="1"/>
    <xf numFmtId="3" fontId="1" fillId="6" borderId="20" xfId="1" applyNumberFormat="1" applyFont="1" applyFill="1" applyBorder="1"/>
    <xf numFmtId="3" fontId="1" fillId="6" borderId="21" xfId="1" applyNumberFormat="1" applyFont="1" applyFill="1" applyBorder="1"/>
    <xf numFmtId="3" fontId="1" fillId="6" borderId="19" xfId="1" applyNumberFormat="1" applyFill="1" applyBorder="1"/>
    <xf numFmtId="0" fontId="25" fillId="6" borderId="0" xfId="1" applyFont="1" applyFill="1" applyBorder="1" applyAlignment="1"/>
    <xf numFmtId="0" fontId="24" fillId="6" borderId="18" xfId="1" applyFont="1" applyFill="1" applyBorder="1"/>
    <xf numFmtId="0" fontId="23" fillId="6" borderId="22" xfId="1" applyFont="1" applyFill="1" applyBorder="1" applyAlignment="1">
      <alignment horizontal="left"/>
    </xf>
    <xf numFmtId="3" fontId="1" fillId="6" borderId="22" xfId="1" applyNumberFormat="1" applyFont="1" applyFill="1" applyBorder="1"/>
    <xf numFmtId="3" fontId="1" fillId="6" borderId="23" xfId="1" applyNumberFormat="1" applyFont="1" applyFill="1" applyBorder="1"/>
    <xf numFmtId="3" fontId="1" fillId="6" borderId="24" xfId="1" applyNumberFormat="1" applyFont="1" applyFill="1" applyBorder="1"/>
    <xf numFmtId="3" fontId="1" fillId="6" borderId="25" xfId="1" applyNumberFormat="1" applyFont="1" applyFill="1" applyBorder="1"/>
    <xf numFmtId="3" fontId="1" fillId="6" borderId="26" xfId="1" applyNumberFormat="1" applyFont="1" applyFill="1" applyBorder="1"/>
    <xf numFmtId="0" fontId="24" fillId="6" borderId="20" xfId="1" applyFont="1" applyFill="1" applyBorder="1"/>
    <xf numFmtId="3" fontId="11" fillId="6" borderId="0" xfId="1" applyNumberFormat="1" applyFont="1" applyFill="1" applyBorder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ont="1" applyFill="1" applyBorder="1"/>
    <xf numFmtId="3" fontId="1" fillId="6" borderId="29" xfId="1" applyNumberFormat="1" applyFont="1" applyFill="1" applyBorder="1"/>
    <xf numFmtId="3" fontId="1" fillId="6" borderId="27" xfId="1" applyNumberFormat="1" applyFont="1" applyFill="1" applyBorder="1"/>
    <xf numFmtId="0" fontId="6" fillId="6" borderId="0" xfId="1" applyFont="1" applyFill="1" applyBorder="1" applyAlignment="1"/>
    <xf numFmtId="0" fontId="26" fillId="6" borderId="20" xfId="1" applyFont="1" applyFill="1" applyBorder="1"/>
    <xf numFmtId="3" fontId="6" fillId="6" borderId="0" xfId="1" applyNumberFormat="1" applyFont="1" applyFill="1" applyBorder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ont="1" applyFill="1" applyBorder="1"/>
    <xf numFmtId="0" fontId="1" fillId="6" borderId="17" xfId="1" applyFill="1" applyBorder="1"/>
    <xf numFmtId="0" fontId="1" fillId="6" borderId="20" xfId="1" applyFont="1" applyFill="1" applyBorder="1"/>
    <xf numFmtId="0" fontId="1" fillId="6" borderId="22" xfId="1" applyFill="1" applyBorder="1"/>
    <xf numFmtId="0" fontId="1" fillId="6" borderId="27" xfId="1" applyFont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Fill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Fill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Fill="1" applyBorder="1"/>
    <xf numFmtId="0" fontId="6" fillId="0" borderId="0" xfId="1" applyFont="1"/>
    <xf numFmtId="3" fontId="1" fillId="0" borderId="0" xfId="1" applyNumberFormat="1" applyFill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Fill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Fill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Fill="1" applyBorder="1"/>
    <xf numFmtId="4" fontId="0" fillId="0" borderId="0" xfId="0" applyNumberFormat="1"/>
    <xf numFmtId="0" fontId="1" fillId="0" borderId="0" xfId="1" applyBorder="1"/>
    <xf numFmtId="0" fontId="16" fillId="0" borderId="0" xfId="1" applyFont="1" applyBorder="1"/>
    <xf numFmtId="3" fontId="16" fillId="0" borderId="0" xfId="1" applyNumberFormat="1" applyFont="1" applyBorder="1"/>
    <xf numFmtId="3" fontId="1" fillId="0" borderId="0" xfId="1" applyNumberFormat="1" applyBorder="1"/>
    <xf numFmtId="0" fontId="17" fillId="0" borderId="0" xfId="1" applyFont="1" applyFill="1" applyBorder="1" applyAlignment="1"/>
    <xf numFmtId="3" fontId="14" fillId="0" borderId="0" xfId="1" applyNumberFormat="1" applyFont="1" applyFill="1" applyBorder="1"/>
    <xf numFmtId="0" fontId="1" fillId="0" borderId="0" xfId="1" applyFont="1" applyFill="1" applyBorder="1" applyAlignment="1"/>
    <xf numFmtId="0" fontId="18" fillId="0" borderId="0" xfId="1" applyFont="1" applyBorder="1"/>
    <xf numFmtId="0" fontId="19" fillId="0" borderId="0" xfId="1" applyFont="1" applyBorder="1"/>
    <xf numFmtId="3" fontId="18" fillId="0" borderId="0" xfId="1" applyNumberFormat="1" applyFont="1" applyBorder="1"/>
    <xf numFmtId="3" fontId="19" fillId="0" borderId="0" xfId="1" applyNumberFormat="1" applyFont="1" applyBorder="1"/>
    <xf numFmtId="3" fontId="1" fillId="0" borderId="0" xfId="1" applyNumberFormat="1" applyAlignment="1">
      <alignment horizontal="center"/>
    </xf>
    <xf numFmtId="0" fontId="11" fillId="0" borderId="0" xfId="1" applyFont="1" applyFill="1" applyBorder="1" applyAlignment="1"/>
    <xf numFmtId="0" fontId="20" fillId="0" borderId="0" xfId="1" applyFont="1" applyBorder="1" applyAlignment="1"/>
    <xf numFmtId="0" fontId="1" fillId="0" borderId="0" xfId="1" applyFill="1" applyBorder="1"/>
    <xf numFmtId="0" fontId="7" fillId="0" borderId="0" xfId="1" applyFont="1" applyBorder="1"/>
    <xf numFmtId="3" fontId="16" fillId="0" borderId="0" xfId="1" applyNumberFormat="1" applyFont="1" applyFill="1" applyBorder="1"/>
    <xf numFmtId="3" fontId="1" fillId="0" borderId="0" xfId="1" applyNumberFormat="1" applyFont="1" applyFill="1" applyBorder="1"/>
    <xf numFmtId="0" fontId="1" fillId="0" borderId="0" xfId="1" applyFont="1" applyBorder="1"/>
    <xf numFmtId="3" fontId="1" fillId="0" borderId="0" xfId="1" applyNumberFormat="1" applyFont="1" applyBorder="1"/>
    <xf numFmtId="49" fontId="21" fillId="7" borderId="52" xfId="1" applyNumberFormat="1" applyFont="1" applyFill="1" applyBorder="1" applyAlignment="1">
      <alignment horizontal="center" vertical="center" wrapText="1"/>
    </xf>
    <xf numFmtId="3" fontId="21" fillId="4" borderId="54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4" borderId="29" xfId="1" applyNumberFormat="1" applyFont="1" applyFill="1" applyBorder="1" applyAlignment="1">
      <alignment horizontal="center" vertical="center" wrapText="1"/>
    </xf>
    <xf numFmtId="3" fontId="21" fillId="4" borderId="23" xfId="1" applyNumberFormat="1" applyFont="1" applyFill="1" applyBorder="1" applyAlignment="1">
      <alignment vertical="center" wrapText="1"/>
    </xf>
    <xf numFmtId="3" fontId="21" fillId="4" borderId="23" xfId="1" applyNumberFormat="1" applyFont="1" applyFill="1" applyBorder="1" applyAlignment="1">
      <alignment horizontal="center" vertical="center" wrapText="1"/>
    </xf>
    <xf numFmtId="3" fontId="21" fillId="4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2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50" xfId="1" applyNumberFormat="1" applyFont="1" applyFill="1" applyBorder="1" applyAlignment="1">
      <alignment horizontal="right"/>
    </xf>
    <xf numFmtId="3" fontId="6" fillId="8" borderId="44" xfId="1" applyNumberFormat="1" applyFont="1" applyFill="1" applyBorder="1" applyAlignment="1">
      <alignment horizontal="right"/>
    </xf>
    <xf numFmtId="0" fontId="11" fillId="0" borderId="15" xfId="1" applyFont="1" applyBorder="1"/>
    <xf numFmtId="0" fontId="11" fillId="0" borderId="55" xfId="1" applyFont="1" applyBorder="1"/>
    <xf numFmtId="3" fontId="11" fillId="0" borderId="16" xfId="1" applyNumberFormat="1" applyFont="1" applyFill="1" applyBorder="1"/>
    <xf numFmtId="0" fontId="1" fillId="0" borderId="16" xfId="1" applyFont="1" applyFill="1" applyBorder="1"/>
    <xf numFmtId="3" fontId="11" fillId="0" borderId="16" xfId="1" applyNumberFormat="1" applyFont="1" applyFill="1" applyBorder="1" applyAlignment="1">
      <alignment horizontal="right"/>
    </xf>
    <xf numFmtId="3" fontId="11" fillId="0" borderId="33" xfId="1" applyNumberFormat="1" applyFont="1" applyFill="1" applyBorder="1"/>
    <xf numFmtId="3" fontId="1" fillId="0" borderId="16" xfId="1" applyNumberFormat="1" applyFont="1" applyFill="1" applyBorder="1"/>
    <xf numFmtId="0" fontId="22" fillId="2" borderId="52" xfId="1" applyFont="1" applyFill="1" applyBorder="1" applyAlignment="1">
      <alignment horizontal="left"/>
    </xf>
    <xf numFmtId="0" fontId="23" fillId="2" borderId="35" xfId="1" applyFont="1" applyFill="1" applyBorder="1" applyAlignment="1">
      <alignment horizontal="left"/>
    </xf>
    <xf numFmtId="3" fontId="7" fillId="2" borderId="52" xfId="1" applyNumberFormat="1" applyFont="1" applyFill="1" applyBorder="1"/>
    <xf numFmtId="3" fontId="7" fillId="2" borderId="49" xfId="1" applyNumberFormat="1" applyFont="1" applyFill="1" applyBorder="1"/>
    <xf numFmtId="3" fontId="7" fillId="2" borderId="35" xfId="1" applyNumberFormat="1" applyFont="1" applyFill="1" applyBorder="1"/>
    <xf numFmtId="3" fontId="7" fillId="2" borderId="53" xfId="1" applyNumberFormat="1" applyFont="1" applyFill="1" applyBorder="1"/>
    <xf numFmtId="3" fontId="7" fillId="2" borderId="54" xfId="1" applyNumberFormat="1" applyFont="1" applyFill="1" applyBorder="1"/>
    <xf numFmtId="0" fontId="23" fillId="3" borderId="17" xfId="1" applyFont="1" applyFill="1" applyBorder="1" applyAlignment="1">
      <alignment horizontal="left"/>
    </xf>
    <xf numFmtId="0" fontId="24" fillId="3" borderId="18" xfId="1" applyFont="1" applyFill="1" applyBorder="1" applyAlignment="1"/>
    <xf numFmtId="3" fontId="1" fillId="3" borderId="17" xfId="1" applyNumberFormat="1" applyFont="1" applyFill="1" applyBorder="1"/>
    <xf numFmtId="3" fontId="1" fillId="3" borderId="19" xfId="1" applyNumberFormat="1" applyFont="1" applyFill="1" applyBorder="1"/>
    <xf numFmtId="3" fontId="1" fillId="3" borderId="18" xfId="1" applyNumberFormat="1" applyFont="1" applyFill="1" applyBorder="1"/>
    <xf numFmtId="3" fontId="1" fillId="3" borderId="20" xfId="1" applyNumberFormat="1" applyFont="1" applyFill="1" applyBorder="1"/>
    <xf numFmtId="3" fontId="1" fillId="3" borderId="21" xfId="1" applyNumberFormat="1" applyFont="1" applyFill="1" applyBorder="1"/>
    <xf numFmtId="0" fontId="23" fillId="0" borderId="17" xfId="1" applyFont="1" applyBorder="1" applyAlignment="1">
      <alignment horizontal="left"/>
    </xf>
    <xf numFmtId="0" fontId="24" fillId="0" borderId="18" xfId="1" applyFont="1" applyFill="1" applyBorder="1" applyAlignment="1"/>
    <xf numFmtId="3" fontId="1" fillId="4" borderId="17" xfId="1" applyNumberFormat="1" applyFont="1" applyFill="1" applyBorder="1"/>
    <xf numFmtId="3" fontId="1" fillId="0" borderId="19" xfId="1" applyNumberFormat="1" applyFill="1" applyBorder="1"/>
    <xf numFmtId="3" fontId="1" fillId="0" borderId="19" xfId="1" applyNumberFormat="1" applyFont="1" applyFill="1" applyBorder="1"/>
    <xf numFmtId="3" fontId="1" fillId="0" borderId="18" xfId="1" applyNumberFormat="1" applyFont="1" applyFill="1" applyBorder="1"/>
    <xf numFmtId="3" fontId="1" fillId="0" borderId="20" xfId="1" applyNumberFormat="1" applyFont="1" applyFill="1" applyBorder="1"/>
    <xf numFmtId="3" fontId="1" fillId="4" borderId="21" xfId="1" applyNumberFormat="1" applyFont="1" applyFill="1" applyBorder="1"/>
    <xf numFmtId="0" fontId="25" fillId="0" borderId="0" xfId="1" applyFont="1" applyFill="1" applyBorder="1" applyAlignment="1"/>
    <xf numFmtId="0" fontId="24" fillId="0" borderId="18" xfId="1" applyFont="1" applyBorder="1"/>
    <xf numFmtId="0" fontId="24" fillId="3" borderId="18" xfId="1" applyFont="1" applyFill="1" applyBorder="1"/>
    <xf numFmtId="0" fontId="23" fillId="3" borderId="22" xfId="1" applyFont="1" applyFill="1" applyBorder="1" applyAlignment="1">
      <alignment horizontal="left"/>
    </xf>
    <xf numFmtId="0" fontId="24" fillId="3" borderId="24" xfId="1" applyFont="1" applyFill="1" applyBorder="1"/>
    <xf numFmtId="3" fontId="1" fillId="3" borderId="22" xfId="1" applyNumberFormat="1" applyFont="1" applyFill="1" applyBorder="1"/>
    <xf numFmtId="3" fontId="1" fillId="3" borderId="23" xfId="1" applyNumberFormat="1" applyFont="1" applyFill="1" applyBorder="1"/>
    <xf numFmtId="3" fontId="1" fillId="3" borderId="24" xfId="1" applyNumberFormat="1" applyFont="1" applyFill="1" applyBorder="1"/>
    <xf numFmtId="3" fontId="1" fillId="3" borderId="25" xfId="1" applyNumberFormat="1" applyFont="1" applyFill="1" applyBorder="1"/>
    <xf numFmtId="3" fontId="1" fillId="3" borderId="26" xfId="1" applyNumberFormat="1" applyFont="1" applyFill="1" applyBorder="1"/>
    <xf numFmtId="3" fontId="1" fillId="3" borderId="47" xfId="1" applyNumberFormat="1" applyFont="1" applyFill="1" applyBorder="1"/>
    <xf numFmtId="0" fontId="22" fillId="2" borderId="52" xfId="1" applyFont="1" applyFill="1" applyBorder="1"/>
    <xf numFmtId="0" fontId="23" fillId="2" borderId="35" xfId="1" applyFont="1" applyFill="1" applyBorder="1"/>
    <xf numFmtId="3" fontId="11" fillId="3" borderId="0" xfId="1" applyNumberFormat="1" applyFont="1" applyFill="1" applyBorder="1" applyAlignment="1">
      <alignment horizontal="right"/>
    </xf>
    <xf numFmtId="0" fontId="24" fillId="0" borderId="0" xfId="1" applyFont="1" applyFill="1" applyBorder="1"/>
    <xf numFmtId="0" fontId="24" fillId="0" borderId="18" xfId="1" applyFont="1" applyFill="1" applyBorder="1"/>
    <xf numFmtId="0" fontId="1" fillId="0" borderId="0" xfId="1" applyFont="1" applyFill="1" applyBorder="1"/>
    <xf numFmtId="3" fontId="1" fillId="3" borderId="28" xfId="1" applyNumberFormat="1" applyFont="1" applyFill="1" applyBorder="1"/>
    <xf numFmtId="3" fontId="1" fillId="3" borderId="29" xfId="1" applyNumberFormat="1" applyFont="1" applyFill="1" applyBorder="1"/>
    <xf numFmtId="3" fontId="1" fillId="3" borderId="27" xfId="1" applyNumberFormat="1" applyFont="1" applyFill="1" applyBorder="1"/>
    <xf numFmtId="0" fontId="6" fillId="0" borderId="0" xfId="1" applyFont="1" applyFill="1" applyBorder="1" applyAlignment="1"/>
    <xf numFmtId="0" fontId="26" fillId="3" borderId="18" xfId="1" applyFont="1" applyFill="1" applyBorder="1"/>
    <xf numFmtId="0" fontId="26" fillId="0" borderId="18" xfId="1" applyFont="1" applyBorder="1"/>
    <xf numFmtId="0" fontId="23" fillId="3" borderId="22" xfId="1" applyFont="1" applyFill="1" applyBorder="1"/>
    <xf numFmtId="0" fontId="26" fillId="3" borderId="24" xfId="1" applyFont="1" applyFill="1" applyBorder="1"/>
    <xf numFmtId="0" fontId="7" fillId="0" borderId="0" xfId="1" applyFont="1" applyFill="1" applyBorder="1"/>
    <xf numFmtId="0" fontId="22" fillId="2" borderId="45" xfId="1" applyFont="1" applyFill="1" applyBorder="1"/>
    <xf numFmtId="0" fontId="25" fillId="2" borderId="36" xfId="1" applyFont="1" applyFill="1" applyBorder="1" applyAlignment="1"/>
    <xf numFmtId="3" fontId="6" fillId="8" borderId="0" xfId="1" applyNumberFormat="1" applyFont="1" applyFill="1" applyBorder="1" applyAlignment="1">
      <alignment horizontal="right"/>
    </xf>
    <xf numFmtId="0" fontId="23" fillId="3" borderId="37" xfId="1" applyFont="1" applyFill="1" applyBorder="1" applyAlignment="1">
      <alignment horizontal="left"/>
    </xf>
    <xf numFmtId="3" fontId="6" fillId="9" borderId="0" xfId="1" applyNumberFormat="1" applyFont="1" applyFill="1" applyBorder="1" applyAlignment="1">
      <alignment horizontal="right"/>
    </xf>
    <xf numFmtId="0" fontId="25" fillId="2" borderId="35" xfId="1" applyFont="1" applyFill="1" applyBorder="1"/>
    <xf numFmtId="0" fontId="23" fillId="3" borderId="17" xfId="1" applyFont="1" applyFill="1" applyBorder="1"/>
    <xf numFmtId="0" fontId="27" fillId="3" borderId="18" xfId="1" applyFont="1" applyFill="1" applyBorder="1"/>
    <xf numFmtId="0" fontId="23" fillId="0" borderId="22" xfId="1" applyFont="1" applyBorder="1" applyAlignment="1">
      <alignment horizontal="left"/>
    </xf>
    <xf numFmtId="0" fontId="28" fillId="0" borderId="24" xfId="1" applyFont="1" applyBorder="1"/>
    <xf numFmtId="3" fontId="1" fillId="4" borderId="22" xfId="1" applyNumberFormat="1" applyFont="1" applyFill="1" applyBorder="1"/>
    <xf numFmtId="3" fontId="1" fillId="0" borderId="23" xfId="1" applyNumberFormat="1" applyFont="1" applyFill="1" applyBorder="1"/>
    <xf numFmtId="3" fontId="1" fillId="0" borderId="24" xfId="1" applyNumberFormat="1" applyFont="1" applyFill="1" applyBorder="1"/>
    <xf numFmtId="3" fontId="1" fillId="0" borderId="25" xfId="1" applyNumberFormat="1" applyFont="1" applyFill="1" applyBorder="1"/>
    <xf numFmtId="3" fontId="1" fillId="0" borderId="26" xfId="1" applyNumberFormat="1" applyFont="1" applyFill="1" applyBorder="1"/>
    <xf numFmtId="3" fontId="1" fillId="4" borderId="29" xfId="1" applyNumberFormat="1" applyFont="1" applyFill="1" applyBorder="1"/>
    <xf numFmtId="3" fontId="1" fillId="0" borderId="27" xfId="1" applyNumberFormat="1" applyFont="1" applyFill="1" applyBorder="1"/>
    <xf numFmtId="0" fontId="27" fillId="0" borderId="18" xfId="1" applyFont="1" applyBorder="1"/>
    <xf numFmtId="0" fontId="23" fillId="3" borderId="37" xfId="1" applyFont="1" applyFill="1" applyBorder="1"/>
    <xf numFmtId="0" fontId="24" fillId="3" borderId="40" xfId="1" applyFont="1" applyFill="1" applyBorder="1"/>
    <xf numFmtId="0" fontId="26" fillId="0" borderId="18" xfId="1" applyFont="1" applyFill="1" applyBorder="1"/>
    <xf numFmtId="0" fontId="24" fillId="0" borderId="24" xfId="1" applyFont="1" applyBorder="1"/>
    <xf numFmtId="3" fontId="1" fillId="4" borderId="28" xfId="1" applyNumberFormat="1" applyFont="1" applyFill="1" applyBorder="1"/>
    <xf numFmtId="3" fontId="1" fillId="3" borderId="19" xfId="1" applyNumberFormat="1" applyFill="1" applyBorder="1"/>
    <xf numFmtId="3" fontId="1" fillId="3" borderId="0" xfId="1" applyNumberFormat="1" applyFont="1" applyFill="1" applyBorder="1"/>
    <xf numFmtId="0" fontId="29" fillId="3" borderId="17" xfId="1" applyFont="1" applyFill="1" applyBorder="1"/>
    <xf numFmtId="0" fontId="30" fillId="3" borderId="18" xfId="1" applyFont="1" applyFill="1" applyBorder="1"/>
    <xf numFmtId="0" fontId="29" fillId="3" borderId="15" xfId="1" applyFont="1" applyFill="1" applyBorder="1"/>
    <xf numFmtId="0" fontId="30" fillId="3" borderId="55" xfId="1" applyFont="1" applyFill="1" applyBorder="1"/>
    <xf numFmtId="3" fontId="6" fillId="3" borderId="0" xfId="1" applyNumberFormat="1" applyFont="1" applyFill="1" applyBorder="1" applyAlignment="1">
      <alignment horizontal="right"/>
    </xf>
    <xf numFmtId="0" fontId="25" fillId="2" borderId="35" xfId="1" applyFont="1" applyFill="1" applyBorder="1" applyAlignment="1"/>
    <xf numFmtId="3" fontId="11" fillId="3" borderId="24" xfId="1" applyNumberFormat="1" applyFont="1" applyFill="1" applyBorder="1" applyAlignment="1">
      <alignment horizontal="right"/>
    </xf>
    <xf numFmtId="3" fontId="11" fillId="3" borderId="28" xfId="1" applyNumberFormat="1" applyFont="1" applyFill="1" applyBorder="1" applyAlignment="1">
      <alignment horizontal="right"/>
    </xf>
    <xf numFmtId="3" fontId="11" fillId="3" borderId="25" xfId="1" applyNumberFormat="1" applyFont="1" applyFill="1" applyBorder="1" applyAlignment="1">
      <alignment horizontal="right"/>
    </xf>
    <xf numFmtId="3" fontId="11" fillId="3" borderId="26" xfId="1" applyNumberFormat="1" applyFont="1" applyFill="1" applyBorder="1" applyAlignment="1">
      <alignment horizontal="right"/>
    </xf>
    <xf numFmtId="3" fontId="11" fillId="3" borderId="27" xfId="1" applyNumberFormat="1" applyFont="1" applyFill="1" applyBorder="1" applyAlignment="1">
      <alignment horizontal="right"/>
    </xf>
    <xf numFmtId="0" fontId="31" fillId="3" borderId="17" xfId="1" applyFont="1" applyFill="1" applyBorder="1"/>
    <xf numFmtId="0" fontId="31" fillId="3" borderId="28" xfId="1" applyFont="1" applyFill="1" applyBorder="1"/>
    <xf numFmtId="0" fontId="26" fillId="3" borderId="30" xfId="1" applyFont="1" applyFill="1" applyBorder="1"/>
    <xf numFmtId="3" fontId="1" fillId="3" borderId="25" xfId="1" applyNumberFormat="1" applyFill="1" applyBorder="1"/>
    <xf numFmtId="3" fontId="1" fillId="3" borderId="30" xfId="1" applyNumberFormat="1" applyFont="1" applyFill="1" applyBorder="1"/>
    <xf numFmtId="0" fontId="31" fillId="3" borderId="22" xfId="1" applyFont="1" applyFill="1" applyBorder="1"/>
    <xf numFmtId="0" fontId="22" fillId="2" borderId="56" xfId="1" applyFont="1" applyFill="1" applyBorder="1"/>
    <xf numFmtId="0" fontId="22" fillId="2" borderId="35" xfId="1" applyFont="1" applyFill="1" applyBorder="1"/>
    <xf numFmtId="3" fontId="11" fillId="0" borderId="0" xfId="1" applyNumberFormat="1" applyFont="1" applyFill="1" applyBorder="1" applyAlignment="1">
      <alignment horizontal="right"/>
    </xf>
    <xf numFmtId="3" fontId="6" fillId="0" borderId="0" xfId="1" applyNumberFormat="1" applyFont="1" applyFill="1" applyBorder="1" applyAlignment="1">
      <alignment horizontal="right"/>
    </xf>
    <xf numFmtId="0" fontId="22" fillId="2" borderId="34" xfId="1" applyFont="1" applyFill="1" applyBorder="1"/>
    <xf numFmtId="0" fontId="32" fillId="2" borderId="42" xfId="1" applyFont="1" applyFill="1" applyBorder="1"/>
    <xf numFmtId="3" fontId="7" fillId="2" borderId="41" xfId="1" applyNumberFormat="1" applyFont="1" applyFill="1" applyBorder="1"/>
    <xf numFmtId="3" fontId="7" fillId="2" borderId="39" xfId="1" applyNumberFormat="1" applyFont="1" applyFill="1" applyBorder="1"/>
    <xf numFmtId="3" fontId="7" fillId="2" borderId="38" xfId="1" applyNumberFormat="1" applyFont="1" applyFill="1" applyBorder="1"/>
    <xf numFmtId="0" fontId="1" fillId="3" borderId="0" xfId="1" applyFont="1" applyFill="1" applyBorder="1"/>
    <xf numFmtId="0" fontId="1" fillId="3" borderId="17" xfId="1" applyFill="1" applyBorder="1"/>
    <xf numFmtId="0" fontId="1" fillId="3" borderId="18" xfId="1" applyFont="1" applyFill="1" applyBorder="1"/>
    <xf numFmtId="0" fontId="1" fillId="3" borderId="22" xfId="1" applyFill="1" applyBorder="1"/>
    <xf numFmtId="0" fontId="1" fillId="3" borderId="24" xfId="1" applyFont="1" applyFill="1" applyBorder="1"/>
    <xf numFmtId="0" fontId="16" fillId="0" borderId="0" xfId="1" applyFont="1" applyFill="1" applyBorder="1"/>
    <xf numFmtId="3" fontId="0" fillId="0" borderId="57" xfId="0" applyNumberFormat="1" applyFill="1" applyBorder="1"/>
    <xf numFmtId="0" fontId="0" fillId="0" borderId="5" xfId="0" applyFill="1" applyBorder="1" applyAlignment="1">
      <alignment horizontal="left"/>
    </xf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0" fontId="23" fillId="0" borderId="28" xfId="1" applyFont="1" applyBorder="1" applyAlignment="1">
      <alignment horizontal="left"/>
    </xf>
    <xf numFmtId="0" fontId="24" fillId="0" borderId="30" xfId="1" applyFont="1" applyBorder="1"/>
    <xf numFmtId="3" fontId="1" fillId="0" borderId="30" xfId="1" applyNumberFormat="1" applyFont="1" applyFill="1" applyBorder="1"/>
    <xf numFmtId="3" fontId="1" fillId="4" borderId="47" xfId="1" applyNumberFormat="1" applyFont="1" applyFill="1" applyBorder="1"/>
    <xf numFmtId="49" fontId="21" fillId="10" borderId="52" xfId="1" applyNumberFormat="1" applyFont="1" applyFill="1" applyBorder="1" applyAlignment="1">
      <alignment horizontal="center" vertical="center" wrapText="1"/>
    </xf>
    <xf numFmtId="3" fontId="21" fillId="10" borderId="54" xfId="1" applyNumberFormat="1" applyFont="1" applyFill="1" applyBorder="1" applyAlignment="1">
      <alignment horizontal="center" vertical="center" wrapText="1"/>
    </xf>
    <xf numFmtId="49" fontId="21" fillId="10" borderId="22" xfId="1" applyNumberFormat="1" applyFont="1" applyFill="1" applyBorder="1" applyAlignment="1">
      <alignment horizontal="center" vertical="center" wrapText="1"/>
    </xf>
    <xf numFmtId="49" fontId="21" fillId="10" borderId="23" xfId="1" applyNumberFormat="1" applyFont="1" applyFill="1" applyBorder="1" applyAlignment="1">
      <alignment vertical="center" wrapText="1"/>
    </xf>
    <xf numFmtId="49" fontId="21" fillId="10" borderId="23" xfId="1" applyNumberFormat="1" applyFont="1" applyFill="1" applyBorder="1" applyAlignment="1">
      <alignment horizontal="center" vertical="center" wrapText="1"/>
    </xf>
    <xf numFmtId="49" fontId="21" fillId="10" borderId="24" xfId="1" applyNumberFormat="1" applyFont="1" applyFill="1" applyBorder="1" applyAlignment="1">
      <alignment horizontal="center" vertical="center" wrapText="1"/>
    </xf>
    <xf numFmtId="49" fontId="21" fillId="10" borderId="27" xfId="1" applyNumberFormat="1" applyFont="1" applyFill="1" applyBorder="1" applyAlignment="1">
      <alignment horizontal="center" vertical="center" wrapText="1"/>
    </xf>
    <xf numFmtId="3" fontId="21" fillId="10" borderId="29" xfId="1" applyNumberFormat="1" applyFont="1" applyFill="1" applyBorder="1" applyAlignment="1">
      <alignment horizontal="center" vertical="center" wrapText="1"/>
    </xf>
    <xf numFmtId="3" fontId="21" fillId="10" borderId="23" xfId="1" applyNumberFormat="1" applyFont="1" applyFill="1" applyBorder="1" applyAlignment="1">
      <alignment vertical="center" wrapText="1"/>
    </xf>
    <xf numFmtId="3" fontId="21" fillId="10" borderId="23" xfId="1" applyNumberFormat="1" applyFont="1" applyFill="1" applyBorder="1" applyAlignment="1">
      <alignment horizontal="center" vertical="center" wrapText="1"/>
    </xf>
    <xf numFmtId="3" fontId="21" fillId="10" borderId="27" xfId="1" applyNumberFormat="1" applyFont="1" applyFill="1" applyBorder="1" applyAlignment="1">
      <alignment horizontal="center" vertical="center" wrapText="1"/>
    </xf>
    <xf numFmtId="0" fontId="6" fillId="11" borderId="34" xfId="1" applyFont="1" applyFill="1" applyBorder="1"/>
    <xf numFmtId="0" fontId="6" fillId="11" borderId="50" xfId="1" applyFont="1" applyFill="1" applyBorder="1"/>
    <xf numFmtId="3" fontId="6" fillId="11" borderId="34" xfId="1" applyNumberFormat="1" applyFont="1" applyFill="1" applyBorder="1" applyAlignment="1">
      <alignment horizontal="right"/>
    </xf>
    <xf numFmtId="3" fontId="6" fillId="11" borderId="43" xfId="1" applyNumberFormat="1" applyFont="1" applyFill="1" applyBorder="1" applyAlignment="1">
      <alignment horizontal="right"/>
    </xf>
    <xf numFmtId="3" fontId="6" fillId="11" borderId="42" xfId="1" applyNumberFormat="1" applyFont="1" applyFill="1" applyBorder="1" applyAlignment="1">
      <alignment horizontal="right"/>
    </xf>
    <xf numFmtId="3" fontId="6" fillId="11" borderId="50" xfId="1" applyNumberFormat="1" applyFont="1" applyFill="1" applyBorder="1" applyAlignment="1">
      <alignment horizontal="right"/>
    </xf>
    <xf numFmtId="3" fontId="6" fillId="11" borderId="44" xfId="1" applyNumberFormat="1" applyFont="1" applyFill="1" applyBorder="1" applyAlignment="1">
      <alignment horizontal="right"/>
    </xf>
    <xf numFmtId="0" fontId="22" fillId="12" borderId="52" xfId="1" applyFont="1" applyFill="1" applyBorder="1" applyAlignment="1">
      <alignment horizontal="left"/>
    </xf>
    <xf numFmtId="0" fontId="23" fillId="12" borderId="35" xfId="1" applyFont="1" applyFill="1" applyBorder="1" applyAlignment="1">
      <alignment horizontal="left"/>
    </xf>
    <xf numFmtId="3" fontId="7" fillId="12" borderId="52" xfId="1" applyNumberFormat="1" applyFont="1" applyFill="1" applyBorder="1"/>
    <xf numFmtId="3" fontId="7" fillId="12" borderId="49" xfId="1" applyNumberFormat="1" applyFont="1" applyFill="1" applyBorder="1"/>
    <xf numFmtId="3" fontId="7" fillId="12" borderId="35" xfId="1" applyNumberFormat="1" applyFont="1" applyFill="1" applyBorder="1"/>
    <xf numFmtId="3" fontId="7" fillId="12" borderId="53" xfId="1" applyNumberFormat="1" applyFont="1" applyFill="1" applyBorder="1"/>
    <xf numFmtId="3" fontId="7" fillId="12" borderId="54" xfId="1" applyNumberFormat="1" applyFont="1" applyFill="1" applyBorder="1"/>
    <xf numFmtId="0" fontId="22" fillId="12" borderId="52" xfId="1" applyFont="1" applyFill="1" applyBorder="1"/>
    <xf numFmtId="0" fontId="23" fillId="12" borderId="53" xfId="1" applyFont="1" applyFill="1" applyBorder="1"/>
    <xf numFmtId="0" fontId="22" fillId="12" borderId="45" xfId="1" applyFont="1" applyFill="1" applyBorder="1"/>
    <xf numFmtId="0" fontId="25" fillId="12" borderId="59" xfId="1" applyFont="1" applyFill="1" applyBorder="1" applyAlignment="1"/>
    <xf numFmtId="0" fontId="25" fillId="12" borderId="53" xfId="1" applyFont="1" applyFill="1" applyBorder="1"/>
    <xf numFmtId="0" fontId="25" fillId="12" borderId="53" xfId="1" applyFont="1" applyFill="1" applyBorder="1" applyAlignment="1"/>
    <xf numFmtId="0" fontId="22" fillId="12" borderId="56" xfId="1" applyFont="1" applyFill="1" applyBorder="1"/>
    <xf numFmtId="0" fontId="22" fillId="12" borderId="53" xfId="1" applyFont="1" applyFill="1" applyBorder="1"/>
    <xf numFmtId="0" fontId="22" fillId="12" borderId="34" xfId="1" applyFont="1" applyFill="1" applyBorder="1"/>
    <xf numFmtId="0" fontId="32" fillId="12" borderId="50" xfId="1" applyFont="1" applyFill="1" applyBorder="1"/>
    <xf numFmtId="3" fontId="7" fillId="12" borderId="41" xfId="1" applyNumberFormat="1" applyFont="1" applyFill="1" applyBorder="1"/>
    <xf numFmtId="3" fontId="7" fillId="12" borderId="39" xfId="1" applyNumberFormat="1" applyFont="1" applyFill="1" applyBorder="1"/>
    <xf numFmtId="3" fontId="7" fillId="12" borderId="38" xfId="1" applyNumberFormat="1" applyFont="1" applyFill="1" applyBorder="1"/>
    <xf numFmtId="3" fontId="7" fillId="12" borderId="60" xfId="1" applyNumberFormat="1" applyFont="1" applyFill="1" applyBorder="1"/>
    <xf numFmtId="3" fontId="7" fillId="12" borderId="61" xfId="1" applyNumberFormat="1" applyFont="1" applyFill="1" applyBorder="1"/>
    <xf numFmtId="3" fontId="7" fillId="12" borderId="51" xfId="1" applyNumberFormat="1" applyFont="1" applyFill="1" applyBorder="1"/>
    <xf numFmtId="0" fontId="23" fillId="13" borderId="17" xfId="1" applyFont="1" applyFill="1" applyBorder="1" applyAlignment="1">
      <alignment horizontal="left"/>
    </xf>
    <xf numFmtId="0" fontId="24" fillId="13" borderId="18" xfId="1" applyFont="1" applyFill="1" applyBorder="1" applyAlignment="1"/>
    <xf numFmtId="3" fontId="1" fillId="13" borderId="17" xfId="1" applyNumberFormat="1" applyFont="1" applyFill="1" applyBorder="1"/>
    <xf numFmtId="3" fontId="1" fillId="13" borderId="19" xfId="1" applyNumberFormat="1" applyFont="1" applyFill="1" applyBorder="1"/>
    <xf numFmtId="3" fontId="1" fillId="13" borderId="18" xfId="1" applyNumberFormat="1" applyFont="1" applyFill="1" applyBorder="1"/>
    <xf numFmtId="3" fontId="1" fillId="13" borderId="20" xfId="1" applyNumberFormat="1" applyFont="1" applyFill="1" applyBorder="1"/>
    <xf numFmtId="3" fontId="1" fillId="13" borderId="21" xfId="1" applyNumberFormat="1" applyFont="1" applyFill="1" applyBorder="1"/>
    <xf numFmtId="0" fontId="24" fillId="13" borderId="18" xfId="1" applyFont="1" applyFill="1" applyBorder="1"/>
    <xf numFmtId="0" fontId="23" fillId="13" borderId="22" xfId="1" applyFont="1" applyFill="1" applyBorder="1" applyAlignment="1">
      <alignment horizontal="left"/>
    </xf>
    <xf numFmtId="0" fontId="24" fillId="13" borderId="24" xfId="1" applyFont="1" applyFill="1" applyBorder="1"/>
    <xf numFmtId="3" fontId="1" fillId="13" borderId="22" xfId="1" applyNumberFormat="1" applyFont="1" applyFill="1" applyBorder="1"/>
    <xf numFmtId="3" fontId="1" fillId="13" borderId="23" xfId="1" applyNumberFormat="1" applyFont="1" applyFill="1" applyBorder="1"/>
    <xf numFmtId="3" fontId="1" fillId="13" borderId="24" xfId="1" applyNumberFormat="1" applyFont="1" applyFill="1" applyBorder="1"/>
    <xf numFmtId="3" fontId="1" fillId="13" borderId="25" xfId="1" applyNumberFormat="1" applyFont="1" applyFill="1" applyBorder="1"/>
    <xf numFmtId="3" fontId="1" fillId="13" borderId="26" xfId="1" applyNumberFormat="1" applyFont="1" applyFill="1" applyBorder="1"/>
    <xf numFmtId="3" fontId="1" fillId="13" borderId="47" xfId="1" applyNumberFormat="1" applyFont="1" applyFill="1" applyBorder="1"/>
    <xf numFmtId="0" fontId="24" fillId="13" borderId="20" xfId="1" applyFont="1" applyFill="1" applyBorder="1"/>
    <xf numFmtId="0" fontId="24" fillId="13" borderId="27" xfId="1" applyFont="1" applyFill="1" applyBorder="1"/>
    <xf numFmtId="3" fontId="1" fillId="13" borderId="28" xfId="1" applyNumberFormat="1" applyFont="1" applyFill="1" applyBorder="1"/>
    <xf numFmtId="3" fontId="1" fillId="13" borderId="29" xfId="1" applyNumberFormat="1" applyFont="1" applyFill="1" applyBorder="1"/>
    <xf numFmtId="3" fontId="1" fillId="13" borderId="27" xfId="1" applyNumberFormat="1" applyFont="1" applyFill="1" applyBorder="1"/>
    <xf numFmtId="0" fontId="26" fillId="13" borderId="20" xfId="1" applyFont="1" applyFill="1" applyBorder="1"/>
    <xf numFmtId="0" fontId="23" fillId="13" borderId="22" xfId="1" applyFont="1" applyFill="1" applyBorder="1"/>
    <xf numFmtId="0" fontId="26" fillId="13" borderId="27" xfId="1" applyFont="1" applyFill="1" applyBorder="1"/>
    <xf numFmtId="0" fontId="23" fillId="13" borderId="37" xfId="1" applyFont="1" applyFill="1" applyBorder="1" applyAlignment="1">
      <alignment horizontal="left"/>
    </xf>
    <xf numFmtId="0" fontId="23" fillId="13" borderId="17" xfId="1" applyFont="1" applyFill="1" applyBorder="1"/>
    <xf numFmtId="0" fontId="24" fillId="13" borderId="20" xfId="1" applyFont="1" applyFill="1" applyBorder="1" applyAlignment="1"/>
    <xf numFmtId="0" fontId="27" fillId="13" borderId="20" xfId="1" applyFont="1" applyFill="1" applyBorder="1"/>
    <xf numFmtId="0" fontId="23" fillId="13" borderId="37" xfId="1" applyFont="1" applyFill="1" applyBorder="1"/>
    <xf numFmtId="0" fontId="24" fillId="13" borderId="14" xfId="1" applyFont="1" applyFill="1" applyBorder="1"/>
    <xf numFmtId="3" fontId="1" fillId="13" borderId="19" xfId="1" applyNumberFormat="1" applyFill="1" applyBorder="1"/>
    <xf numFmtId="0" fontId="29" fillId="13" borderId="17" xfId="1" applyFont="1" applyFill="1" applyBorder="1"/>
    <xf numFmtId="0" fontId="30" fillId="13" borderId="20" xfId="1" applyFont="1" applyFill="1" applyBorder="1"/>
    <xf numFmtId="0" fontId="29" fillId="13" borderId="15" xfId="1" applyFont="1" applyFill="1" applyBorder="1"/>
    <xf numFmtId="0" fontId="30" fillId="13" borderId="55" xfId="1" applyFont="1" applyFill="1" applyBorder="1"/>
    <xf numFmtId="3" fontId="11" fillId="13" borderId="24" xfId="1" applyNumberFormat="1" applyFont="1" applyFill="1" applyBorder="1" applyAlignment="1">
      <alignment horizontal="right"/>
    </xf>
    <xf numFmtId="3" fontId="11" fillId="13" borderId="28" xfId="1" applyNumberFormat="1" applyFont="1" applyFill="1" applyBorder="1" applyAlignment="1">
      <alignment horizontal="right"/>
    </xf>
    <xf numFmtId="3" fontId="11" fillId="13" borderId="25" xfId="1" applyNumberFormat="1" applyFont="1" applyFill="1" applyBorder="1" applyAlignment="1">
      <alignment horizontal="right"/>
    </xf>
    <xf numFmtId="3" fontId="11" fillId="13" borderId="26" xfId="1" applyNumberFormat="1" applyFont="1" applyFill="1" applyBorder="1" applyAlignment="1">
      <alignment horizontal="right"/>
    </xf>
    <xf numFmtId="3" fontId="11" fillId="13" borderId="27" xfId="1" applyNumberFormat="1" applyFont="1" applyFill="1" applyBorder="1" applyAlignment="1">
      <alignment horizontal="right"/>
    </xf>
    <xf numFmtId="0" fontId="31" fillId="13" borderId="17" xfId="1" applyFont="1" applyFill="1" applyBorder="1"/>
    <xf numFmtId="0" fontId="31" fillId="13" borderId="28" xfId="1" applyFont="1" applyFill="1" applyBorder="1"/>
    <xf numFmtId="0" fontId="26" fillId="13" borderId="26" xfId="1" applyFont="1" applyFill="1" applyBorder="1"/>
    <xf numFmtId="3" fontId="1" fillId="13" borderId="25" xfId="1" applyNumberFormat="1" applyFill="1" applyBorder="1"/>
    <xf numFmtId="3" fontId="1" fillId="13" borderId="30" xfId="1" applyNumberFormat="1" applyFont="1" applyFill="1" applyBorder="1"/>
    <xf numFmtId="0" fontId="31" fillId="13" borderId="22" xfId="1" applyFont="1" applyFill="1" applyBorder="1"/>
    <xf numFmtId="0" fontId="0" fillId="0" borderId="5" xfId="0" applyBorder="1"/>
    <xf numFmtId="3" fontId="21" fillId="4" borderId="53" xfId="1" applyNumberFormat="1" applyFont="1" applyFill="1" applyBorder="1" applyAlignment="1">
      <alignment horizontal="center" vertical="center" wrapText="1"/>
    </xf>
    <xf numFmtId="3" fontId="40" fillId="14" borderId="62" xfId="1" applyNumberFormat="1" applyFont="1" applyFill="1" applyBorder="1"/>
    <xf numFmtId="3" fontId="40" fillId="14" borderId="63" xfId="1" applyNumberFormat="1" applyFont="1" applyFill="1" applyBorder="1"/>
    <xf numFmtId="3" fontId="40" fillId="14" borderId="64" xfId="1" applyNumberFormat="1" applyFont="1" applyFill="1" applyBorder="1"/>
    <xf numFmtId="3" fontId="1" fillId="15" borderId="65" xfId="1" applyNumberFormat="1" applyFont="1" applyFill="1" applyBorder="1"/>
    <xf numFmtId="3" fontId="1" fillId="15" borderId="58" xfId="1" applyNumberFormat="1" applyFont="1" applyFill="1" applyBorder="1"/>
    <xf numFmtId="3" fontId="1" fillId="15" borderId="66" xfId="1" applyNumberFormat="1" applyFont="1" applyFill="1" applyBorder="1"/>
    <xf numFmtId="3" fontId="1" fillId="0" borderId="58" xfId="1" applyNumberFormat="1" applyFont="1" applyFill="1" applyBorder="1"/>
    <xf numFmtId="3" fontId="1" fillId="0" borderId="66" xfId="1" applyNumberFormat="1" applyFont="1" applyFill="1" applyBorder="1"/>
    <xf numFmtId="3" fontId="1" fillId="15" borderId="67" xfId="1" applyNumberFormat="1" applyFont="1" applyFill="1" applyBorder="1"/>
    <xf numFmtId="3" fontId="1" fillId="15" borderId="68" xfId="1" applyNumberFormat="1" applyFont="1" applyFill="1" applyBorder="1"/>
    <xf numFmtId="3" fontId="1" fillId="15" borderId="69" xfId="1" applyNumberFormat="1" applyFont="1" applyFill="1" applyBorder="1"/>
    <xf numFmtId="3" fontId="7" fillId="14" borderId="62" xfId="1" applyNumberFormat="1" applyFont="1" applyFill="1" applyBorder="1"/>
    <xf numFmtId="3" fontId="7" fillId="14" borderId="63" xfId="1" applyNumberFormat="1" applyFont="1" applyFill="1" applyBorder="1"/>
    <xf numFmtId="3" fontId="1" fillId="15" borderId="70" xfId="1" applyNumberFormat="1" applyFont="1" applyFill="1" applyBorder="1"/>
    <xf numFmtId="3" fontId="1" fillId="15" borderId="71" xfId="1" applyNumberFormat="1" applyFont="1" applyFill="1" applyBorder="1"/>
    <xf numFmtId="3" fontId="1" fillId="15" borderId="72" xfId="1" applyNumberFormat="1" applyFont="1" applyFill="1" applyBorder="1"/>
    <xf numFmtId="3" fontId="7" fillId="14" borderId="64" xfId="1" applyNumberFormat="1" applyFont="1" applyFill="1" applyBorder="1"/>
    <xf numFmtId="3" fontId="41" fillId="0" borderId="58" xfId="1" applyNumberFormat="1" applyFont="1" applyFill="1" applyBorder="1"/>
    <xf numFmtId="3" fontId="41" fillId="0" borderId="66" xfId="1" applyNumberFormat="1" applyFont="1" applyFill="1" applyBorder="1"/>
    <xf numFmtId="3" fontId="41" fillId="15" borderId="71" xfId="1" applyNumberFormat="1" applyFont="1" applyFill="1" applyBorder="1"/>
    <xf numFmtId="3" fontId="41" fillId="15" borderId="72" xfId="1" applyNumberFormat="1" applyFont="1" applyFill="1" applyBorder="1"/>
    <xf numFmtId="3" fontId="1" fillId="0" borderId="71" xfId="1" applyNumberFormat="1" applyFont="1" applyFill="1" applyBorder="1"/>
    <xf numFmtId="3" fontId="1" fillId="0" borderId="72" xfId="1" applyNumberFormat="1" applyFont="1" applyFill="1" applyBorder="1"/>
    <xf numFmtId="3" fontId="1" fillId="16" borderId="58" xfId="1" applyNumberFormat="1" applyFont="1" applyFill="1" applyBorder="1"/>
    <xf numFmtId="3" fontId="1" fillId="16" borderId="66" xfId="1" applyNumberFormat="1" applyFont="1" applyFill="1" applyBorder="1"/>
    <xf numFmtId="3" fontId="42" fillId="0" borderId="66" xfId="1" applyNumberFormat="1" applyFont="1" applyFill="1" applyBorder="1"/>
    <xf numFmtId="3" fontId="42" fillId="0" borderId="58" xfId="1" applyNumberFormat="1" applyFont="1" applyFill="1" applyBorder="1"/>
    <xf numFmtId="3" fontId="42" fillId="15" borderId="58" xfId="1" applyNumberFormat="1" applyFont="1" applyFill="1" applyBorder="1"/>
    <xf numFmtId="3" fontId="7" fillId="14" borderId="73" xfId="1" applyNumberFormat="1" applyFont="1" applyFill="1" applyBorder="1"/>
    <xf numFmtId="3" fontId="1" fillId="15" borderId="74" xfId="1" applyNumberFormat="1" applyFont="1" applyFill="1" applyBorder="1"/>
    <xf numFmtId="3" fontId="1" fillId="15" borderId="75" xfId="1" applyNumberFormat="1" applyFont="1" applyFill="1" applyBorder="1"/>
    <xf numFmtId="3" fontId="43" fillId="15" borderId="72" xfId="1" applyNumberFormat="1" applyFont="1" applyFill="1" applyBorder="1" applyAlignment="1">
      <alignment horizontal="right"/>
    </xf>
    <xf numFmtId="3" fontId="7" fillId="14" borderId="76" xfId="1" applyNumberFormat="1" applyFont="1" applyFill="1" applyBorder="1"/>
    <xf numFmtId="3" fontId="7" fillId="14" borderId="77" xfId="1" applyNumberFormat="1" applyFont="1" applyFill="1" applyBorder="1"/>
    <xf numFmtId="3" fontId="1" fillId="0" borderId="65" xfId="1" applyNumberFormat="1" applyFont="1" applyFill="1" applyBorder="1"/>
    <xf numFmtId="3" fontId="1" fillId="0" borderId="70" xfId="1" applyNumberFormat="1" applyFont="1" applyFill="1" applyBorder="1"/>
    <xf numFmtId="3" fontId="1" fillId="6" borderId="47" xfId="1" applyNumberFormat="1" applyFont="1" applyFill="1" applyBorder="1"/>
    <xf numFmtId="3" fontId="43" fillId="0" borderId="78" xfId="1" applyNumberFormat="1" applyFont="1" applyFill="1" applyBorder="1"/>
    <xf numFmtId="3" fontId="1" fillId="0" borderId="79" xfId="1" applyNumberFormat="1" applyFont="1" applyFill="1" applyBorder="1"/>
    <xf numFmtId="3" fontId="11" fillId="0" borderId="79" xfId="1" applyNumberFormat="1" applyFont="1" applyFill="1" applyBorder="1" applyAlignment="1">
      <alignment horizontal="right"/>
    </xf>
    <xf numFmtId="3" fontId="1" fillId="0" borderId="68" xfId="1" applyNumberFormat="1" applyFont="1" applyFill="1" applyBorder="1"/>
    <xf numFmtId="0" fontId="26" fillId="3" borderId="38" xfId="1" applyFont="1" applyFill="1" applyBorder="1"/>
    <xf numFmtId="3" fontId="1" fillId="15" borderId="77" xfId="1" applyNumberFormat="1" applyFont="1" applyFill="1" applyBorder="1"/>
    <xf numFmtId="3" fontId="1" fillId="15" borderId="80" xfId="1" applyNumberFormat="1" applyFont="1" applyFill="1" applyBorder="1"/>
    <xf numFmtId="3" fontId="1" fillId="3" borderId="81" xfId="1" applyNumberFormat="1" applyFont="1" applyFill="1" applyBorder="1"/>
    <xf numFmtId="3" fontId="1" fillId="3" borderId="82" xfId="1" applyNumberFormat="1" applyFont="1" applyFill="1" applyBorder="1"/>
    <xf numFmtId="3" fontId="1" fillId="3" borderId="83" xfId="1" applyNumberFormat="1" applyFont="1" applyFill="1" applyBorder="1"/>
    <xf numFmtId="0" fontId="23" fillId="3" borderId="58" xfId="1" applyFont="1" applyFill="1" applyBorder="1"/>
    <xf numFmtId="3" fontId="1" fillId="3" borderId="58" xfId="1" applyNumberFormat="1" applyFont="1" applyFill="1" applyBorder="1"/>
    <xf numFmtId="0" fontId="26" fillId="3" borderId="84" xfId="1" applyFont="1" applyFill="1" applyBorder="1"/>
    <xf numFmtId="3" fontId="1" fillId="3" borderId="65" xfId="1" applyNumberFormat="1" applyFont="1" applyFill="1" applyBorder="1"/>
    <xf numFmtId="3" fontId="7" fillId="2" borderId="85" xfId="1" applyNumberFormat="1" applyFont="1" applyFill="1" applyBorder="1"/>
    <xf numFmtId="3" fontId="7" fillId="2" borderId="86" xfId="1" applyNumberFormat="1" applyFont="1" applyFill="1" applyBorder="1"/>
    <xf numFmtId="3" fontId="7" fillId="2" borderId="87" xfId="1" applyNumberFormat="1" applyFont="1" applyFill="1" applyBorder="1"/>
    <xf numFmtId="3" fontId="1" fillId="3" borderId="88" xfId="1" applyNumberFormat="1" applyFont="1" applyFill="1" applyBorder="1"/>
    <xf numFmtId="3" fontId="1" fillId="3" borderId="89" xfId="1" applyNumberFormat="1" applyFont="1" applyFill="1" applyBorder="1"/>
    <xf numFmtId="3" fontId="1" fillId="4" borderId="88" xfId="1" applyNumberFormat="1" applyFont="1" applyFill="1" applyBorder="1"/>
    <xf numFmtId="3" fontId="1" fillId="0" borderId="89" xfId="1" applyNumberFormat="1" applyFont="1" applyFill="1" applyBorder="1"/>
    <xf numFmtId="3" fontId="1" fillId="4" borderId="90" xfId="1" applyNumberFormat="1" applyFont="1" applyFill="1" applyBorder="1"/>
    <xf numFmtId="3" fontId="1" fillId="0" borderId="91" xfId="1" applyNumberFormat="1" applyFont="1" applyFill="1" applyBorder="1"/>
    <xf numFmtId="3" fontId="1" fillId="3" borderId="74" xfId="1" applyNumberFormat="1" applyFont="1" applyFill="1" applyBorder="1"/>
    <xf numFmtId="3" fontId="1" fillId="3" borderId="66" xfId="1" applyNumberFormat="1" applyFont="1" applyFill="1" applyBorder="1"/>
    <xf numFmtId="3" fontId="1" fillId="15" borderId="84" xfId="1" applyNumberFormat="1" applyFont="1" applyFill="1" applyBorder="1"/>
    <xf numFmtId="3" fontId="1" fillId="0" borderId="84" xfId="1" applyNumberFormat="1" applyFont="1" applyFill="1" applyBorder="1"/>
    <xf numFmtId="3" fontId="1" fillId="0" borderId="92" xfId="1" applyNumberFormat="1" applyFont="1" applyFill="1" applyBorder="1"/>
    <xf numFmtId="3" fontId="7" fillId="2" borderId="15" xfId="1" applyNumberFormat="1" applyFont="1" applyFill="1" applyBorder="1"/>
    <xf numFmtId="3" fontId="7" fillId="2" borderId="16" xfId="1" applyNumberFormat="1" applyFont="1" applyFill="1" applyBorder="1"/>
    <xf numFmtId="3" fontId="7" fillId="2" borderId="32" xfId="1" applyNumberFormat="1" applyFont="1" applyFill="1" applyBorder="1"/>
    <xf numFmtId="3" fontId="1" fillId="4" borderId="46" xfId="1" applyNumberFormat="1" applyFont="1" applyFill="1" applyBorder="1"/>
    <xf numFmtId="0" fontId="23" fillId="3" borderId="28" xfId="1" applyFont="1" applyFill="1" applyBorder="1"/>
    <xf numFmtId="0" fontId="24" fillId="3" borderId="30" xfId="1" applyFont="1" applyFill="1" applyBorder="1"/>
    <xf numFmtId="0" fontId="23" fillId="0" borderId="58" xfId="1" applyFont="1" applyBorder="1" applyAlignment="1">
      <alignment horizontal="left"/>
    </xf>
    <xf numFmtId="0" fontId="24" fillId="0" borderId="58" xfId="1" applyFont="1" applyFill="1" applyBorder="1"/>
    <xf numFmtId="3" fontId="7" fillId="0" borderId="3" xfId="1" applyNumberFormat="1" applyFont="1" applyFill="1" applyBorder="1" applyAlignment="1">
      <alignment horizontal="center" wrapText="1"/>
    </xf>
    <xf numFmtId="0" fontId="0" fillId="0" borderId="97" xfId="0" applyFill="1" applyBorder="1" applyAlignment="1">
      <alignment horizontal="center"/>
    </xf>
    <xf numFmtId="3" fontId="3" fillId="0" borderId="98" xfId="0" applyNumberFormat="1" applyFont="1" applyFill="1" applyBorder="1" applyAlignment="1">
      <alignment horizontal="center"/>
    </xf>
    <xf numFmtId="4" fontId="3" fillId="0" borderId="98" xfId="0" applyNumberFormat="1" applyFont="1" applyFill="1" applyBorder="1" applyAlignment="1">
      <alignment horizontal="center"/>
    </xf>
    <xf numFmtId="3" fontId="44" fillId="0" borderId="98" xfId="0" applyNumberFormat="1" applyFont="1" applyFill="1" applyBorder="1" applyAlignment="1">
      <alignment horizontal="center"/>
    </xf>
    <xf numFmtId="3" fontId="44" fillId="0" borderId="98" xfId="0" applyNumberFormat="1" applyFont="1" applyFill="1" applyBorder="1" applyAlignment="1">
      <alignment horizontal="center" wrapText="1"/>
    </xf>
    <xf numFmtId="3" fontId="44" fillId="0" borderId="99" xfId="0" applyNumberFormat="1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46" fillId="0" borderId="68" xfId="0" applyFont="1" applyFill="1" applyBorder="1"/>
    <xf numFmtId="0" fontId="46" fillId="0" borderId="69" xfId="0" applyFont="1" applyFill="1" applyBorder="1"/>
    <xf numFmtId="0" fontId="49" fillId="0" borderId="0" xfId="0" applyFont="1" applyFill="1" applyBorder="1" applyAlignment="1">
      <alignment horizontal="left"/>
    </xf>
    <xf numFmtId="0" fontId="50" fillId="0" borderId="94" xfId="0" applyFont="1" applyFill="1" applyBorder="1"/>
    <xf numFmtId="3" fontId="50" fillId="0" borderId="95" xfId="0" applyNumberFormat="1" applyFont="1" applyFill="1" applyBorder="1" applyAlignment="1">
      <alignment horizontal="right"/>
    </xf>
    <xf numFmtId="3" fontId="51" fillId="0" borderId="95" xfId="0" applyNumberFormat="1" applyFont="1" applyFill="1" applyBorder="1" applyAlignment="1">
      <alignment horizontal="right"/>
    </xf>
    <xf numFmtId="3" fontId="50" fillId="0" borderId="96" xfId="0" applyNumberFormat="1" applyFont="1" applyFill="1" applyBorder="1" applyAlignment="1">
      <alignment horizontal="right"/>
    </xf>
    <xf numFmtId="0" fontId="52" fillId="0" borderId="100" xfId="0" applyFont="1" applyFill="1" applyBorder="1"/>
    <xf numFmtId="3" fontId="50" fillId="0" borderId="93" xfId="0" applyNumberFormat="1" applyFont="1" applyFill="1" applyBorder="1" applyAlignment="1">
      <alignment horizontal="right"/>
    </xf>
    <xf numFmtId="3" fontId="51" fillId="0" borderId="93" xfId="0" applyNumberFormat="1" applyFont="1" applyFill="1" applyBorder="1" applyAlignment="1">
      <alignment horizontal="right"/>
    </xf>
    <xf numFmtId="3" fontId="50" fillId="0" borderId="101" xfId="0" applyNumberFormat="1" applyFont="1" applyFill="1" applyBorder="1" applyAlignment="1">
      <alignment horizontal="right"/>
    </xf>
    <xf numFmtId="0" fontId="50" fillId="0" borderId="74" xfId="0" applyFont="1" applyFill="1" applyBorder="1"/>
    <xf numFmtId="3" fontId="50" fillId="0" borderId="58" xfId="0" applyNumberFormat="1" applyFont="1" applyFill="1" applyBorder="1"/>
    <xf numFmtId="3" fontId="51" fillId="0" borderId="58" xfId="0" applyNumberFormat="1" applyFont="1" applyFill="1" applyBorder="1" applyAlignment="1">
      <alignment horizontal="right"/>
    </xf>
    <xf numFmtId="3" fontId="50" fillId="0" borderId="66" xfId="0" applyNumberFormat="1" applyFont="1" applyFill="1" applyBorder="1"/>
    <xf numFmtId="0" fontId="53" fillId="0" borderId="74" xfId="0" applyFont="1" applyFill="1" applyBorder="1"/>
    <xf numFmtId="3" fontId="53" fillId="0" borderId="58" xfId="0" applyNumberFormat="1" applyFont="1" applyFill="1" applyBorder="1"/>
    <xf numFmtId="3" fontId="53" fillId="0" borderId="66" xfId="0" applyNumberFormat="1" applyFont="1" applyFill="1" applyBorder="1"/>
    <xf numFmtId="0" fontId="51" fillId="0" borderId="74" xfId="0" applyFont="1" applyFill="1" applyBorder="1"/>
    <xf numFmtId="3" fontId="51" fillId="0" borderId="58" xfId="0" applyNumberFormat="1" applyFont="1" applyFill="1" applyBorder="1"/>
    <xf numFmtId="3" fontId="51" fillId="0" borderId="66" xfId="0" applyNumberFormat="1" applyFont="1" applyFill="1" applyBorder="1"/>
    <xf numFmtId="0" fontId="52" fillId="0" borderId="74" xfId="0" applyFont="1" applyFill="1" applyBorder="1"/>
    <xf numFmtId="3" fontId="50" fillId="0" borderId="58" xfId="0" applyNumberFormat="1" applyFont="1" applyFill="1" applyBorder="1" applyAlignment="1">
      <alignment horizontal="right"/>
    </xf>
    <xf numFmtId="3" fontId="50" fillId="0" borderId="66" xfId="0" applyNumberFormat="1" applyFont="1" applyFill="1" applyBorder="1" applyAlignment="1">
      <alignment horizontal="right"/>
    </xf>
    <xf numFmtId="4" fontId="53" fillId="0" borderId="58" xfId="0" applyNumberFormat="1" applyFont="1" applyFill="1" applyBorder="1"/>
    <xf numFmtId="4" fontId="53" fillId="0" borderId="66" xfId="0" applyNumberFormat="1" applyFont="1" applyFill="1" applyBorder="1"/>
    <xf numFmtId="0" fontId="53" fillId="0" borderId="74" xfId="0" applyFont="1" applyFill="1" applyBorder="1" applyAlignment="1">
      <alignment horizontal="left"/>
    </xf>
    <xf numFmtId="0" fontId="50" fillId="0" borderId="74" xfId="0" applyFont="1" applyFill="1" applyBorder="1" applyAlignment="1">
      <alignment horizontal="left"/>
    </xf>
    <xf numFmtId="3" fontId="53" fillId="0" borderId="58" xfId="0" applyNumberFormat="1" applyFont="1" applyFill="1" applyBorder="1" applyAlignment="1">
      <alignment horizontal="right"/>
    </xf>
    <xf numFmtId="0" fontId="53" fillId="0" borderId="102" xfId="0" applyFont="1" applyFill="1" applyBorder="1" applyAlignment="1">
      <alignment horizontal="left"/>
    </xf>
    <xf numFmtId="3" fontId="53" fillId="0" borderId="68" xfId="0" applyNumberFormat="1" applyFont="1" applyFill="1" applyBorder="1"/>
    <xf numFmtId="3" fontId="51" fillId="0" borderId="68" xfId="0" applyNumberFormat="1" applyFont="1" applyFill="1" applyBorder="1"/>
    <xf numFmtId="3" fontId="51" fillId="0" borderId="68" xfId="0" applyNumberFormat="1" applyFont="1" applyFill="1" applyBorder="1" applyAlignment="1">
      <alignment horizontal="right"/>
    </xf>
    <xf numFmtId="3" fontId="53" fillId="0" borderId="69" xfId="0" applyNumberFormat="1" applyFont="1" applyFill="1" applyBorder="1"/>
    <xf numFmtId="3" fontId="52" fillId="0" borderId="100" xfId="0" applyNumberFormat="1" applyFont="1" applyFill="1" applyBorder="1" applyAlignment="1"/>
    <xf numFmtId="3" fontId="52" fillId="0" borderId="74" xfId="0" applyNumberFormat="1" applyFont="1" applyFill="1" applyBorder="1" applyAlignment="1">
      <alignment horizontal="left"/>
    </xf>
    <xf numFmtId="0" fontId="53" fillId="0" borderId="102" xfId="0" applyFont="1" applyFill="1" applyBorder="1"/>
    <xf numFmtId="0" fontId="50" fillId="0" borderId="94" xfId="0" applyFont="1" applyFill="1" applyBorder="1" applyAlignment="1">
      <alignment horizontal="left"/>
    </xf>
    <xf numFmtId="0" fontId="53" fillId="0" borderId="100" xfId="0" applyFont="1" applyFill="1" applyBorder="1"/>
    <xf numFmtId="3" fontId="53" fillId="0" borderId="93" xfId="0" applyNumberFormat="1" applyFont="1" applyFill="1" applyBorder="1"/>
    <xf numFmtId="3" fontId="51" fillId="0" borderId="93" xfId="0" applyNumberFormat="1" applyFont="1" applyFill="1" applyBorder="1"/>
    <xf numFmtId="3" fontId="53" fillId="0" borderId="101" xfId="0" applyNumberFormat="1" applyFont="1" applyFill="1" applyBorder="1"/>
    <xf numFmtId="0" fontId="50" fillId="0" borderId="75" xfId="0" applyFont="1" applyFill="1" applyBorder="1" applyAlignment="1">
      <alignment horizontal="left"/>
    </xf>
    <xf numFmtId="3" fontId="50" fillId="0" borderId="71" xfId="0" applyNumberFormat="1" applyFont="1" applyFill="1" applyBorder="1" applyAlignment="1">
      <alignment horizontal="right"/>
    </xf>
    <xf numFmtId="3" fontId="51" fillId="0" borderId="71" xfId="0" applyNumberFormat="1" applyFont="1" applyFill="1" applyBorder="1" applyAlignment="1">
      <alignment horizontal="right"/>
    </xf>
    <xf numFmtId="3" fontId="50" fillId="0" borderId="72" xfId="0" applyNumberFormat="1" applyFont="1" applyFill="1" applyBorder="1" applyAlignment="1">
      <alignment horizontal="right"/>
    </xf>
    <xf numFmtId="0" fontId="54" fillId="0" borderId="109" xfId="1" applyFont="1" applyFill="1" applyBorder="1"/>
    <xf numFmtId="0" fontId="55" fillId="0" borderId="94" xfId="1" applyFont="1" applyFill="1" applyBorder="1"/>
    <xf numFmtId="0" fontId="56" fillId="0" borderId="95" xfId="0" applyFont="1" applyFill="1" applyBorder="1"/>
    <xf numFmtId="0" fontId="56" fillId="0" borderId="110" xfId="0" applyFont="1" applyFill="1" applyBorder="1"/>
    <xf numFmtId="0" fontId="56" fillId="0" borderId="94" xfId="0" applyFont="1" applyFill="1" applyBorder="1"/>
    <xf numFmtId="0" fontId="56" fillId="0" borderId="96" xfId="0" applyFont="1" applyFill="1" applyBorder="1"/>
    <xf numFmtId="0" fontId="56" fillId="0" borderId="111" xfId="0" applyFont="1" applyFill="1" applyBorder="1"/>
    <xf numFmtId="0" fontId="47" fillId="0" borderId="95" xfId="0" applyFont="1" applyFill="1" applyBorder="1"/>
    <xf numFmtId="0" fontId="47" fillId="0" borderId="110" xfId="0" applyFont="1" applyFill="1" applyBorder="1"/>
    <xf numFmtId="0" fontId="47" fillId="0" borderId="94" xfId="0" applyFont="1" applyFill="1" applyBorder="1"/>
    <xf numFmtId="0" fontId="47" fillId="0" borderId="96" xfId="0" applyFont="1" applyFill="1" applyBorder="1"/>
    <xf numFmtId="0" fontId="47" fillId="0" borderId="111" xfId="0" applyFont="1" applyFill="1" applyBorder="1"/>
    <xf numFmtId="0" fontId="56" fillId="0" borderId="93" xfId="0" applyFont="1" applyFill="1" applyBorder="1"/>
    <xf numFmtId="0" fontId="56" fillId="0" borderId="108" xfId="0" applyFont="1" applyFill="1" applyBorder="1"/>
    <xf numFmtId="0" fontId="56" fillId="0" borderId="100" xfId="0" applyFont="1" applyFill="1" applyBorder="1"/>
    <xf numFmtId="0" fontId="56" fillId="0" borderId="101" xfId="0" applyFont="1" applyFill="1" applyBorder="1"/>
    <xf numFmtId="0" fontId="56" fillId="0" borderId="105" xfId="0" applyFont="1" applyFill="1" applyBorder="1"/>
    <xf numFmtId="0" fontId="56" fillId="0" borderId="58" xfId="0" applyFont="1" applyFill="1" applyBorder="1"/>
    <xf numFmtId="0" fontId="56" fillId="0" borderId="84" xfId="0" applyFont="1" applyFill="1" applyBorder="1"/>
    <xf numFmtId="0" fontId="56" fillId="0" borderId="74" xfId="0" applyFont="1" applyFill="1" applyBorder="1"/>
    <xf numFmtId="0" fontId="56" fillId="0" borderId="66" xfId="0" applyFont="1" applyFill="1" applyBorder="1"/>
    <xf numFmtId="0" fontId="56" fillId="0" borderId="65" xfId="0" applyFont="1" applyFill="1" applyBorder="1"/>
    <xf numFmtId="0" fontId="56" fillId="0" borderId="68" xfId="0" applyFont="1" applyFill="1" applyBorder="1"/>
    <xf numFmtId="0" fontId="56" fillId="0" borderId="92" xfId="0" applyFont="1" applyFill="1" applyBorder="1"/>
    <xf numFmtId="0" fontId="56" fillId="0" borderId="102" xfId="0" applyFont="1" applyFill="1" applyBorder="1"/>
    <xf numFmtId="0" fontId="56" fillId="0" borderId="69" xfId="0" applyFont="1" applyFill="1" applyBorder="1"/>
    <xf numFmtId="0" fontId="56" fillId="0" borderId="67" xfId="0" applyFont="1" applyFill="1" applyBorder="1"/>
    <xf numFmtId="0" fontId="47" fillId="0" borderId="58" xfId="0" applyFont="1" applyFill="1" applyBorder="1"/>
    <xf numFmtId="0" fontId="47" fillId="0" borderId="84" xfId="0" applyFont="1" applyFill="1" applyBorder="1"/>
    <xf numFmtId="0" fontId="47" fillId="0" borderId="74" xfId="0" applyFont="1" applyFill="1" applyBorder="1"/>
    <xf numFmtId="0" fontId="47" fillId="0" borderId="66" xfId="0" applyFont="1" applyFill="1" applyBorder="1"/>
    <xf numFmtId="0" fontId="47" fillId="0" borderId="65" xfId="0" applyFont="1" applyFill="1" applyBorder="1"/>
    <xf numFmtId="0" fontId="56" fillId="0" borderId="77" xfId="0" applyFont="1" applyFill="1" applyBorder="1"/>
    <xf numFmtId="0" fontId="56" fillId="0" borderId="80" xfId="0" applyFont="1" applyFill="1" applyBorder="1"/>
    <xf numFmtId="0" fontId="56" fillId="0" borderId="116" xfId="0" applyFont="1" applyFill="1" applyBorder="1"/>
    <xf numFmtId="0" fontId="56" fillId="0" borderId="117" xfId="0" applyFont="1" applyFill="1" applyBorder="1"/>
    <xf numFmtId="0" fontId="56" fillId="0" borderId="76" xfId="0" applyFont="1" applyFill="1" applyBorder="1"/>
    <xf numFmtId="0" fontId="2" fillId="0" borderId="0" xfId="0" applyFont="1" applyBorder="1" applyAlignment="1">
      <alignment horizontal="center" wrapText="1"/>
    </xf>
    <xf numFmtId="0" fontId="48" fillId="0" borderId="0" xfId="0" applyFont="1" applyAlignment="1">
      <alignment horizontal="center"/>
    </xf>
    <xf numFmtId="0" fontId="45" fillId="0" borderId="109" xfId="1" applyFont="1" applyFill="1" applyBorder="1" applyAlignment="1">
      <alignment horizontal="left"/>
    </xf>
    <xf numFmtId="0" fontId="45" fillId="0" borderId="111" xfId="1" applyFont="1" applyFill="1" applyBorder="1" applyAlignment="1">
      <alignment horizontal="left"/>
    </xf>
    <xf numFmtId="0" fontId="47" fillId="0" borderId="112" xfId="0" applyFont="1" applyFill="1" applyBorder="1" applyAlignment="1">
      <alignment horizontal="center" wrapText="1"/>
    </xf>
    <xf numFmtId="0" fontId="47" fillId="0" borderId="113" xfId="0" applyFont="1" applyFill="1" applyBorder="1" applyAlignment="1">
      <alignment horizontal="center"/>
    </xf>
    <xf numFmtId="0" fontId="47" fillId="0" borderId="114" xfId="0" applyFont="1" applyFill="1" applyBorder="1" applyAlignment="1">
      <alignment horizontal="center"/>
    </xf>
    <xf numFmtId="0" fontId="47" fillId="0" borderId="112" xfId="0" applyFont="1" applyFill="1" applyBorder="1" applyAlignment="1">
      <alignment horizontal="center"/>
    </xf>
    <xf numFmtId="0" fontId="47" fillId="0" borderId="62" xfId="0" applyFont="1" applyFill="1" applyBorder="1" applyAlignment="1">
      <alignment horizontal="center"/>
    </xf>
    <xf numFmtId="0" fontId="45" fillId="0" borderId="104" xfId="1" applyFont="1" applyFill="1" applyBorder="1" applyAlignment="1">
      <alignment horizontal="left"/>
    </xf>
    <xf numFmtId="0" fontId="45" fillId="0" borderId="105" xfId="1" applyFont="1" applyFill="1" applyBorder="1" applyAlignment="1">
      <alignment horizontal="left"/>
    </xf>
    <xf numFmtId="0" fontId="45" fillId="0" borderId="106" xfId="1" applyFont="1" applyFill="1" applyBorder="1" applyAlignment="1">
      <alignment horizontal="left"/>
    </xf>
    <xf numFmtId="0" fontId="45" fillId="0" borderId="65" xfId="1" applyFont="1" applyFill="1" applyBorder="1" applyAlignment="1">
      <alignment horizontal="left"/>
    </xf>
    <xf numFmtId="0" fontId="14" fillId="0" borderId="103" xfId="1" applyFont="1" applyFill="1" applyBorder="1" applyAlignment="1">
      <alignment horizontal="left" vertical="center"/>
    </xf>
    <xf numFmtId="0" fontId="14" fillId="0" borderId="78" xfId="1" applyFont="1" applyFill="1" applyBorder="1" applyAlignment="1">
      <alignment horizontal="left" vertical="center"/>
    </xf>
    <xf numFmtId="0" fontId="14" fillId="0" borderId="115" xfId="1" applyFont="1" applyFill="1" applyBorder="1" applyAlignment="1">
      <alignment horizontal="left" vertical="center"/>
    </xf>
    <xf numFmtId="0" fontId="14" fillId="0" borderId="76" xfId="1" applyFont="1" applyFill="1" applyBorder="1" applyAlignment="1">
      <alignment horizontal="left" vertical="center"/>
    </xf>
    <xf numFmtId="0" fontId="45" fillId="0" borderId="107" xfId="1" applyFont="1" applyFill="1" applyBorder="1" applyAlignment="1">
      <alignment horizontal="left"/>
    </xf>
    <xf numFmtId="0" fontId="45" fillId="0" borderId="67" xfId="1" applyFont="1" applyFill="1" applyBorder="1" applyAlignment="1">
      <alignment horizontal="left"/>
    </xf>
    <xf numFmtId="0" fontId="45" fillId="0" borderId="115" xfId="1" applyFont="1" applyFill="1" applyBorder="1" applyAlignment="1">
      <alignment horizontal="left"/>
    </xf>
    <xf numFmtId="0" fontId="45" fillId="0" borderId="76" xfId="1" applyFont="1" applyFill="1" applyBorder="1" applyAlignment="1">
      <alignment horizontal="left"/>
    </xf>
    <xf numFmtId="4" fontId="2" fillId="0" borderId="0" xfId="1" applyNumberFormat="1" applyFont="1" applyBorder="1" applyAlignment="1">
      <alignment horizontal="center" wrapText="1"/>
    </xf>
    <xf numFmtId="4" fontId="2" fillId="0" borderId="0" xfId="1" applyNumberFormat="1" applyFont="1" applyBorder="1" applyAlignment="1">
      <alignment horizontal="center"/>
    </xf>
    <xf numFmtId="3" fontId="16" fillId="0" borderId="50" xfId="1" applyNumberFormat="1" applyFont="1" applyFill="1" applyBorder="1" applyAlignment="1">
      <alignment horizontal="center"/>
    </xf>
    <xf numFmtId="3" fontId="21" fillId="4" borderId="53" xfId="1" applyNumberFormat="1" applyFont="1" applyFill="1" applyBorder="1" applyAlignment="1">
      <alignment horizontal="center" vertical="center" wrapText="1"/>
    </xf>
    <xf numFmtId="0" fontId="7" fillId="7" borderId="48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3" xfId="1" applyNumberFormat="1" applyFont="1" applyFill="1" applyBorder="1" applyAlignment="1">
      <alignment horizontal="center" vertical="center" wrapText="1"/>
    </xf>
    <xf numFmtId="3" fontId="16" fillId="6" borderId="50" xfId="1" applyNumberFormat="1" applyFont="1" applyFill="1" applyBorder="1" applyAlignment="1">
      <alignment horizontal="center"/>
    </xf>
    <xf numFmtId="0" fontId="16" fillId="0" borderId="34" xfId="1" applyFont="1" applyBorder="1" applyAlignment="1">
      <alignment horizontal="center"/>
    </xf>
    <xf numFmtId="0" fontId="16" fillId="0" borderId="61" xfId="1" applyFont="1" applyBorder="1" applyAlignment="1">
      <alignment horizontal="center"/>
    </xf>
    <xf numFmtId="0" fontId="2" fillId="0" borderId="40" xfId="0" applyFont="1" applyBorder="1" applyAlignment="1">
      <alignment horizontal="center" wrapText="1"/>
    </xf>
    <xf numFmtId="3" fontId="21" fillId="10" borderId="53" xfId="1" applyNumberFormat="1" applyFont="1" applyFill="1" applyBorder="1" applyAlignment="1">
      <alignment horizontal="center" vertical="center" wrapText="1"/>
    </xf>
    <xf numFmtId="0" fontId="7" fillId="17" borderId="1" xfId="1" applyFont="1" applyFill="1" applyBorder="1" applyAlignment="1">
      <alignment horizontal="left" vertical="center"/>
    </xf>
    <xf numFmtId="49" fontId="21" fillId="10" borderId="35" xfId="1" applyNumberFormat="1" applyFont="1" applyFill="1" applyBorder="1" applyAlignment="1">
      <alignment horizontal="center" vertical="center" wrapText="1"/>
    </xf>
    <xf numFmtId="49" fontId="21" fillId="10" borderId="53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61" xfId="1" applyFont="1" applyFill="1" applyBorder="1" applyAlignment="1">
      <alignment horizont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u&#318;ky%20%20podrobn&#233;%20%202013%20uprav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50;prava%20tabu&#318;ky%20%20podrobn&#233;%20%20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ormatik\eo_folder\Tibor\tabu&#318;ky%20%20podrobn&#233;%20decemb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</sheetNames>
    <sheetDataSet>
      <sheetData sheetId="0" refreshError="1">
        <row r="5">
          <cell r="E5">
            <v>38994</v>
          </cell>
        </row>
        <row r="14">
          <cell r="E14">
            <v>26871</v>
          </cell>
          <cell r="K14">
            <v>26321</v>
          </cell>
        </row>
        <row r="21">
          <cell r="E21">
            <v>32980</v>
          </cell>
        </row>
        <row r="25">
          <cell r="K25">
            <v>0</v>
          </cell>
        </row>
        <row r="29">
          <cell r="E29">
            <v>6000</v>
          </cell>
          <cell r="K29">
            <v>3950</v>
          </cell>
        </row>
        <row r="38">
          <cell r="E38">
            <v>0</v>
          </cell>
          <cell r="K38">
            <v>9000</v>
          </cell>
        </row>
        <row r="41">
          <cell r="E41">
            <v>10800</v>
          </cell>
          <cell r="F41">
            <v>15000</v>
          </cell>
          <cell r="K41">
            <v>9650</v>
          </cell>
          <cell r="L41">
            <v>25000</v>
          </cell>
        </row>
        <row r="51">
          <cell r="E51">
            <v>51195</v>
          </cell>
          <cell r="K51">
            <v>43870</v>
          </cell>
        </row>
        <row r="60">
          <cell r="E60">
            <v>3300</v>
          </cell>
        </row>
        <row r="62">
          <cell r="E62">
            <v>11941</v>
          </cell>
          <cell r="K62">
            <v>8366</v>
          </cell>
        </row>
        <row r="66">
          <cell r="K66">
            <v>0</v>
          </cell>
        </row>
      </sheetData>
      <sheetData sheetId="1" refreshError="1">
        <row r="5">
          <cell r="K5">
            <v>130</v>
          </cell>
          <cell r="Q5">
            <v>130</v>
          </cell>
        </row>
        <row r="7">
          <cell r="K7">
            <v>920</v>
          </cell>
          <cell r="Q7">
            <v>1000</v>
          </cell>
        </row>
        <row r="10">
          <cell r="K10">
            <v>17150</v>
          </cell>
        </row>
        <row r="16">
          <cell r="K16">
            <v>1425</v>
          </cell>
          <cell r="Q16">
            <v>1200</v>
          </cell>
        </row>
        <row r="18">
          <cell r="K18">
            <v>500</v>
          </cell>
          <cell r="Q18">
            <v>0</v>
          </cell>
        </row>
        <row r="21">
          <cell r="K21">
            <v>70</v>
          </cell>
          <cell r="Q21">
            <v>0</v>
          </cell>
        </row>
        <row r="23">
          <cell r="K23">
            <v>1377</v>
          </cell>
          <cell r="Q23">
            <v>1220</v>
          </cell>
        </row>
        <row r="25">
          <cell r="K25">
            <v>0</v>
          </cell>
          <cell r="Q25">
            <v>0</v>
          </cell>
        </row>
        <row r="29">
          <cell r="K29">
            <v>3020</v>
          </cell>
        </row>
        <row r="49">
          <cell r="K49">
            <v>1880</v>
          </cell>
          <cell r="Q49">
            <v>1780</v>
          </cell>
        </row>
        <row r="54">
          <cell r="K54">
            <v>3000</v>
          </cell>
        </row>
      </sheetData>
      <sheetData sheetId="2" refreshError="1">
        <row r="4">
          <cell r="K4">
            <v>42915</v>
          </cell>
        </row>
        <row r="23">
          <cell r="K23">
            <v>30256</v>
          </cell>
        </row>
        <row r="27">
          <cell r="K27">
            <v>6000</v>
          </cell>
        </row>
        <row r="31">
          <cell r="K31">
            <v>800</v>
          </cell>
        </row>
        <row r="35">
          <cell r="K35">
            <v>172109</v>
          </cell>
          <cell r="Q35">
            <v>139758</v>
          </cell>
          <cell r="R35">
            <v>0</v>
          </cell>
        </row>
        <row r="80">
          <cell r="K80">
            <v>5000</v>
          </cell>
        </row>
        <row r="83">
          <cell r="K83">
            <v>4130</v>
          </cell>
        </row>
        <row r="89">
          <cell r="K89">
            <v>1398</v>
          </cell>
        </row>
      </sheetData>
      <sheetData sheetId="3" refreshError="1">
        <row r="4">
          <cell r="K4">
            <v>21100</v>
          </cell>
        </row>
        <row r="18">
          <cell r="K18">
            <v>15691</v>
          </cell>
        </row>
        <row r="27">
          <cell r="K27">
            <v>100</v>
          </cell>
          <cell r="Q27">
            <v>10</v>
          </cell>
        </row>
        <row r="29">
          <cell r="K29">
            <v>0</v>
          </cell>
        </row>
      </sheetData>
      <sheetData sheetId="4" refreshError="1">
        <row r="5">
          <cell r="K5">
            <v>335127</v>
          </cell>
        </row>
        <row r="45">
          <cell r="K45">
            <v>64003</v>
          </cell>
        </row>
        <row r="60">
          <cell r="K60">
            <v>35918</v>
          </cell>
          <cell r="Q60">
            <v>36887</v>
          </cell>
        </row>
        <row r="63">
          <cell r="K63">
            <v>38139</v>
          </cell>
        </row>
        <row r="71">
          <cell r="K71">
            <v>0</v>
          </cell>
          <cell r="Q71">
            <v>0</v>
          </cell>
        </row>
        <row r="73">
          <cell r="K73">
            <v>1202</v>
          </cell>
          <cell r="Q73">
            <v>1650</v>
          </cell>
        </row>
        <row r="86">
          <cell r="K86">
            <v>0</v>
          </cell>
        </row>
        <row r="89">
          <cell r="K89">
            <v>50143</v>
          </cell>
        </row>
        <row r="91">
          <cell r="K91">
            <v>178532</v>
          </cell>
        </row>
        <row r="94">
          <cell r="K94">
            <v>0</v>
          </cell>
          <cell r="Q94">
            <v>0</v>
          </cell>
        </row>
        <row r="98">
          <cell r="K98">
            <v>1650</v>
          </cell>
          <cell r="Q98">
            <v>1300</v>
          </cell>
        </row>
        <row r="100">
          <cell r="K100">
            <v>0</v>
          </cell>
          <cell r="Q100">
            <v>0</v>
          </cell>
        </row>
      </sheetData>
      <sheetData sheetId="5" refreshError="1">
        <row r="5">
          <cell r="K5">
            <v>400</v>
          </cell>
          <cell r="Q5">
            <v>550</v>
          </cell>
        </row>
        <row r="8">
          <cell r="K8">
            <v>524428</v>
          </cell>
          <cell r="Q8">
            <v>590000</v>
          </cell>
        </row>
        <row r="12">
          <cell r="K12">
            <v>82087</v>
          </cell>
          <cell r="Q12">
            <v>73500</v>
          </cell>
        </row>
        <row r="16">
          <cell r="K16">
            <v>14000</v>
          </cell>
          <cell r="Q16">
            <v>13700</v>
          </cell>
        </row>
        <row r="18">
          <cell r="K18">
            <v>85500</v>
          </cell>
          <cell r="Q18">
            <v>82600</v>
          </cell>
        </row>
      </sheetData>
      <sheetData sheetId="6" refreshError="1">
        <row r="5">
          <cell r="K5">
            <v>0</v>
          </cell>
          <cell r="Q5">
            <v>0</v>
          </cell>
        </row>
        <row r="7">
          <cell r="K7">
            <v>143056</v>
          </cell>
          <cell r="L7">
            <v>415385</v>
          </cell>
          <cell r="M7">
            <v>305184</v>
          </cell>
          <cell r="Q7">
            <v>149669</v>
          </cell>
          <cell r="R7">
            <v>8850</v>
          </cell>
          <cell r="S7">
            <v>393048</v>
          </cell>
        </row>
        <row r="18">
          <cell r="K18">
            <v>40000</v>
          </cell>
        </row>
        <row r="21">
          <cell r="K21">
            <v>22620</v>
          </cell>
        </row>
        <row r="24">
          <cell r="K24">
            <v>89253</v>
          </cell>
          <cell r="Q24">
            <v>87000</v>
          </cell>
        </row>
        <row r="26">
          <cell r="K26">
            <v>13305</v>
          </cell>
          <cell r="Q26">
            <v>19500</v>
          </cell>
        </row>
        <row r="30">
          <cell r="K30">
            <v>10790</v>
          </cell>
        </row>
        <row r="34">
          <cell r="K34">
            <v>0</v>
          </cell>
          <cell r="Q34">
            <v>0</v>
          </cell>
          <cell r="R34">
            <v>120000</v>
          </cell>
        </row>
        <row r="36">
          <cell r="K36">
            <v>3150</v>
          </cell>
        </row>
        <row r="39">
          <cell r="K39">
            <v>0</v>
          </cell>
          <cell r="Q39">
            <v>0</v>
          </cell>
        </row>
        <row r="42">
          <cell r="K42">
            <v>500</v>
          </cell>
          <cell r="Q42">
            <v>0</v>
          </cell>
        </row>
      </sheetData>
      <sheetData sheetId="7" refreshError="1">
        <row r="5">
          <cell r="K5">
            <v>65440</v>
          </cell>
        </row>
        <row r="7">
          <cell r="K7">
            <v>1000</v>
          </cell>
        </row>
      </sheetData>
      <sheetData sheetId="8" refreshError="1">
        <row r="4">
          <cell r="Q4">
            <v>2350</v>
          </cell>
        </row>
        <row r="31">
          <cell r="Q31">
            <v>144781</v>
          </cell>
        </row>
        <row r="32">
          <cell r="Q32">
            <v>268814</v>
          </cell>
        </row>
        <row r="33">
          <cell r="Q33">
            <v>365421</v>
          </cell>
        </row>
        <row r="36">
          <cell r="Q36">
            <v>0</v>
          </cell>
        </row>
        <row r="37">
          <cell r="Q37">
            <v>190334</v>
          </cell>
        </row>
        <row r="38">
          <cell r="Q38">
            <v>146882</v>
          </cell>
        </row>
        <row r="41">
          <cell r="Q41">
            <v>137986</v>
          </cell>
        </row>
        <row r="43">
          <cell r="Q43">
            <v>218032</v>
          </cell>
        </row>
        <row r="44">
          <cell r="Q44">
            <v>593731</v>
          </cell>
        </row>
        <row r="45">
          <cell r="Q45">
            <v>948901</v>
          </cell>
          <cell r="S45">
            <v>231586</v>
          </cell>
        </row>
        <row r="49">
          <cell r="Q49">
            <v>555342</v>
          </cell>
        </row>
        <row r="50">
          <cell r="Q50">
            <v>574862</v>
          </cell>
        </row>
        <row r="51">
          <cell r="Q51">
            <v>317103</v>
          </cell>
          <cell r="R51">
            <v>45000</v>
          </cell>
        </row>
        <row r="55">
          <cell r="Q55">
            <v>314557</v>
          </cell>
        </row>
        <row r="56">
          <cell r="Q56">
            <v>164732</v>
          </cell>
        </row>
        <row r="57">
          <cell r="Q57">
            <v>150056</v>
          </cell>
        </row>
        <row r="67">
          <cell r="Q67">
            <v>243590</v>
          </cell>
        </row>
        <row r="68">
          <cell r="Q68">
            <v>0</v>
          </cell>
        </row>
      </sheetData>
      <sheetData sheetId="9" refreshError="1">
        <row r="4">
          <cell r="K4">
            <v>700</v>
          </cell>
          <cell r="Q4">
            <v>500</v>
          </cell>
        </row>
        <row r="9">
          <cell r="K9">
            <v>52949</v>
          </cell>
        </row>
        <row r="20">
          <cell r="K20">
            <v>87688</v>
          </cell>
          <cell r="R20">
            <v>804</v>
          </cell>
        </row>
        <row r="32">
          <cell r="K32">
            <v>18395</v>
          </cell>
        </row>
        <row r="38">
          <cell r="K38">
            <v>86840</v>
          </cell>
          <cell r="Q38">
            <v>202000</v>
          </cell>
        </row>
        <row r="49">
          <cell r="K49">
            <v>3331</v>
          </cell>
        </row>
        <row r="55">
          <cell r="Q55">
            <v>3870</v>
          </cell>
        </row>
        <row r="59">
          <cell r="Q59">
            <v>48000</v>
          </cell>
        </row>
      </sheetData>
      <sheetData sheetId="10" refreshError="1">
        <row r="4">
          <cell r="K4">
            <v>1600</v>
          </cell>
        </row>
        <row r="19">
          <cell r="K19">
            <v>111500</v>
          </cell>
          <cell r="Q19">
            <v>109500</v>
          </cell>
        </row>
        <row r="24">
          <cell r="K24">
            <v>2913</v>
          </cell>
          <cell r="Q24">
            <v>1850</v>
          </cell>
        </row>
        <row r="37">
          <cell r="K37">
            <v>301742</v>
          </cell>
          <cell r="R37">
            <v>65088</v>
          </cell>
        </row>
        <row r="115">
          <cell r="K115">
            <v>18645</v>
          </cell>
        </row>
        <row r="131">
          <cell r="K131">
            <v>3300</v>
          </cell>
          <cell r="Q131">
            <v>0</v>
          </cell>
        </row>
        <row r="134">
          <cell r="K134">
            <v>0</v>
          </cell>
          <cell r="Q134">
            <v>0</v>
          </cell>
        </row>
      </sheetData>
      <sheetData sheetId="11" refreshError="1">
        <row r="5">
          <cell r="K5">
            <v>125485</v>
          </cell>
          <cell r="Q5">
            <v>116300</v>
          </cell>
        </row>
        <row r="16">
          <cell r="K16">
            <v>0</v>
          </cell>
          <cell r="Q16">
            <v>0</v>
          </cell>
        </row>
        <row r="18">
          <cell r="K18">
            <v>252523</v>
          </cell>
          <cell r="L18">
            <v>1527425</v>
          </cell>
        </row>
        <row r="35">
          <cell r="K35">
            <v>3150</v>
          </cell>
          <cell r="Q35">
            <v>3300</v>
          </cell>
        </row>
        <row r="41">
          <cell r="K41">
            <v>0</v>
          </cell>
          <cell r="Q41">
            <v>3000</v>
          </cell>
        </row>
        <row r="44">
          <cell r="K44">
            <v>5000</v>
          </cell>
          <cell r="Q44">
            <v>7000</v>
          </cell>
        </row>
        <row r="54">
          <cell r="K54">
            <v>500</v>
          </cell>
          <cell r="Q54">
            <v>0</v>
          </cell>
        </row>
        <row r="56">
          <cell r="K56">
            <v>17000</v>
          </cell>
        </row>
        <row r="63">
          <cell r="K63">
            <v>14570</v>
          </cell>
        </row>
        <row r="87">
          <cell r="K87">
            <v>0</v>
          </cell>
        </row>
      </sheetData>
      <sheetData sheetId="12" refreshError="1">
        <row r="5">
          <cell r="K5">
            <v>15210</v>
          </cell>
          <cell r="Q5">
            <v>0</v>
          </cell>
        </row>
        <row r="7">
          <cell r="K7">
            <v>18000</v>
          </cell>
          <cell r="Q7">
            <v>0</v>
          </cell>
        </row>
        <row r="8">
          <cell r="K8">
            <v>1283</v>
          </cell>
          <cell r="Q8">
            <v>2000</v>
          </cell>
        </row>
        <row r="11">
          <cell r="K11">
            <v>226400</v>
          </cell>
          <cell r="L11">
            <v>14000</v>
          </cell>
          <cell r="Q11">
            <v>160</v>
          </cell>
        </row>
        <row r="17">
          <cell r="K17">
            <v>52150</v>
          </cell>
          <cell r="Q17">
            <v>0</v>
          </cell>
        </row>
        <row r="18">
          <cell r="K18">
            <v>12870</v>
          </cell>
          <cell r="Q18">
            <v>11000</v>
          </cell>
        </row>
        <row r="20">
          <cell r="K20">
            <v>26700</v>
          </cell>
          <cell r="Q20">
            <v>0</v>
          </cell>
        </row>
        <row r="22">
          <cell r="K22">
            <v>32570</v>
          </cell>
          <cell r="Q22">
            <v>0</v>
          </cell>
        </row>
        <row r="24">
          <cell r="K24">
            <v>40310</v>
          </cell>
          <cell r="Q24">
            <v>0</v>
          </cell>
        </row>
        <row r="25">
          <cell r="K25">
            <v>85600</v>
          </cell>
          <cell r="L25">
            <v>1157243</v>
          </cell>
          <cell r="Q25">
            <v>0</v>
          </cell>
          <cell r="R25">
            <v>2034330</v>
          </cell>
        </row>
        <row r="36">
          <cell r="K36">
            <v>18020</v>
          </cell>
          <cell r="Q36">
            <v>0</v>
          </cell>
        </row>
        <row r="39">
          <cell r="K39">
            <v>319</v>
          </cell>
          <cell r="Q39">
            <v>1000</v>
          </cell>
        </row>
        <row r="41">
          <cell r="K41">
            <v>6990</v>
          </cell>
          <cell r="Q41">
            <v>0</v>
          </cell>
        </row>
        <row r="42">
          <cell r="K42">
            <v>6250</v>
          </cell>
          <cell r="Q42">
            <v>0</v>
          </cell>
        </row>
        <row r="43">
          <cell r="K43">
            <v>11707</v>
          </cell>
          <cell r="Q43">
            <v>10413</v>
          </cell>
        </row>
        <row r="52">
          <cell r="Q52">
            <v>21315</v>
          </cell>
        </row>
        <row r="53">
          <cell r="K53">
            <v>4030</v>
          </cell>
        </row>
        <row r="73"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</row>
        <row r="76">
          <cell r="Q76">
            <v>513430</v>
          </cell>
        </row>
      </sheetData>
      <sheetData sheetId="13" refreshError="1">
        <row r="16">
          <cell r="K16">
            <v>335975</v>
          </cell>
          <cell r="M16">
            <v>118037</v>
          </cell>
          <cell r="Q16">
            <v>315890</v>
          </cell>
          <cell r="S16">
            <v>121080</v>
          </cell>
        </row>
      </sheetData>
      <sheetData sheetId="14" refreshError="1">
        <row r="4">
          <cell r="K4">
            <v>1144801</v>
          </cell>
          <cell r="Q4">
            <v>1072873</v>
          </cell>
        </row>
        <row r="84">
          <cell r="K84">
            <v>444550</v>
          </cell>
          <cell r="Q84">
            <v>418700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</sheetNames>
    <sheetDataSet>
      <sheetData sheetId="0">
        <row r="5">
          <cell r="E5">
            <v>38994</v>
          </cell>
          <cell r="F5">
            <v>0</v>
          </cell>
          <cell r="G5">
            <v>0</v>
          </cell>
          <cell r="K5">
            <v>39550</v>
          </cell>
          <cell r="L5">
            <v>0</v>
          </cell>
          <cell r="M5">
            <v>0</v>
          </cell>
        </row>
        <row r="14">
          <cell r="E14">
            <v>26871</v>
          </cell>
          <cell r="F14">
            <v>0</v>
          </cell>
          <cell r="G14">
            <v>0</v>
          </cell>
          <cell r="K14">
            <v>26321</v>
          </cell>
          <cell r="L14">
            <v>0</v>
          </cell>
          <cell r="M14">
            <v>0</v>
          </cell>
        </row>
        <row r="22">
          <cell r="E22">
            <v>32980</v>
          </cell>
          <cell r="F22">
            <v>0</v>
          </cell>
          <cell r="G22">
            <v>0</v>
          </cell>
          <cell r="K22">
            <v>34932</v>
          </cell>
          <cell r="L22">
            <v>0</v>
          </cell>
          <cell r="M22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K26">
            <v>0</v>
          </cell>
          <cell r="L26">
            <v>0</v>
          </cell>
          <cell r="M26">
            <v>0</v>
          </cell>
        </row>
        <row r="30">
          <cell r="E30">
            <v>6000</v>
          </cell>
          <cell r="F30">
            <v>0</v>
          </cell>
          <cell r="G30">
            <v>0</v>
          </cell>
          <cell r="K30">
            <v>2046</v>
          </cell>
          <cell r="L30">
            <v>0</v>
          </cell>
          <cell r="M30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K39">
            <v>10904</v>
          </cell>
          <cell r="L39">
            <v>0</v>
          </cell>
          <cell r="M39">
            <v>0</v>
          </cell>
        </row>
        <row r="42">
          <cell r="E42">
            <v>10800</v>
          </cell>
          <cell r="F42">
            <v>15000</v>
          </cell>
          <cell r="G42">
            <v>0</v>
          </cell>
          <cell r="K42">
            <v>9650</v>
          </cell>
          <cell r="L42">
            <v>25000</v>
          </cell>
          <cell r="M42">
            <v>0</v>
          </cell>
        </row>
        <row r="52">
          <cell r="E52">
            <v>51195</v>
          </cell>
          <cell r="F52">
            <v>0</v>
          </cell>
          <cell r="G52">
            <v>0</v>
          </cell>
          <cell r="K52">
            <v>43870</v>
          </cell>
          <cell r="L52">
            <v>0</v>
          </cell>
          <cell r="M52">
            <v>0</v>
          </cell>
        </row>
        <row r="61">
          <cell r="E61">
            <v>3300</v>
          </cell>
          <cell r="F61">
            <v>0</v>
          </cell>
          <cell r="G61">
            <v>0</v>
          </cell>
          <cell r="K61">
            <v>3668</v>
          </cell>
          <cell r="L61">
            <v>0</v>
          </cell>
          <cell r="M61">
            <v>0</v>
          </cell>
        </row>
        <row r="63">
          <cell r="E63">
            <v>11941</v>
          </cell>
          <cell r="F63">
            <v>0</v>
          </cell>
          <cell r="G63">
            <v>0</v>
          </cell>
          <cell r="K63">
            <v>8366</v>
          </cell>
          <cell r="L63">
            <v>0</v>
          </cell>
          <cell r="M63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K67">
            <v>0</v>
          </cell>
          <cell r="L67">
            <v>0</v>
          </cell>
          <cell r="M67">
            <v>0</v>
          </cell>
        </row>
      </sheetData>
      <sheetData sheetId="1">
        <row r="5">
          <cell r="F5">
            <v>0</v>
          </cell>
          <cell r="G5">
            <v>0</v>
          </cell>
          <cell r="I5">
            <v>0</v>
          </cell>
          <cell r="J5">
            <v>0</v>
          </cell>
          <cell r="K5">
            <v>130</v>
          </cell>
          <cell r="L5">
            <v>0</v>
          </cell>
          <cell r="M5">
            <v>0</v>
          </cell>
          <cell r="Q5">
            <v>130</v>
          </cell>
          <cell r="R5">
            <v>0</v>
          </cell>
          <cell r="S5">
            <v>0</v>
          </cell>
        </row>
        <row r="7">
          <cell r="F7">
            <v>0</v>
          </cell>
          <cell r="G7">
            <v>0</v>
          </cell>
          <cell r="I7">
            <v>0</v>
          </cell>
          <cell r="J7">
            <v>0</v>
          </cell>
          <cell r="K7">
            <v>920</v>
          </cell>
          <cell r="L7">
            <v>0</v>
          </cell>
          <cell r="M7">
            <v>0</v>
          </cell>
          <cell r="Q7">
            <v>1000</v>
          </cell>
          <cell r="R7">
            <v>0</v>
          </cell>
          <cell r="S7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K10">
            <v>17150</v>
          </cell>
          <cell r="L10">
            <v>0</v>
          </cell>
          <cell r="M10">
            <v>0</v>
          </cell>
          <cell r="Q10">
            <v>6550</v>
          </cell>
          <cell r="R10">
            <v>0</v>
          </cell>
          <cell r="S10">
            <v>0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K16">
            <v>1425</v>
          </cell>
          <cell r="L16">
            <v>0</v>
          </cell>
          <cell r="M16">
            <v>0</v>
          </cell>
          <cell r="Q16">
            <v>1200</v>
          </cell>
          <cell r="R16">
            <v>0</v>
          </cell>
          <cell r="S16">
            <v>0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  <cell r="K18">
            <v>500</v>
          </cell>
          <cell r="L18">
            <v>0</v>
          </cell>
          <cell r="M18">
            <v>0</v>
          </cell>
          <cell r="Q18">
            <v>0</v>
          </cell>
          <cell r="R18">
            <v>0</v>
          </cell>
          <cell r="S18">
            <v>0</v>
          </cell>
        </row>
        <row r="21">
          <cell r="F21">
            <v>0</v>
          </cell>
          <cell r="G21">
            <v>0</v>
          </cell>
          <cell r="I21">
            <v>0</v>
          </cell>
          <cell r="J21">
            <v>0</v>
          </cell>
          <cell r="K21">
            <v>70</v>
          </cell>
          <cell r="L21">
            <v>0</v>
          </cell>
          <cell r="M21">
            <v>0</v>
          </cell>
          <cell r="Q21">
            <v>0</v>
          </cell>
          <cell r="R21">
            <v>0</v>
          </cell>
          <cell r="S21">
            <v>0</v>
          </cell>
        </row>
        <row r="23">
          <cell r="F23">
            <v>0</v>
          </cell>
          <cell r="G23">
            <v>0</v>
          </cell>
          <cell r="I23">
            <v>0</v>
          </cell>
          <cell r="J23">
            <v>0</v>
          </cell>
          <cell r="K23">
            <v>1377</v>
          </cell>
          <cell r="L23">
            <v>0</v>
          </cell>
          <cell r="M23">
            <v>0</v>
          </cell>
          <cell r="Q23">
            <v>1220</v>
          </cell>
          <cell r="R23">
            <v>0</v>
          </cell>
          <cell r="S23">
            <v>0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Q25">
            <v>0</v>
          </cell>
          <cell r="R25">
            <v>0</v>
          </cell>
          <cell r="S25">
            <v>0</v>
          </cell>
        </row>
        <row r="29">
          <cell r="F29">
            <v>0</v>
          </cell>
          <cell r="G29">
            <v>0</v>
          </cell>
          <cell r="I29">
            <v>0</v>
          </cell>
          <cell r="J29">
            <v>0</v>
          </cell>
          <cell r="K29">
            <v>3020</v>
          </cell>
          <cell r="L29">
            <v>0</v>
          </cell>
          <cell r="M29">
            <v>0</v>
          </cell>
          <cell r="Q29">
            <v>3580</v>
          </cell>
          <cell r="R29">
            <v>0</v>
          </cell>
          <cell r="S29">
            <v>0</v>
          </cell>
        </row>
        <row r="45">
          <cell r="Q45">
            <v>570</v>
          </cell>
        </row>
        <row r="50">
          <cell r="K50">
            <v>1000</v>
          </cell>
          <cell r="Q50">
            <v>1000</v>
          </cell>
        </row>
        <row r="54">
          <cell r="Q54">
            <v>2200</v>
          </cell>
        </row>
      </sheetData>
      <sheetData sheetId="2">
        <row r="4">
          <cell r="G4">
            <v>0</v>
          </cell>
          <cell r="J4">
            <v>0</v>
          </cell>
          <cell r="K4">
            <v>42915</v>
          </cell>
          <cell r="L4">
            <v>5800</v>
          </cell>
          <cell r="M4">
            <v>0</v>
          </cell>
          <cell r="Q4">
            <v>46864</v>
          </cell>
          <cell r="R4">
            <v>34000</v>
          </cell>
          <cell r="S4">
            <v>0</v>
          </cell>
        </row>
        <row r="23">
          <cell r="F23">
            <v>0</v>
          </cell>
          <cell r="G23">
            <v>0</v>
          </cell>
          <cell r="J23">
            <v>0</v>
          </cell>
          <cell r="L23">
            <v>0</v>
          </cell>
          <cell r="M23">
            <v>0</v>
          </cell>
          <cell r="Q23">
            <v>10900</v>
          </cell>
          <cell r="R23">
            <v>0</v>
          </cell>
          <cell r="S23">
            <v>0</v>
          </cell>
        </row>
        <row r="27">
          <cell r="F27">
            <v>0</v>
          </cell>
          <cell r="G27">
            <v>0</v>
          </cell>
          <cell r="J27">
            <v>0</v>
          </cell>
          <cell r="K27">
            <v>6000</v>
          </cell>
          <cell r="L27">
            <v>0</v>
          </cell>
          <cell r="M27">
            <v>0</v>
          </cell>
          <cell r="Q27">
            <v>3250</v>
          </cell>
          <cell r="R27">
            <v>0</v>
          </cell>
          <cell r="S27">
            <v>0</v>
          </cell>
        </row>
        <row r="31">
          <cell r="F31">
            <v>0</v>
          </cell>
          <cell r="G31">
            <v>0</v>
          </cell>
          <cell r="J31">
            <v>0</v>
          </cell>
          <cell r="L31">
            <v>0</v>
          </cell>
          <cell r="M31">
            <v>0</v>
          </cell>
          <cell r="Q31">
            <v>482</v>
          </cell>
          <cell r="R31">
            <v>0</v>
          </cell>
          <cell r="S31">
            <v>0</v>
          </cell>
        </row>
        <row r="35">
          <cell r="G35">
            <v>0</v>
          </cell>
          <cell r="J35">
            <v>0</v>
          </cell>
          <cell r="K35">
            <v>172109</v>
          </cell>
          <cell r="L35">
            <v>700</v>
          </cell>
          <cell r="M35">
            <v>0</v>
          </cell>
          <cell r="Q35">
            <v>152716</v>
          </cell>
          <cell r="R35">
            <v>0</v>
          </cell>
          <cell r="S35">
            <v>0</v>
          </cell>
        </row>
        <row r="81">
          <cell r="Q81">
            <v>4000</v>
          </cell>
          <cell r="R81">
            <v>0</v>
          </cell>
          <cell r="S81">
            <v>0</v>
          </cell>
        </row>
        <row r="82">
          <cell r="K82">
            <v>5000</v>
          </cell>
          <cell r="Q82">
            <v>4000</v>
          </cell>
        </row>
        <row r="84">
          <cell r="Q84">
            <v>3700</v>
          </cell>
          <cell r="R84">
            <v>0</v>
          </cell>
          <cell r="S84">
            <v>0</v>
          </cell>
        </row>
        <row r="90">
          <cell r="Q90">
            <v>1200</v>
          </cell>
          <cell r="R90">
            <v>0</v>
          </cell>
          <cell r="S90">
            <v>0</v>
          </cell>
        </row>
        <row r="91">
          <cell r="K91">
            <v>1398</v>
          </cell>
          <cell r="Q91">
            <v>1200</v>
          </cell>
        </row>
      </sheetData>
      <sheetData sheetId="3">
        <row r="4">
          <cell r="F4">
            <v>0</v>
          </cell>
          <cell r="G4">
            <v>0</v>
          </cell>
          <cell r="J4">
            <v>0</v>
          </cell>
          <cell r="K4">
            <v>21100</v>
          </cell>
          <cell r="L4">
            <v>0</v>
          </cell>
          <cell r="M4">
            <v>0</v>
          </cell>
          <cell r="Q4">
            <v>16700</v>
          </cell>
          <cell r="R4">
            <v>0</v>
          </cell>
          <cell r="S4">
            <v>0</v>
          </cell>
        </row>
        <row r="18">
          <cell r="F18">
            <v>0</v>
          </cell>
          <cell r="G18">
            <v>0</v>
          </cell>
          <cell r="J18">
            <v>0</v>
          </cell>
          <cell r="K18">
            <v>15691</v>
          </cell>
          <cell r="L18">
            <v>0</v>
          </cell>
          <cell r="M18">
            <v>0</v>
          </cell>
          <cell r="Q18">
            <v>16737</v>
          </cell>
          <cell r="R18">
            <v>0</v>
          </cell>
          <cell r="S18">
            <v>0</v>
          </cell>
        </row>
        <row r="26">
          <cell r="H26">
            <v>199.13</v>
          </cell>
          <cell r="K26">
            <v>200</v>
          </cell>
          <cell r="Q26">
            <v>200</v>
          </cell>
        </row>
        <row r="27">
          <cell r="L27">
            <v>0</v>
          </cell>
        </row>
        <row r="28">
          <cell r="E28">
            <v>50</v>
          </cell>
          <cell r="K28">
            <v>100</v>
          </cell>
          <cell r="Q28">
            <v>10</v>
          </cell>
        </row>
        <row r="29">
          <cell r="Q29">
            <v>0</v>
          </cell>
        </row>
      </sheetData>
      <sheetData sheetId="4">
        <row r="5">
          <cell r="G5">
            <v>0</v>
          </cell>
          <cell r="J5">
            <v>0</v>
          </cell>
          <cell r="K5">
            <v>335127</v>
          </cell>
          <cell r="L5">
            <v>1700</v>
          </cell>
          <cell r="M5">
            <v>0</v>
          </cell>
          <cell r="Q5">
            <v>343153</v>
          </cell>
          <cell r="R5">
            <v>0</v>
          </cell>
          <cell r="S5">
            <v>0</v>
          </cell>
        </row>
        <row r="45">
          <cell r="G45">
            <v>0</v>
          </cell>
          <cell r="J45">
            <v>0</v>
          </cell>
          <cell r="K45">
            <v>64003</v>
          </cell>
          <cell r="L45">
            <v>0</v>
          </cell>
          <cell r="M45">
            <v>0</v>
          </cell>
          <cell r="Q45">
            <v>68026</v>
          </cell>
          <cell r="R45">
            <v>0</v>
          </cell>
          <cell r="S45">
            <v>0</v>
          </cell>
        </row>
        <row r="60">
          <cell r="K60">
            <v>35918</v>
          </cell>
          <cell r="Q60">
            <v>36887</v>
          </cell>
        </row>
        <row r="63">
          <cell r="K63">
            <v>38139</v>
          </cell>
          <cell r="Q63">
            <v>37517</v>
          </cell>
          <cell r="R63">
            <v>0</v>
          </cell>
        </row>
        <row r="71">
          <cell r="K71">
            <v>0</v>
          </cell>
          <cell r="Q71">
            <v>0</v>
          </cell>
        </row>
        <row r="73">
          <cell r="K73">
            <v>1202</v>
          </cell>
          <cell r="Q73">
            <v>1650</v>
          </cell>
        </row>
        <row r="85">
          <cell r="F85">
            <v>0</v>
          </cell>
          <cell r="G85">
            <v>0</v>
          </cell>
          <cell r="J85">
            <v>0</v>
          </cell>
          <cell r="L85">
            <v>0</v>
          </cell>
          <cell r="M85">
            <v>0</v>
          </cell>
          <cell r="R85">
            <v>67729</v>
          </cell>
          <cell r="S85">
            <v>0</v>
          </cell>
        </row>
        <row r="86">
          <cell r="K86">
            <v>0</v>
          </cell>
          <cell r="Q86">
            <v>96042</v>
          </cell>
          <cell r="R86">
            <v>67729</v>
          </cell>
          <cell r="S86">
            <v>0</v>
          </cell>
        </row>
        <row r="89">
          <cell r="Q89">
            <v>69000</v>
          </cell>
          <cell r="R89">
            <v>0</v>
          </cell>
          <cell r="S89">
            <v>0</v>
          </cell>
        </row>
        <row r="91">
          <cell r="K91">
            <v>178532</v>
          </cell>
          <cell r="Q91">
            <v>172150</v>
          </cell>
          <cell r="R91">
            <v>0</v>
          </cell>
          <cell r="S91">
            <v>0</v>
          </cell>
        </row>
        <row r="94">
          <cell r="Q94">
            <v>0</v>
          </cell>
          <cell r="R94">
            <v>0</v>
          </cell>
          <cell r="S94">
            <v>0</v>
          </cell>
        </row>
        <row r="97">
          <cell r="F97">
            <v>0</v>
          </cell>
          <cell r="G97">
            <v>0</v>
          </cell>
          <cell r="H97">
            <v>865.6</v>
          </cell>
          <cell r="J97">
            <v>0</v>
          </cell>
          <cell r="L97">
            <v>0</v>
          </cell>
          <cell r="M97">
            <v>0</v>
          </cell>
          <cell r="R97">
            <v>0</v>
          </cell>
          <cell r="S97">
            <v>0</v>
          </cell>
        </row>
        <row r="98">
          <cell r="K98">
            <v>1650</v>
          </cell>
          <cell r="Q98">
            <v>1300</v>
          </cell>
          <cell r="R98">
            <v>0</v>
          </cell>
          <cell r="S98">
            <v>0</v>
          </cell>
        </row>
        <row r="100">
          <cell r="K100">
            <v>0</v>
          </cell>
          <cell r="Q100">
            <v>0</v>
          </cell>
          <cell r="R100">
            <v>0</v>
          </cell>
          <cell r="S100">
            <v>0</v>
          </cell>
        </row>
      </sheetData>
      <sheetData sheetId="5">
        <row r="5">
          <cell r="F5">
            <v>0</v>
          </cell>
          <cell r="G5">
            <v>0</v>
          </cell>
          <cell r="I5">
            <v>0</v>
          </cell>
          <cell r="J5">
            <v>0</v>
          </cell>
          <cell r="K5">
            <v>400</v>
          </cell>
          <cell r="L5">
            <v>0</v>
          </cell>
          <cell r="M5">
            <v>0</v>
          </cell>
          <cell r="Q5">
            <v>850</v>
          </cell>
          <cell r="R5">
            <v>5000</v>
          </cell>
          <cell r="S5">
            <v>0</v>
          </cell>
        </row>
        <row r="9">
          <cell r="F9">
            <v>0</v>
          </cell>
          <cell r="G9">
            <v>0</v>
          </cell>
          <cell r="I9">
            <v>0</v>
          </cell>
          <cell r="J9">
            <v>0</v>
          </cell>
          <cell r="K9">
            <v>524428</v>
          </cell>
          <cell r="L9">
            <v>0</v>
          </cell>
          <cell r="M9">
            <v>0</v>
          </cell>
          <cell r="Q9">
            <v>589500</v>
          </cell>
          <cell r="R9">
            <v>0</v>
          </cell>
          <cell r="S9">
            <v>0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K14">
            <v>82087</v>
          </cell>
          <cell r="L14">
            <v>0</v>
          </cell>
          <cell r="M14">
            <v>0</v>
          </cell>
          <cell r="Q14">
            <v>73500</v>
          </cell>
          <cell r="R14">
            <v>0</v>
          </cell>
          <cell r="S14">
            <v>0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  <cell r="K18">
            <v>14000</v>
          </cell>
          <cell r="L18">
            <v>0</v>
          </cell>
          <cell r="M18">
            <v>0</v>
          </cell>
          <cell r="Q18">
            <v>13700</v>
          </cell>
          <cell r="R18">
            <v>0</v>
          </cell>
          <cell r="S18">
            <v>0</v>
          </cell>
        </row>
        <row r="20">
          <cell r="G20">
            <v>0</v>
          </cell>
          <cell r="I20">
            <v>0</v>
          </cell>
          <cell r="J20">
            <v>0</v>
          </cell>
          <cell r="K20">
            <v>85500</v>
          </cell>
          <cell r="L20">
            <v>0</v>
          </cell>
          <cell r="M20">
            <v>0</v>
          </cell>
          <cell r="Q20">
            <v>82800</v>
          </cell>
          <cell r="R20">
            <v>0</v>
          </cell>
          <cell r="S20">
            <v>0</v>
          </cell>
        </row>
      </sheetData>
      <sheetData sheetId="6">
        <row r="5">
          <cell r="E5">
            <v>0</v>
          </cell>
          <cell r="F5">
            <v>0</v>
          </cell>
          <cell r="G5">
            <v>0</v>
          </cell>
          <cell r="K5">
            <v>0</v>
          </cell>
          <cell r="L5">
            <v>0</v>
          </cell>
          <cell r="M5">
            <v>0</v>
          </cell>
          <cell r="Q5">
            <v>0</v>
          </cell>
          <cell r="R5">
            <v>0</v>
          </cell>
          <cell r="S5">
            <v>0</v>
          </cell>
        </row>
        <row r="7">
          <cell r="K7">
            <v>143056</v>
          </cell>
          <cell r="L7">
            <v>415385</v>
          </cell>
          <cell r="M7">
            <v>305184</v>
          </cell>
          <cell r="Q7">
            <v>149669</v>
          </cell>
          <cell r="R7">
            <v>8850</v>
          </cell>
          <cell r="S7">
            <v>393048</v>
          </cell>
        </row>
        <row r="18">
          <cell r="F18">
            <v>0</v>
          </cell>
          <cell r="G18">
            <v>0</v>
          </cell>
          <cell r="K18">
            <v>40000</v>
          </cell>
          <cell r="L18">
            <v>0</v>
          </cell>
          <cell r="M18">
            <v>0</v>
          </cell>
          <cell r="Q18">
            <v>79000</v>
          </cell>
          <cell r="R18">
            <v>0</v>
          </cell>
          <cell r="S18">
            <v>0</v>
          </cell>
        </row>
        <row r="21">
          <cell r="F21">
            <v>0</v>
          </cell>
          <cell r="G21">
            <v>0</v>
          </cell>
          <cell r="K21">
            <v>22620</v>
          </cell>
          <cell r="L21">
            <v>0</v>
          </cell>
          <cell r="M21">
            <v>0</v>
          </cell>
          <cell r="Q21">
            <v>82000</v>
          </cell>
          <cell r="R21">
            <v>0</v>
          </cell>
          <cell r="S21">
            <v>0</v>
          </cell>
        </row>
        <row r="24">
          <cell r="F24">
            <v>0</v>
          </cell>
          <cell r="G24">
            <v>0</v>
          </cell>
          <cell r="K24">
            <v>89253</v>
          </cell>
          <cell r="L24">
            <v>0</v>
          </cell>
          <cell r="M24">
            <v>0</v>
          </cell>
          <cell r="Q24">
            <v>87000</v>
          </cell>
          <cell r="R24">
            <v>0</v>
          </cell>
          <cell r="S24">
            <v>0</v>
          </cell>
        </row>
        <row r="26">
          <cell r="F26">
            <v>0</v>
          </cell>
          <cell r="G26">
            <v>0</v>
          </cell>
          <cell r="L26">
            <v>0</v>
          </cell>
          <cell r="M26">
            <v>0</v>
          </cell>
          <cell r="Q26">
            <v>19500</v>
          </cell>
          <cell r="R26">
            <v>0</v>
          </cell>
          <cell r="S26">
            <v>0</v>
          </cell>
        </row>
        <row r="30">
          <cell r="F30">
            <v>0</v>
          </cell>
          <cell r="G30">
            <v>0</v>
          </cell>
          <cell r="L30">
            <v>0</v>
          </cell>
          <cell r="M30">
            <v>0</v>
          </cell>
          <cell r="Q30">
            <v>10000</v>
          </cell>
          <cell r="R30">
            <v>0</v>
          </cell>
          <cell r="S30">
            <v>0</v>
          </cell>
        </row>
        <row r="34">
          <cell r="E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Q34">
            <v>0</v>
          </cell>
          <cell r="R34">
            <v>120000</v>
          </cell>
          <cell r="S34">
            <v>0</v>
          </cell>
          <cell r="U34">
            <v>120000</v>
          </cell>
        </row>
        <row r="36">
          <cell r="F36">
            <v>0</v>
          </cell>
          <cell r="G36">
            <v>0</v>
          </cell>
          <cell r="H36">
            <v>84.6</v>
          </cell>
          <cell r="I36">
            <v>0</v>
          </cell>
          <cell r="J36">
            <v>0</v>
          </cell>
          <cell r="L36">
            <v>0</v>
          </cell>
          <cell r="M36">
            <v>0</v>
          </cell>
          <cell r="Q36">
            <v>9000</v>
          </cell>
          <cell r="R36">
            <v>0</v>
          </cell>
          <cell r="S36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Q39">
            <v>0</v>
          </cell>
          <cell r="R39">
            <v>0</v>
          </cell>
          <cell r="S39">
            <v>0</v>
          </cell>
        </row>
        <row r="42">
          <cell r="F42">
            <v>0</v>
          </cell>
          <cell r="G42">
            <v>0</v>
          </cell>
          <cell r="H42">
            <v>182</v>
          </cell>
          <cell r="I42">
            <v>0</v>
          </cell>
          <cell r="J42">
            <v>0</v>
          </cell>
          <cell r="K42">
            <v>500</v>
          </cell>
          <cell r="L42">
            <v>0</v>
          </cell>
          <cell r="M42">
            <v>0</v>
          </cell>
          <cell r="Q42">
            <v>0</v>
          </cell>
          <cell r="R42">
            <v>0</v>
          </cell>
          <cell r="S42">
            <v>0</v>
          </cell>
        </row>
      </sheetData>
      <sheetData sheetId="7">
        <row r="4">
          <cell r="F4">
            <v>0</v>
          </cell>
          <cell r="G4">
            <v>0</v>
          </cell>
          <cell r="K4">
            <v>65440</v>
          </cell>
          <cell r="L4">
            <v>0</v>
          </cell>
          <cell r="M4">
            <v>0</v>
          </cell>
          <cell r="Q4">
            <v>71000</v>
          </cell>
          <cell r="R4">
            <v>0</v>
          </cell>
          <cell r="S4">
            <v>0</v>
          </cell>
        </row>
        <row r="7">
          <cell r="F7">
            <v>0</v>
          </cell>
          <cell r="G7">
            <v>0</v>
          </cell>
          <cell r="K7">
            <v>1000</v>
          </cell>
          <cell r="L7">
            <v>0</v>
          </cell>
          <cell r="M7">
            <v>0</v>
          </cell>
          <cell r="Q7">
            <v>2850</v>
          </cell>
          <cell r="R7">
            <v>0</v>
          </cell>
          <cell r="S7">
            <v>0</v>
          </cell>
        </row>
      </sheetData>
      <sheetData sheetId="8">
        <row r="4">
          <cell r="F4">
            <v>0</v>
          </cell>
          <cell r="G4">
            <v>0</v>
          </cell>
          <cell r="K4">
            <v>2500</v>
          </cell>
          <cell r="L4">
            <v>0</v>
          </cell>
          <cell r="M4">
            <v>0</v>
          </cell>
          <cell r="Q4">
            <v>2350</v>
          </cell>
          <cell r="R4">
            <v>0</v>
          </cell>
          <cell r="S4">
            <v>0</v>
          </cell>
          <cell r="T4">
            <v>2350</v>
          </cell>
        </row>
        <row r="31">
          <cell r="K31">
            <v>130560</v>
          </cell>
          <cell r="T31">
            <v>133134</v>
          </cell>
        </row>
        <row r="32">
          <cell r="K32">
            <v>281335</v>
          </cell>
          <cell r="T32">
            <v>274012</v>
          </cell>
        </row>
        <row r="33">
          <cell r="G33">
            <v>0</v>
          </cell>
          <cell r="K33">
            <v>285257</v>
          </cell>
          <cell r="L33">
            <v>0</v>
          </cell>
          <cell r="M33">
            <v>0</v>
          </cell>
          <cell r="R33">
            <v>0</v>
          </cell>
          <cell r="S33">
            <v>0</v>
          </cell>
          <cell r="T33">
            <v>284624</v>
          </cell>
        </row>
        <row r="36">
          <cell r="E36">
            <v>0</v>
          </cell>
          <cell r="F36">
            <v>0</v>
          </cell>
          <cell r="K36">
            <v>0</v>
          </cell>
          <cell r="L36">
            <v>0</v>
          </cell>
          <cell r="Q36">
            <v>0</v>
          </cell>
          <cell r="R36">
            <v>0</v>
          </cell>
        </row>
        <row r="37">
          <cell r="F37">
            <v>0</v>
          </cell>
          <cell r="K37">
            <v>174344</v>
          </cell>
          <cell r="L37">
            <v>0</v>
          </cell>
          <cell r="T37">
            <v>176400</v>
          </cell>
        </row>
        <row r="38">
          <cell r="G38">
            <v>0</v>
          </cell>
          <cell r="K38">
            <v>171680</v>
          </cell>
          <cell r="L38">
            <v>0</v>
          </cell>
          <cell r="R38">
            <v>0</v>
          </cell>
          <cell r="S38">
            <v>0</v>
          </cell>
          <cell r="T38">
            <v>173747</v>
          </cell>
        </row>
        <row r="41">
          <cell r="K41">
            <v>128807</v>
          </cell>
          <cell r="L41">
            <v>0</v>
          </cell>
          <cell r="T41">
            <v>173916</v>
          </cell>
        </row>
        <row r="43">
          <cell r="F43">
            <v>0</v>
          </cell>
          <cell r="K43">
            <v>282259</v>
          </cell>
          <cell r="L43">
            <v>0</v>
          </cell>
          <cell r="T43">
            <v>247441</v>
          </cell>
        </row>
        <row r="44">
          <cell r="K44">
            <v>546122</v>
          </cell>
          <cell r="T44">
            <v>610406</v>
          </cell>
        </row>
        <row r="45">
          <cell r="F45">
            <v>0</v>
          </cell>
          <cell r="G45">
            <v>0</v>
          </cell>
          <cell r="K45">
            <v>929406</v>
          </cell>
          <cell r="L45">
            <v>0</v>
          </cell>
          <cell r="M45">
            <v>231586</v>
          </cell>
          <cell r="R45">
            <v>0</v>
          </cell>
          <cell r="S45">
            <v>231586</v>
          </cell>
          <cell r="T45">
            <v>949677</v>
          </cell>
          <cell r="V45">
            <v>231586</v>
          </cell>
        </row>
        <row r="49">
          <cell r="K49">
            <v>606540</v>
          </cell>
          <cell r="T49">
            <v>589283</v>
          </cell>
        </row>
        <row r="50">
          <cell r="F50">
            <v>0</v>
          </cell>
          <cell r="K50">
            <v>574050</v>
          </cell>
          <cell r="L50">
            <v>0</v>
          </cell>
          <cell r="Q50">
            <v>570542</v>
          </cell>
          <cell r="R50">
            <v>4320</v>
          </cell>
          <cell r="T50">
            <v>591153</v>
          </cell>
          <cell r="U50">
            <v>4320</v>
          </cell>
        </row>
        <row r="51">
          <cell r="F51">
            <v>0</v>
          </cell>
          <cell r="G51">
            <v>0</v>
          </cell>
          <cell r="K51">
            <v>323341</v>
          </cell>
          <cell r="L51">
            <v>85950</v>
          </cell>
          <cell r="M51">
            <v>0</v>
          </cell>
          <cell r="S51">
            <v>0</v>
          </cell>
          <cell r="T51">
            <v>322880</v>
          </cell>
          <cell r="U51">
            <v>0</v>
          </cell>
        </row>
        <row r="55">
          <cell r="F55">
            <v>0</v>
          </cell>
          <cell r="K55">
            <v>318002</v>
          </cell>
          <cell r="L55">
            <v>0</v>
          </cell>
          <cell r="T55">
            <v>308952</v>
          </cell>
        </row>
        <row r="56">
          <cell r="F56">
            <v>0</v>
          </cell>
          <cell r="K56">
            <v>248107</v>
          </cell>
          <cell r="L56">
            <v>0</v>
          </cell>
          <cell r="T56">
            <v>186198</v>
          </cell>
        </row>
        <row r="57">
          <cell r="F57">
            <v>0</v>
          </cell>
          <cell r="G57">
            <v>0</v>
          </cell>
          <cell r="K57">
            <v>150547</v>
          </cell>
          <cell r="L57">
            <v>0</v>
          </cell>
          <cell r="M57">
            <v>0</v>
          </cell>
          <cell r="Q57">
            <v>150056</v>
          </cell>
          <cell r="R57">
            <v>0</v>
          </cell>
          <cell r="S57">
            <v>0</v>
          </cell>
          <cell r="T57">
            <v>212760</v>
          </cell>
        </row>
        <row r="67">
          <cell r="K67">
            <v>200578</v>
          </cell>
          <cell r="Q67">
            <v>243590</v>
          </cell>
          <cell r="T67">
            <v>243590</v>
          </cell>
        </row>
        <row r="68">
          <cell r="F68">
            <v>0</v>
          </cell>
          <cell r="G68">
            <v>0</v>
          </cell>
          <cell r="K68">
            <v>0</v>
          </cell>
          <cell r="L68">
            <v>0</v>
          </cell>
          <cell r="M68">
            <v>0</v>
          </cell>
          <cell r="Q68">
            <v>0</v>
          </cell>
          <cell r="R68">
            <v>0</v>
          </cell>
          <cell r="S68">
            <v>0</v>
          </cell>
        </row>
      </sheetData>
      <sheetData sheetId="9">
        <row r="4">
          <cell r="F4">
            <v>0</v>
          </cell>
          <cell r="G4">
            <v>0</v>
          </cell>
          <cell r="K4">
            <v>700</v>
          </cell>
          <cell r="L4">
            <v>0</v>
          </cell>
          <cell r="M4">
            <v>0</v>
          </cell>
          <cell r="Q4">
            <v>500</v>
          </cell>
          <cell r="R4">
            <v>0</v>
          </cell>
          <cell r="S4">
            <v>0</v>
          </cell>
        </row>
        <row r="9">
          <cell r="F9">
            <v>0</v>
          </cell>
          <cell r="G9">
            <v>0</v>
          </cell>
          <cell r="K9">
            <v>52949</v>
          </cell>
          <cell r="L9">
            <v>0</v>
          </cell>
          <cell r="M9">
            <v>0</v>
          </cell>
          <cell r="Q9">
            <v>39600</v>
          </cell>
          <cell r="R9">
            <v>0</v>
          </cell>
          <cell r="S9">
            <v>0</v>
          </cell>
        </row>
        <row r="20">
          <cell r="G20">
            <v>0</v>
          </cell>
          <cell r="I20">
            <v>842.74</v>
          </cell>
          <cell r="K20">
            <v>87688</v>
          </cell>
          <cell r="L20">
            <v>487550</v>
          </cell>
          <cell r="M20">
            <v>0</v>
          </cell>
          <cell r="Q20">
            <v>88576</v>
          </cell>
          <cell r="R20">
            <v>804</v>
          </cell>
          <cell r="S20">
            <v>0</v>
          </cell>
        </row>
        <row r="32">
          <cell r="F32">
            <v>0</v>
          </cell>
          <cell r="G32">
            <v>0</v>
          </cell>
          <cell r="K32">
            <v>18395</v>
          </cell>
          <cell r="L32">
            <v>0</v>
          </cell>
          <cell r="M32">
            <v>0</v>
          </cell>
          <cell r="Q32">
            <v>17400</v>
          </cell>
          <cell r="R32">
            <v>0</v>
          </cell>
          <cell r="S32">
            <v>0</v>
          </cell>
        </row>
        <row r="38">
          <cell r="F38">
            <v>0</v>
          </cell>
          <cell r="G38">
            <v>0</v>
          </cell>
          <cell r="K38">
            <v>86840</v>
          </cell>
          <cell r="L38">
            <v>0</v>
          </cell>
          <cell r="M38">
            <v>0</v>
          </cell>
          <cell r="Q38">
            <v>156110</v>
          </cell>
          <cell r="R38">
            <v>0</v>
          </cell>
          <cell r="S38">
            <v>0</v>
          </cell>
        </row>
        <row r="50">
          <cell r="F50">
            <v>0</v>
          </cell>
          <cell r="G50">
            <v>0</v>
          </cell>
          <cell r="K50">
            <v>3331</v>
          </cell>
          <cell r="L50">
            <v>0</v>
          </cell>
          <cell r="M50">
            <v>0</v>
          </cell>
          <cell r="Q50">
            <v>3500</v>
          </cell>
          <cell r="R50">
            <v>0</v>
          </cell>
          <cell r="S50">
            <v>0</v>
          </cell>
        </row>
        <row r="56">
          <cell r="R56">
            <v>0</v>
          </cell>
          <cell r="S56">
            <v>0</v>
          </cell>
        </row>
        <row r="59">
          <cell r="Q59">
            <v>3000</v>
          </cell>
        </row>
      </sheetData>
      <sheetData sheetId="10">
        <row r="4">
          <cell r="F4">
            <v>0</v>
          </cell>
          <cell r="G4">
            <v>0</v>
          </cell>
          <cell r="H4">
            <v>2065.69</v>
          </cell>
          <cell r="I4">
            <v>0</v>
          </cell>
          <cell r="J4">
            <v>0</v>
          </cell>
          <cell r="K4">
            <v>1600</v>
          </cell>
          <cell r="L4">
            <v>0</v>
          </cell>
          <cell r="M4">
            <v>0</v>
          </cell>
          <cell r="Q4">
            <v>3230</v>
          </cell>
          <cell r="R4">
            <v>0</v>
          </cell>
          <cell r="S4">
            <v>0</v>
          </cell>
        </row>
        <row r="19">
          <cell r="G19">
            <v>0</v>
          </cell>
          <cell r="H19">
            <v>115732.79000000001</v>
          </cell>
          <cell r="I19">
            <v>53539.75</v>
          </cell>
          <cell r="J19">
            <v>0</v>
          </cell>
          <cell r="K19">
            <v>111500</v>
          </cell>
          <cell r="L19">
            <v>0</v>
          </cell>
          <cell r="M19">
            <v>0</v>
          </cell>
          <cell r="Q19">
            <v>109500</v>
          </cell>
          <cell r="R19">
            <v>0</v>
          </cell>
          <cell r="S19">
            <v>0</v>
          </cell>
        </row>
        <row r="24">
          <cell r="F24">
            <v>0</v>
          </cell>
          <cell r="G24">
            <v>0</v>
          </cell>
          <cell r="H24">
            <v>1894.1</v>
          </cell>
          <cell r="I24">
            <v>0</v>
          </cell>
          <cell r="J24">
            <v>0</v>
          </cell>
          <cell r="K24">
            <v>2913</v>
          </cell>
          <cell r="L24">
            <v>0</v>
          </cell>
          <cell r="M24">
            <v>0</v>
          </cell>
          <cell r="Q24">
            <v>1850</v>
          </cell>
          <cell r="R24">
            <v>0</v>
          </cell>
          <cell r="S24">
            <v>0</v>
          </cell>
        </row>
        <row r="37">
          <cell r="G37">
            <v>0</v>
          </cell>
          <cell r="H37">
            <v>279874.14000000007</v>
          </cell>
          <cell r="I37">
            <v>4794</v>
          </cell>
          <cell r="J37">
            <v>0</v>
          </cell>
          <cell r="K37">
            <v>301742</v>
          </cell>
          <cell r="L37">
            <v>46700</v>
          </cell>
          <cell r="M37">
            <v>0</v>
          </cell>
          <cell r="Q37">
            <v>301163</v>
          </cell>
          <cell r="R37">
            <v>65088</v>
          </cell>
          <cell r="S37">
            <v>0</v>
          </cell>
        </row>
        <row r="115">
          <cell r="Q115">
            <v>4000</v>
          </cell>
        </row>
        <row r="116">
          <cell r="Q116">
            <v>16900</v>
          </cell>
        </row>
        <row r="130">
          <cell r="H130">
            <v>85.8</v>
          </cell>
          <cell r="Q130">
            <v>300</v>
          </cell>
        </row>
        <row r="133">
          <cell r="F133">
            <v>19530</v>
          </cell>
          <cell r="H133">
            <v>4880</v>
          </cell>
          <cell r="I133">
            <v>19530</v>
          </cell>
        </row>
      </sheetData>
      <sheetData sheetId="11">
        <row r="5">
          <cell r="F5">
            <v>0</v>
          </cell>
          <cell r="G5">
            <v>0</v>
          </cell>
          <cell r="K5">
            <v>125485</v>
          </cell>
          <cell r="L5">
            <v>0</v>
          </cell>
          <cell r="M5">
            <v>0</v>
          </cell>
          <cell r="Q5">
            <v>116300</v>
          </cell>
          <cell r="R5">
            <v>0</v>
          </cell>
          <cell r="S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K16">
            <v>0</v>
          </cell>
          <cell r="L16">
            <v>0</v>
          </cell>
          <cell r="M16">
            <v>0</v>
          </cell>
          <cell r="Q16">
            <v>0</v>
          </cell>
          <cell r="R16">
            <v>0</v>
          </cell>
          <cell r="S16">
            <v>0</v>
          </cell>
        </row>
        <row r="18">
          <cell r="G18">
            <v>0</v>
          </cell>
          <cell r="L18">
            <v>1527425</v>
          </cell>
          <cell r="M18">
            <v>0</v>
          </cell>
          <cell r="Q18">
            <v>130578</v>
          </cell>
          <cell r="R18">
            <v>1924619</v>
          </cell>
          <cell r="S18">
            <v>0</v>
          </cell>
        </row>
        <row r="35">
          <cell r="F35">
            <v>0</v>
          </cell>
          <cell r="G35">
            <v>0</v>
          </cell>
          <cell r="K35">
            <v>3150</v>
          </cell>
          <cell r="L35">
            <v>0</v>
          </cell>
          <cell r="M35">
            <v>0</v>
          </cell>
          <cell r="Q35">
            <v>3300</v>
          </cell>
          <cell r="R35">
            <v>0</v>
          </cell>
          <cell r="S35">
            <v>0</v>
          </cell>
        </row>
        <row r="41">
          <cell r="F41">
            <v>0</v>
          </cell>
          <cell r="G41">
            <v>0</v>
          </cell>
          <cell r="K41">
            <v>0</v>
          </cell>
          <cell r="L41">
            <v>0</v>
          </cell>
          <cell r="M41">
            <v>0</v>
          </cell>
          <cell r="Q41">
            <v>3000</v>
          </cell>
          <cell r="R41">
            <v>0</v>
          </cell>
          <cell r="S41">
            <v>0</v>
          </cell>
        </row>
        <row r="44">
          <cell r="F44">
            <v>0</v>
          </cell>
          <cell r="G44">
            <v>0</v>
          </cell>
          <cell r="K44">
            <v>5000</v>
          </cell>
          <cell r="L44">
            <v>0</v>
          </cell>
          <cell r="M44">
            <v>0</v>
          </cell>
          <cell r="Q44">
            <v>7000</v>
          </cell>
          <cell r="R44">
            <v>7000</v>
          </cell>
          <cell r="S44">
            <v>0</v>
          </cell>
        </row>
        <row r="54">
          <cell r="F54">
            <v>0</v>
          </cell>
          <cell r="G54">
            <v>0</v>
          </cell>
          <cell r="K54">
            <v>500</v>
          </cell>
          <cell r="L54">
            <v>0</v>
          </cell>
          <cell r="M54">
            <v>0</v>
          </cell>
          <cell r="Q54">
            <v>0</v>
          </cell>
          <cell r="R54">
            <v>0</v>
          </cell>
          <cell r="S54">
            <v>0</v>
          </cell>
        </row>
        <row r="56">
          <cell r="F56">
            <v>0</v>
          </cell>
          <cell r="G56">
            <v>0</v>
          </cell>
          <cell r="K56">
            <v>17000</v>
          </cell>
          <cell r="L56">
            <v>0</v>
          </cell>
          <cell r="M56">
            <v>0</v>
          </cell>
          <cell r="Q56">
            <v>24532</v>
          </cell>
          <cell r="R56">
            <v>0</v>
          </cell>
          <cell r="S56">
            <v>0</v>
          </cell>
        </row>
        <row r="63">
          <cell r="G63">
            <v>0</v>
          </cell>
          <cell r="K63">
            <v>14570</v>
          </cell>
          <cell r="L63">
            <v>0</v>
          </cell>
          <cell r="M63">
            <v>0</v>
          </cell>
          <cell r="Q63">
            <v>29472</v>
          </cell>
          <cell r="R63">
            <v>8480</v>
          </cell>
          <cell r="S63">
            <v>0</v>
          </cell>
        </row>
        <row r="88">
          <cell r="F88">
            <v>0</v>
          </cell>
          <cell r="G88">
            <v>0</v>
          </cell>
          <cell r="K88">
            <v>0</v>
          </cell>
          <cell r="L88">
            <v>0</v>
          </cell>
          <cell r="M88">
            <v>0</v>
          </cell>
          <cell r="Q88">
            <v>0</v>
          </cell>
          <cell r="R88">
            <v>0</v>
          </cell>
          <cell r="S88">
            <v>0</v>
          </cell>
        </row>
      </sheetData>
      <sheetData sheetId="12">
        <row r="5">
          <cell r="Q5">
            <v>0</v>
          </cell>
          <cell r="R5">
            <v>0</v>
          </cell>
        </row>
        <row r="7">
          <cell r="Q7">
            <v>0</v>
          </cell>
        </row>
        <row r="8">
          <cell r="F8">
            <v>0</v>
          </cell>
          <cell r="G8">
            <v>0</v>
          </cell>
          <cell r="K8">
            <v>1283</v>
          </cell>
          <cell r="L8">
            <v>0</v>
          </cell>
          <cell r="M8">
            <v>0</v>
          </cell>
          <cell r="Q8">
            <v>2000</v>
          </cell>
          <cell r="R8">
            <v>0</v>
          </cell>
          <cell r="S8">
            <v>0</v>
          </cell>
        </row>
        <row r="11">
          <cell r="F11">
            <v>0</v>
          </cell>
          <cell r="G11">
            <v>0</v>
          </cell>
          <cell r="L11">
            <v>14000</v>
          </cell>
          <cell r="M11">
            <v>0</v>
          </cell>
          <cell r="Q11">
            <v>160</v>
          </cell>
          <cell r="R11">
            <v>0</v>
          </cell>
          <cell r="S11">
            <v>0</v>
          </cell>
        </row>
        <row r="17">
          <cell r="Q17">
            <v>0</v>
          </cell>
        </row>
        <row r="18">
          <cell r="F18">
            <v>0</v>
          </cell>
          <cell r="G18">
            <v>0</v>
          </cell>
          <cell r="K18">
            <v>12870</v>
          </cell>
          <cell r="L18">
            <v>0</v>
          </cell>
          <cell r="M18">
            <v>0</v>
          </cell>
          <cell r="Q18">
            <v>11000</v>
          </cell>
          <cell r="R18">
            <v>0</v>
          </cell>
          <cell r="S18">
            <v>0</v>
          </cell>
        </row>
        <row r="20">
          <cell r="Q20">
            <v>0</v>
          </cell>
        </row>
        <row r="22">
          <cell r="Q22">
            <v>0</v>
          </cell>
        </row>
        <row r="24">
          <cell r="Q24">
            <v>0</v>
          </cell>
        </row>
        <row r="25">
          <cell r="M25">
            <v>0</v>
          </cell>
          <cell r="Q25">
            <v>0</v>
          </cell>
          <cell r="R25">
            <v>2034330</v>
          </cell>
          <cell r="S25">
            <v>0</v>
          </cell>
        </row>
        <row r="36">
          <cell r="G36">
            <v>0</v>
          </cell>
          <cell r="L36">
            <v>0</v>
          </cell>
          <cell r="M36">
            <v>0</v>
          </cell>
          <cell r="Q36">
            <v>0</v>
          </cell>
          <cell r="R36">
            <v>0</v>
          </cell>
          <cell r="S36">
            <v>0</v>
          </cell>
        </row>
        <row r="39">
          <cell r="F39">
            <v>0</v>
          </cell>
          <cell r="G39">
            <v>0</v>
          </cell>
          <cell r="K39">
            <v>319</v>
          </cell>
          <cell r="L39">
            <v>0</v>
          </cell>
          <cell r="M39">
            <v>0</v>
          </cell>
          <cell r="Q39">
            <v>1000</v>
          </cell>
          <cell r="R39">
            <v>0</v>
          </cell>
          <cell r="S39">
            <v>0</v>
          </cell>
        </row>
        <row r="41">
          <cell r="F41">
            <v>0</v>
          </cell>
          <cell r="G41">
            <v>0</v>
          </cell>
          <cell r="L41">
            <v>0</v>
          </cell>
          <cell r="M41">
            <v>0</v>
          </cell>
          <cell r="Q41">
            <v>0</v>
          </cell>
        </row>
        <row r="42">
          <cell r="Q42">
            <v>0</v>
          </cell>
        </row>
        <row r="43">
          <cell r="F43">
            <v>0</v>
          </cell>
          <cell r="G43">
            <v>0</v>
          </cell>
          <cell r="K43">
            <v>11707</v>
          </cell>
          <cell r="L43">
            <v>0</v>
          </cell>
          <cell r="M43">
            <v>0</v>
          </cell>
          <cell r="Q43">
            <v>10413</v>
          </cell>
          <cell r="R43">
            <v>0</v>
          </cell>
          <cell r="S43">
            <v>0</v>
          </cell>
        </row>
        <row r="51">
          <cell r="K51">
            <v>150</v>
          </cell>
          <cell r="Q51">
            <v>150</v>
          </cell>
        </row>
        <row r="71">
          <cell r="H71">
            <v>859.14</v>
          </cell>
          <cell r="K71">
            <v>1430</v>
          </cell>
          <cell r="Q71">
            <v>1300</v>
          </cell>
        </row>
        <row r="75">
          <cell r="R75">
            <v>0</v>
          </cell>
          <cell r="S75">
            <v>0</v>
          </cell>
          <cell r="U75">
            <v>0</v>
          </cell>
          <cell r="V75">
            <v>0</v>
          </cell>
        </row>
      </sheetData>
      <sheetData sheetId="13">
        <row r="16">
          <cell r="F16">
            <v>0</v>
          </cell>
          <cell r="K16">
            <v>335975</v>
          </cell>
          <cell r="L16">
            <v>0</v>
          </cell>
          <cell r="M16">
            <v>118037</v>
          </cell>
          <cell r="Q16">
            <v>315890</v>
          </cell>
          <cell r="R16">
            <v>0</v>
          </cell>
          <cell r="S16">
            <v>121080</v>
          </cell>
        </row>
      </sheetData>
      <sheetData sheetId="14">
        <row r="4">
          <cell r="F4">
            <v>0</v>
          </cell>
          <cell r="G4">
            <v>0</v>
          </cell>
          <cell r="L4">
            <v>0</v>
          </cell>
          <cell r="M4">
            <v>0</v>
          </cell>
          <cell r="Q4">
            <v>1074941</v>
          </cell>
          <cell r="R4">
            <v>0</v>
          </cell>
          <cell r="S4">
            <v>0</v>
          </cell>
        </row>
        <row r="83">
          <cell r="M83">
            <v>0</v>
          </cell>
          <cell r="S83">
            <v>0</v>
          </cell>
        </row>
        <row r="84">
          <cell r="T84">
            <v>418700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8">
          <cell r="T28">
            <v>274746.27999999991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221"/>
  <sheetViews>
    <sheetView tabSelected="1" topLeftCell="B1" zoomScale="80" zoomScaleNormal="80" workbookViewId="0">
      <pane ySplit="3" topLeftCell="A4" activePane="bottomLeft" state="frozen"/>
      <selection pane="bottomLeft" activeCell="K83" sqref="K83"/>
    </sheetView>
  </sheetViews>
  <sheetFormatPr defaultRowHeight="15" outlineLevelRow="2" outlineLevelCol="1"/>
  <cols>
    <col min="1" max="1" width="19.28515625" customWidth="1"/>
    <col min="2" max="2" width="63" customWidth="1"/>
    <col min="3" max="3" width="17.7109375" customWidth="1" outlineLevel="1"/>
    <col min="4" max="4" width="17.5703125" customWidth="1" outlineLevel="1"/>
    <col min="5" max="5" width="17.28515625" style="1" customWidth="1" outlineLevel="1"/>
    <col min="6" max="6" width="16" style="145" customWidth="1" outlineLevel="1"/>
    <col min="7" max="7" width="27.85546875" style="1" customWidth="1"/>
    <col min="8" max="8" width="23.140625" style="1" customWidth="1"/>
    <col min="9" max="9" width="31.7109375" style="1" customWidth="1"/>
  </cols>
  <sheetData>
    <row r="1" spans="2:9" ht="16.5" customHeight="1">
      <c r="B1" s="557" t="s">
        <v>424</v>
      </c>
      <c r="C1" s="557"/>
      <c r="D1" s="557"/>
      <c r="E1" s="557"/>
      <c r="F1" s="557"/>
      <c r="G1" s="557"/>
      <c r="H1" s="557"/>
      <c r="I1" s="557"/>
    </row>
    <row r="2" spans="2:9" ht="16.5" customHeight="1" thickBot="1">
      <c r="B2" s="473"/>
      <c r="C2" s="473"/>
      <c r="D2" s="473"/>
      <c r="E2" s="473"/>
      <c r="F2" s="473"/>
      <c r="G2" s="473"/>
      <c r="H2" s="473"/>
      <c r="I2"/>
    </row>
    <row r="3" spans="2:9" ht="30.75" thickBot="1">
      <c r="B3" s="467"/>
      <c r="C3" s="468" t="s">
        <v>0</v>
      </c>
      <c r="D3" s="468" t="s">
        <v>1</v>
      </c>
      <c r="E3" s="468" t="s">
        <v>2</v>
      </c>
      <c r="F3" s="469" t="s">
        <v>398</v>
      </c>
      <c r="G3" s="470" t="s">
        <v>420</v>
      </c>
      <c r="H3" s="471" t="s">
        <v>421</v>
      </c>
      <c r="I3" s="472" t="s">
        <v>422</v>
      </c>
    </row>
    <row r="4" spans="2:9" ht="19.5" thickBot="1">
      <c r="B4" s="477" t="s">
        <v>4</v>
      </c>
      <c r="C4" s="478">
        <f t="shared" ref="C4:G4" si="0">C5+C16</f>
        <v>10170090.440000001</v>
      </c>
      <c r="D4" s="478">
        <f t="shared" si="0"/>
        <v>10744289.289999999</v>
      </c>
      <c r="E4" s="478">
        <f t="shared" si="0"/>
        <v>11616157</v>
      </c>
      <c r="F4" s="478">
        <v>11192555</v>
      </c>
      <c r="G4" s="478">
        <f t="shared" si="0"/>
        <v>11690737</v>
      </c>
      <c r="H4" s="479">
        <f>I4-G4</f>
        <v>174296</v>
      </c>
      <c r="I4" s="480">
        <f t="shared" ref="I4" si="1">I5+I16</f>
        <v>11865033</v>
      </c>
    </row>
    <row r="5" spans="2:9" ht="18.75">
      <c r="B5" s="481" t="s">
        <v>5</v>
      </c>
      <c r="C5" s="482">
        <f t="shared" ref="C5:G5" si="2">C6+C8+C10</f>
        <v>5754962.3000000007</v>
      </c>
      <c r="D5" s="482">
        <f t="shared" si="2"/>
        <v>6416067.8399999999</v>
      </c>
      <c r="E5" s="482">
        <f t="shared" si="2"/>
        <v>6965545</v>
      </c>
      <c r="F5" s="482">
        <v>6770079</v>
      </c>
      <c r="G5" s="482">
        <f t="shared" si="2"/>
        <v>6809308</v>
      </c>
      <c r="H5" s="483"/>
      <c r="I5" s="484">
        <f t="shared" ref="I5" si="3">I6+I8+I10</f>
        <v>6809308</v>
      </c>
    </row>
    <row r="6" spans="2:9" ht="18.75" hidden="1" outlineLevel="1">
      <c r="B6" s="485" t="s">
        <v>6</v>
      </c>
      <c r="C6" s="486">
        <f>SUM(C7)</f>
        <v>4489948.6500000004</v>
      </c>
      <c r="D6" s="486">
        <f t="shared" ref="D6:I6" si="4">SUM(D7)</f>
        <v>5134478.62</v>
      </c>
      <c r="E6" s="486">
        <f t="shared" si="4"/>
        <v>5356545</v>
      </c>
      <c r="F6" s="486">
        <v>5198054</v>
      </c>
      <c r="G6" s="486">
        <f t="shared" si="4"/>
        <v>5177308</v>
      </c>
      <c r="H6" s="487"/>
      <c r="I6" s="488">
        <f t="shared" si="4"/>
        <v>5177308</v>
      </c>
    </row>
    <row r="7" spans="2:9" ht="18.75" hidden="1" outlineLevel="1" collapsed="1">
      <c r="B7" s="489" t="s">
        <v>7</v>
      </c>
      <c r="C7" s="490">
        <v>4489948.6500000004</v>
      </c>
      <c r="D7" s="490">
        <v>5134478.62</v>
      </c>
      <c r="E7" s="490">
        <v>5356545</v>
      </c>
      <c r="F7" s="490">
        <v>5198054</v>
      </c>
      <c r="G7" s="490">
        <v>5177308</v>
      </c>
      <c r="H7" s="487"/>
      <c r="I7" s="491">
        <v>5177308</v>
      </c>
    </row>
    <row r="8" spans="2:9" ht="18.75" hidden="1" outlineLevel="2">
      <c r="B8" s="485" t="s">
        <v>8</v>
      </c>
      <c r="C8" s="486">
        <f>SUM(C9)</f>
        <v>730988.65</v>
      </c>
      <c r="D8" s="486">
        <f t="shared" ref="D8:I8" si="5">SUM(D9)</f>
        <v>728087.41</v>
      </c>
      <c r="E8" s="486">
        <f t="shared" si="5"/>
        <v>810000</v>
      </c>
      <c r="F8" s="486">
        <v>801388</v>
      </c>
      <c r="G8" s="486">
        <f t="shared" si="5"/>
        <v>815000</v>
      </c>
      <c r="H8" s="487"/>
      <c r="I8" s="488">
        <f t="shared" si="5"/>
        <v>815000</v>
      </c>
    </row>
    <row r="9" spans="2:9" ht="18.75" hidden="1" outlineLevel="1" collapsed="1">
      <c r="B9" s="489" t="s">
        <v>9</v>
      </c>
      <c r="C9" s="490">
        <v>730988.65</v>
      </c>
      <c r="D9" s="490">
        <v>728087.41</v>
      </c>
      <c r="E9" s="490">
        <v>810000</v>
      </c>
      <c r="F9" s="490">
        <v>801388</v>
      </c>
      <c r="G9" s="490">
        <v>815000</v>
      </c>
      <c r="H9" s="487"/>
      <c r="I9" s="491">
        <v>815000</v>
      </c>
    </row>
    <row r="10" spans="2:9" ht="18.75" hidden="1" outlineLevel="1">
      <c r="B10" s="485" t="s">
        <v>10</v>
      </c>
      <c r="C10" s="486">
        <f t="shared" ref="C10:G10" si="6">SUM(C11:C15)</f>
        <v>534025</v>
      </c>
      <c r="D10" s="486">
        <f t="shared" si="6"/>
        <v>553501.80999999994</v>
      </c>
      <c r="E10" s="486">
        <f t="shared" si="6"/>
        <v>799000</v>
      </c>
      <c r="F10" s="486">
        <v>770937</v>
      </c>
      <c r="G10" s="486">
        <f t="shared" si="6"/>
        <v>817000</v>
      </c>
      <c r="H10" s="487"/>
      <c r="I10" s="488">
        <f t="shared" ref="I10" si="7">SUM(I11:I15)</f>
        <v>817000</v>
      </c>
    </row>
    <row r="11" spans="2:9" ht="18.75" hidden="1" outlineLevel="1">
      <c r="B11" s="492" t="s">
        <v>11</v>
      </c>
      <c r="C11" s="490">
        <v>12240</v>
      </c>
      <c r="D11" s="490">
        <v>11638.67</v>
      </c>
      <c r="E11" s="490">
        <v>17000</v>
      </c>
      <c r="F11" s="490">
        <v>19482</v>
      </c>
      <c r="G11" s="490">
        <v>19000</v>
      </c>
      <c r="H11" s="487"/>
      <c r="I11" s="491">
        <v>19000</v>
      </c>
    </row>
    <row r="12" spans="2:9" ht="18.75" hidden="1" outlineLevel="1">
      <c r="B12" s="492" t="s">
        <v>12</v>
      </c>
      <c r="C12" s="490">
        <v>21788</v>
      </c>
      <c r="D12" s="490">
        <v>21117.64</v>
      </c>
      <c r="E12" s="490">
        <v>22000</v>
      </c>
      <c r="F12" s="490">
        <v>22332</v>
      </c>
      <c r="G12" s="490">
        <v>27000</v>
      </c>
      <c r="H12" s="487"/>
      <c r="I12" s="491">
        <v>27000</v>
      </c>
    </row>
    <row r="13" spans="2:9" ht="18.75" hidden="1" outlineLevel="1">
      <c r="B13" s="492" t="s">
        <v>13</v>
      </c>
      <c r="C13" s="490">
        <v>30230</v>
      </c>
      <c r="D13" s="490">
        <v>32337.03</v>
      </c>
      <c r="E13" s="490">
        <v>40000</v>
      </c>
      <c r="F13" s="490">
        <v>48023</v>
      </c>
      <c r="G13" s="490">
        <v>46000</v>
      </c>
      <c r="H13" s="487"/>
      <c r="I13" s="491">
        <v>46000</v>
      </c>
    </row>
    <row r="14" spans="2:9" ht="18.75" hidden="1" outlineLevel="1">
      <c r="B14" s="492" t="s">
        <v>14</v>
      </c>
      <c r="C14" s="490">
        <v>353791</v>
      </c>
      <c r="D14" s="490">
        <v>382370.97</v>
      </c>
      <c r="E14" s="490">
        <v>580000</v>
      </c>
      <c r="F14" s="490">
        <v>567850</v>
      </c>
      <c r="G14" s="490">
        <v>580000</v>
      </c>
      <c r="H14" s="487"/>
      <c r="I14" s="491">
        <v>580000</v>
      </c>
    </row>
    <row r="15" spans="2:9" ht="18.75" hidden="1" outlineLevel="1">
      <c r="B15" s="492" t="s">
        <v>15</v>
      </c>
      <c r="C15" s="490">
        <v>115976</v>
      </c>
      <c r="D15" s="490">
        <v>106037.5</v>
      </c>
      <c r="E15" s="490">
        <v>140000</v>
      </c>
      <c r="F15" s="490">
        <v>112950</v>
      </c>
      <c r="G15" s="493">
        <v>145000</v>
      </c>
      <c r="H15" s="487"/>
      <c r="I15" s="494">
        <v>145000</v>
      </c>
    </row>
    <row r="16" spans="2:9" ht="18.75" collapsed="1">
      <c r="B16" s="495" t="s">
        <v>16</v>
      </c>
      <c r="C16" s="496">
        <f>C17+C29+C50+C58</f>
        <v>4415128.1400000006</v>
      </c>
      <c r="D16" s="496">
        <f>D17+D29+D50+D58</f>
        <v>4328221.4499999993</v>
      </c>
      <c r="E16" s="496">
        <f>E17+E29+E50+E58</f>
        <v>4650612</v>
      </c>
      <c r="F16" s="496">
        <v>4422476</v>
      </c>
      <c r="G16" s="496">
        <f>G17+G29+G50+G58</f>
        <v>4881429</v>
      </c>
      <c r="H16" s="487">
        <f t="shared" ref="H16:H65" si="8">I16-G16</f>
        <v>174296</v>
      </c>
      <c r="I16" s="497">
        <f>I17+I29+I50+I58</f>
        <v>5055725</v>
      </c>
    </row>
    <row r="17" spans="2:14" ht="18.75" outlineLevel="1">
      <c r="B17" s="485" t="s">
        <v>17</v>
      </c>
      <c r="C17" s="486">
        <f t="shared" ref="C17:G17" si="9">SUM(C18:C28)</f>
        <v>913359</v>
      </c>
      <c r="D17" s="486">
        <f t="shared" si="9"/>
        <v>741384.84999999986</v>
      </c>
      <c r="E17" s="486">
        <f t="shared" si="9"/>
        <v>709500</v>
      </c>
      <c r="F17" s="486">
        <v>666551</v>
      </c>
      <c r="G17" s="486">
        <f t="shared" si="9"/>
        <v>741354</v>
      </c>
      <c r="H17" s="487"/>
      <c r="I17" s="488">
        <f t="shared" ref="I17" si="10">SUM(I18:I28)</f>
        <v>741354</v>
      </c>
    </row>
    <row r="18" spans="2:14" ht="18.75" outlineLevel="1">
      <c r="B18" s="489" t="s">
        <v>18</v>
      </c>
      <c r="C18" s="490">
        <v>58794</v>
      </c>
      <c r="D18" s="490">
        <v>61567.88</v>
      </c>
      <c r="E18" s="490">
        <v>70000</v>
      </c>
      <c r="F18" s="493">
        <v>58299</v>
      </c>
      <c r="G18" s="498">
        <v>69000</v>
      </c>
      <c r="H18" s="487"/>
      <c r="I18" s="499">
        <v>69000</v>
      </c>
      <c r="N18" s="19"/>
    </row>
    <row r="19" spans="2:14" ht="18.75" outlineLevel="1">
      <c r="B19" s="489" t="s">
        <v>19</v>
      </c>
      <c r="C19" s="490">
        <v>232206</v>
      </c>
      <c r="D19" s="490">
        <v>60374.58</v>
      </c>
      <c r="E19" s="490">
        <v>21500</v>
      </c>
      <c r="F19" s="493">
        <v>24760</v>
      </c>
      <c r="G19" s="498">
        <v>7640</v>
      </c>
      <c r="H19" s="487"/>
      <c r="I19" s="499">
        <v>7640</v>
      </c>
    </row>
    <row r="20" spans="2:14" ht="18.75" outlineLevel="1">
      <c r="B20" s="489" t="s">
        <v>20</v>
      </c>
      <c r="C20" s="490">
        <v>1481</v>
      </c>
      <c r="D20" s="490">
        <v>1539.87</v>
      </c>
      <c r="E20" s="490">
        <v>1500</v>
      </c>
      <c r="F20" s="493">
        <v>1407</v>
      </c>
      <c r="G20" s="498">
        <v>1400</v>
      </c>
      <c r="H20" s="487"/>
      <c r="I20" s="499">
        <v>1400</v>
      </c>
    </row>
    <row r="21" spans="2:14" ht="18.75" outlineLevel="1">
      <c r="B21" s="489" t="s">
        <v>21</v>
      </c>
      <c r="C21" s="490">
        <v>441537</v>
      </c>
      <c r="D21" s="490">
        <v>438184.47</v>
      </c>
      <c r="E21" s="490">
        <v>440000</v>
      </c>
      <c r="F21" s="493">
        <v>398986</v>
      </c>
      <c r="G21" s="498">
        <v>450100</v>
      </c>
      <c r="H21" s="487"/>
      <c r="I21" s="499">
        <v>450100</v>
      </c>
    </row>
    <row r="22" spans="2:14" ht="18.75" outlineLevel="1">
      <c r="B22" s="489" t="s">
        <v>409</v>
      </c>
      <c r="C22" s="490">
        <v>58904</v>
      </c>
      <c r="D22" s="490">
        <v>66439.460000000006</v>
      </c>
      <c r="E22" s="490">
        <v>60000</v>
      </c>
      <c r="F22" s="493">
        <v>44754</v>
      </c>
      <c r="G22" s="498">
        <v>44500</v>
      </c>
      <c r="H22" s="487"/>
      <c r="I22" s="499">
        <v>44500</v>
      </c>
    </row>
    <row r="23" spans="2:14" ht="18.75" outlineLevel="1">
      <c r="B23" s="489" t="s">
        <v>23</v>
      </c>
      <c r="C23" s="490">
        <v>68994</v>
      </c>
      <c r="D23" s="490">
        <v>56914.62</v>
      </c>
      <c r="E23" s="490">
        <v>60000</v>
      </c>
      <c r="F23" s="493">
        <v>73634</v>
      </c>
      <c r="G23" s="498">
        <v>65300</v>
      </c>
      <c r="H23" s="487"/>
      <c r="I23" s="499">
        <v>65300</v>
      </c>
    </row>
    <row r="24" spans="2:14" ht="18.75" outlineLevel="1">
      <c r="B24" s="489" t="s">
        <v>24</v>
      </c>
      <c r="C24" s="490">
        <v>5332</v>
      </c>
      <c r="D24" s="490">
        <v>5331.96</v>
      </c>
      <c r="E24" s="490">
        <v>5500</v>
      </c>
      <c r="F24" s="493">
        <v>5332</v>
      </c>
      <c r="G24" s="498">
        <v>5982</v>
      </c>
      <c r="H24" s="487"/>
      <c r="I24" s="499">
        <v>5982</v>
      </c>
    </row>
    <row r="25" spans="2:14" ht="18.75" outlineLevel="1">
      <c r="B25" s="489" t="s">
        <v>25</v>
      </c>
      <c r="C25" s="490">
        <v>16480</v>
      </c>
      <c r="D25" s="490">
        <v>20030.12</v>
      </c>
      <c r="E25" s="490">
        <v>21000</v>
      </c>
      <c r="F25" s="493">
        <v>16675</v>
      </c>
      <c r="G25" s="498">
        <v>21000</v>
      </c>
      <c r="H25" s="487"/>
      <c r="I25" s="499">
        <v>21000</v>
      </c>
    </row>
    <row r="26" spans="2:14" ht="18.75" outlineLevel="1">
      <c r="B26" s="489" t="s">
        <v>26</v>
      </c>
      <c r="C26" s="490">
        <v>19605</v>
      </c>
      <c r="D26" s="490">
        <v>22524.68</v>
      </c>
      <c r="E26" s="490">
        <v>20000</v>
      </c>
      <c r="F26" s="493">
        <v>31206</v>
      </c>
      <c r="G26" s="498">
        <v>23432</v>
      </c>
      <c r="H26" s="487"/>
      <c r="I26" s="499">
        <v>23432</v>
      </c>
    </row>
    <row r="27" spans="2:14" ht="18.75" outlineLevel="1">
      <c r="B27" s="489" t="s">
        <v>410</v>
      </c>
      <c r="C27" s="490"/>
      <c r="D27" s="490"/>
      <c r="E27" s="490"/>
      <c r="F27" s="490"/>
      <c r="G27" s="498">
        <v>45000</v>
      </c>
      <c r="H27" s="487"/>
      <c r="I27" s="499">
        <v>45000</v>
      </c>
    </row>
    <row r="28" spans="2:14" ht="18.75" outlineLevel="1">
      <c r="B28" s="489" t="s">
        <v>28</v>
      </c>
      <c r="C28" s="490">
        <v>10026</v>
      </c>
      <c r="D28" s="490">
        <v>8477.2099999999991</v>
      </c>
      <c r="E28" s="490">
        <v>10000</v>
      </c>
      <c r="F28" s="490">
        <v>11498</v>
      </c>
      <c r="G28" s="493">
        <v>8000</v>
      </c>
      <c r="H28" s="487"/>
      <c r="I28" s="494">
        <v>8000</v>
      </c>
    </row>
    <row r="29" spans="2:14" ht="18.75" outlineLevel="1">
      <c r="B29" s="485" t="s">
        <v>29</v>
      </c>
      <c r="C29" s="486">
        <f>SUM(C30:C49)</f>
        <v>420647.39</v>
      </c>
      <c r="D29" s="486">
        <f>SUM(D30:D49)</f>
        <v>407319.92999999993</v>
      </c>
      <c r="E29" s="486">
        <f>SUM(E30:E49)</f>
        <v>415820</v>
      </c>
      <c r="F29" s="486">
        <v>328110</v>
      </c>
      <c r="G29" s="486">
        <f>SUM(G30:G49)</f>
        <v>466220</v>
      </c>
      <c r="H29" s="487"/>
      <c r="I29" s="488">
        <f>SUM(I30:I49)</f>
        <v>466220</v>
      </c>
    </row>
    <row r="30" spans="2:14" ht="18.75" outlineLevel="1">
      <c r="B30" s="489" t="s">
        <v>30</v>
      </c>
      <c r="C30" s="490">
        <v>213570.5</v>
      </c>
      <c r="D30" s="490">
        <v>201861.5</v>
      </c>
      <c r="E30" s="490">
        <v>210000</v>
      </c>
      <c r="F30" s="493">
        <v>136694</v>
      </c>
      <c r="G30" s="490">
        <v>160000</v>
      </c>
      <c r="H30" s="487"/>
      <c r="I30" s="491">
        <v>160000</v>
      </c>
    </row>
    <row r="31" spans="2:14" ht="18.75" outlineLevel="1">
      <c r="B31" s="489" t="s">
        <v>31</v>
      </c>
      <c r="C31" s="490">
        <v>15550</v>
      </c>
      <c r="D31" s="490">
        <v>20652.810000000001</v>
      </c>
      <c r="E31" s="490">
        <v>20000</v>
      </c>
      <c r="F31" s="493">
        <v>16818</v>
      </c>
      <c r="G31" s="493">
        <v>35000</v>
      </c>
      <c r="H31" s="487"/>
      <c r="I31" s="494">
        <v>35000</v>
      </c>
    </row>
    <row r="32" spans="2:14" ht="18.75" outlineLevel="1">
      <c r="B32" s="489" t="s">
        <v>32</v>
      </c>
      <c r="C32" s="490">
        <v>2749.5</v>
      </c>
      <c r="D32" s="490">
        <v>2974.5</v>
      </c>
      <c r="E32" s="490">
        <v>3300</v>
      </c>
      <c r="F32" s="493">
        <v>3136</v>
      </c>
      <c r="G32" s="490">
        <v>5000</v>
      </c>
      <c r="H32" s="487"/>
      <c r="I32" s="491">
        <v>5000</v>
      </c>
    </row>
    <row r="33" spans="2:9" ht="18.75" outlineLevel="1">
      <c r="B33" s="489" t="s">
        <v>411</v>
      </c>
      <c r="C33" s="490">
        <v>1233</v>
      </c>
      <c r="D33" s="490">
        <v>1359</v>
      </c>
      <c r="E33" s="490">
        <v>1300</v>
      </c>
      <c r="F33" s="493">
        <v>1435</v>
      </c>
      <c r="G33" s="490">
        <v>2000</v>
      </c>
      <c r="H33" s="487"/>
      <c r="I33" s="491">
        <v>2000</v>
      </c>
    </row>
    <row r="34" spans="2:9" ht="18.75" outlineLevel="1">
      <c r="B34" s="489" t="s">
        <v>34</v>
      </c>
      <c r="C34" s="490">
        <v>3500</v>
      </c>
      <c r="D34" s="490">
        <v>1783</v>
      </c>
      <c r="E34" s="490">
        <v>2500</v>
      </c>
      <c r="F34" s="493">
        <v>1048</v>
      </c>
      <c r="G34" s="490">
        <v>2000</v>
      </c>
      <c r="H34" s="487"/>
      <c r="I34" s="491">
        <v>2000</v>
      </c>
    </row>
    <row r="35" spans="2:9" ht="18.75" outlineLevel="1">
      <c r="B35" s="489" t="s">
        <v>35</v>
      </c>
      <c r="C35" s="490">
        <v>16632</v>
      </c>
      <c r="D35" s="490">
        <v>17708</v>
      </c>
      <c r="E35" s="490">
        <v>18000</v>
      </c>
      <c r="F35" s="493">
        <v>21324</v>
      </c>
      <c r="G35" s="490">
        <v>23000</v>
      </c>
      <c r="H35" s="487"/>
      <c r="I35" s="491">
        <v>23000</v>
      </c>
    </row>
    <row r="36" spans="2:9" ht="18.75" outlineLevel="1">
      <c r="B36" s="489" t="s">
        <v>36</v>
      </c>
      <c r="C36" s="490">
        <v>42143.99</v>
      </c>
      <c r="D36" s="490">
        <v>26847.57</v>
      </c>
      <c r="E36" s="490">
        <v>20000</v>
      </c>
      <c r="F36" s="493">
        <v>24953</v>
      </c>
      <c r="G36" s="493">
        <v>60000</v>
      </c>
      <c r="H36" s="487"/>
      <c r="I36" s="494">
        <v>60000</v>
      </c>
    </row>
    <row r="37" spans="2:9" ht="18.75" outlineLevel="1">
      <c r="B37" s="489" t="s">
        <v>38</v>
      </c>
      <c r="C37" s="490">
        <v>10957.68</v>
      </c>
      <c r="D37" s="490">
        <v>12607.72</v>
      </c>
      <c r="E37" s="490">
        <v>13000</v>
      </c>
      <c r="F37" s="493">
        <v>10746</v>
      </c>
      <c r="G37" s="490">
        <v>14000</v>
      </c>
      <c r="H37" s="487"/>
      <c r="I37" s="491">
        <v>14000</v>
      </c>
    </row>
    <row r="38" spans="2:9" ht="18.75" outlineLevel="1">
      <c r="B38" s="489" t="s">
        <v>39</v>
      </c>
      <c r="C38" s="490">
        <v>5151.91</v>
      </c>
      <c r="D38" s="490">
        <v>9754.7199999999993</v>
      </c>
      <c r="E38" s="490">
        <v>10000</v>
      </c>
      <c r="F38" s="493">
        <v>3844</v>
      </c>
      <c r="G38" s="493">
        <v>10000</v>
      </c>
      <c r="H38" s="487"/>
      <c r="I38" s="494">
        <v>10000</v>
      </c>
    </row>
    <row r="39" spans="2:9" ht="18.75" outlineLevel="1">
      <c r="B39" s="500" t="s">
        <v>412</v>
      </c>
      <c r="C39" s="490">
        <v>17579.759999999998</v>
      </c>
      <c r="D39" s="490">
        <v>17662.91</v>
      </c>
      <c r="E39" s="490">
        <v>19920</v>
      </c>
      <c r="F39" s="493">
        <v>17293</v>
      </c>
      <c r="G39" s="490">
        <v>19920</v>
      </c>
      <c r="H39" s="487"/>
      <c r="I39" s="491">
        <v>19920</v>
      </c>
    </row>
    <row r="40" spans="2:9" ht="18.75" outlineLevel="1">
      <c r="B40" s="500" t="s">
        <v>42</v>
      </c>
      <c r="C40" s="490">
        <v>23676</v>
      </c>
      <c r="D40" s="490">
        <v>39433.56</v>
      </c>
      <c r="E40" s="490">
        <v>40000</v>
      </c>
      <c r="F40" s="493">
        <v>32993</v>
      </c>
      <c r="G40" s="490">
        <v>40000</v>
      </c>
      <c r="H40" s="487"/>
      <c r="I40" s="491">
        <v>40000</v>
      </c>
    </row>
    <row r="41" spans="2:9" ht="18.75" outlineLevel="1">
      <c r="B41" s="500" t="s">
        <v>44</v>
      </c>
      <c r="C41" s="490">
        <v>49299.14</v>
      </c>
      <c r="D41" s="490">
        <v>37202</v>
      </c>
      <c r="E41" s="490">
        <v>40000</v>
      </c>
      <c r="F41" s="493">
        <v>26037</v>
      </c>
      <c r="G41" s="490">
        <v>20000</v>
      </c>
      <c r="H41" s="487"/>
      <c r="I41" s="491">
        <v>20000</v>
      </c>
    </row>
    <row r="42" spans="2:9" ht="18.75" outlineLevel="1">
      <c r="B42" s="500" t="s">
        <v>45</v>
      </c>
      <c r="C42" s="490"/>
      <c r="D42" s="490"/>
      <c r="E42" s="490"/>
      <c r="F42" s="490"/>
      <c r="G42" s="490">
        <v>40000</v>
      </c>
      <c r="H42" s="487"/>
      <c r="I42" s="491">
        <v>40000</v>
      </c>
    </row>
    <row r="43" spans="2:9" ht="18.75" outlineLevel="1">
      <c r="B43" s="500" t="s">
        <v>46</v>
      </c>
      <c r="C43" s="490"/>
      <c r="D43" s="490"/>
      <c r="E43" s="490"/>
      <c r="F43" s="490"/>
      <c r="G43" s="490">
        <v>14500</v>
      </c>
      <c r="H43" s="487"/>
      <c r="I43" s="491">
        <v>14500</v>
      </c>
    </row>
    <row r="44" spans="2:9" ht="18.75" outlineLevel="1">
      <c r="B44" s="500" t="s">
        <v>47</v>
      </c>
      <c r="C44" s="490"/>
      <c r="D44" s="490"/>
      <c r="E44" s="490"/>
      <c r="F44" s="490"/>
      <c r="G44" s="490">
        <v>2000</v>
      </c>
      <c r="H44" s="487"/>
      <c r="I44" s="491">
        <v>2000</v>
      </c>
    </row>
    <row r="45" spans="2:9" ht="18.75" outlineLevel="1">
      <c r="B45" s="500" t="s">
        <v>48</v>
      </c>
      <c r="C45" s="490"/>
      <c r="D45" s="490"/>
      <c r="E45" s="490"/>
      <c r="F45" s="490"/>
      <c r="G45" s="490">
        <v>1000</v>
      </c>
      <c r="H45" s="487"/>
      <c r="I45" s="491">
        <v>1000</v>
      </c>
    </row>
    <row r="46" spans="2:9" ht="18.75" outlineLevel="1">
      <c r="B46" s="500" t="s">
        <v>49</v>
      </c>
      <c r="C46" s="490"/>
      <c r="D46" s="490"/>
      <c r="E46" s="490"/>
      <c r="F46" s="490"/>
      <c r="G46" s="490">
        <v>500</v>
      </c>
      <c r="H46" s="487"/>
      <c r="I46" s="491">
        <v>500</v>
      </c>
    </row>
    <row r="47" spans="2:9" ht="18.75" outlineLevel="1">
      <c r="B47" s="500" t="s">
        <v>50</v>
      </c>
      <c r="C47" s="490">
        <v>2079.3200000000002</v>
      </c>
      <c r="D47" s="490">
        <v>1872.02</v>
      </c>
      <c r="E47" s="490">
        <v>2000</v>
      </c>
      <c r="F47" s="493">
        <v>1569</v>
      </c>
      <c r="G47" s="490">
        <v>1500</v>
      </c>
      <c r="H47" s="487"/>
      <c r="I47" s="491">
        <v>1500</v>
      </c>
    </row>
    <row r="48" spans="2:9" ht="18.75" outlineLevel="1">
      <c r="B48" s="489" t="s">
        <v>51</v>
      </c>
      <c r="C48" s="490">
        <v>15728.2</v>
      </c>
      <c r="D48" s="490">
        <v>14867.9</v>
      </c>
      <c r="E48" s="490">
        <v>15000</v>
      </c>
      <c r="F48" s="493">
        <v>12779</v>
      </c>
      <c r="G48" s="490">
        <v>15000</v>
      </c>
      <c r="H48" s="487"/>
      <c r="I48" s="491">
        <v>15000</v>
      </c>
    </row>
    <row r="49" spans="2:9" ht="18.75" outlineLevel="1">
      <c r="B49" s="489" t="s">
        <v>55</v>
      </c>
      <c r="C49" s="490">
        <v>796.39</v>
      </c>
      <c r="D49" s="490">
        <v>732.72</v>
      </c>
      <c r="E49" s="490">
        <v>800</v>
      </c>
      <c r="F49" s="493">
        <v>651</v>
      </c>
      <c r="G49" s="490">
        <v>800</v>
      </c>
      <c r="H49" s="487"/>
      <c r="I49" s="491">
        <v>800</v>
      </c>
    </row>
    <row r="50" spans="2:9" ht="18.75" outlineLevel="1">
      <c r="B50" s="485" t="s">
        <v>56</v>
      </c>
      <c r="C50" s="486">
        <f>SUM(C51:C57)</f>
        <v>251079.54</v>
      </c>
      <c r="D50" s="486">
        <f>SUM(D51:D57)</f>
        <v>298276.96999999997</v>
      </c>
      <c r="E50" s="486">
        <f>SUM(E51:E57)</f>
        <v>233500</v>
      </c>
      <c r="F50" s="486">
        <v>303137</v>
      </c>
      <c r="G50" s="486">
        <f>SUM(G51:G57)</f>
        <v>317190</v>
      </c>
      <c r="H50" s="487"/>
      <c r="I50" s="488">
        <f>SUM(I51:I57)</f>
        <v>317190</v>
      </c>
    </row>
    <row r="51" spans="2:9" ht="18.75" outlineLevel="1">
      <c r="B51" s="489" t="s">
        <v>56</v>
      </c>
      <c r="C51" s="490">
        <v>34966.78</v>
      </c>
      <c r="D51" s="490">
        <v>49823.98</v>
      </c>
      <c r="E51" s="490">
        <v>50000</v>
      </c>
      <c r="F51" s="490">
        <v>76100</v>
      </c>
      <c r="G51" s="490">
        <v>50000</v>
      </c>
      <c r="H51" s="487"/>
      <c r="I51" s="491">
        <v>50000</v>
      </c>
    </row>
    <row r="52" spans="2:9" ht="18.75" outlineLevel="1">
      <c r="B52" s="489" t="s">
        <v>57</v>
      </c>
      <c r="C52" s="490"/>
      <c r="D52" s="490"/>
      <c r="E52" s="490">
        <v>7000</v>
      </c>
      <c r="F52" s="490"/>
      <c r="G52" s="490">
        <v>7000</v>
      </c>
      <c r="H52" s="487"/>
      <c r="I52" s="491">
        <v>7000</v>
      </c>
    </row>
    <row r="53" spans="2:9" ht="18.75" outlineLevel="1">
      <c r="B53" s="489" t="s">
        <v>58</v>
      </c>
      <c r="C53" s="490">
        <v>99.79</v>
      </c>
      <c r="D53" s="490">
        <v>110.39</v>
      </c>
      <c r="E53" s="490"/>
      <c r="F53" s="490">
        <v>1744</v>
      </c>
      <c r="G53" s="490">
        <v>100</v>
      </c>
      <c r="H53" s="487"/>
      <c r="I53" s="491">
        <v>100</v>
      </c>
    </row>
    <row r="54" spans="2:9" ht="18.75" outlineLevel="1">
      <c r="B54" s="489" t="s">
        <v>59</v>
      </c>
      <c r="C54" s="490">
        <v>48.97</v>
      </c>
      <c r="D54" s="490">
        <v>9213.81</v>
      </c>
      <c r="E54" s="490">
        <v>5000</v>
      </c>
      <c r="F54" s="490">
        <v>34105</v>
      </c>
      <c r="G54" s="490">
        <v>5000</v>
      </c>
      <c r="H54" s="487"/>
      <c r="I54" s="491">
        <v>5000</v>
      </c>
    </row>
    <row r="55" spans="2:9" ht="18.75" outlineLevel="1">
      <c r="B55" s="489" t="s">
        <v>61</v>
      </c>
      <c r="C55" s="490">
        <v>7770.01</v>
      </c>
      <c r="D55" s="490">
        <v>12982.13</v>
      </c>
      <c r="E55" s="490">
        <v>11000</v>
      </c>
      <c r="F55" s="490">
        <v>9012</v>
      </c>
      <c r="G55" s="490">
        <v>11000</v>
      </c>
      <c r="H55" s="487"/>
      <c r="I55" s="491">
        <v>11000</v>
      </c>
    </row>
    <row r="56" spans="2:9" ht="18.75" outlineLevel="1">
      <c r="B56" s="489" t="s">
        <v>62</v>
      </c>
      <c r="C56" s="490">
        <v>315.70999999999998</v>
      </c>
      <c r="D56" s="490">
        <v>458.6</v>
      </c>
      <c r="E56" s="490">
        <v>500</v>
      </c>
      <c r="F56" s="490">
        <v>351</v>
      </c>
      <c r="G56" s="490">
        <v>500</v>
      </c>
      <c r="H56" s="487"/>
      <c r="I56" s="491">
        <v>500</v>
      </c>
    </row>
    <row r="57" spans="2:9" ht="18.75" outlineLevel="1">
      <c r="B57" s="489" t="s">
        <v>63</v>
      </c>
      <c r="C57" s="490">
        <v>207878.28</v>
      </c>
      <c r="D57" s="490">
        <v>225688.06</v>
      </c>
      <c r="E57" s="490">
        <v>160000</v>
      </c>
      <c r="F57" s="490">
        <v>181824</v>
      </c>
      <c r="G57" s="490">
        <v>243590</v>
      </c>
      <c r="H57" s="487"/>
      <c r="I57" s="491">
        <v>243590</v>
      </c>
    </row>
    <row r="58" spans="2:9" ht="18.75">
      <c r="B58" s="501" t="s">
        <v>66</v>
      </c>
      <c r="C58" s="486">
        <f>SUM(C59:C77)</f>
        <v>2830042.2100000004</v>
      </c>
      <c r="D58" s="486">
        <f>SUM(D59:D77)</f>
        <v>2881239.6999999997</v>
      </c>
      <c r="E58" s="486">
        <f>SUM(E59:E77)</f>
        <v>3291792</v>
      </c>
      <c r="F58" s="486">
        <v>3124678</v>
      </c>
      <c r="G58" s="486">
        <f>SUM(G59:G77)</f>
        <v>3356665</v>
      </c>
      <c r="H58" s="487">
        <f t="shared" si="8"/>
        <v>174296</v>
      </c>
      <c r="I58" s="488">
        <f>SUM(I59:I77)</f>
        <v>3530961</v>
      </c>
    </row>
    <row r="59" spans="2:9" ht="18.75" outlineLevel="1">
      <c r="B59" s="489" t="s">
        <v>68</v>
      </c>
      <c r="C59" s="490">
        <v>12700.87</v>
      </c>
      <c r="D59" s="490">
        <v>9297.18</v>
      </c>
      <c r="E59" s="490"/>
      <c r="F59" s="493">
        <v>15716</v>
      </c>
      <c r="G59" s="498">
        <v>17715</v>
      </c>
      <c r="H59" s="487"/>
      <c r="I59" s="499">
        <v>17715</v>
      </c>
    </row>
    <row r="60" spans="2:9" ht="18.75" outlineLevel="1">
      <c r="B60" s="489" t="s">
        <v>414</v>
      </c>
      <c r="C60" s="490"/>
      <c r="D60" s="490">
        <v>1900</v>
      </c>
      <c r="E60" s="490">
        <v>248090</v>
      </c>
      <c r="F60" s="490"/>
      <c r="G60" s="498">
        <v>136120</v>
      </c>
      <c r="H60" s="487"/>
      <c r="I60" s="499">
        <v>136120</v>
      </c>
    </row>
    <row r="61" spans="2:9" ht="18.75" outlineLevel="1">
      <c r="B61" s="489" t="s">
        <v>413</v>
      </c>
      <c r="C61" s="490"/>
      <c r="D61" s="490"/>
      <c r="E61" s="490"/>
      <c r="F61" s="490"/>
      <c r="G61" s="498">
        <v>177690</v>
      </c>
      <c r="H61" s="487"/>
      <c r="I61" s="499">
        <v>177690</v>
      </c>
    </row>
    <row r="62" spans="2:9" ht="18.75" outlineLevel="1">
      <c r="B62" s="489" t="s">
        <v>80</v>
      </c>
      <c r="C62" s="490"/>
      <c r="D62" s="490"/>
      <c r="E62" s="490"/>
      <c r="F62" s="493">
        <v>3619</v>
      </c>
      <c r="G62" s="498">
        <v>3000</v>
      </c>
      <c r="H62" s="487"/>
      <c r="I62" s="499">
        <v>3000</v>
      </c>
    </row>
    <row r="63" spans="2:9" ht="18.75" outlineLevel="1">
      <c r="B63" s="489" t="s">
        <v>81</v>
      </c>
      <c r="C63" s="490"/>
      <c r="D63" s="490">
        <v>36247</v>
      </c>
      <c r="E63" s="490">
        <v>168060</v>
      </c>
      <c r="F63" s="493">
        <v>168060</v>
      </c>
      <c r="G63" s="490">
        <v>155440</v>
      </c>
      <c r="H63" s="487"/>
      <c r="I63" s="491">
        <v>155440</v>
      </c>
    </row>
    <row r="64" spans="2:9" ht="18.75" outlineLevel="1">
      <c r="B64" s="489" t="s">
        <v>83</v>
      </c>
      <c r="C64" s="490">
        <v>13436.38</v>
      </c>
      <c r="D64" s="490">
        <v>12960.64</v>
      </c>
      <c r="E64" s="490">
        <v>12985</v>
      </c>
      <c r="F64" s="493">
        <v>12983</v>
      </c>
      <c r="G64" s="490">
        <v>13161</v>
      </c>
      <c r="H64" s="487"/>
      <c r="I64" s="491">
        <v>13161</v>
      </c>
    </row>
    <row r="65" spans="2:9" ht="18.75">
      <c r="B65" s="500" t="s">
        <v>84</v>
      </c>
      <c r="C65" s="490">
        <v>2558685</v>
      </c>
      <c r="D65" s="490">
        <v>2527802</v>
      </c>
      <c r="E65" s="490">
        <v>2584791</v>
      </c>
      <c r="F65" s="493">
        <v>2596710</v>
      </c>
      <c r="G65" s="490">
        <v>2563711</v>
      </c>
      <c r="H65" s="487">
        <f t="shared" si="8"/>
        <v>111592</v>
      </c>
      <c r="I65" s="491">
        <v>2675303</v>
      </c>
    </row>
    <row r="66" spans="2:9" ht="18.75" outlineLevel="1">
      <c r="B66" s="500" t="s">
        <v>85</v>
      </c>
      <c r="C66" s="490">
        <v>16643.39</v>
      </c>
      <c r="D66" s="490">
        <v>22041.919999999998</v>
      </c>
      <c r="E66" s="490">
        <v>21000</v>
      </c>
      <c r="F66" s="493">
        <v>21990</v>
      </c>
      <c r="G66" s="490">
        <v>21799</v>
      </c>
      <c r="H66" s="487"/>
      <c r="I66" s="491">
        <v>21799</v>
      </c>
    </row>
    <row r="67" spans="2:9" ht="18.75" outlineLevel="1">
      <c r="B67" s="500" t="s">
        <v>86</v>
      </c>
      <c r="C67" s="490">
        <v>11180.47</v>
      </c>
      <c r="D67" s="490">
        <v>11542.52</v>
      </c>
      <c r="E67" s="490">
        <v>11535</v>
      </c>
      <c r="F67" s="493">
        <v>11535</v>
      </c>
      <c r="G67" s="490">
        <v>11398</v>
      </c>
      <c r="H67" s="487"/>
      <c r="I67" s="491">
        <v>11398</v>
      </c>
    </row>
    <row r="68" spans="2:9" ht="18.75" outlineLevel="1">
      <c r="B68" s="500" t="s">
        <v>87</v>
      </c>
      <c r="C68" s="490">
        <v>1233.17</v>
      </c>
      <c r="D68" s="490">
        <v>1255.31</v>
      </c>
      <c r="E68" s="490">
        <v>1260</v>
      </c>
      <c r="F68" s="493">
        <v>1254</v>
      </c>
      <c r="G68" s="490">
        <v>1260</v>
      </c>
      <c r="H68" s="487"/>
      <c r="I68" s="491">
        <v>1260</v>
      </c>
    </row>
    <row r="69" spans="2:9" ht="18.75" outlineLevel="1">
      <c r="B69" s="500" t="s">
        <v>88</v>
      </c>
      <c r="C69" s="490">
        <v>2312.79</v>
      </c>
      <c r="D69" s="490">
        <v>2229.56</v>
      </c>
      <c r="E69" s="490">
        <v>2110</v>
      </c>
      <c r="F69" s="490">
        <v>2109</v>
      </c>
      <c r="G69" s="490">
        <v>2110</v>
      </c>
      <c r="H69" s="487"/>
      <c r="I69" s="491">
        <v>2110</v>
      </c>
    </row>
    <row r="70" spans="2:9" ht="18.75" outlineLevel="1">
      <c r="B70" s="500" t="s">
        <v>89</v>
      </c>
      <c r="C70" s="490">
        <v>7883.7</v>
      </c>
      <c r="D70" s="490">
        <v>7821.33</v>
      </c>
      <c r="E70" s="490">
        <v>7805</v>
      </c>
      <c r="F70" s="493">
        <v>7803</v>
      </c>
      <c r="G70" s="490">
        <v>7805</v>
      </c>
      <c r="H70" s="487"/>
      <c r="I70" s="491">
        <v>7805</v>
      </c>
    </row>
    <row r="71" spans="2:9" ht="18.75" outlineLevel="1">
      <c r="B71" s="500" t="s">
        <v>90</v>
      </c>
      <c r="C71" s="490">
        <v>37342</v>
      </c>
      <c r="D71" s="490">
        <v>38135</v>
      </c>
      <c r="E71" s="490">
        <v>39100</v>
      </c>
      <c r="F71" s="493">
        <v>22017</v>
      </c>
      <c r="G71" s="490">
        <v>39100</v>
      </c>
      <c r="H71" s="487"/>
      <c r="I71" s="491">
        <v>39100</v>
      </c>
    </row>
    <row r="72" spans="2:9" ht="18.75">
      <c r="B72" s="500" t="s">
        <v>91</v>
      </c>
      <c r="C72" s="502">
        <v>132187.64000000001</v>
      </c>
      <c r="D72" s="490">
        <v>158161.88</v>
      </c>
      <c r="E72" s="490">
        <v>150056</v>
      </c>
      <c r="F72" s="493">
        <v>156103</v>
      </c>
      <c r="G72" s="490">
        <v>150056</v>
      </c>
      <c r="H72" s="487">
        <f t="shared" ref="H72:H93" si="11">I72-G72</f>
        <v>62704</v>
      </c>
      <c r="I72" s="491">
        <v>212760</v>
      </c>
    </row>
    <row r="73" spans="2:9" ht="18.75" outlineLevel="1">
      <c r="B73" s="500" t="s">
        <v>92</v>
      </c>
      <c r="C73" s="490">
        <v>9036.5300000000007</v>
      </c>
      <c r="D73" s="490">
        <v>8376.73</v>
      </c>
      <c r="E73" s="490">
        <v>10000</v>
      </c>
      <c r="F73" s="493">
        <v>4645</v>
      </c>
      <c r="G73" s="490">
        <v>10000</v>
      </c>
      <c r="H73" s="487"/>
      <c r="I73" s="491">
        <v>10000</v>
      </c>
    </row>
    <row r="74" spans="2:9" ht="18.75" outlineLevel="1">
      <c r="B74" s="500" t="s">
        <v>93</v>
      </c>
      <c r="C74" s="490"/>
      <c r="D74" s="490">
        <v>288</v>
      </c>
      <c r="E74" s="490"/>
      <c r="F74" s="490">
        <v>598</v>
      </c>
      <c r="G74" s="490">
        <v>50</v>
      </c>
      <c r="H74" s="487"/>
      <c r="I74" s="491">
        <v>50</v>
      </c>
    </row>
    <row r="75" spans="2:9" ht="18.75" outlineLevel="1">
      <c r="B75" s="500" t="s">
        <v>95</v>
      </c>
      <c r="C75" s="490"/>
      <c r="D75" s="490"/>
      <c r="E75" s="490">
        <v>35000</v>
      </c>
      <c r="F75" s="490">
        <v>38320</v>
      </c>
      <c r="G75" s="490">
        <v>35000</v>
      </c>
      <c r="H75" s="487"/>
      <c r="I75" s="491">
        <v>35000</v>
      </c>
    </row>
    <row r="76" spans="2:9" ht="18.75" outlineLevel="1">
      <c r="B76" s="500" t="s">
        <v>96</v>
      </c>
      <c r="C76" s="490">
        <v>23900.27</v>
      </c>
      <c r="D76" s="490">
        <v>40280.629999999997</v>
      </c>
      <c r="E76" s="490"/>
      <c r="F76" s="493">
        <v>2569</v>
      </c>
      <c r="G76" s="490">
        <v>250</v>
      </c>
      <c r="H76" s="487"/>
      <c r="I76" s="491">
        <v>250</v>
      </c>
    </row>
    <row r="77" spans="2:9" ht="19.5" outlineLevel="1" thickBot="1">
      <c r="B77" s="503" t="s">
        <v>415</v>
      </c>
      <c r="C77" s="504">
        <v>3500</v>
      </c>
      <c r="D77" s="504">
        <v>2900</v>
      </c>
      <c r="E77" s="504"/>
      <c r="F77" s="505">
        <v>4500</v>
      </c>
      <c r="G77" s="504">
        <v>11000</v>
      </c>
      <c r="H77" s="506"/>
      <c r="I77" s="507">
        <v>11000</v>
      </c>
    </row>
    <row r="78" spans="2:9" ht="19.5" thickBot="1">
      <c r="B78" s="477" t="s">
        <v>110</v>
      </c>
      <c r="C78" s="478">
        <f>C79+C83</f>
        <v>761844.80999999994</v>
      </c>
      <c r="D78" s="478">
        <f>D79+D83</f>
        <v>597372.07000000007</v>
      </c>
      <c r="E78" s="478">
        <f>E79+E83</f>
        <v>3269746</v>
      </c>
      <c r="F78" s="478">
        <v>735941</v>
      </c>
      <c r="G78" s="478">
        <f>G79+G83</f>
        <v>4311701</v>
      </c>
      <c r="H78" s="479"/>
      <c r="I78" s="480">
        <f>I79+I83</f>
        <v>4311701</v>
      </c>
    </row>
    <row r="79" spans="2:9" ht="18.75">
      <c r="B79" s="508" t="s">
        <v>111</v>
      </c>
      <c r="C79" s="482">
        <f>SUM(C80:C82)</f>
        <v>761844.80999999994</v>
      </c>
      <c r="D79" s="482">
        <f>SUM(D80:D82)</f>
        <v>407077.83</v>
      </c>
      <c r="E79" s="482">
        <f>SUM(E80:E82)</f>
        <v>801230</v>
      </c>
      <c r="F79" s="482">
        <v>373344</v>
      </c>
      <c r="G79" s="482">
        <f>SUM(G80:G82)</f>
        <v>578900</v>
      </c>
      <c r="H79" s="483"/>
      <c r="I79" s="484">
        <f>SUM(I80:I82)</f>
        <v>578900</v>
      </c>
    </row>
    <row r="80" spans="2:9" ht="18.75" outlineLevel="1">
      <c r="B80" s="489" t="s">
        <v>112</v>
      </c>
      <c r="C80" s="490">
        <v>436897.41</v>
      </c>
      <c r="D80" s="490">
        <v>268273.05</v>
      </c>
      <c r="E80" s="490">
        <v>198038</v>
      </c>
      <c r="F80" s="493">
        <v>162074</v>
      </c>
      <c r="G80" s="490">
        <v>60000</v>
      </c>
      <c r="H80" s="487"/>
      <c r="I80" s="491">
        <v>60000</v>
      </c>
    </row>
    <row r="81" spans="2:12" ht="18.75" outlineLevel="1">
      <c r="B81" s="500" t="s">
        <v>113</v>
      </c>
      <c r="C81" s="490">
        <v>9322.5400000000009</v>
      </c>
      <c r="D81" s="490">
        <v>24756.65</v>
      </c>
      <c r="E81" s="490">
        <v>39700</v>
      </c>
      <c r="F81" s="493">
        <v>39820</v>
      </c>
      <c r="G81" s="490">
        <v>30000</v>
      </c>
      <c r="H81" s="487"/>
      <c r="I81" s="491">
        <v>30000</v>
      </c>
    </row>
    <row r="82" spans="2:12" ht="18.75" outlineLevel="1">
      <c r="B82" s="500" t="s">
        <v>115</v>
      </c>
      <c r="C82" s="490">
        <v>315624.86</v>
      </c>
      <c r="D82" s="490">
        <v>114048.13</v>
      </c>
      <c r="E82" s="490">
        <v>563492</v>
      </c>
      <c r="F82" s="493">
        <v>166805</v>
      </c>
      <c r="G82" s="490">
        <v>488900</v>
      </c>
      <c r="H82" s="487"/>
      <c r="I82" s="491">
        <v>488900</v>
      </c>
    </row>
    <row r="83" spans="2:12" ht="18.75">
      <c r="B83" s="509" t="s">
        <v>116</v>
      </c>
      <c r="C83" s="496">
        <f>SUM(C84:C88)</f>
        <v>0</v>
      </c>
      <c r="D83" s="496">
        <f>SUM(D84:D88)</f>
        <v>190294.24</v>
      </c>
      <c r="E83" s="496">
        <f>SUM(E84:E88)</f>
        <v>2468516</v>
      </c>
      <c r="F83" s="496">
        <v>362597</v>
      </c>
      <c r="G83" s="496">
        <f>SUM(G84:G88)</f>
        <v>3732801</v>
      </c>
      <c r="H83" s="487"/>
      <c r="I83" s="497">
        <f>SUM(I84:I88)</f>
        <v>3732801</v>
      </c>
    </row>
    <row r="84" spans="2:12" ht="18.75" outlineLevel="1">
      <c r="B84" s="500" t="s">
        <v>400</v>
      </c>
      <c r="C84" s="490"/>
      <c r="D84" s="490"/>
      <c r="E84" s="490"/>
      <c r="F84" s="490"/>
      <c r="G84" s="490">
        <v>120000</v>
      </c>
      <c r="H84" s="487"/>
      <c r="I84" s="491">
        <v>120000</v>
      </c>
      <c r="L84" s="19"/>
    </row>
    <row r="85" spans="2:12" ht="18.75" outlineLevel="1">
      <c r="B85" s="489" t="s">
        <v>407</v>
      </c>
      <c r="C85" s="490"/>
      <c r="D85" s="490"/>
      <c r="E85" s="490">
        <v>394135</v>
      </c>
      <c r="F85" s="490"/>
      <c r="G85" s="490">
        <v>771232</v>
      </c>
      <c r="H85" s="487"/>
      <c r="I85" s="491">
        <v>771232</v>
      </c>
    </row>
    <row r="86" spans="2:12" ht="18.75" outlineLevel="1">
      <c r="B86" s="489" t="s">
        <v>408</v>
      </c>
      <c r="C86" s="490"/>
      <c r="D86" s="490">
        <v>190294.24</v>
      </c>
      <c r="E86" s="490">
        <v>1048711</v>
      </c>
      <c r="F86" s="490"/>
      <c r="G86" s="490">
        <v>935777</v>
      </c>
      <c r="H86" s="487"/>
      <c r="I86" s="491">
        <v>935777</v>
      </c>
    </row>
    <row r="87" spans="2:12" ht="18.75" outlineLevel="1">
      <c r="B87" s="489" t="s">
        <v>125</v>
      </c>
      <c r="C87" s="490"/>
      <c r="D87" s="490"/>
      <c r="E87" s="490"/>
      <c r="F87" s="490"/>
      <c r="G87" s="490">
        <v>59593</v>
      </c>
      <c r="H87" s="487"/>
      <c r="I87" s="491">
        <v>59593</v>
      </c>
    </row>
    <row r="88" spans="2:12" ht="19.5" outlineLevel="1" thickBot="1">
      <c r="B88" s="510" t="s">
        <v>126</v>
      </c>
      <c r="C88" s="504"/>
      <c r="D88" s="505"/>
      <c r="E88" s="504">
        <v>1025670</v>
      </c>
      <c r="F88" s="505"/>
      <c r="G88" s="504">
        <v>1846199</v>
      </c>
      <c r="H88" s="506"/>
      <c r="I88" s="507">
        <v>1846199</v>
      </c>
    </row>
    <row r="89" spans="2:12" ht="19.5" thickBot="1">
      <c r="B89" s="511" t="s">
        <v>127</v>
      </c>
      <c r="C89" s="478">
        <f t="shared" ref="C89:G89" si="12">SUM(C90:C92)</f>
        <v>1094060.6099999999</v>
      </c>
      <c r="D89" s="478">
        <f t="shared" si="12"/>
        <v>353398.41</v>
      </c>
      <c r="E89" s="478">
        <f t="shared" si="12"/>
        <v>574727</v>
      </c>
      <c r="F89" s="478">
        <v>574727</v>
      </c>
      <c r="G89" s="478">
        <f t="shared" si="12"/>
        <v>521000</v>
      </c>
      <c r="H89" s="479">
        <f t="shared" si="11"/>
        <v>-45000</v>
      </c>
      <c r="I89" s="480">
        <f t="shared" ref="I89" si="13">SUM(I90:I92)</f>
        <v>476000</v>
      </c>
    </row>
    <row r="90" spans="2:12" ht="18.75" outlineLevel="1">
      <c r="B90" s="512" t="s">
        <v>128</v>
      </c>
      <c r="C90" s="513">
        <v>277663</v>
      </c>
      <c r="D90" s="513">
        <v>97009.26</v>
      </c>
      <c r="E90" s="513">
        <v>144727</v>
      </c>
      <c r="F90" s="514">
        <v>144727</v>
      </c>
      <c r="G90" s="513">
        <v>76000</v>
      </c>
      <c r="H90" s="483"/>
      <c r="I90" s="515">
        <v>76000</v>
      </c>
    </row>
    <row r="91" spans="2:12" ht="18.75">
      <c r="B91" s="489" t="s">
        <v>397</v>
      </c>
      <c r="C91" s="490"/>
      <c r="D91" s="490"/>
      <c r="E91" s="490"/>
      <c r="F91" s="493"/>
      <c r="G91" s="490">
        <v>45000</v>
      </c>
      <c r="H91" s="487">
        <f t="shared" si="11"/>
        <v>-45000</v>
      </c>
      <c r="I91" s="491">
        <v>0</v>
      </c>
    </row>
    <row r="92" spans="2:12" ht="18.75" outlineLevel="1">
      <c r="B92" s="489" t="s">
        <v>129</v>
      </c>
      <c r="C92" s="490">
        <v>816397.61</v>
      </c>
      <c r="D92" s="490">
        <v>256389.15</v>
      </c>
      <c r="E92" s="490">
        <v>430000</v>
      </c>
      <c r="F92" s="490">
        <v>430000</v>
      </c>
      <c r="G92" s="490">
        <v>400000</v>
      </c>
      <c r="H92" s="487"/>
      <c r="I92" s="491">
        <v>400000</v>
      </c>
    </row>
    <row r="93" spans="2:12" ht="19.5" thickBot="1">
      <c r="B93" s="516" t="s">
        <v>130</v>
      </c>
      <c r="C93" s="517">
        <f>C78+C4+C89</f>
        <v>12025995.860000001</v>
      </c>
      <c r="D93" s="517">
        <f>D78+D4+D89</f>
        <v>11695059.77</v>
      </c>
      <c r="E93" s="517">
        <f>E4+E78+E89</f>
        <v>15460630</v>
      </c>
      <c r="F93" s="517">
        <v>12503222</v>
      </c>
      <c r="G93" s="517">
        <f>G4+G78+G89</f>
        <v>16523438</v>
      </c>
      <c r="H93" s="518">
        <f t="shared" si="11"/>
        <v>129296</v>
      </c>
      <c r="I93" s="519">
        <f>I4+I78+I89</f>
        <v>16652734</v>
      </c>
    </row>
    <row r="94" spans="2:12">
      <c r="B94" s="476" t="s">
        <v>419</v>
      </c>
      <c r="C94" s="44"/>
      <c r="D94" s="44"/>
      <c r="E94" s="65"/>
    </row>
    <row r="95" spans="2:12">
      <c r="B95" s="66"/>
      <c r="C95" s="66"/>
      <c r="D95" s="66"/>
      <c r="E95" s="65"/>
    </row>
    <row r="96" spans="2:12">
      <c r="B96" s="67"/>
      <c r="C96" s="44"/>
      <c r="D96" s="44"/>
      <c r="E96" s="65"/>
    </row>
    <row r="97" spans="3:5">
      <c r="C97" s="44"/>
      <c r="D97" s="44"/>
      <c r="E97" s="65"/>
    </row>
    <row r="98" spans="3:5">
      <c r="C98" s="44"/>
      <c r="D98" s="44"/>
      <c r="E98" s="65"/>
    </row>
    <row r="99" spans="3:5">
      <c r="C99" s="44"/>
      <c r="D99" s="44"/>
      <c r="E99" s="65"/>
    </row>
    <row r="100" spans="3:5">
      <c r="C100" s="44"/>
      <c r="D100" s="44"/>
      <c r="E100" s="65"/>
    </row>
    <row r="101" spans="3:5">
      <c r="C101" s="44"/>
      <c r="D101" s="44"/>
      <c r="E101" s="65"/>
    </row>
    <row r="102" spans="3:5">
      <c r="C102" s="44"/>
      <c r="D102" s="44"/>
      <c r="E102" s="65"/>
    </row>
    <row r="103" spans="3:5">
      <c r="C103" s="44"/>
      <c r="D103" s="44"/>
      <c r="E103" s="65"/>
    </row>
    <row r="104" spans="3:5">
      <c r="C104" s="44"/>
      <c r="D104" s="44"/>
      <c r="E104" s="65"/>
    </row>
    <row r="105" spans="3:5">
      <c r="C105" s="44"/>
      <c r="D105" s="44"/>
      <c r="E105" s="65"/>
    </row>
    <row r="106" spans="3:5">
      <c r="C106" s="44"/>
      <c r="D106" s="44"/>
      <c r="E106" s="65"/>
    </row>
    <row r="107" spans="3:5">
      <c r="C107" s="44"/>
      <c r="D107" s="44"/>
      <c r="E107" s="65"/>
    </row>
    <row r="108" spans="3:5">
      <c r="C108" s="44"/>
      <c r="D108" s="44"/>
      <c r="E108" s="65"/>
    </row>
    <row r="109" spans="3:5">
      <c r="C109" s="44"/>
      <c r="D109" s="44"/>
      <c r="E109" s="65"/>
    </row>
    <row r="110" spans="3:5">
      <c r="C110" s="44"/>
      <c r="D110" s="44"/>
      <c r="E110" s="65"/>
    </row>
    <row r="111" spans="3:5">
      <c r="C111" s="44"/>
      <c r="D111" s="44"/>
      <c r="E111" s="65"/>
    </row>
    <row r="112" spans="3:5">
      <c r="C112" s="44"/>
      <c r="D112" s="44"/>
      <c r="E112" s="65"/>
    </row>
    <row r="113" spans="3:5">
      <c r="C113" s="44"/>
      <c r="D113" s="44"/>
      <c r="E113" s="65"/>
    </row>
    <row r="114" spans="3:5">
      <c r="C114" s="44"/>
      <c r="D114" s="44"/>
      <c r="E114" s="65"/>
    </row>
    <row r="115" spans="3:5">
      <c r="C115" s="44"/>
      <c r="D115" s="44"/>
      <c r="E115" s="65"/>
    </row>
    <row r="116" spans="3:5">
      <c r="C116" s="44"/>
      <c r="D116" s="44"/>
      <c r="E116" s="65"/>
    </row>
    <row r="117" spans="3:5">
      <c r="C117" s="44"/>
      <c r="D117" s="44"/>
      <c r="E117" s="65"/>
    </row>
    <row r="118" spans="3:5">
      <c r="C118" s="44"/>
      <c r="D118" s="44"/>
      <c r="E118" s="65"/>
    </row>
    <row r="119" spans="3:5">
      <c r="C119" s="44"/>
      <c r="D119" s="44"/>
      <c r="E119" s="65"/>
    </row>
    <row r="120" spans="3:5">
      <c r="C120" s="44"/>
      <c r="D120" s="44"/>
      <c r="E120" s="65"/>
    </row>
    <row r="121" spans="3:5">
      <c r="C121" s="44"/>
      <c r="D121" s="44"/>
      <c r="E121" s="65"/>
    </row>
    <row r="122" spans="3:5">
      <c r="C122" s="44"/>
      <c r="D122" s="44"/>
      <c r="E122" s="65"/>
    </row>
    <row r="123" spans="3:5">
      <c r="C123" s="44"/>
      <c r="D123" s="44"/>
      <c r="E123" s="65"/>
    </row>
    <row r="124" spans="3:5">
      <c r="C124" s="44"/>
      <c r="D124" s="44"/>
      <c r="E124" s="65"/>
    </row>
    <row r="125" spans="3:5">
      <c r="C125" s="44"/>
      <c r="D125" s="44"/>
      <c r="E125" s="65"/>
    </row>
    <row r="126" spans="3:5">
      <c r="C126" s="44"/>
      <c r="D126" s="44"/>
      <c r="E126" s="65"/>
    </row>
    <row r="127" spans="3:5">
      <c r="C127" s="44"/>
      <c r="D127" s="44"/>
      <c r="E127" s="65"/>
    </row>
    <row r="128" spans="3:5">
      <c r="C128" s="44"/>
      <c r="D128" s="44"/>
      <c r="E128" s="65"/>
    </row>
    <row r="129" spans="3:5">
      <c r="C129" s="44"/>
      <c r="D129" s="44"/>
      <c r="E129" s="65"/>
    </row>
    <row r="130" spans="3:5">
      <c r="C130" s="44"/>
      <c r="D130" s="44"/>
      <c r="E130" s="65"/>
    </row>
    <row r="131" spans="3:5">
      <c r="C131" s="44"/>
      <c r="D131" s="44"/>
      <c r="E131" s="65"/>
    </row>
    <row r="132" spans="3:5">
      <c r="C132" s="44"/>
      <c r="D132" s="44"/>
      <c r="E132" s="65"/>
    </row>
    <row r="133" spans="3:5">
      <c r="C133" s="44"/>
      <c r="D133" s="44"/>
      <c r="E133" s="65"/>
    </row>
    <row r="134" spans="3:5">
      <c r="C134" s="44"/>
      <c r="D134" s="44"/>
      <c r="E134" s="65"/>
    </row>
    <row r="135" spans="3:5">
      <c r="C135" s="44"/>
      <c r="D135" s="44"/>
      <c r="E135" s="65"/>
    </row>
    <row r="136" spans="3:5">
      <c r="C136" s="44"/>
      <c r="D136" s="44"/>
      <c r="E136" s="65"/>
    </row>
    <row r="137" spans="3:5">
      <c r="C137" s="44"/>
      <c r="D137" s="44"/>
      <c r="E137" s="65"/>
    </row>
    <row r="138" spans="3:5">
      <c r="C138" s="44"/>
      <c r="D138" s="44"/>
      <c r="E138" s="65"/>
    </row>
    <row r="139" spans="3:5">
      <c r="C139" s="44"/>
      <c r="D139" s="44"/>
      <c r="E139" s="65"/>
    </row>
    <row r="140" spans="3:5">
      <c r="C140" s="44"/>
      <c r="D140" s="44"/>
      <c r="E140" s="65"/>
    </row>
    <row r="141" spans="3:5">
      <c r="C141" s="44"/>
      <c r="D141" s="44"/>
      <c r="E141" s="65"/>
    </row>
    <row r="142" spans="3:5">
      <c r="C142" s="44"/>
      <c r="D142" s="44"/>
      <c r="E142" s="65"/>
    </row>
    <row r="143" spans="3:5">
      <c r="C143" s="44"/>
      <c r="D143" s="44"/>
      <c r="E143" s="65"/>
    </row>
    <row r="144" spans="3:5">
      <c r="C144" s="44"/>
      <c r="D144" s="44"/>
      <c r="E144" s="65"/>
    </row>
    <row r="145" spans="3:5">
      <c r="C145" s="44"/>
      <c r="D145" s="44"/>
      <c r="E145" s="65"/>
    </row>
    <row r="146" spans="3:5">
      <c r="C146" s="44"/>
      <c r="D146" s="44"/>
      <c r="E146" s="65"/>
    </row>
    <row r="147" spans="3:5">
      <c r="C147" s="44"/>
      <c r="D147" s="44"/>
      <c r="E147" s="65"/>
    </row>
    <row r="148" spans="3:5">
      <c r="C148" s="44"/>
      <c r="D148" s="44"/>
      <c r="E148" s="65"/>
    </row>
    <row r="149" spans="3:5">
      <c r="C149" s="44"/>
      <c r="D149" s="44"/>
      <c r="E149" s="65"/>
    </row>
    <row r="150" spans="3:5">
      <c r="C150" s="44"/>
      <c r="D150" s="44"/>
      <c r="E150" s="65"/>
    </row>
    <row r="151" spans="3:5">
      <c r="C151" s="44"/>
      <c r="D151" s="44"/>
      <c r="E151" s="65"/>
    </row>
    <row r="152" spans="3:5">
      <c r="C152" s="44"/>
      <c r="D152" s="44"/>
      <c r="E152" s="65"/>
    </row>
    <row r="153" spans="3:5">
      <c r="C153" s="44"/>
      <c r="D153" s="44"/>
      <c r="E153" s="65"/>
    </row>
    <row r="154" spans="3:5">
      <c r="C154" s="44"/>
      <c r="D154" s="44"/>
      <c r="E154" s="65"/>
    </row>
    <row r="155" spans="3:5">
      <c r="C155" s="44"/>
      <c r="D155" s="44"/>
      <c r="E155" s="65"/>
    </row>
    <row r="156" spans="3:5">
      <c r="C156" s="44"/>
      <c r="D156" s="44"/>
      <c r="E156" s="65"/>
    </row>
    <row r="157" spans="3:5">
      <c r="C157" s="44"/>
      <c r="D157" s="44"/>
      <c r="E157" s="65"/>
    </row>
    <row r="158" spans="3:5">
      <c r="C158" s="44"/>
      <c r="D158" s="44"/>
      <c r="E158" s="65"/>
    </row>
    <row r="159" spans="3:5">
      <c r="C159" s="44"/>
      <c r="D159" s="44"/>
      <c r="E159" s="65"/>
    </row>
    <row r="160" spans="3:5">
      <c r="C160" s="44"/>
      <c r="D160" s="44"/>
      <c r="E160" s="65"/>
    </row>
    <row r="161" spans="3:5">
      <c r="C161" s="44"/>
      <c r="D161" s="44"/>
      <c r="E161" s="65"/>
    </row>
    <row r="162" spans="3:5">
      <c r="C162" s="44"/>
      <c r="D162" s="44"/>
      <c r="E162" s="65"/>
    </row>
    <row r="163" spans="3:5">
      <c r="C163" s="44"/>
      <c r="D163" s="44"/>
      <c r="E163" s="65"/>
    </row>
    <row r="164" spans="3:5">
      <c r="C164" s="44"/>
      <c r="D164" s="44"/>
      <c r="E164" s="65"/>
    </row>
    <row r="165" spans="3:5">
      <c r="C165" s="44"/>
      <c r="D165" s="44"/>
      <c r="E165" s="65"/>
    </row>
    <row r="166" spans="3:5">
      <c r="C166" s="44"/>
      <c r="D166" s="44"/>
      <c r="E166" s="65"/>
    </row>
    <row r="167" spans="3:5">
      <c r="C167" s="44"/>
      <c r="D167" s="44"/>
      <c r="E167" s="65"/>
    </row>
    <row r="168" spans="3:5">
      <c r="C168" s="44"/>
      <c r="D168" s="44"/>
      <c r="E168" s="65"/>
    </row>
    <row r="169" spans="3:5">
      <c r="C169" s="44"/>
      <c r="D169" s="44"/>
      <c r="E169" s="65"/>
    </row>
    <row r="170" spans="3:5">
      <c r="C170" s="44"/>
      <c r="D170" s="44"/>
      <c r="E170" s="65"/>
    </row>
    <row r="171" spans="3:5">
      <c r="C171" s="44"/>
      <c r="D171" s="44"/>
      <c r="E171" s="65"/>
    </row>
    <row r="172" spans="3:5">
      <c r="C172" s="44"/>
      <c r="D172" s="44"/>
      <c r="E172" s="65"/>
    </row>
    <row r="173" spans="3:5">
      <c r="C173" s="44"/>
      <c r="D173" s="44"/>
      <c r="E173" s="65"/>
    </row>
    <row r="174" spans="3:5">
      <c r="C174" s="44"/>
      <c r="D174" s="44"/>
      <c r="E174" s="65"/>
    </row>
    <row r="175" spans="3:5">
      <c r="C175" s="44"/>
      <c r="D175" s="44"/>
      <c r="E175" s="65"/>
    </row>
    <row r="176" spans="3:5">
      <c r="C176" s="44"/>
      <c r="D176" s="44"/>
      <c r="E176" s="65"/>
    </row>
    <row r="177" spans="3:5">
      <c r="C177" s="44"/>
      <c r="D177" s="44"/>
      <c r="E177" s="65"/>
    </row>
    <row r="178" spans="3:5">
      <c r="C178" s="44"/>
      <c r="D178" s="44"/>
      <c r="E178" s="65"/>
    </row>
    <row r="179" spans="3:5">
      <c r="C179" s="44"/>
      <c r="D179" s="44"/>
      <c r="E179" s="65"/>
    </row>
    <row r="180" spans="3:5">
      <c r="C180" s="44"/>
      <c r="D180" s="44"/>
      <c r="E180" s="65"/>
    </row>
    <row r="181" spans="3:5">
      <c r="C181" s="44"/>
      <c r="D181" s="44"/>
      <c r="E181" s="65"/>
    </row>
    <row r="182" spans="3:5">
      <c r="C182" s="44"/>
      <c r="D182" s="44"/>
      <c r="E182" s="65"/>
    </row>
    <row r="183" spans="3:5">
      <c r="C183" s="44"/>
      <c r="D183" s="44"/>
      <c r="E183" s="65"/>
    </row>
    <row r="184" spans="3:5">
      <c r="C184" s="44"/>
      <c r="D184" s="44"/>
      <c r="E184" s="65"/>
    </row>
    <row r="185" spans="3:5">
      <c r="C185" s="44"/>
      <c r="D185" s="44"/>
      <c r="E185" s="65"/>
    </row>
    <row r="186" spans="3:5">
      <c r="C186" s="44"/>
      <c r="D186" s="44"/>
      <c r="E186" s="65"/>
    </row>
    <row r="187" spans="3:5">
      <c r="C187" s="44"/>
      <c r="D187" s="44"/>
      <c r="E187" s="65"/>
    </row>
    <row r="188" spans="3:5">
      <c r="C188" s="44"/>
      <c r="D188" s="44"/>
      <c r="E188" s="65"/>
    </row>
    <row r="189" spans="3:5">
      <c r="C189" s="44"/>
      <c r="D189" s="44"/>
      <c r="E189" s="65"/>
    </row>
    <row r="190" spans="3:5">
      <c r="C190" s="44"/>
      <c r="D190" s="44"/>
      <c r="E190" s="65"/>
    </row>
    <row r="191" spans="3:5">
      <c r="C191" s="44"/>
      <c r="D191" s="44"/>
      <c r="E191" s="65"/>
    </row>
    <row r="192" spans="3:5">
      <c r="C192" s="44"/>
      <c r="D192" s="44"/>
      <c r="E192" s="65"/>
    </row>
    <row r="193" spans="3:5">
      <c r="C193" s="44"/>
      <c r="D193" s="44"/>
      <c r="E193" s="65"/>
    </row>
    <row r="194" spans="3:5">
      <c r="C194" s="44"/>
      <c r="D194" s="44"/>
      <c r="E194" s="65"/>
    </row>
    <row r="195" spans="3:5">
      <c r="C195" s="44"/>
      <c r="D195" s="44"/>
      <c r="E195" s="65"/>
    </row>
    <row r="196" spans="3:5">
      <c r="C196" s="44"/>
      <c r="D196" s="44"/>
      <c r="E196" s="65"/>
    </row>
    <row r="197" spans="3:5">
      <c r="C197" s="44"/>
      <c r="D197" s="44"/>
      <c r="E197" s="65"/>
    </row>
    <row r="198" spans="3:5">
      <c r="C198" s="44"/>
      <c r="D198" s="44"/>
      <c r="E198" s="65"/>
    </row>
    <row r="199" spans="3:5">
      <c r="C199" s="44"/>
      <c r="D199" s="44"/>
      <c r="E199" s="65"/>
    </row>
    <row r="200" spans="3:5">
      <c r="C200" s="44"/>
      <c r="D200" s="44"/>
      <c r="E200" s="65"/>
    </row>
    <row r="201" spans="3:5">
      <c r="C201" s="44"/>
      <c r="D201" s="44"/>
      <c r="E201" s="65"/>
    </row>
    <row r="202" spans="3:5">
      <c r="C202" s="44"/>
      <c r="D202" s="44"/>
      <c r="E202" s="65"/>
    </row>
    <row r="203" spans="3:5">
      <c r="C203" s="44"/>
      <c r="D203" s="44"/>
      <c r="E203" s="65"/>
    </row>
    <row r="204" spans="3:5">
      <c r="C204" s="44"/>
      <c r="D204" s="44"/>
      <c r="E204" s="65"/>
    </row>
    <row r="205" spans="3:5">
      <c r="C205" s="44"/>
      <c r="D205" s="44"/>
      <c r="E205" s="65"/>
    </row>
    <row r="206" spans="3:5">
      <c r="C206" s="44"/>
      <c r="D206" s="44"/>
      <c r="E206" s="65"/>
    </row>
    <row r="207" spans="3:5">
      <c r="C207" s="44"/>
      <c r="D207" s="44"/>
      <c r="E207" s="65"/>
    </row>
    <row r="208" spans="3:5">
      <c r="C208" s="44"/>
      <c r="D208" s="44"/>
      <c r="E208" s="65"/>
    </row>
    <row r="209" spans="3:5">
      <c r="C209" s="44"/>
      <c r="D209" s="44"/>
      <c r="E209" s="65"/>
    </row>
    <row r="210" spans="3:5">
      <c r="C210" s="44"/>
      <c r="D210" s="44"/>
      <c r="E210" s="65"/>
    </row>
    <row r="211" spans="3:5">
      <c r="C211" s="44"/>
      <c r="D211" s="44"/>
      <c r="E211" s="65"/>
    </row>
    <row r="212" spans="3:5">
      <c r="C212" s="44"/>
      <c r="D212" s="44"/>
      <c r="E212" s="65"/>
    </row>
    <row r="213" spans="3:5">
      <c r="C213" s="44"/>
      <c r="D213" s="44"/>
      <c r="E213" s="65"/>
    </row>
    <row r="214" spans="3:5">
      <c r="C214" s="44"/>
      <c r="D214" s="44"/>
      <c r="E214" s="65"/>
    </row>
    <row r="215" spans="3:5">
      <c r="C215" s="44"/>
      <c r="D215" s="44"/>
      <c r="E215" s="65"/>
    </row>
    <row r="216" spans="3:5">
      <c r="C216" s="44"/>
      <c r="D216" s="44"/>
      <c r="E216" s="65"/>
    </row>
    <row r="217" spans="3:5">
      <c r="C217" s="44"/>
      <c r="D217" s="44"/>
      <c r="E217" s="65"/>
    </row>
    <row r="218" spans="3:5">
      <c r="C218" s="44"/>
      <c r="D218" s="44"/>
      <c r="E218" s="65"/>
    </row>
    <row r="219" spans="3:5">
      <c r="C219" s="44"/>
      <c r="D219" s="44"/>
      <c r="E219" s="65"/>
    </row>
    <row r="220" spans="3:5">
      <c r="C220" s="44"/>
      <c r="D220" s="44"/>
      <c r="E220" s="65"/>
    </row>
    <row r="221" spans="3:5">
      <c r="C221" s="44"/>
      <c r="D221" s="44"/>
      <c r="E221" s="65"/>
    </row>
  </sheetData>
  <sheetProtection selectLockedCells="1" selectUnlockedCells="1"/>
  <mergeCells count="1">
    <mergeCell ref="B1:I1"/>
  </mergeCells>
  <phoneticPr fontId="0" type="noConversion"/>
  <pageMargins left="0.70866141732283472" right="0.70866141732283472" top="0.74803149606299213" bottom="0.74803149606299213" header="0.51181102362204722" footer="0.51181102362204722"/>
  <pageSetup paperSize="8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sqref="A1:L1"/>
    </sheetView>
  </sheetViews>
  <sheetFormatPr defaultRowHeight="15"/>
  <cols>
    <col min="2" max="2" width="59.42578125" customWidth="1"/>
    <col min="3" max="3" width="10.5703125" customWidth="1"/>
    <col min="4" max="4" width="10" customWidth="1"/>
    <col min="5" max="5" width="7.5703125" bestFit="1" customWidth="1"/>
    <col min="6" max="6" width="8.42578125" bestFit="1" customWidth="1"/>
    <col min="7" max="7" width="9.5703125" customWidth="1"/>
    <col min="8" max="8" width="13.7109375" customWidth="1"/>
    <col min="9" max="9" width="10.85546875" customWidth="1"/>
    <col min="10" max="10" width="10.5703125" customWidth="1"/>
    <col min="11" max="11" width="7.5703125" bestFit="1" customWidth="1"/>
    <col min="12" max="12" width="8.42578125" bestFit="1" customWidth="1"/>
  </cols>
  <sheetData>
    <row r="1" spans="1:12" ht="18.75">
      <c r="A1" s="558" t="s">
        <v>425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</row>
    <row r="3" spans="1:12" ht="1.5" customHeight="1" thickBot="1"/>
    <row r="4" spans="1:12" ht="45.75" customHeight="1">
      <c r="A4" s="570" t="s">
        <v>405</v>
      </c>
      <c r="B4" s="571"/>
      <c r="C4" s="564" t="s">
        <v>416</v>
      </c>
      <c r="D4" s="562"/>
      <c r="E4" s="562"/>
      <c r="F4" s="565"/>
      <c r="G4" s="564" t="s">
        <v>417</v>
      </c>
      <c r="H4" s="565"/>
      <c r="I4" s="561" t="s">
        <v>418</v>
      </c>
      <c r="J4" s="562"/>
      <c r="K4" s="562"/>
      <c r="L4" s="563"/>
    </row>
    <row r="5" spans="1:12" ht="15.75" thickBot="1">
      <c r="A5" s="572"/>
      <c r="B5" s="573"/>
      <c r="C5" s="474" t="s">
        <v>403</v>
      </c>
      <c r="D5" s="474" t="s">
        <v>141</v>
      </c>
      <c r="E5" s="474" t="s">
        <v>142</v>
      </c>
      <c r="F5" s="474" t="s">
        <v>143</v>
      </c>
      <c r="G5" s="474" t="s">
        <v>141</v>
      </c>
      <c r="H5" s="474" t="s">
        <v>142</v>
      </c>
      <c r="I5" s="474" t="s">
        <v>403</v>
      </c>
      <c r="J5" s="474" t="s">
        <v>141</v>
      </c>
      <c r="K5" s="474" t="s">
        <v>142</v>
      </c>
      <c r="L5" s="475" t="s">
        <v>143</v>
      </c>
    </row>
    <row r="6" spans="1:12" ht="16.5" thickBot="1">
      <c r="A6" s="520" t="s">
        <v>404</v>
      </c>
      <c r="B6" s="521"/>
      <c r="C6" s="522">
        <v>5614060</v>
      </c>
      <c r="D6" s="522">
        <v>5333154</v>
      </c>
      <c r="E6" s="522">
        <v>49320</v>
      </c>
      <c r="F6" s="522">
        <v>231586</v>
      </c>
      <c r="G6" s="523">
        <f>J6-D6</f>
        <v>147369</v>
      </c>
      <c r="H6" s="524">
        <f>K6-E6</f>
        <v>-45000</v>
      </c>
      <c r="I6" s="525">
        <v>5716429</v>
      </c>
      <c r="J6" s="526">
        <v>5480523</v>
      </c>
      <c r="K6" s="522">
        <v>4320</v>
      </c>
      <c r="L6" s="525">
        <v>231586</v>
      </c>
    </row>
    <row r="7" spans="1:12" ht="15" customHeight="1" thickBot="1">
      <c r="A7" s="559" t="s">
        <v>268</v>
      </c>
      <c r="B7" s="560"/>
      <c r="C7" s="527">
        <v>2350</v>
      </c>
      <c r="D7" s="527">
        <v>2350</v>
      </c>
      <c r="E7" s="527"/>
      <c r="F7" s="527"/>
      <c r="G7" s="528"/>
      <c r="H7" s="529"/>
      <c r="I7" s="530">
        <v>2350</v>
      </c>
      <c r="J7" s="531">
        <v>2350</v>
      </c>
      <c r="K7" s="527"/>
      <c r="L7" s="530"/>
    </row>
    <row r="8" spans="1:12" ht="15" customHeight="1" thickBot="1">
      <c r="A8" s="559" t="s">
        <v>270</v>
      </c>
      <c r="B8" s="560"/>
      <c r="C8" s="527">
        <v>1254218</v>
      </c>
      <c r="D8" s="527">
        <v>1254218</v>
      </c>
      <c r="E8" s="527"/>
      <c r="F8" s="527"/>
      <c r="G8" s="528">
        <f t="shared" ref="G8:G25" si="0">J8-D8</f>
        <v>-38385</v>
      </c>
      <c r="H8" s="529"/>
      <c r="I8" s="530">
        <v>1215833</v>
      </c>
      <c r="J8" s="531">
        <v>1215833</v>
      </c>
      <c r="K8" s="527"/>
      <c r="L8" s="530"/>
    </row>
    <row r="9" spans="1:12" ht="15" customHeight="1">
      <c r="A9" s="566" t="s">
        <v>271</v>
      </c>
      <c r="B9" s="567"/>
      <c r="C9" s="532">
        <v>144781</v>
      </c>
      <c r="D9" s="532">
        <v>144781</v>
      </c>
      <c r="E9" s="532"/>
      <c r="F9" s="532"/>
      <c r="G9" s="533">
        <f t="shared" si="0"/>
        <v>-11647</v>
      </c>
      <c r="H9" s="534"/>
      <c r="I9" s="535">
        <v>133134</v>
      </c>
      <c r="J9" s="536">
        <v>133134</v>
      </c>
      <c r="K9" s="532"/>
      <c r="L9" s="535"/>
    </row>
    <row r="10" spans="1:12" ht="15" customHeight="1">
      <c r="A10" s="568" t="s">
        <v>272</v>
      </c>
      <c r="B10" s="569"/>
      <c r="C10" s="537">
        <v>268814</v>
      </c>
      <c r="D10" s="537">
        <v>268814</v>
      </c>
      <c r="E10" s="537"/>
      <c r="F10" s="537"/>
      <c r="G10" s="538">
        <f t="shared" si="0"/>
        <v>5198</v>
      </c>
      <c r="H10" s="539"/>
      <c r="I10" s="540">
        <v>274012</v>
      </c>
      <c r="J10" s="541">
        <v>274012</v>
      </c>
      <c r="K10" s="537"/>
      <c r="L10" s="540"/>
    </row>
    <row r="11" spans="1:12" ht="15" customHeight="1">
      <c r="A11" s="568" t="s">
        <v>273</v>
      </c>
      <c r="B11" s="569"/>
      <c r="C11" s="537">
        <v>365421</v>
      </c>
      <c r="D11" s="537">
        <v>365421</v>
      </c>
      <c r="E11" s="537"/>
      <c r="F11" s="537"/>
      <c r="G11" s="538">
        <f t="shared" si="0"/>
        <v>-80797</v>
      </c>
      <c r="H11" s="539"/>
      <c r="I11" s="540">
        <v>284624</v>
      </c>
      <c r="J11" s="541">
        <v>284624</v>
      </c>
      <c r="K11" s="537"/>
      <c r="L11" s="540"/>
    </row>
    <row r="12" spans="1:12" ht="15" customHeight="1">
      <c r="A12" s="568" t="s">
        <v>275</v>
      </c>
      <c r="B12" s="569"/>
      <c r="C12" s="537">
        <v>190334</v>
      </c>
      <c r="D12" s="537">
        <v>190334</v>
      </c>
      <c r="E12" s="537"/>
      <c r="F12" s="537"/>
      <c r="G12" s="538">
        <f t="shared" si="0"/>
        <v>-13934</v>
      </c>
      <c r="H12" s="539"/>
      <c r="I12" s="540">
        <v>176400</v>
      </c>
      <c r="J12" s="541">
        <v>176400</v>
      </c>
      <c r="K12" s="537"/>
      <c r="L12" s="540"/>
    </row>
    <row r="13" spans="1:12" ht="15" customHeight="1">
      <c r="A13" s="568" t="s">
        <v>276</v>
      </c>
      <c r="B13" s="569"/>
      <c r="C13" s="537">
        <v>146882</v>
      </c>
      <c r="D13" s="537">
        <v>146882</v>
      </c>
      <c r="E13" s="537"/>
      <c r="F13" s="537"/>
      <c r="G13" s="538">
        <f t="shared" si="0"/>
        <v>26865</v>
      </c>
      <c r="H13" s="539"/>
      <c r="I13" s="540">
        <v>173747</v>
      </c>
      <c r="J13" s="541">
        <v>173747</v>
      </c>
      <c r="K13" s="537"/>
      <c r="L13" s="540"/>
    </row>
    <row r="14" spans="1:12" ht="15" customHeight="1" thickBot="1">
      <c r="A14" s="574" t="s">
        <v>277</v>
      </c>
      <c r="B14" s="575"/>
      <c r="C14" s="542">
        <v>137986</v>
      </c>
      <c r="D14" s="542">
        <v>137986</v>
      </c>
      <c r="E14" s="542"/>
      <c r="F14" s="542"/>
      <c r="G14" s="543">
        <f t="shared" si="0"/>
        <v>35930</v>
      </c>
      <c r="H14" s="544"/>
      <c r="I14" s="545">
        <v>173916</v>
      </c>
      <c r="J14" s="546">
        <v>173916</v>
      </c>
      <c r="K14" s="542"/>
      <c r="L14" s="545"/>
    </row>
    <row r="15" spans="1:12" ht="15" customHeight="1" thickBot="1">
      <c r="A15" s="559" t="s">
        <v>279</v>
      </c>
      <c r="B15" s="560"/>
      <c r="C15" s="527">
        <v>3484557</v>
      </c>
      <c r="D15" s="527">
        <v>3203651</v>
      </c>
      <c r="E15" s="527">
        <v>49320</v>
      </c>
      <c r="F15" s="527">
        <v>231586</v>
      </c>
      <c r="G15" s="528">
        <f t="shared" si="0"/>
        <v>107189</v>
      </c>
      <c r="H15" s="529">
        <f t="shared" ref="H15:H21" si="1">K15-E15</f>
        <v>-45000</v>
      </c>
      <c r="I15" s="530">
        <v>3546746</v>
      </c>
      <c r="J15" s="531">
        <v>3310840</v>
      </c>
      <c r="K15" s="527">
        <v>4320</v>
      </c>
      <c r="L15" s="530">
        <v>231586</v>
      </c>
    </row>
    <row r="16" spans="1:12" ht="15" customHeight="1">
      <c r="A16" s="566" t="s">
        <v>280</v>
      </c>
      <c r="B16" s="567"/>
      <c r="C16" s="532">
        <v>218032</v>
      </c>
      <c r="D16" s="532">
        <v>218032</v>
      </c>
      <c r="E16" s="532"/>
      <c r="F16" s="532"/>
      <c r="G16" s="533">
        <f t="shared" si="0"/>
        <v>29409</v>
      </c>
      <c r="H16" s="534"/>
      <c r="I16" s="535">
        <v>247441</v>
      </c>
      <c r="J16" s="536">
        <v>247441</v>
      </c>
      <c r="K16" s="532"/>
      <c r="L16" s="535"/>
    </row>
    <row r="17" spans="1:12" ht="15" customHeight="1">
      <c r="A17" s="568" t="s">
        <v>281</v>
      </c>
      <c r="B17" s="569"/>
      <c r="C17" s="537">
        <v>593731</v>
      </c>
      <c r="D17" s="537">
        <v>593731</v>
      </c>
      <c r="E17" s="537"/>
      <c r="F17" s="537"/>
      <c r="G17" s="538">
        <f t="shared" si="0"/>
        <v>16675</v>
      </c>
      <c r="H17" s="539"/>
      <c r="I17" s="540">
        <v>610406</v>
      </c>
      <c r="J17" s="541">
        <v>610406</v>
      </c>
      <c r="K17" s="537"/>
      <c r="L17" s="540"/>
    </row>
    <row r="18" spans="1:12" ht="15" customHeight="1">
      <c r="A18" s="568" t="s">
        <v>282</v>
      </c>
      <c r="B18" s="569"/>
      <c r="C18" s="537">
        <v>1180487</v>
      </c>
      <c r="D18" s="537">
        <v>948901</v>
      </c>
      <c r="E18" s="537"/>
      <c r="F18" s="537">
        <v>231586</v>
      </c>
      <c r="G18" s="538">
        <f t="shared" si="0"/>
        <v>776</v>
      </c>
      <c r="H18" s="539"/>
      <c r="I18" s="540">
        <v>1181263</v>
      </c>
      <c r="J18" s="541">
        <v>949677</v>
      </c>
      <c r="K18" s="537"/>
      <c r="L18" s="540">
        <v>231586</v>
      </c>
    </row>
    <row r="19" spans="1:12" ht="15" customHeight="1">
      <c r="A19" s="568" t="s">
        <v>283</v>
      </c>
      <c r="B19" s="569"/>
      <c r="C19" s="537">
        <v>555342</v>
      </c>
      <c r="D19" s="537">
        <v>555342</v>
      </c>
      <c r="E19" s="537"/>
      <c r="F19" s="537"/>
      <c r="G19" s="538">
        <f t="shared" si="0"/>
        <v>33941</v>
      </c>
      <c r="H19" s="539"/>
      <c r="I19" s="540">
        <v>589283</v>
      </c>
      <c r="J19" s="541">
        <v>589283</v>
      </c>
      <c r="K19" s="537"/>
      <c r="L19" s="540"/>
    </row>
    <row r="20" spans="1:12" ht="15" customHeight="1">
      <c r="A20" s="568" t="s">
        <v>284</v>
      </c>
      <c r="B20" s="569"/>
      <c r="C20" s="537">
        <v>574862</v>
      </c>
      <c r="D20" s="537">
        <v>570542</v>
      </c>
      <c r="E20" s="537">
        <v>4320</v>
      </c>
      <c r="F20" s="537"/>
      <c r="G20" s="538">
        <f t="shared" si="0"/>
        <v>20611</v>
      </c>
      <c r="H20" s="539"/>
      <c r="I20" s="540">
        <v>595473</v>
      </c>
      <c r="J20" s="541">
        <v>591153</v>
      </c>
      <c r="K20" s="537">
        <v>4320</v>
      </c>
      <c r="L20" s="540"/>
    </row>
    <row r="21" spans="1:12" ht="15" customHeight="1">
      <c r="A21" s="568" t="s">
        <v>285</v>
      </c>
      <c r="B21" s="569"/>
      <c r="C21" s="537">
        <v>362103</v>
      </c>
      <c r="D21" s="537">
        <v>317103</v>
      </c>
      <c r="E21" s="537">
        <v>45000</v>
      </c>
      <c r="F21" s="537"/>
      <c r="G21" s="538">
        <f t="shared" si="0"/>
        <v>5777</v>
      </c>
      <c r="H21" s="539">
        <f t="shared" si="1"/>
        <v>-45000</v>
      </c>
      <c r="I21" s="540">
        <v>322880</v>
      </c>
      <c r="J21" s="541">
        <v>322880</v>
      </c>
      <c r="K21" s="537"/>
      <c r="L21" s="540"/>
    </row>
    <row r="22" spans="1:12" ht="15" customHeight="1">
      <c r="A22" s="568" t="s">
        <v>287</v>
      </c>
      <c r="B22" s="569"/>
      <c r="C22" s="547">
        <v>479289</v>
      </c>
      <c r="D22" s="547">
        <v>479289</v>
      </c>
      <c r="E22" s="547"/>
      <c r="F22" s="547"/>
      <c r="G22" s="548">
        <f t="shared" si="0"/>
        <v>15861</v>
      </c>
      <c r="H22" s="549"/>
      <c r="I22" s="550">
        <v>495150</v>
      </c>
      <c r="J22" s="551">
        <v>495150</v>
      </c>
      <c r="K22" s="547"/>
      <c r="L22" s="550"/>
    </row>
    <row r="23" spans="1:12" ht="15" customHeight="1">
      <c r="A23" s="568" t="s">
        <v>288</v>
      </c>
      <c r="B23" s="569"/>
      <c r="C23" s="537">
        <v>314557</v>
      </c>
      <c r="D23" s="537">
        <v>314557</v>
      </c>
      <c r="E23" s="537"/>
      <c r="F23" s="537"/>
      <c r="G23" s="538">
        <f t="shared" si="0"/>
        <v>-5605</v>
      </c>
      <c r="H23" s="539"/>
      <c r="I23" s="540">
        <v>308952</v>
      </c>
      <c r="J23" s="541">
        <v>308952</v>
      </c>
      <c r="K23" s="537"/>
      <c r="L23" s="540"/>
    </row>
    <row r="24" spans="1:12" ht="15" customHeight="1" thickBot="1">
      <c r="A24" s="574" t="s">
        <v>289</v>
      </c>
      <c r="B24" s="575"/>
      <c r="C24" s="542">
        <v>164732</v>
      </c>
      <c r="D24" s="542">
        <v>164732</v>
      </c>
      <c r="E24" s="542"/>
      <c r="F24" s="542"/>
      <c r="G24" s="543">
        <f t="shared" si="0"/>
        <v>21466</v>
      </c>
      <c r="H24" s="544"/>
      <c r="I24" s="545">
        <v>186198</v>
      </c>
      <c r="J24" s="546">
        <v>186198</v>
      </c>
      <c r="K24" s="542"/>
      <c r="L24" s="545"/>
    </row>
    <row r="25" spans="1:12" ht="15" customHeight="1" thickBot="1">
      <c r="A25" s="559" t="s">
        <v>406</v>
      </c>
      <c r="B25" s="560"/>
      <c r="C25" s="527">
        <v>150056</v>
      </c>
      <c r="D25" s="527">
        <v>150056</v>
      </c>
      <c r="E25" s="527"/>
      <c r="F25" s="527"/>
      <c r="G25" s="528">
        <f t="shared" si="0"/>
        <v>62704</v>
      </c>
      <c r="H25" s="529"/>
      <c r="I25" s="530">
        <v>212760</v>
      </c>
      <c r="J25" s="531">
        <v>212760</v>
      </c>
      <c r="K25" s="527"/>
      <c r="L25" s="530"/>
    </row>
    <row r="26" spans="1:12" ht="16.5" thickBot="1">
      <c r="A26" s="559" t="s">
        <v>293</v>
      </c>
      <c r="B26" s="560"/>
      <c r="C26" s="527">
        <v>243590</v>
      </c>
      <c r="D26" s="527">
        <v>243590</v>
      </c>
      <c r="E26" s="527"/>
      <c r="F26" s="527"/>
      <c r="G26" s="528"/>
      <c r="H26" s="529"/>
      <c r="I26" s="530">
        <v>243590</v>
      </c>
      <c r="J26" s="531">
        <v>243590</v>
      </c>
      <c r="K26" s="527"/>
      <c r="L26" s="530"/>
    </row>
    <row r="27" spans="1:12" ht="16.5" thickBot="1">
      <c r="A27" s="576" t="s">
        <v>295</v>
      </c>
      <c r="B27" s="577"/>
      <c r="C27" s="552"/>
      <c r="D27" s="552"/>
      <c r="E27" s="552"/>
      <c r="F27" s="552"/>
      <c r="G27" s="553"/>
      <c r="H27" s="554"/>
      <c r="I27" s="555"/>
      <c r="J27" s="556"/>
      <c r="K27" s="552"/>
      <c r="L27" s="555"/>
    </row>
    <row r="28" spans="1:12">
      <c r="A28" t="s">
        <v>419</v>
      </c>
    </row>
  </sheetData>
  <mergeCells count="26">
    <mergeCell ref="A27:B27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1:L1"/>
    <mergeCell ref="A15:B15"/>
    <mergeCell ref="I4:L4"/>
    <mergeCell ref="G4:H4"/>
    <mergeCell ref="A7:B7"/>
    <mergeCell ref="A8:B8"/>
    <mergeCell ref="A9:B9"/>
    <mergeCell ref="A10:B10"/>
    <mergeCell ref="A4:B5"/>
    <mergeCell ref="C4:F4"/>
    <mergeCell ref="A11:B11"/>
    <mergeCell ref="A12:B12"/>
    <mergeCell ref="A13:B13"/>
    <mergeCell ref="A14:B1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"/>
  <sheetViews>
    <sheetView workbookViewId="0">
      <selection activeCell="F8" sqref="F8"/>
    </sheetView>
  </sheetViews>
  <sheetFormatPr defaultColWidth="34.28515625" defaultRowHeight="12.75" outlineLevelCol="1"/>
  <cols>
    <col min="1" max="1" width="28.42578125" style="124" customWidth="1"/>
    <col min="2" max="2" width="38.5703125" style="124" customWidth="1" outlineLevel="1"/>
    <col min="3" max="3" width="22.42578125" style="124" customWidth="1" outlineLevel="1"/>
    <col min="4" max="4" width="21.85546875" style="125" customWidth="1" outlineLevel="1"/>
    <col min="5" max="5" width="25.140625" style="125" customWidth="1" outlineLevel="1"/>
    <col min="6" max="7" width="22.42578125" style="125" customWidth="1"/>
    <col min="8" max="253" width="9.140625" style="124" customWidth="1"/>
    <col min="254" max="16384" width="34.28515625" style="124"/>
  </cols>
  <sheetData>
    <row r="1" spans="1:7" ht="15.75" customHeight="1">
      <c r="A1" s="578" t="s">
        <v>426</v>
      </c>
      <c r="B1" s="579"/>
      <c r="C1" s="579"/>
      <c r="D1" s="579"/>
      <c r="E1" s="579"/>
      <c r="F1" s="579"/>
      <c r="G1" s="124"/>
    </row>
    <row r="2" spans="1:7" ht="13.5" thickBot="1"/>
    <row r="3" spans="1:7" ht="25.5">
      <c r="B3" s="126"/>
      <c r="C3" s="127" t="s">
        <v>416</v>
      </c>
      <c r="D3" s="127" t="s">
        <v>417</v>
      </c>
      <c r="E3" s="466" t="s">
        <v>423</v>
      </c>
      <c r="F3" s="124"/>
      <c r="G3" s="124"/>
    </row>
    <row r="4" spans="1:7" ht="15.75">
      <c r="B4" s="128" t="s">
        <v>377</v>
      </c>
      <c r="C4" s="130">
        <f>'príjmy 2013'!G4</f>
        <v>11690737</v>
      </c>
      <c r="D4" s="130">
        <f>E4-C4</f>
        <v>174296</v>
      </c>
      <c r="E4" s="130">
        <f>'príjmy 2013'!I4</f>
        <v>11865033</v>
      </c>
      <c r="F4" s="124"/>
    </row>
    <row r="5" spans="1:7" ht="15.75">
      <c r="B5" s="128" t="s">
        <v>378</v>
      </c>
      <c r="C5" s="130">
        <f>'výdavky 2013'!U8</f>
        <v>11356004</v>
      </c>
      <c r="D5" s="130">
        <f t="shared" ref="D5:D18" si="0">E5-C5</f>
        <v>147369</v>
      </c>
      <c r="E5" s="130">
        <f>'výdavky 2013'!Y8</f>
        <v>11503373</v>
      </c>
      <c r="F5" s="124"/>
    </row>
    <row r="6" spans="1:7" ht="15.75">
      <c r="B6" s="128" t="s">
        <v>379</v>
      </c>
      <c r="C6" s="130">
        <f t="shared" ref="C6" si="1">C4-C5</f>
        <v>334733</v>
      </c>
      <c r="D6" s="130">
        <f t="shared" si="0"/>
        <v>26927</v>
      </c>
      <c r="E6" s="130">
        <f t="shared" ref="E6" si="2">E4-E5</f>
        <v>361660</v>
      </c>
      <c r="F6" s="124"/>
    </row>
    <row r="7" spans="1:7" ht="15.75">
      <c r="B7" s="128"/>
      <c r="C7" s="130"/>
      <c r="D7" s="130"/>
      <c r="E7" s="130"/>
      <c r="F7" s="124"/>
    </row>
    <row r="8" spans="1:7" ht="15.75">
      <c r="B8" s="128" t="s">
        <v>380</v>
      </c>
      <c r="C8" s="130">
        <f>'príjmy 2013'!G78</f>
        <v>4311701</v>
      </c>
      <c r="D8" s="130"/>
      <c r="E8" s="130">
        <f>'príjmy 2013'!I78</f>
        <v>4311701</v>
      </c>
      <c r="F8" s="124"/>
    </row>
    <row r="9" spans="1:7" ht="15.75">
      <c r="B9" s="128" t="s">
        <v>381</v>
      </c>
      <c r="C9" s="130">
        <f>'výdavky 2013'!V8</f>
        <v>4350220</v>
      </c>
      <c r="D9" s="130">
        <f t="shared" si="0"/>
        <v>-45000</v>
      </c>
      <c r="E9" s="130">
        <f>'výdavky 2013'!Z8</f>
        <v>4305220</v>
      </c>
      <c r="F9" s="124"/>
    </row>
    <row r="10" spans="1:7" ht="15.75">
      <c r="B10" s="128" t="s">
        <v>379</v>
      </c>
      <c r="C10" s="130">
        <f t="shared" ref="C10" si="3">C8-C9</f>
        <v>-38519</v>
      </c>
      <c r="D10" s="130">
        <f t="shared" si="0"/>
        <v>45000</v>
      </c>
      <c r="E10" s="130">
        <f t="shared" ref="E10" si="4">E8-E9</f>
        <v>6481</v>
      </c>
      <c r="F10" s="124"/>
    </row>
    <row r="11" spans="1:7" ht="15.75">
      <c r="B11" s="128"/>
      <c r="C11" s="130"/>
      <c r="D11" s="130">
        <f t="shared" si="0"/>
        <v>0</v>
      </c>
      <c r="E11" s="130"/>
      <c r="F11" s="124"/>
    </row>
    <row r="12" spans="1:7" ht="15.75">
      <c r="B12" s="128" t="s">
        <v>127</v>
      </c>
      <c r="C12" s="130">
        <f>'príjmy 2013'!G89</f>
        <v>521000</v>
      </c>
      <c r="D12" s="130">
        <f t="shared" si="0"/>
        <v>-45000</v>
      </c>
      <c r="E12" s="130">
        <f>'príjmy 2013'!I89</f>
        <v>476000</v>
      </c>
      <c r="F12" s="124"/>
    </row>
    <row r="13" spans="1:7" ht="15.75">
      <c r="B13" s="128" t="s">
        <v>382</v>
      </c>
      <c r="C13" s="130">
        <f>'výdavky 2013'!W8</f>
        <v>745714</v>
      </c>
      <c r="D13" s="130">
        <f t="shared" si="0"/>
        <v>0</v>
      </c>
      <c r="E13" s="130">
        <f>'výdavky 2013'!AA8</f>
        <v>745714</v>
      </c>
      <c r="F13" s="124"/>
    </row>
    <row r="14" spans="1:7" ht="16.5" thickBot="1">
      <c r="B14" s="131" t="s">
        <v>379</v>
      </c>
      <c r="C14" s="133">
        <f t="shared" ref="C14" si="5">C12-C13</f>
        <v>-224714</v>
      </c>
      <c r="D14" s="133">
        <f t="shared" si="0"/>
        <v>-45000</v>
      </c>
      <c r="E14" s="133">
        <f t="shared" ref="E14" si="6">E12-E13</f>
        <v>-269714</v>
      </c>
      <c r="F14" s="124"/>
    </row>
    <row r="15" spans="1:7" ht="13.5" thickBot="1">
      <c r="B15" s="134"/>
      <c r="C15" s="135"/>
      <c r="D15" s="135"/>
      <c r="E15" s="135"/>
      <c r="F15" s="124"/>
    </row>
    <row r="16" spans="1:7" ht="18">
      <c r="B16" s="136" t="s">
        <v>130</v>
      </c>
      <c r="C16" s="138">
        <f t="shared" ref="C16:C17" si="7">C4+C8+C12</f>
        <v>16523438</v>
      </c>
      <c r="D16" s="138">
        <f t="shared" si="0"/>
        <v>129296</v>
      </c>
      <c r="E16" s="138">
        <f t="shared" ref="E16" si="8">E4+E8+E12</f>
        <v>16652734</v>
      </c>
      <c r="F16" s="124"/>
    </row>
    <row r="17" spans="2:6" ht="18">
      <c r="B17" s="139" t="s">
        <v>383</v>
      </c>
      <c r="C17" s="141">
        <f t="shared" si="7"/>
        <v>16451938</v>
      </c>
      <c r="D17" s="141">
        <f t="shared" si="0"/>
        <v>102369</v>
      </c>
      <c r="E17" s="141">
        <f t="shared" ref="E17" si="9">E5+E9+E13</f>
        <v>16554307</v>
      </c>
      <c r="F17" s="124"/>
    </row>
    <row r="18" spans="2:6" ht="18.75" thickBot="1">
      <c r="B18" s="142" t="s">
        <v>384</v>
      </c>
      <c r="C18" s="144">
        <f t="shared" ref="C18" si="10">C16-C17</f>
        <v>71500</v>
      </c>
      <c r="D18" s="144">
        <f t="shared" si="0"/>
        <v>26927</v>
      </c>
      <c r="E18" s="144">
        <f t="shared" ref="E18" si="11">E16-E17</f>
        <v>98427</v>
      </c>
      <c r="F18" s="124"/>
    </row>
    <row r="19" spans="2:6">
      <c r="B19" s="124" t="s">
        <v>419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81" firstPageNumber="0" fitToHeight="0" orientation="landscape" horizontalDpi="300" verticalDpi="300" r:id="rId1"/>
  <headerFooter alignWithMargins="0"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A325"/>
  <sheetViews>
    <sheetView topLeftCell="B1" workbookViewId="0">
      <pane xSplit="2" ySplit="9" topLeftCell="S100" activePane="bottomRight" state="frozen"/>
      <selection activeCell="B1" sqref="B1"/>
      <selection pane="topRight" activeCell="T1" sqref="T1"/>
      <selection pane="bottomLeft" activeCell="B163" sqref="B163"/>
      <selection pane="bottomRight" activeCell="C107" sqref="C107"/>
    </sheetView>
  </sheetViews>
  <sheetFormatPr defaultRowHeight="12.75" outlineLevelRow="1" outlineLevelCol="1"/>
  <cols>
    <col min="1" max="1" width="0" style="146" hidden="1" customWidth="1"/>
    <col min="2" max="2" width="18.85546875" style="146" customWidth="1"/>
    <col min="3" max="3" width="63.28515625" style="146" customWidth="1"/>
    <col min="4" max="4" width="11.7109375" style="147" customWidth="1" outlineLevel="1"/>
    <col min="5" max="5" width="11.42578125" style="147" customWidth="1" outlineLevel="1"/>
    <col min="6" max="7" width="9.140625" style="146" customWidth="1" outlineLevel="1"/>
    <col min="8" max="9" width="10.140625" style="146" customWidth="1" outlineLevel="1"/>
    <col min="10" max="11" width="9.140625" style="146" customWidth="1" outlineLevel="1"/>
    <col min="12" max="13" width="12.7109375" style="148" customWidth="1" outlineLevel="1"/>
    <col min="14" max="14" width="11.7109375" style="149" customWidth="1" outlineLevel="1"/>
    <col min="15" max="15" width="10.140625" style="149" customWidth="1" outlineLevel="1"/>
    <col min="16" max="17" width="12.7109375" style="148" customWidth="1" outlineLevel="1"/>
    <col min="18" max="18" width="11.7109375" style="149" customWidth="1" outlineLevel="1"/>
    <col min="19" max="19" width="10.140625" style="149" customWidth="1" outlineLevel="1"/>
    <col min="20" max="21" width="12.7109375" style="148" customWidth="1"/>
    <col min="22" max="22" width="11.7109375" style="149" customWidth="1"/>
    <col min="23" max="23" width="10.140625" style="149" customWidth="1"/>
    <col min="24" max="25" width="12.7109375" style="148" customWidth="1"/>
    <col min="26" max="26" width="11.7109375" style="149" customWidth="1"/>
    <col min="27" max="27" width="10.140625" style="149" customWidth="1"/>
    <col min="28" max="16384" width="9.140625" style="146"/>
  </cols>
  <sheetData>
    <row r="1" spans="1:27">
      <c r="A1" s="150"/>
      <c r="E1" s="148"/>
    </row>
    <row r="2" spans="1:27" ht="15.75">
      <c r="A2" s="150"/>
      <c r="B2" s="151" t="s">
        <v>427</v>
      </c>
      <c r="C2" s="152"/>
      <c r="D2" s="153"/>
      <c r="E2" s="153"/>
      <c r="F2" s="154"/>
      <c r="L2" s="155"/>
      <c r="M2" s="155"/>
      <c r="N2" s="156"/>
      <c r="O2" s="157"/>
      <c r="P2" s="155"/>
      <c r="Q2" s="155"/>
      <c r="R2" s="156"/>
      <c r="S2" s="157"/>
      <c r="T2" s="155"/>
      <c r="U2" s="155"/>
      <c r="V2" s="156"/>
      <c r="W2" s="157"/>
      <c r="X2" s="155"/>
      <c r="Y2" s="155"/>
      <c r="Z2" s="156"/>
      <c r="AA2" s="157"/>
    </row>
    <row r="3" spans="1:27" ht="18">
      <c r="A3" s="158"/>
      <c r="B3" s="159" t="s">
        <v>402</v>
      </c>
      <c r="C3" s="159"/>
      <c r="D3" s="159"/>
      <c r="E3" s="159"/>
      <c r="L3" s="149"/>
      <c r="M3" s="149"/>
      <c r="P3" s="149"/>
      <c r="Q3" s="149"/>
      <c r="T3" s="149"/>
      <c r="U3" s="149"/>
      <c r="X3" s="149"/>
      <c r="Y3" s="149"/>
    </row>
    <row r="4" spans="1:27" ht="13.5" thickBot="1">
      <c r="A4" s="158"/>
      <c r="B4" s="160"/>
      <c r="C4" s="161"/>
      <c r="D4" s="162"/>
      <c r="E4" s="162"/>
      <c r="F4" s="163"/>
      <c r="G4" s="164"/>
      <c r="H4" s="165"/>
      <c r="I4" s="164"/>
      <c r="J4" s="164"/>
      <c r="K4" s="164"/>
      <c r="L4" s="162"/>
      <c r="M4" s="162"/>
      <c r="N4" s="163"/>
      <c r="O4" s="165"/>
      <c r="P4" s="162"/>
      <c r="Q4" s="162"/>
      <c r="R4" s="163"/>
      <c r="S4" s="165"/>
      <c r="T4" s="162"/>
      <c r="U4" s="162"/>
      <c r="V4" s="163"/>
      <c r="W4" s="165"/>
      <c r="X4" s="162"/>
      <c r="Y4" s="162"/>
      <c r="Z4" s="163"/>
      <c r="AA4" s="165"/>
    </row>
    <row r="5" spans="1:27" ht="13.5" thickBot="1">
      <c r="A5" s="158"/>
      <c r="D5" s="586" t="s">
        <v>132</v>
      </c>
      <c r="E5" s="586"/>
      <c r="F5" s="586"/>
      <c r="G5" s="586"/>
      <c r="H5" s="587" t="s">
        <v>133</v>
      </c>
      <c r="I5" s="587"/>
      <c r="J5" s="587"/>
      <c r="K5" s="587"/>
      <c r="L5" s="580" t="s">
        <v>2</v>
      </c>
      <c r="M5" s="580"/>
      <c r="N5" s="580"/>
      <c r="O5" s="580"/>
      <c r="P5" s="585" t="s">
        <v>399</v>
      </c>
      <c r="Q5" s="585"/>
      <c r="R5" s="585"/>
      <c r="S5" s="585"/>
      <c r="T5" s="580" t="s">
        <v>388</v>
      </c>
      <c r="U5" s="580"/>
      <c r="V5" s="580"/>
      <c r="W5" s="580"/>
      <c r="X5" s="580" t="s">
        <v>401</v>
      </c>
      <c r="Y5" s="580"/>
      <c r="Z5" s="580"/>
      <c r="AA5" s="580"/>
    </row>
    <row r="6" spans="1:27" ht="12.75" customHeight="1" thickBot="1">
      <c r="A6" s="158"/>
      <c r="B6" s="582" t="s">
        <v>134</v>
      </c>
      <c r="C6" s="582"/>
      <c r="D6" s="166" t="s">
        <v>135</v>
      </c>
      <c r="E6" s="583" t="s">
        <v>136</v>
      </c>
      <c r="F6" s="583"/>
      <c r="G6" s="583"/>
      <c r="H6" s="166" t="s">
        <v>135</v>
      </c>
      <c r="I6" s="584" t="s">
        <v>137</v>
      </c>
      <c r="J6" s="584"/>
      <c r="K6" s="584"/>
      <c r="L6" s="167" t="s">
        <v>135</v>
      </c>
      <c r="M6" s="581" t="s">
        <v>138</v>
      </c>
      <c r="N6" s="581"/>
      <c r="O6" s="581"/>
      <c r="P6" s="581" t="s">
        <v>135</v>
      </c>
      <c r="Q6" s="581" t="s">
        <v>138</v>
      </c>
      <c r="R6" s="581"/>
      <c r="S6" s="392"/>
      <c r="T6" s="167" t="s">
        <v>135</v>
      </c>
      <c r="U6" s="581" t="s">
        <v>139</v>
      </c>
      <c r="V6" s="581"/>
      <c r="W6" s="581"/>
      <c r="X6" s="167" t="s">
        <v>135</v>
      </c>
      <c r="Y6" s="581" t="s">
        <v>139</v>
      </c>
      <c r="Z6" s="581"/>
      <c r="AA6" s="581"/>
    </row>
    <row r="7" spans="1:27" ht="24.75" thickBot="1">
      <c r="A7" s="158"/>
      <c r="B7" s="582"/>
      <c r="C7" s="582"/>
      <c r="D7" s="168" t="s">
        <v>140</v>
      </c>
      <c r="E7" s="169" t="s">
        <v>141</v>
      </c>
      <c r="F7" s="170" t="s">
        <v>142</v>
      </c>
      <c r="G7" s="171" t="s">
        <v>143</v>
      </c>
      <c r="H7" s="168" t="s">
        <v>144</v>
      </c>
      <c r="I7" s="169" t="s">
        <v>141</v>
      </c>
      <c r="J7" s="170" t="s">
        <v>142</v>
      </c>
      <c r="K7" s="172" t="s">
        <v>143</v>
      </c>
      <c r="L7" s="173" t="s">
        <v>145</v>
      </c>
      <c r="M7" s="174" t="s">
        <v>141</v>
      </c>
      <c r="N7" s="175" t="s">
        <v>142</v>
      </c>
      <c r="O7" s="176" t="s">
        <v>143</v>
      </c>
      <c r="P7" s="174" t="s">
        <v>145</v>
      </c>
      <c r="Q7" s="175" t="s">
        <v>141</v>
      </c>
      <c r="R7" s="176" t="s">
        <v>142</v>
      </c>
      <c r="S7" s="174" t="s">
        <v>143</v>
      </c>
      <c r="T7" s="173" t="s">
        <v>146</v>
      </c>
      <c r="U7" s="174" t="s">
        <v>141</v>
      </c>
      <c r="V7" s="175" t="s">
        <v>142</v>
      </c>
      <c r="W7" s="176" t="s">
        <v>143</v>
      </c>
      <c r="X7" s="173" t="s">
        <v>146</v>
      </c>
      <c r="Y7" s="174" t="s">
        <v>141</v>
      </c>
      <c r="Z7" s="175" t="s">
        <v>142</v>
      </c>
      <c r="AA7" s="176" t="s">
        <v>143</v>
      </c>
    </row>
    <row r="8" spans="1:27" ht="24" customHeight="1" thickBot="1">
      <c r="A8" s="158"/>
      <c r="B8" s="177" t="s">
        <v>147</v>
      </c>
      <c r="C8" s="178"/>
      <c r="D8" s="179">
        <f>E8+F8+G8</f>
        <v>12389711.630000001</v>
      </c>
      <c r="E8" s="180">
        <f>E10+E24+E38+E48+E54+E70+E78+E93+E97+E120+E130+E139+E151+E175+E176</f>
        <v>10700252.630000001</v>
      </c>
      <c r="F8" s="180">
        <f>F10+F24+F38+F48+F54+F70+F78+F93+F97+F120+F130+F139+F151+F175+F176</f>
        <v>1368863</v>
      </c>
      <c r="G8" s="181">
        <f>G10+G24+G38+G48+G54+G70+G78+G93+G97+G120+G130+G139+G151+G175+G176</f>
        <v>320596</v>
      </c>
      <c r="H8" s="179">
        <f>I8+J8+K8</f>
        <v>11938481.390000001</v>
      </c>
      <c r="I8" s="180">
        <f>I10+I24+I38+I48+I54+I70+I78+I93+I97+I120+I130+I139+I151+I175+I176</f>
        <v>10603898.41</v>
      </c>
      <c r="J8" s="180">
        <f>J10+J24+J38+J48+J54+J70+J78+J93+J97+J120+J130+J139+J151+J175+J176</f>
        <v>781513.98</v>
      </c>
      <c r="K8" s="182">
        <f>K10+K24+K38+K48+K54+K70+K78+K93+K97+K120+K130+K139+K151+K175+K176</f>
        <v>553069</v>
      </c>
      <c r="L8" s="183">
        <f>SUM(M8:O8)</f>
        <v>15668556</v>
      </c>
      <c r="M8" s="180">
        <f t="shared" ref="M8:S8" si="0">M10+M24+M38+M48+M54+M70+M78+M93+M97+M120+M130+M139+M151+M175+M176</f>
        <v>11256296</v>
      </c>
      <c r="N8" s="180">
        <f t="shared" si="0"/>
        <v>3757453</v>
      </c>
      <c r="O8" s="182">
        <f t="shared" si="0"/>
        <v>654807</v>
      </c>
      <c r="P8" s="182">
        <f t="shared" si="0"/>
        <v>12353569.889999997</v>
      </c>
      <c r="Q8" s="182">
        <f t="shared" si="0"/>
        <v>10740887.649999999</v>
      </c>
      <c r="R8" s="182">
        <f t="shared" si="0"/>
        <v>957998.66</v>
      </c>
      <c r="S8" s="182">
        <f t="shared" si="0"/>
        <v>654683.57999999996</v>
      </c>
      <c r="T8" s="183">
        <f>SUM(U8:W8)</f>
        <v>16451938</v>
      </c>
      <c r="U8" s="180">
        <f>U10+U24+U38+U48+U54+U70+U78+U93+U97+U120+U130+U139+U151+U175+U176</f>
        <v>11356004</v>
      </c>
      <c r="V8" s="180">
        <f>V10+V24+V38+V48+V54+V70+V78+V93+V97+V120+V130+V139+V151+V175+V176</f>
        <v>4350220</v>
      </c>
      <c r="W8" s="182">
        <f>W10+W24+W38+W48+W54+W70+W78+W93+W97+W120+W130+W139+W151+W175+W176</f>
        <v>745714</v>
      </c>
      <c r="X8" s="183">
        <f>SUM(Y8:AA8)</f>
        <v>16554307</v>
      </c>
      <c r="Y8" s="180">
        <f>Y10+Y24+Y38+Y48+Y54+Y70+Y78+Y93+Y97+Y120+Y130+Y139+Y151+Y175+Y176</f>
        <v>11503373</v>
      </c>
      <c r="Z8" s="180">
        <f>Z10+Z24+Z38+Z48+Z54+Z70+Z78+Z93+Z97+Z120+Z130+Z139+Z151+Z175+Z176</f>
        <v>4305220</v>
      </c>
      <c r="AA8" s="182">
        <f>AA10+AA24+AA38+AA48+AA54+AA70+AA78+AA93+AA97+AA120+AA130+AA139+AA151+AA175+AA176</f>
        <v>745714</v>
      </c>
    </row>
    <row r="9" spans="1:27" ht="13.5" thickBot="1">
      <c r="A9" s="158"/>
      <c r="B9" s="184" t="s">
        <v>148</v>
      </c>
      <c r="C9" s="185"/>
      <c r="D9" s="186"/>
      <c r="E9" s="187"/>
      <c r="F9" s="188"/>
      <c r="G9" s="187"/>
      <c r="H9" s="187"/>
      <c r="I9" s="187"/>
      <c r="J9" s="187"/>
      <c r="K9" s="187"/>
      <c r="L9" s="189"/>
      <c r="M9" s="190"/>
      <c r="N9" s="188"/>
      <c r="O9" s="190"/>
      <c r="P9" s="430"/>
      <c r="Q9" s="431"/>
      <c r="R9" s="432"/>
      <c r="S9" s="431"/>
      <c r="T9" s="186"/>
      <c r="U9" s="190"/>
      <c r="V9" s="188"/>
      <c r="W9" s="190"/>
      <c r="X9" s="186"/>
      <c r="Y9" s="190"/>
      <c r="Z9" s="188"/>
      <c r="AA9" s="190"/>
    </row>
    <row r="10" spans="1:27" ht="14.25" outlineLevel="1">
      <c r="A10" s="158"/>
      <c r="B10" s="191" t="s">
        <v>149</v>
      </c>
      <c r="C10" s="192"/>
      <c r="D10" s="193">
        <f>D11+D16+D20+D21+D22+D23</f>
        <v>249041</v>
      </c>
      <c r="E10" s="194">
        <f>E11+E16+E20+E21+E22+E23</f>
        <v>202089</v>
      </c>
      <c r="F10" s="194">
        <f>F11+F16+F20+F21+F22+F23</f>
        <v>46952</v>
      </c>
      <c r="G10" s="195">
        <f>G11+G16+G20+G21+G22+G23</f>
        <v>0</v>
      </c>
      <c r="H10" s="193">
        <f>H11+H16+H20+H21+H22+H23-1</f>
        <v>182685</v>
      </c>
      <c r="I10" s="194">
        <f>I11+I16+I20+I21+I22+I23</f>
        <v>169377</v>
      </c>
      <c r="J10" s="194">
        <f>J11+J16+J20+J21+J22+J23</f>
        <v>13309</v>
      </c>
      <c r="K10" s="196">
        <f>K11+K16+K20+K21+K22+K23</f>
        <v>0</v>
      </c>
      <c r="L10" s="197">
        <f t="shared" ref="L10:W10" si="1">L11+L16+L20+L21+L22+L23</f>
        <v>197081</v>
      </c>
      <c r="M10" s="194">
        <f t="shared" si="1"/>
        <v>182081</v>
      </c>
      <c r="N10" s="194">
        <f t="shared" si="1"/>
        <v>15000</v>
      </c>
      <c r="O10" s="196">
        <f>O11+O16+O20+O21+O22+O23</f>
        <v>0</v>
      </c>
      <c r="P10" s="196">
        <f>P11+P16+P20+P21+P22+P23</f>
        <v>167746.68999999997</v>
      </c>
      <c r="Q10" s="196">
        <f>Q11+Q16+Q20+Q21+Q22+Q23</f>
        <v>166090.15999999997</v>
      </c>
      <c r="R10" s="196">
        <f>R11+R16+R20+R21+R22+R23</f>
        <v>1656.53</v>
      </c>
      <c r="S10" s="196">
        <f>S11+S16+S20+S21+S22+S23</f>
        <v>0</v>
      </c>
      <c r="T10" s="197">
        <f t="shared" si="1"/>
        <v>204307</v>
      </c>
      <c r="U10" s="194">
        <f t="shared" si="1"/>
        <v>179307</v>
      </c>
      <c r="V10" s="194">
        <f t="shared" si="1"/>
        <v>25000</v>
      </c>
      <c r="W10" s="196">
        <f t="shared" si="1"/>
        <v>0</v>
      </c>
      <c r="X10" s="197">
        <f t="shared" ref="X10:AA10" si="2">X11+X16+X20+X21+X22+X23</f>
        <v>204307</v>
      </c>
      <c r="Y10" s="194">
        <f t="shared" si="2"/>
        <v>179307</v>
      </c>
      <c r="Z10" s="194">
        <f t="shared" si="2"/>
        <v>25000</v>
      </c>
      <c r="AA10" s="196">
        <f t="shared" si="2"/>
        <v>0</v>
      </c>
    </row>
    <row r="11" spans="1:27" ht="15.75" outlineLevel="1">
      <c r="A11" s="158"/>
      <c r="B11" s="198" t="s">
        <v>150</v>
      </c>
      <c r="C11" s="199" t="s">
        <v>151</v>
      </c>
      <c r="D11" s="200">
        <f t="shared" ref="D11:K11" si="3">SUM(D12:D15)</f>
        <v>114308</v>
      </c>
      <c r="E11" s="201">
        <f t="shared" si="3"/>
        <v>114308</v>
      </c>
      <c r="F11" s="201">
        <f t="shared" si="3"/>
        <v>0</v>
      </c>
      <c r="G11" s="201">
        <f t="shared" si="3"/>
        <v>0</v>
      </c>
      <c r="H11" s="200">
        <f t="shared" si="3"/>
        <v>84347</v>
      </c>
      <c r="I11" s="201">
        <f t="shared" si="3"/>
        <v>84347</v>
      </c>
      <c r="J11" s="201">
        <f t="shared" si="3"/>
        <v>0</v>
      </c>
      <c r="K11" s="203">
        <f t="shared" si="3"/>
        <v>0</v>
      </c>
      <c r="L11" s="204">
        <f t="shared" ref="L11:W11" si="4">SUM(L12:L15)</f>
        <v>98845</v>
      </c>
      <c r="M11" s="201">
        <f t="shared" si="4"/>
        <v>98845</v>
      </c>
      <c r="N11" s="201">
        <f t="shared" si="4"/>
        <v>0</v>
      </c>
      <c r="O11" s="203">
        <f t="shared" si="4"/>
        <v>0</v>
      </c>
      <c r="P11" s="203">
        <f t="shared" si="4"/>
        <v>92823.26</v>
      </c>
      <c r="Q11" s="203">
        <f t="shared" si="4"/>
        <v>92823.26</v>
      </c>
      <c r="R11" s="203">
        <f t="shared" si="4"/>
        <v>0</v>
      </c>
      <c r="S11" s="203">
        <f t="shared" si="4"/>
        <v>0</v>
      </c>
      <c r="T11" s="204">
        <f t="shared" si="4"/>
        <v>100803</v>
      </c>
      <c r="U11" s="201">
        <f t="shared" si="4"/>
        <v>100803</v>
      </c>
      <c r="V11" s="201">
        <f t="shared" si="4"/>
        <v>0</v>
      </c>
      <c r="W11" s="203">
        <f t="shared" si="4"/>
        <v>0</v>
      </c>
      <c r="X11" s="204">
        <f t="shared" ref="X11:AA11" si="5">SUM(X12:X15)</f>
        <v>100803</v>
      </c>
      <c r="Y11" s="201">
        <f t="shared" si="5"/>
        <v>100803</v>
      </c>
      <c r="Z11" s="201">
        <f t="shared" si="5"/>
        <v>0</v>
      </c>
      <c r="AA11" s="203">
        <f t="shared" si="5"/>
        <v>0</v>
      </c>
    </row>
    <row r="12" spans="1:27" ht="15.75" outlineLevel="1">
      <c r="A12" s="158"/>
      <c r="B12" s="205">
        <v>1</v>
      </c>
      <c r="C12" s="206" t="s">
        <v>152</v>
      </c>
      <c r="D12" s="207">
        <f>SUM(E12:G12)</f>
        <v>49611</v>
      </c>
      <c r="E12" s="208">
        <v>49611</v>
      </c>
      <c r="F12" s="209"/>
      <c r="G12" s="210"/>
      <c r="H12" s="207">
        <f>SUM(I12:K12)</f>
        <v>38616</v>
      </c>
      <c r="I12" s="209">
        <v>38616</v>
      </c>
      <c r="J12" s="209"/>
      <c r="K12" s="211"/>
      <c r="L12" s="212">
        <f>SUM(M12:O12)</f>
        <v>38994</v>
      </c>
      <c r="M12" s="209">
        <f>'[1]1.Plánovanie, manažment a kontr'!$E$5</f>
        <v>38994</v>
      </c>
      <c r="N12" s="209">
        <f>'[2]1.Plánovanie, manažment a kontr'!$F$5</f>
        <v>0</v>
      </c>
      <c r="O12" s="211">
        <f>'[2]1.Plánovanie, manažment a kontr'!$G$5</f>
        <v>0</v>
      </c>
      <c r="P12" s="396">
        <f>SUM(Q12:S12)</f>
        <v>38175.74</v>
      </c>
      <c r="Q12" s="399">
        <v>38175.74</v>
      </c>
      <c r="R12" s="399">
        <v>0</v>
      </c>
      <c r="S12" s="400">
        <v>0</v>
      </c>
      <c r="T12" s="212">
        <f>SUM(U12:W12)</f>
        <v>39550</v>
      </c>
      <c r="U12" s="209">
        <f>'[2]1.Plánovanie, manažment a kontr'!$K$5</f>
        <v>39550</v>
      </c>
      <c r="V12" s="209">
        <f>'[2]1.Plánovanie, manažment a kontr'!$L$5</f>
        <v>0</v>
      </c>
      <c r="W12" s="211">
        <f>'[2]1.Plánovanie, manažment a kontr'!$M$5</f>
        <v>0</v>
      </c>
      <c r="X12" s="212">
        <f>SUM(Y12:AA12)</f>
        <v>39550</v>
      </c>
      <c r="Y12" s="209">
        <f>'[2]1.Plánovanie, manažment a kontr'!$K$5</f>
        <v>39550</v>
      </c>
      <c r="Z12" s="209">
        <f>'[2]1.Plánovanie, manažment a kontr'!$L$5</f>
        <v>0</v>
      </c>
      <c r="AA12" s="211">
        <f>'[2]1.Plánovanie, manažment a kontr'!$M$5</f>
        <v>0</v>
      </c>
    </row>
    <row r="13" spans="1:27" ht="15.75" outlineLevel="1">
      <c r="A13" s="213"/>
      <c r="B13" s="205">
        <v>2</v>
      </c>
      <c r="C13" s="206" t="s">
        <v>153</v>
      </c>
      <c r="D13" s="207">
        <f>SUM(E13:G13)</f>
        <v>26900</v>
      </c>
      <c r="E13" s="209">
        <v>26900</v>
      </c>
      <c r="F13" s="209"/>
      <c r="G13" s="210"/>
      <c r="H13" s="207">
        <f>SUM(I13:K13)</f>
        <v>21177</v>
      </c>
      <c r="I13" s="209">
        <v>21177</v>
      </c>
      <c r="J13" s="209"/>
      <c r="K13" s="211"/>
      <c r="L13" s="212">
        <f>SUM(M13:O13)</f>
        <v>26871</v>
      </c>
      <c r="M13" s="209">
        <f>'[1]1.Plánovanie, manažment a kontr'!$E$14</f>
        <v>26871</v>
      </c>
      <c r="N13" s="209">
        <f>'[2]1.Plánovanie, manažment a kontr'!$F$14</f>
        <v>0</v>
      </c>
      <c r="O13" s="211">
        <f>'[2]1.Plánovanie, manažment a kontr'!$G$14</f>
        <v>0</v>
      </c>
      <c r="P13" s="396">
        <f>SUM(Q13:S13)</f>
        <v>26838.14</v>
      </c>
      <c r="Q13" s="399">
        <v>26838.14</v>
      </c>
      <c r="R13" s="399">
        <v>0</v>
      </c>
      <c r="S13" s="400">
        <v>0</v>
      </c>
      <c r="T13" s="212">
        <f>SUM(U13:W13)</f>
        <v>26321</v>
      </c>
      <c r="U13" s="209">
        <f>'[1]1.Plánovanie, manažment a kontr'!$K$14</f>
        <v>26321</v>
      </c>
      <c r="V13" s="209">
        <f>'[2]1.Plánovanie, manažment a kontr'!$L$14</f>
        <v>0</v>
      </c>
      <c r="W13" s="211">
        <f>'[2]1.Plánovanie, manažment a kontr'!$M$14</f>
        <v>0</v>
      </c>
      <c r="X13" s="212">
        <f>SUM(Y13:AA13)</f>
        <v>26321</v>
      </c>
      <c r="Y13" s="209">
        <f>'[1]1.Plánovanie, manažment a kontr'!$K$14</f>
        <v>26321</v>
      </c>
      <c r="Z13" s="209">
        <f>'[2]1.Plánovanie, manažment a kontr'!$L$14</f>
        <v>0</v>
      </c>
      <c r="AA13" s="211">
        <f>'[2]1.Plánovanie, manažment a kontr'!$M$14</f>
        <v>0</v>
      </c>
    </row>
    <row r="14" spans="1:27" ht="15.75" outlineLevel="1">
      <c r="A14" s="213"/>
      <c r="B14" s="205">
        <v>3</v>
      </c>
      <c r="C14" s="214" t="s">
        <v>154</v>
      </c>
      <c r="D14" s="207">
        <f>SUM(E14:G14)</f>
        <v>37797</v>
      </c>
      <c r="E14" s="209">
        <v>37797</v>
      </c>
      <c r="F14" s="209"/>
      <c r="G14" s="210"/>
      <c r="H14" s="207">
        <f>SUM(I14:K14)</f>
        <v>24554</v>
      </c>
      <c r="I14" s="209">
        <v>24554</v>
      </c>
      <c r="J14" s="209"/>
      <c r="K14" s="211"/>
      <c r="L14" s="212">
        <f>SUM(M14:O14)</f>
        <v>32980</v>
      </c>
      <c r="M14" s="209">
        <f>'[1]1.Plánovanie, manažment a kontr'!$E$21</f>
        <v>32980</v>
      </c>
      <c r="N14" s="209">
        <f>'[2]1.Plánovanie, manažment a kontr'!$F$22</f>
        <v>0</v>
      </c>
      <c r="O14" s="211">
        <f>'[2]1.Plánovanie, manažment a kontr'!$G$22</f>
        <v>0</v>
      </c>
      <c r="P14" s="396">
        <f>SUM(Q14:S14)</f>
        <v>27809.38</v>
      </c>
      <c r="Q14" s="399">
        <v>27809.38</v>
      </c>
      <c r="R14" s="399">
        <v>0</v>
      </c>
      <c r="S14" s="400">
        <v>0</v>
      </c>
      <c r="T14" s="212">
        <f>SUM(U14:W14)</f>
        <v>34932</v>
      </c>
      <c r="U14" s="209">
        <f>'[2]1.Plánovanie, manažment a kontr'!$K$22</f>
        <v>34932</v>
      </c>
      <c r="V14" s="209">
        <f>'[2]1.Plánovanie, manažment a kontr'!$L$22</f>
        <v>0</v>
      </c>
      <c r="W14" s="211">
        <f>'[2]1.Plánovanie, manažment a kontr'!$M$22</f>
        <v>0</v>
      </c>
      <c r="X14" s="212">
        <f>SUM(Y14:AA14)</f>
        <v>34932</v>
      </c>
      <c r="Y14" s="209">
        <f>'[2]1.Plánovanie, manažment a kontr'!$K$22</f>
        <v>34932</v>
      </c>
      <c r="Z14" s="209">
        <f>'[2]1.Plánovanie, manažment a kontr'!$L$22</f>
        <v>0</v>
      </c>
      <c r="AA14" s="211">
        <f>'[2]1.Plánovanie, manažment a kontr'!$M$22</f>
        <v>0</v>
      </c>
    </row>
    <row r="15" spans="1:27" ht="15.75" outlineLevel="1">
      <c r="A15" s="213"/>
      <c r="B15" s="205">
        <v>4</v>
      </c>
      <c r="C15" s="214" t="s">
        <v>155</v>
      </c>
      <c r="D15" s="207">
        <f>SUM(E15:G15)</f>
        <v>0</v>
      </c>
      <c r="E15" s="209"/>
      <c r="F15" s="209"/>
      <c r="G15" s="210"/>
      <c r="H15" s="207">
        <f>SUM(I15:K15)</f>
        <v>0</v>
      </c>
      <c r="I15" s="209">
        <v>0</v>
      </c>
      <c r="J15" s="209"/>
      <c r="K15" s="211"/>
      <c r="L15" s="212">
        <f>SUM(M15:O15)</f>
        <v>0</v>
      </c>
      <c r="M15" s="209">
        <f>'[2]1.Plánovanie, manažment a kontr'!$E$26</f>
        <v>0</v>
      </c>
      <c r="N15" s="209">
        <f>'[2]1.Plánovanie, manažment a kontr'!$F$26</f>
        <v>0</v>
      </c>
      <c r="O15" s="211">
        <f>'[2]1.Plánovanie, manažment a kontr'!$G$26</f>
        <v>0</v>
      </c>
      <c r="P15" s="396">
        <f>SUM(Q15:S15)</f>
        <v>0</v>
      </c>
      <c r="Q15" s="399">
        <v>0</v>
      </c>
      <c r="R15" s="399">
        <v>0</v>
      </c>
      <c r="S15" s="400">
        <v>0</v>
      </c>
      <c r="T15" s="212">
        <f>SUM(U15:W15)</f>
        <v>0</v>
      </c>
      <c r="U15" s="209">
        <f>'[1]1.Plánovanie, manažment a kontr'!$K$25</f>
        <v>0</v>
      </c>
      <c r="V15" s="209">
        <f>'[2]1.Plánovanie, manažment a kontr'!$L$26</f>
        <v>0</v>
      </c>
      <c r="W15" s="211">
        <f>'[2]1.Plánovanie, manažment a kontr'!$M$26</f>
        <v>0</v>
      </c>
      <c r="X15" s="212">
        <f>SUM(Y15:AA15)</f>
        <v>0</v>
      </c>
      <c r="Y15" s="209">
        <f>'[1]1.Plánovanie, manažment a kontr'!$K$25</f>
        <v>0</v>
      </c>
      <c r="Z15" s="209">
        <f>'[2]1.Plánovanie, manažment a kontr'!$L$26</f>
        <v>0</v>
      </c>
      <c r="AA15" s="211">
        <f>'[2]1.Plánovanie, manažment a kontr'!$M$26</f>
        <v>0</v>
      </c>
    </row>
    <row r="16" spans="1:27" ht="15.75" outlineLevel="1">
      <c r="A16" s="213"/>
      <c r="B16" s="198" t="s">
        <v>156</v>
      </c>
      <c r="C16" s="215" t="s">
        <v>157</v>
      </c>
      <c r="D16" s="200">
        <f t="shared" ref="D16:K16" si="6">SUM(D17:D19)</f>
        <v>61358</v>
      </c>
      <c r="E16" s="201">
        <f t="shared" si="6"/>
        <v>16667</v>
      </c>
      <c r="F16" s="201">
        <f t="shared" si="6"/>
        <v>44691</v>
      </c>
      <c r="G16" s="202">
        <f t="shared" si="6"/>
        <v>0</v>
      </c>
      <c r="H16" s="200">
        <f t="shared" si="6"/>
        <v>32896</v>
      </c>
      <c r="I16" s="201">
        <f t="shared" si="6"/>
        <v>19587</v>
      </c>
      <c r="J16" s="201">
        <f t="shared" si="6"/>
        <v>13309</v>
      </c>
      <c r="K16" s="203">
        <f t="shared" si="6"/>
        <v>0</v>
      </c>
      <c r="L16" s="204">
        <f t="shared" ref="L16:W16" si="7">SUM(L17:L19)</f>
        <v>31800</v>
      </c>
      <c r="M16" s="201">
        <f t="shared" si="7"/>
        <v>16800</v>
      </c>
      <c r="N16" s="201">
        <f t="shared" si="7"/>
        <v>15000</v>
      </c>
      <c r="O16" s="203">
        <f t="shared" si="7"/>
        <v>0</v>
      </c>
      <c r="P16" s="203">
        <f t="shared" si="7"/>
        <v>9763.3700000000008</v>
      </c>
      <c r="Q16" s="203">
        <f t="shared" si="7"/>
        <v>8106.84</v>
      </c>
      <c r="R16" s="203">
        <f t="shared" si="7"/>
        <v>1656.53</v>
      </c>
      <c r="S16" s="203">
        <f t="shared" si="7"/>
        <v>0</v>
      </c>
      <c r="T16" s="204">
        <f t="shared" si="7"/>
        <v>47600</v>
      </c>
      <c r="U16" s="201">
        <f t="shared" si="7"/>
        <v>22600</v>
      </c>
      <c r="V16" s="201">
        <f t="shared" si="7"/>
        <v>25000</v>
      </c>
      <c r="W16" s="203">
        <f t="shared" si="7"/>
        <v>0</v>
      </c>
      <c r="X16" s="204">
        <f t="shared" ref="X16:AA16" si="8">SUM(X17:X19)</f>
        <v>47600</v>
      </c>
      <c r="Y16" s="201">
        <f t="shared" si="8"/>
        <v>22600</v>
      </c>
      <c r="Z16" s="201">
        <f t="shared" si="8"/>
        <v>25000</v>
      </c>
      <c r="AA16" s="203">
        <f t="shared" si="8"/>
        <v>0</v>
      </c>
    </row>
    <row r="17" spans="1:27" ht="15.75" outlineLevel="1">
      <c r="A17" s="213"/>
      <c r="B17" s="205">
        <v>1</v>
      </c>
      <c r="C17" s="214" t="s">
        <v>158</v>
      </c>
      <c r="D17" s="207">
        <f t="shared" ref="D17:D23" si="9">SUM(E17:G17)</f>
        <v>13463</v>
      </c>
      <c r="E17" s="208">
        <v>13463</v>
      </c>
      <c r="F17" s="209"/>
      <c r="G17" s="210"/>
      <c r="H17" s="207">
        <f t="shared" ref="H17:H23" si="10">SUM(I17:K17)</f>
        <v>2001</v>
      </c>
      <c r="I17" s="209">
        <v>2001</v>
      </c>
      <c r="J17" s="209"/>
      <c r="K17" s="211"/>
      <c r="L17" s="212">
        <f t="shared" ref="L17:L23" si="11">SUM(M17:O17)</f>
        <v>6000</v>
      </c>
      <c r="M17" s="209">
        <f>'[1]1.Plánovanie, manažment a kontr'!$E$29</f>
        <v>6000</v>
      </c>
      <c r="N17" s="209">
        <f>'[2]1.Plánovanie, manažment a kontr'!$F$30</f>
        <v>0</v>
      </c>
      <c r="O17" s="211">
        <f>'[2]1.Plánovanie, manažment a kontr'!$G$30</f>
        <v>0</v>
      </c>
      <c r="P17" s="396">
        <f>SUM(Q17:S17)</f>
        <v>228.58</v>
      </c>
      <c r="Q17" s="399">
        <v>228.58</v>
      </c>
      <c r="R17" s="399">
        <v>0</v>
      </c>
      <c r="S17" s="400">
        <v>0</v>
      </c>
      <c r="T17" s="212">
        <f t="shared" ref="T17:T23" si="12">SUM(U17:W17)</f>
        <v>3950</v>
      </c>
      <c r="U17" s="209">
        <f>'[1]1.Plánovanie, manažment a kontr'!$K$29</f>
        <v>3950</v>
      </c>
      <c r="V17" s="209">
        <f>'[2]1.Plánovanie, manažment a kontr'!$L$30</f>
        <v>0</v>
      </c>
      <c r="W17" s="211">
        <f>'[2]1.Plánovanie, manažment a kontr'!$M$30</f>
        <v>0</v>
      </c>
      <c r="X17" s="212">
        <f t="shared" ref="X17:X23" si="13">SUM(Y17:AA17)</f>
        <v>3950</v>
      </c>
      <c r="Y17" s="209">
        <f>'[1]1.Plánovanie, manažment a kontr'!$K$29</f>
        <v>3950</v>
      </c>
      <c r="Z17" s="209">
        <f>'[2]1.Plánovanie, manažment a kontr'!$L$30</f>
        <v>0</v>
      </c>
      <c r="AA17" s="211">
        <f>'[2]1.Plánovanie, manažment a kontr'!$M$30</f>
        <v>0</v>
      </c>
    </row>
    <row r="18" spans="1:27" ht="15.75" outlineLevel="1">
      <c r="A18" s="213"/>
      <c r="B18" s="205">
        <v>2</v>
      </c>
      <c r="C18" s="214" t="s">
        <v>159</v>
      </c>
      <c r="D18" s="207">
        <f t="shared" si="9"/>
        <v>0</v>
      </c>
      <c r="E18" s="209">
        <v>0</v>
      </c>
      <c r="F18" s="209"/>
      <c r="G18" s="210"/>
      <c r="H18" s="207">
        <f t="shared" si="10"/>
        <v>12120</v>
      </c>
      <c r="I18" s="209">
        <v>12120</v>
      </c>
      <c r="J18" s="209"/>
      <c r="K18" s="211"/>
      <c r="L18" s="212">
        <f t="shared" si="11"/>
        <v>0</v>
      </c>
      <c r="M18" s="209">
        <f>'[1]1.Plánovanie, manažment a kontr'!$E$38</f>
        <v>0</v>
      </c>
      <c r="N18" s="209">
        <f>'[2]1.Plánovanie, manažment a kontr'!$F$39</f>
        <v>0</v>
      </c>
      <c r="O18" s="211">
        <f>'[2]1.Plánovanie, manažment a kontr'!$G$39</f>
        <v>0</v>
      </c>
      <c r="P18" s="396">
        <f t="shared" ref="P18:P23" si="14">SUM(Q18:S18)</f>
        <v>0</v>
      </c>
      <c r="Q18" s="399">
        <v>0</v>
      </c>
      <c r="R18" s="399">
        <v>0</v>
      </c>
      <c r="S18" s="400">
        <v>0</v>
      </c>
      <c r="T18" s="212">
        <f t="shared" si="12"/>
        <v>9000</v>
      </c>
      <c r="U18" s="209">
        <f>'[1]1.Plánovanie, manažment a kontr'!$K$38</f>
        <v>9000</v>
      </c>
      <c r="V18" s="209">
        <f>'[2]1.Plánovanie, manažment a kontr'!$L$39</f>
        <v>0</v>
      </c>
      <c r="W18" s="211">
        <f>'[2]1.Plánovanie, manažment a kontr'!$M$39</f>
        <v>0</v>
      </c>
      <c r="X18" s="212">
        <f t="shared" si="13"/>
        <v>9000</v>
      </c>
      <c r="Y18" s="209">
        <f>'[1]1.Plánovanie, manažment a kontr'!$K$38</f>
        <v>9000</v>
      </c>
      <c r="Z18" s="209">
        <f>'[2]1.Plánovanie, manažment a kontr'!$L$39</f>
        <v>0</v>
      </c>
      <c r="AA18" s="211">
        <f>'[2]1.Plánovanie, manažment a kontr'!$M$39</f>
        <v>0</v>
      </c>
    </row>
    <row r="19" spans="1:27" ht="15.75" outlineLevel="1">
      <c r="A19" s="213"/>
      <c r="B19" s="205">
        <v>3</v>
      </c>
      <c r="C19" s="214" t="s">
        <v>160</v>
      </c>
      <c r="D19" s="207">
        <f t="shared" si="9"/>
        <v>47895</v>
      </c>
      <c r="E19" s="209">
        <v>3204</v>
      </c>
      <c r="F19" s="209">
        <v>44691</v>
      </c>
      <c r="G19" s="210"/>
      <c r="H19" s="207">
        <f t="shared" si="10"/>
        <v>18775</v>
      </c>
      <c r="I19" s="209">
        <v>5466</v>
      </c>
      <c r="J19" s="209">
        <v>13309</v>
      </c>
      <c r="K19" s="211"/>
      <c r="L19" s="212">
        <f t="shared" si="11"/>
        <v>25800</v>
      </c>
      <c r="M19" s="209">
        <f>'[1]1.Plánovanie, manažment a kontr'!$E$41</f>
        <v>10800</v>
      </c>
      <c r="N19" s="209">
        <f>'[1]1.Plánovanie, manažment a kontr'!$F$41</f>
        <v>15000</v>
      </c>
      <c r="O19" s="211">
        <f>'[2]1.Plánovanie, manažment a kontr'!$G$42</f>
        <v>0</v>
      </c>
      <c r="P19" s="396">
        <f t="shared" si="14"/>
        <v>9534.7900000000009</v>
      </c>
      <c r="Q19" s="399">
        <v>7878.26</v>
      </c>
      <c r="R19" s="399">
        <v>1656.53</v>
      </c>
      <c r="S19" s="400">
        <v>0</v>
      </c>
      <c r="T19" s="212">
        <f t="shared" si="12"/>
        <v>34650</v>
      </c>
      <c r="U19" s="209">
        <f>'[1]1.Plánovanie, manažment a kontr'!$K$41</f>
        <v>9650</v>
      </c>
      <c r="V19" s="209">
        <f>'[1]1.Plánovanie, manažment a kontr'!$L$41</f>
        <v>25000</v>
      </c>
      <c r="W19" s="211">
        <f>'[2]1.Plánovanie, manažment a kontr'!$M$42</f>
        <v>0</v>
      </c>
      <c r="X19" s="212">
        <f t="shared" si="13"/>
        <v>34650</v>
      </c>
      <c r="Y19" s="209">
        <f>'[1]1.Plánovanie, manažment a kontr'!$K$41</f>
        <v>9650</v>
      </c>
      <c r="Z19" s="209">
        <f>'[1]1.Plánovanie, manažment a kontr'!$L$41</f>
        <v>25000</v>
      </c>
      <c r="AA19" s="211">
        <f>'[2]1.Plánovanie, manažment a kontr'!$M$42</f>
        <v>0</v>
      </c>
    </row>
    <row r="20" spans="1:27" ht="15.75" outlineLevel="1">
      <c r="A20" s="163"/>
      <c r="B20" s="198" t="s">
        <v>161</v>
      </c>
      <c r="C20" s="215" t="s">
        <v>162</v>
      </c>
      <c r="D20" s="200">
        <f t="shared" si="9"/>
        <v>59900</v>
      </c>
      <c r="E20" s="201">
        <v>59900</v>
      </c>
      <c r="F20" s="201"/>
      <c r="G20" s="202"/>
      <c r="H20" s="200">
        <f t="shared" si="10"/>
        <v>57447</v>
      </c>
      <c r="I20" s="201">
        <v>57447</v>
      </c>
      <c r="J20" s="201"/>
      <c r="K20" s="203"/>
      <c r="L20" s="204">
        <f t="shared" si="11"/>
        <v>51195</v>
      </c>
      <c r="M20" s="201">
        <f>'[1]1.Plánovanie, manažment a kontr'!$E$51</f>
        <v>51195</v>
      </c>
      <c r="N20" s="201">
        <f>'[2]1.Plánovanie, manažment a kontr'!$F$52</f>
        <v>0</v>
      </c>
      <c r="O20" s="203">
        <f>'[2]1.Plánovanie, manažment a kontr'!$G$52</f>
        <v>0</v>
      </c>
      <c r="P20" s="396">
        <f t="shared" si="14"/>
        <v>51038.51</v>
      </c>
      <c r="Q20" s="397">
        <v>51038.51</v>
      </c>
      <c r="R20" s="397">
        <v>0</v>
      </c>
      <c r="S20" s="398">
        <v>0</v>
      </c>
      <c r="T20" s="204">
        <f t="shared" si="12"/>
        <v>43870</v>
      </c>
      <c r="U20" s="201">
        <f>'[1]1.Plánovanie, manažment a kontr'!$K$51</f>
        <v>43870</v>
      </c>
      <c r="V20" s="201">
        <f>'[2]1.Plánovanie, manažment a kontr'!$L$52</f>
        <v>0</v>
      </c>
      <c r="W20" s="203">
        <f>'[2]1.Plánovanie, manažment a kontr'!$M$52</f>
        <v>0</v>
      </c>
      <c r="X20" s="204">
        <f t="shared" si="13"/>
        <v>43870</v>
      </c>
      <c r="Y20" s="201">
        <f>'[1]1.Plánovanie, manažment a kontr'!$K$51</f>
        <v>43870</v>
      </c>
      <c r="Z20" s="201">
        <f>'[2]1.Plánovanie, manažment a kontr'!$L$52</f>
        <v>0</v>
      </c>
      <c r="AA20" s="203">
        <f>'[2]1.Plánovanie, manažment a kontr'!$M$52</f>
        <v>0</v>
      </c>
    </row>
    <row r="21" spans="1:27" ht="15.75" outlineLevel="1">
      <c r="A21" s="158"/>
      <c r="B21" s="198" t="s">
        <v>163</v>
      </c>
      <c r="C21" s="215" t="s">
        <v>164</v>
      </c>
      <c r="D21" s="200">
        <f t="shared" si="9"/>
        <v>1990</v>
      </c>
      <c r="E21" s="201">
        <v>1990</v>
      </c>
      <c r="F21" s="201"/>
      <c r="G21" s="202"/>
      <c r="H21" s="200">
        <f t="shared" si="10"/>
        <v>1990</v>
      </c>
      <c r="I21" s="201">
        <v>1990</v>
      </c>
      <c r="J21" s="201"/>
      <c r="K21" s="203"/>
      <c r="L21" s="204">
        <f t="shared" si="11"/>
        <v>3300</v>
      </c>
      <c r="M21" s="201">
        <f>'[1]1.Plánovanie, manažment a kontr'!$E$60</f>
        <v>3300</v>
      </c>
      <c r="N21" s="201">
        <f>'[2]1.Plánovanie, manažment a kontr'!$F$61</f>
        <v>0</v>
      </c>
      <c r="O21" s="203">
        <f>'[2]1.Plánovanie, manažment a kontr'!$G$61</f>
        <v>0</v>
      </c>
      <c r="P21" s="396">
        <f t="shared" si="14"/>
        <v>2300</v>
      </c>
      <c r="Q21" s="397">
        <v>2300</v>
      </c>
      <c r="R21" s="397">
        <v>0</v>
      </c>
      <c r="S21" s="398">
        <v>0</v>
      </c>
      <c r="T21" s="204">
        <f t="shared" si="12"/>
        <v>3668</v>
      </c>
      <c r="U21" s="201">
        <f>'[2]1.Plánovanie, manažment a kontr'!$K$61</f>
        <v>3668</v>
      </c>
      <c r="V21" s="201">
        <f>'[2]1.Plánovanie, manažment a kontr'!$L$61</f>
        <v>0</v>
      </c>
      <c r="W21" s="203">
        <f>'[2]1.Plánovanie, manažment a kontr'!$M$61</f>
        <v>0</v>
      </c>
      <c r="X21" s="204">
        <f t="shared" si="13"/>
        <v>3668</v>
      </c>
      <c r="Y21" s="201">
        <f>'[2]1.Plánovanie, manažment a kontr'!$K$61</f>
        <v>3668</v>
      </c>
      <c r="Z21" s="201">
        <f>'[2]1.Plánovanie, manažment a kontr'!$L$61</f>
        <v>0</v>
      </c>
      <c r="AA21" s="203">
        <f>'[2]1.Plánovanie, manažment a kontr'!$M$61</f>
        <v>0</v>
      </c>
    </row>
    <row r="22" spans="1:27" ht="15.75" outlineLevel="1">
      <c r="A22" s="158"/>
      <c r="B22" s="198" t="s">
        <v>165</v>
      </c>
      <c r="C22" s="215" t="s">
        <v>166</v>
      </c>
      <c r="D22" s="200">
        <f t="shared" si="9"/>
        <v>5812</v>
      </c>
      <c r="E22" s="201">
        <v>5812</v>
      </c>
      <c r="F22" s="201"/>
      <c r="G22" s="202"/>
      <c r="H22" s="200">
        <f t="shared" si="10"/>
        <v>6006</v>
      </c>
      <c r="I22" s="201">
        <v>6006</v>
      </c>
      <c r="J22" s="201"/>
      <c r="K22" s="203"/>
      <c r="L22" s="204">
        <f t="shared" si="11"/>
        <v>11941</v>
      </c>
      <c r="M22" s="201">
        <f>'[1]1.Plánovanie, manažment a kontr'!$E$62</f>
        <v>11941</v>
      </c>
      <c r="N22" s="201">
        <f>'[2]1.Plánovanie, manažment a kontr'!$F$63</f>
        <v>0</v>
      </c>
      <c r="O22" s="203">
        <f>'[2]1.Plánovanie, manažment a kontr'!$G$63</f>
        <v>0</v>
      </c>
      <c r="P22" s="396">
        <f t="shared" si="14"/>
        <v>11821.55</v>
      </c>
      <c r="Q22" s="397">
        <v>11821.55</v>
      </c>
      <c r="R22" s="397">
        <v>0</v>
      </c>
      <c r="S22" s="398">
        <v>0</v>
      </c>
      <c r="T22" s="204">
        <f t="shared" si="12"/>
        <v>8366</v>
      </c>
      <c r="U22" s="201">
        <f>'[1]1.Plánovanie, manažment a kontr'!$K$62</f>
        <v>8366</v>
      </c>
      <c r="V22" s="201">
        <f>'[2]1.Plánovanie, manažment a kontr'!$L$63</f>
        <v>0</v>
      </c>
      <c r="W22" s="203">
        <f>'[2]1.Plánovanie, manažment a kontr'!$M$63</f>
        <v>0</v>
      </c>
      <c r="X22" s="204">
        <f t="shared" si="13"/>
        <v>8366</v>
      </c>
      <c r="Y22" s="201">
        <f>'[1]1.Plánovanie, manažment a kontr'!$K$62</f>
        <v>8366</v>
      </c>
      <c r="Z22" s="201">
        <f>'[2]1.Plánovanie, manažment a kontr'!$L$63</f>
        <v>0</v>
      </c>
      <c r="AA22" s="203">
        <f>'[2]1.Plánovanie, manažment a kontr'!$M$63</f>
        <v>0</v>
      </c>
    </row>
    <row r="23" spans="1:27" ht="16.5" outlineLevel="1" thickBot="1">
      <c r="A23" s="158"/>
      <c r="B23" s="216" t="s">
        <v>167</v>
      </c>
      <c r="C23" s="217" t="s">
        <v>168</v>
      </c>
      <c r="D23" s="218">
        <f t="shared" si="9"/>
        <v>5673</v>
      </c>
      <c r="E23" s="219">
        <v>3412</v>
      </c>
      <c r="F23" s="219">
        <v>2261</v>
      </c>
      <c r="G23" s="220"/>
      <c r="H23" s="200">
        <f t="shared" si="10"/>
        <v>0</v>
      </c>
      <c r="I23" s="221">
        <v>0</v>
      </c>
      <c r="J23" s="221"/>
      <c r="K23" s="222"/>
      <c r="L23" s="223">
        <f t="shared" si="11"/>
        <v>0</v>
      </c>
      <c r="M23" s="221">
        <f>'[2]1.Plánovanie, manažment a kontr'!$E$67</f>
        <v>0</v>
      </c>
      <c r="N23" s="221">
        <f>'[2]1.Plánovanie, manažment a kontr'!$F$67</f>
        <v>0</v>
      </c>
      <c r="O23" s="222">
        <f>'[2]1.Plánovanie, manažment a kontr'!$G$67</f>
        <v>0</v>
      </c>
      <c r="P23" s="396">
        <f t="shared" si="14"/>
        <v>0</v>
      </c>
      <c r="Q23" s="402">
        <v>0</v>
      </c>
      <c r="R23" s="402">
        <v>0</v>
      </c>
      <c r="S23" s="403">
        <v>0</v>
      </c>
      <c r="T23" s="223">
        <f t="shared" si="12"/>
        <v>0</v>
      </c>
      <c r="U23" s="221">
        <f>'[1]1.Plánovanie, manažment a kontr'!$K$66</f>
        <v>0</v>
      </c>
      <c r="V23" s="221">
        <f>'[2]1.Plánovanie, manažment a kontr'!$L$67</f>
        <v>0</v>
      </c>
      <c r="W23" s="222">
        <f>'[2]1.Plánovanie, manažment a kontr'!$M$67</f>
        <v>0</v>
      </c>
      <c r="X23" s="223">
        <f t="shared" si="13"/>
        <v>0</v>
      </c>
      <c r="Y23" s="221">
        <f>'[1]1.Plánovanie, manažment a kontr'!$K$66</f>
        <v>0</v>
      </c>
      <c r="Z23" s="221">
        <f>'[2]1.Plánovanie, manažment a kontr'!$L$67</f>
        <v>0</v>
      </c>
      <c r="AA23" s="222">
        <f>'[2]1.Plánovanie, manažment a kontr'!$M$67</f>
        <v>0</v>
      </c>
    </row>
    <row r="24" spans="1:27" s="161" customFormat="1" ht="14.25" outlineLevel="1">
      <c r="A24" s="213"/>
      <c r="B24" s="224" t="s">
        <v>169</v>
      </c>
      <c r="C24" s="225"/>
      <c r="D24" s="193">
        <f>D25+D34+D37</f>
        <v>34198</v>
      </c>
      <c r="E24" s="194">
        <f>E25+E34+E37</f>
        <v>34198</v>
      </c>
      <c r="F24" s="194">
        <f>F25+F34+F37</f>
        <v>0</v>
      </c>
      <c r="G24" s="195">
        <f>G25+G34+G37</f>
        <v>0</v>
      </c>
      <c r="H24" s="193">
        <f>H25+H34+H37-1</f>
        <v>23616</v>
      </c>
      <c r="I24" s="194">
        <f>I25+I34+I37-1</f>
        <v>23616</v>
      </c>
      <c r="J24" s="194">
        <f>J25+J34+J37</f>
        <v>0</v>
      </c>
      <c r="K24" s="196">
        <f>K25+K34+K37</f>
        <v>0</v>
      </c>
      <c r="L24" s="197">
        <f t="shared" ref="L24:W24" si="15">L25+L34+L37</f>
        <v>29472</v>
      </c>
      <c r="M24" s="194">
        <f t="shared" si="15"/>
        <v>29472</v>
      </c>
      <c r="N24" s="194">
        <f t="shared" si="15"/>
        <v>0</v>
      </c>
      <c r="O24" s="196">
        <f t="shared" si="15"/>
        <v>0</v>
      </c>
      <c r="P24" s="404">
        <v>32781.14</v>
      </c>
      <c r="Q24" s="405">
        <v>32781.14</v>
      </c>
      <c r="R24" s="394">
        <v>0</v>
      </c>
      <c r="S24" s="395">
        <v>0</v>
      </c>
      <c r="T24" s="197">
        <f t="shared" si="15"/>
        <v>17660</v>
      </c>
      <c r="U24" s="194">
        <f t="shared" si="15"/>
        <v>17660</v>
      </c>
      <c r="V24" s="194">
        <f t="shared" si="15"/>
        <v>0</v>
      </c>
      <c r="W24" s="196">
        <f t="shared" si="15"/>
        <v>0</v>
      </c>
      <c r="X24" s="197">
        <f t="shared" ref="X24:AA24" si="16">X25+X34+X37</f>
        <v>17660</v>
      </c>
      <c r="Y24" s="194">
        <f t="shared" si="16"/>
        <v>17660</v>
      </c>
      <c r="Z24" s="194">
        <f t="shared" si="16"/>
        <v>0</v>
      </c>
      <c r="AA24" s="196">
        <f t="shared" si="16"/>
        <v>0</v>
      </c>
    </row>
    <row r="25" spans="1:27" ht="15.75" outlineLevel="1">
      <c r="A25" s="158"/>
      <c r="B25" s="198" t="s">
        <v>170</v>
      </c>
      <c r="C25" s="215" t="s">
        <v>171</v>
      </c>
      <c r="D25" s="200">
        <f t="shared" ref="D25:K25" si="17">SUM(D26:D33)</f>
        <v>23986</v>
      </c>
      <c r="E25" s="201">
        <f t="shared" si="17"/>
        <v>23986</v>
      </c>
      <c r="F25" s="201">
        <f t="shared" si="17"/>
        <v>0</v>
      </c>
      <c r="G25" s="202">
        <f t="shared" si="17"/>
        <v>0</v>
      </c>
      <c r="H25" s="200">
        <f t="shared" si="17"/>
        <v>7699</v>
      </c>
      <c r="I25" s="201">
        <f t="shared" si="17"/>
        <v>7699</v>
      </c>
      <c r="J25" s="201">
        <f t="shared" si="17"/>
        <v>0</v>
      </c>
      <c r="K25" s="203">
        <f t="shared" si="17"/>
        <v>0</v>
      </c>
      <c r="L25" s="204">
        <f t="shared" ref="L25:W25" si="18">SUM(L26:L33)</f>
        <v>21572</v>
      </c>
      <c r="M25" s="201">
        <f t="shared" si="18"/>
        <v>21572</v>
      </c>
      <c r="N25" s="201">
        <f t="shared" si="18"/>
        <v>0</v>
      </c>
      <c r="O25" s="203">
        <f t="shared" si="18"/>
        <v>0</v>
      </c>
      <c r="P25" s="203">
        <f t="shared" si="18"/>
        <v>17531.349999999999</v>
      </c>
      <c r="Q25" s="203">
        <f t="shared" si="18"/>
        <v>17531.349999999999</v>
      </c>
      <c r="R25" s="203">
        <f t="shared" si="18"/>
        <v>0</v>
      </c>
      <c r="S25" s="203">
        <f t="shared" si="18"/>
        <v>0</v>
      </c>
      <c r="T25" s="204">
        <f t="shared" si="18"/>
        <v>10100</v>
      </c>
      <c r="U25" s="201">
        <f t="shared" si="18"/>
        <v>10100</v>
      </c>
      <c r="V25" s="201">
        <f t="shared" si="18"/>
        <v>0</v>
      </c>
      <c r="W25" s="203">
        <f t="shared" si="18"/>
        <v>0</v>
      </c>
      <c r="X25" s="204">
        <f t="shared" ref="X25:AA25" si="19">SUM(X26:X33)</f>
        <v>10100</v>
      </c>
      <c r="Y25" s="201">
        <f t="shared" si="19"/>
        <v>10100</v>
      </c>
      <c r="Z25" s="201">
        <f t="shared" si="19"/>
        <v>0</v>
      </c>
      <c r="AA25" s="203">
        <f t="shared" si="19"/>
        <v>0</v>
      </c>
    </row>
    <row r="26" spans="1:27" ht="15.75" outlineLevel="1">
      <c r="A26" s="226"/>
      <c r="B26" s="205">
        <v>1</v>
      </c>
      <c r="C26" s="214" t="s">
        <v>172</v>
      </c>
      <c r="D26" s="207">
        <f t="shared" ref="D26:D33" si="20">SUM(E26:G26)</f>
        <v>47</v>
      </c>
      <c r="E26" s="209">
        <v>47</v>
      </c>
      <c r="F26" s="209">
        <f>'[2]2. Propagácia a marketing'!$F$5</f>
        <v>0</v>
      </c>
      <c r="G26" s="210">
        <f>'[2]2. Propagácia a marketing'!$G$5</f>
        <v>0</v>
      </c>
      <c r="H26" s="207">
        <f t="shared" ref="H26:H33" si="21">SUM(I26:K26)</f>
        <v>110</v>
      </c>
      <c r="I26" s="209">
        <v>110</v>
      </c>
      <c r="J26" s="209">
        <f>'[2]2. Propagácia a marketing'!$I$5</f>
        <v>0</v>
      </c>
      <c r="K26" s="211">
        <f>'[2]2. Propagácia a marketing'!$J$5</f>
        <v>0</v>
      </c>
      <c r="L26" s="212">
        <f t="shared" ref="L26:L33" si="22">SUM(M26:O26)</f>
        <v>130</v>
      </c>
      <c r="M26" s="209">
        <f>'[1]2. Propagácia a marketing'!$K$5</f>
        <v>130</v>
      </c>
      <c r="N26" s="209">
        <f>'[2]2. Propagácia a marketing'!$L$5</f>
        <v>0</v>
      </c>
      <c r="O26" s="211">
        <f>'[2]2. Propagácia a marketing'!$M$5</f>
        <v>0</v>
      </c>
      <c r="P26" s="396">
        <f>SUM(Q26:S26)</f>
        <v>128.30000000000001</v>
      </c>
      <c r="Q26" s="399">
        <v>128.30000000000001</v>
      </c>
      <c r="R26" s="399">
        <v>0</v>
      </c>
      <c r="S26" s="400">
        <v>0</v>
      </c>
      <c r="T26" s="212">
        <f t="shared" ref="T26:T33" si="23">SUM(U26:W26)</f>
        <v>130</v>
      </c>
      <c r="U26" s="209">
        <f>'[1]2. Propagácia a marketing'!$Q$5</f>
        <v>130</v>
      </c>
      <c r="V26" s="209">
        <f>'[2]2. Propagácia a marketing'!$R$5</f>
        <v>0</v>
      </c>
      <c r="W26" s="211">
        <f>'[2]2. Propagácia a marketing'!$S$5</f>
        <v>0</v>
      </c>
      <c r="X26" s="212">
        <f t="shared" ref="X26:X33" si="24">SUM(Y26:AA26)</f>
        <v>130</v>
      </c>
      <c r="Y26" s="209">
        <f>'[1]2. Propagácia a marketing'!$Q$5</f>
        <v>130</v>
      </c>
      <c r="Z26" s="209">
        <f>'[2]2. Propagácia a marketing'!$R$5</f>
        <v>0</v>
      </c>
      <c r="AA26" s="211">
        <f>'[2]2. Propagácia a marketing'!$S$5</f>
        <v>0</v>
      </c>
    </row>
    <row r="27" spans="1:27" ht="15.75" outlineLevel="1">
      <c r="A27" s="158"/>
      <c r="B27" s="205">
        <v>2</v>
      </c>
      <c r="C27" s="227" t="s">
        <v>173</v>
      </c>
      <c r="D27" s="207">
        <f t="shared" si="20"/>
        <v>503</v>
      </c>
      <c r="E27" s="209">
        <v>503</v>
      </c>
      <c r="F27" s="209">
        <f>'[2]2. Propagácia a marketing'!$F$7</f>
        <v>0</v>
      </c>
      <c r="G27" s="210">
        <f>'[2]2. Propagácia a marketing'!$G$7</f>
        <v>0</v>
      </c>
      <c r="H27" s="207">
        <f t="shared" si="21"/>
        <v>239</v>
      </c>
      <c r="I27" s="209">
        <v>239</v>
      </c>
      <c r="J27" s="209">
        <f>'[2]2. Propagácia a marketing'!$I$7</f>
        <v>0</v>
      </c>
      <c r="K27" s="211">
        <f>'[2]2. Propagácia a marketing'!$J$7</f>
        <v>0</v>
      </c>
      <c r="L27" s="212">
        <f t="shared" si="22"/>
        <v>920</v>
      </c>
      <c r="M27" s="209">
        <f>'[1]2. Propagácia a marketing'!$K$7</f>
        <v>920</v>
      </c>
      <c r="N27" s="209">
        <f>'[2]2. Propagácia a marketing'!$L$7</f>
        <v>0</v>
      </c>
      <c r="O27" s="211">
        <f>'[2]2. Propagácia a marketing'!$M$7</f>
        <v>0</v>
      </c>
      <c r="P27" s="396">
        <f t="shared" ref="P27:P33" si="25">SUM(Q27:S27)</f>
        <v>168.38</v>
      </c>
      <c r="Q27" s="399">
        <v>168.38</v>
      </c>
      <c r="R27" s="399">
        <v>0</v>
      </c>
      <c r="S27" s="400">
        <v>0</v>
      </c>
      <c r="T27" s="212">
        <f t="shared" si="23"/>
        <v>1000</v>
      </c>
      <c r="U27" s="209">
        <f>'[1]2. Propagácia a marketing'!$Q$7</f>
        <v>1000</v>
      </c>
      <c r="V27" s="209">
        <f>'[2]2. Propagácia a marketing'!$R$7</f>
        <v>0</v>
      </c>
      <c r="W27" s="211">
        <f>'[2]2. Propagácia a marketing'!$S$7</f>
        <v>0</v>
      </c>
      <c r="X27" s="212">
        <f t="shared" si="24"/>
        <v>1000</v>
      </c>
      <c r="Y27" s="209">
        <f>'[1]2. Propagácia a marketing'!$Q$7</f>
        <v>1000</v>
      </c>
      <c r="Z27" s="209">
        <f>'[2]2. Propagácia a marketing'!$R$7</f>
        <v>0</v>
      </c>
      <c r="AA27" s="211">
        <f>'[2]2. Propagácia a marketing'!$S$7</f>
        <v>0</v>
      </c>
    </row>
    <row r="28" spans="1:27" ht="15.75" outlineLevel="1">
      <c r="A28" s="158"/>
      <c r="B28" s="205">
        <v>3</v>
      </c>
      <c r="C28" s="214" t="s">
        <v>174</v>
      </c>
      <c r="D28" s="207">
        <f t="shared" si="20"/>
        <v>1371</v>
      </c>
      <c r="E28" s="209">
        <v>1371</v>
      </c>
      <c r="F28" s="209">
        <f>'[2]2. Propagácia a marketing'!$F$10</f>
        <v>0</v>
      </c>
      <c r="G28" s="210">
        <f>'[2]2. Propagácia a marketing'!$G$10</f>
        <v>0</v>
      </c>
      <c r="H28" s="207">
        <f t="shared" si="21"/>
        <v>1669</v>
      </c>
      <c r="I28" s="209">
        <v>1669</v>
      </c>
      <c r="J28" s="209">
        <f>'[2]2. Propagácia a marketing'!$I$10</f>
        <v>0</v>
      </c>
      <c r="K28" s="211">
        <f>'[2]2. Propagácia a marketing'!$J$10</f>
        <v>0</v>
      </c>
      <c r="L28" s="212">
        <f t="shared" si="22"/>
        <v>17150</v>
      </c>
      <c r="M28" s="209">
        <f>'[1]2. Propagácia a marketing'!$K$10</f>
        <v>17150</v>
      </c>
      <c r="N28" s="209">
        <f>'[2]2. Propagácia a marketing'!$L$10</f>
        <v>0</v>
      </c>
      <c r="O28" s="211">
        <f>'[2]2. Propagácia a marketing'!$M$10</f>
        <v>0</v>
      </c>
      <c r="P28" s="396">
        <f t="shared" si="25"/>
        <v>14531.72</v>
      </c>
      <c r="Q28" s="399">
        <v>14531.72</v>
      </c>
      <c r="R28" s="399">
        <v>0</v>
      </c>
      <c r="S28" s="400">
        <v>0</v>
      </c>
      <c r="T28" s="212">
        <f t="shared" si="23"/>
        <v>6550</v>
      </c>
      <c r="U28" s="209">
        <f>'[2]2. Propagácia a marketing'!$Q$10</f>
        <v>6550</v>
      </c>
      <c r="V28" s="209">
        <f>'[2]2. Propagácia a marketing'!$R$10</f>
        <v>0</v>
      </c>
      <c r="W28" s="211">
        <f>'[2]2. Propagácia a marketing'!$S$10</f>
        <v>0</v>
      </c>
      <c r="X28" s="212">
        <f t="shared" si="24"/>
        <v>6550</v>
      </c>
      <c r="Y28" s="209">
        <f>'[2]2. Propagácia a marketing'!$Q$10</f>
        <v>6550</v>
      </c>
      <c r="Z28" s="209">
        <f>'[2]2. Propagácia a marketing'!$R$10</f>
        <v>0</v>
      </c>
      <c r="AA28" s="211">
        <f>'[2]2. Propagácia a marketing'!$S$10</f>
        <v>0</v>
      </c>
    </row>
    <row r="29" spans="1:27" ht="15.75" outlineLevel="1">
      <c r="A29" s="158"/>
      <c r="B29" s="205">
        <v>4</v>
      </c>
      <c r="C29" s="214" t="s">
        <v>175</v>
      </c>
      <c r="D29" s="207">
        <f t="shared" si="20"/>
        <v>8785</v>
      </c>
      <c r="E29" s="209">
        <v>8785</v>
      </c>
      <c r="F29" s="209">
        <f>'[2]2. Propagácia a marketing'!$F$16</f>
        <v>0</v>
      </c>
      <c r="G29" s="210">
        <f>'[2]2. Propagácia a marketing'!$G$16</f>
        <v>0</v>
      </c>
      <c r="H29" s="207">
        <f t="shared" si="21"/>
        <v>2024</v>
      </c>
      <c r="I29" s="209">
        <v>2024</v>
      </c>
      <c r="J29" s="209">
        <f>'[2]2. Propagácia a marketing'!$I$16</f>
        <v>0</v>
      </c>
      <c r="K29" s="211">
        <f>'[2]2. Propagácia a marketing'!$J$16</f>
        <v>0</v>
      </c>
      <c r="L29" s="212">
        <f t="shared" si="22"/>
        <v>1425</v>
      </c>
      <c r="M29" s="209">
        <f>'[1]2. Propagácia a marketing'!$K$16</f>
        <v>1425</v>
      </c>
      <c r="N29" s="209">
        <f>'[2]2. Propagácia a marketing'!$L$16</f>
        <v>0</v>
      </c>
      <c r="O29" s="211">
        <f>'[2]2. Propagácia a marketing'!$M$16</f>
        <v>0</v>
      </c>
      <c r="P29" s="396">
        <f t="shared" si="25"/>
        <v>0</v>
      </c>
      <c r="Q29" s="399">
        <v>0</v>
      </c>
      <c r="R29" s="399">
        <v>0</v>
      </c>
      <c r="S29" s="400">
        <v>0</v>
      </c>
      <c r="T29" s="212">
        <f t="shared" si="23"/>
        <v>1200</v>
      </c>
      <c r="U29" s="209">
        <f>'[1]2. Propagácia a marketing'!$Q$16</f>
        <v>1200</v>
      </c>
      <c r="V29" s="209">
        <f>'[2]2. Propagácia a marketing'!$R$16</f>
        <v>0</v>
      </c>
      <c r="W29" s="211">
        <f>'[2]2. Propagácia a marketing'!$S$16</f>
        <v>0</v>
      </c>
      <c r="X29" s="212">
        <f t="shared" si="24"/>
        <v>1200</v>
      </c>
      <c r="Y29" s="209">
        <f>'[1]2. Propagácia a marketing'!$Q$16</f>
        <v>1200</v>
      </c>
      <c r="Z29" s="209">
        <f>'[2]2. Propagácia a marketing'!$R$16</f>
        <v>0</v>
      </c>
      <c r="AA29" s="211">
        <f>'[2]2. Propagácia a marketing'!$S$16</f>
        <v>0</v>
      </c>
    </row>
    <row r="30" spans="1:27" ht="15.75" outlineLevel="1">
      <c r="A30" s="158"/>
      <c r="B30" s="205">
        <v>5</v>
      </c>
      <c r="C30" s="214" t="s">
        <v>176</v>
      </c>
      <c r="D30" s="207">
        <f t="shared" si="20"/>
        <v>1511</v>
      </c>
      <c r="E30" s="209">
        <v>1511</v>
      </c>
      <c r="F30" s="209">
        <f>'[2]2. Propagácia a marketing'!$F$18</f>
        <v>0</v>
      </c>
      <c r="G30" s="210">
        <f>'[2]2. Propagácia a marketing'!$G$18</f>
        <v>0</v>
      </c>
      <c r="H30" s="207">
        <f t="shared" si="21"/>
        <v>764</v>
      </c>
      <c r="I30" s="209">
        <v>764</v>
      </c>
      <c r="J30" s="209">
        <f>'[2]2. Propagácia a marketing'!$I$18</f>
        <v>0</v>
      </c>
      <c r="K30" s="211">
        <f>'[2]2. Propagácia a marketing'!$J$18</f>
        <v>0</v>
      </c>
      <c r="L30" s="212">
        <f t="shared" si="22"/>
        <v>500</v>
      </c>
      <c r="M30" s="209">
        <f>'[1]2. Propagácia a marketing'!$K$18</f>
        <v>500</v>
      </c>
      <c r="N30" s="209">
        <f>'[2]2. Propagácia a marketing'!$L$18</f>
        <v>0</v>
      </c>
      <c r="O30" s="211">
        <f>'[2]2. Propagácia a marketing'!$M$18</f>
        <v>0</v>
      </c>
      <c r="P30" s="396">
        <f t="shared" si="25"/>
        <v>1265</v>
      </c>
      <c r="Q30" s="399">
        <v>1265</v>
      </c>
      <c r="R30" s="399">
        <v>0</v>
      </c>
      <c r="S30" s="400">
        <v>0</v>
      </c>
      <c r="T30" s="212">
        <f t="shared" si="23"/>
        <v>0</v>
      </c>
      <c r="U30" s="209">
        <f>'[1]2. Propagácia a marketing'!$Q$18</f>
        <v>0</v>
      </c>
      <c r="V30" s="209">
        <f>'[2]2. Propagácia a marketing'!$R$18</f>
        <v>0</v>
      </c>
      <c r="W30" s="211">
        <f>'[2]2. Propagácia a marketing'!$S$18</f>
        <v>0</v>
      </c>
      <c r="X30" s="212">
        <f t="shared" si="24"/>
        <v>0</v>
      </c>
      <c r="Y30" s="209">
        <f>'[1]2. Propagácia a marketing'!$Q$18</f>
        <v>0</v>
      </c>
      <c r="Z30" s="209">
        <f>'[2]2. Propagácia a marketing'!$R$18</f>
        <v>0</v>
      </c>
      <c r="AA30" s="211">
        <f>'[2]2. Propagácia a marketing'!$S$18</f>
        <v>0</v>
      </c>
    </row>
    <row r="31" spans="1:27" ht="15.75" outlineLevel="1">
      <c r="A31" s="158"/>
      <c r="B31" s="205">
        <v>6</v>
      </c>
      <c r="C31" s="214" t="s">
        <v>177</v>
      </c>
      <c r="D31" s="207">
        <f t="shared" si="20"/>
        <v>3470</v>
      </c>
      <c r="E31" s="209">
        <v>3470</v>
      </c>
      <c r="F31" s="209">
        <f>'[2]2. Propagácia a marketing'!$F$21</f>
        <v>0</v>
      </c>
      <c r="G31" s="210">
        <f>'[2]2. Propagácia a marketing'!$G$21</f>
        <v>0</v>
      </c>
      <c r="H31" s="207">
        <f t="shared" si="21"/>
        <v>1363</v>
      </c>
      <c r="I31" s="209">
        <v>1363</v>
      </c>
      <c r="J31" s="209">
        <f>'[2]2. Propagácia a marketing'!$I$21</f>
        <v>0</v>
      </c>
      <c r="K31" s="211">
        <f>'[2]2. Propagácia a marketing'!$J$21</f>
        <v>0</v>
      </c>
      <c r="L31" s="212">
        <f t="shared" si="22"/>
        <v>70</v>
      </c>
      <c r="M31" s="209">
        <f>'[1]2. Propagácia a marketing'!$K$21</f>
        <v>70</v>
      </c>
      <c r="N31" s="209">
        <f>'[2]2. Propagácia a marketing'!$L$21</f>
        <v>0</v>
      </c>
      <c r="O31" s="211">
        <f>'[2]2. Propagácia a marketing'!$M$21</f>
        <v>0</v>
      </c>
      <c r="P31" s="396">
        <f t="shared" si="25"/>
        <v>60.95</v>
      </c>
      <c r="Q31" s="399">
        <v>60.95</v>
      </c>
      <c r="R31" s="399">
        <v>0</v>
      </c>
      <c r="S31" s="400">
        <v>0</v>
      </c>
      <c r="T31" s="212">
        <f t="shared" si="23"/>
        <v>0</v>
      </c>
      <c r="U31" s="209">
        <f>'[1]2. Propagácia a marketing'!$Q$21</f>
        <v>0</v>
      </c>
      <c r="V31" s="209">
        <f>'[2]2. Propagácia a marketing'!$R$21</f>
        <v>0</v>
      </c>
      <c r="W31" s="211">
        <f>'[2]2. Propagácia a marketing'!$S$21</f>
        <v>0</v>
      </c>
      <c r="X31" s="212">
        <f t="shared" si="24"/>
        <v>0</v>
      </c>
      <c r="Y31" s="209">
        <f>'[1]2. Propagácia a marketing'!$Q$21</f>
        <v>0</v>
      </c>
      <c r="Z31" s="209">
        <f>'[2]2. Propagácia a marketing'!$R$21</f>
        <v>0</v>
      </c>
      <c r="AA31" s="211">
        <f>'[2]2. Propagácia a marketing'!$S$21</f>
        <v>0</v>
      </c>
    </row>
    <row r="32" spans="1:27" ht="15.75" outlineLevel="1">
      <c r="A32" s="158"/>
      <c r="B32" s="205">
        <v>7</v>
      </c>
      <c r="C32" s="214" t="s">
        <v>178</v>
      </c>
      <c r="D32" s="207">
        <f t="shared" si="20"/>
        <v>0</v>
      </c>
      <c r="E32" s="209">
        <v>0</v>
      </c>
      <c r="F32" s="209">
        <f>'[2]2. Propagácia a marketing'!$F$23</f>
        <v>0</v>
      </c>
      <c r="G32" s="210">
        <f>'[2]2. Propagácia a marketing'!$G$23</f>
        <v>0</v>
      </c>
      <c r="H32" s="207">
        <f t="shared" si="21"/>
        <v>1530</v>
      </c>
      <c r="I32" s="209">
        <v>1530</v>
      </c>
      <c r="J32" s="209">
        <f>'[2]2. Propagácia a marketing'!$I$23</f>
        <v>0</v>
      </c>
      <c r="K32" s="211">
        <f>'[2]2. Propagácia a marketing'!$J$23</f>
        <v>0</v>
      </c>
      <c r="L32" s="212">
        <f t="shared" si="22"/>
        <v>1377</v>
      </c>
      <c r="M32" s="209">
        <f>'[1]2. Propagácia a marketing'!$K$23</f>
        <v>1377</v>
      </c>
      <c r="N32" s="209">
        <f>'[2]2. Propagácia a marketing'!$L$23</f>
        <v>0</v>
      </c>
      <c r="O32" s="211">
        <f>'[2]2. Propagácia a marketing'!$M$23</f>
        <v>0</v>
      </c>
      <c r="P32" s="396">
        <f t="shared" si="25"/>
        <v>1377</v>
      </c>
      <c r="Q32" s="399">
        <v>1377</v>
      </c>
      <c r="R32" s="399">
        <v>0</v>
      </c>
      <c r="S32" s="400">
        <v>0</v>
      </c>
      <c r="T32" s="212">
        <f t="shared" si="23"/>
        <v>1220</v>
      </c>
      <c r="U32" s="209">
        <f>'[1]2. Propagácia a marketing'!$Q$23</f>
        <v>1220</v>
      </c>
      <c r="V32" s="209">
        <f>'[2]2. Propagácia a marketing'!$R$23</f>
        <v>0</v>
      </c>
      <c r="W32" s="211">
        <f>'[2]2. Propagácia a marketing'!$S$23</f>
        <v>0</v>
      </c>
      <c r="X32" s="212">
        <f t="shared" si="24"/>
        <v>1220</v>
      </c>
      <c r="Y32" s="209">
        <f>'[1]2. Propagácia a marketing'!$Q$23</f>
        <v>1220</v>
      </c>
      <c r="Z32" s="209">
        <f>'[2]2. Propagácia a marketing'!$R$23</f>
        <v>0</v>
      </c>
      <c r="AA32" s="211">
        <f>'[2]2. Propagácia a marketing'!$S$23</f>
        <v>0</v>
      </c>
    </row>
    <row r="33" spans="1:27" ht="15.75" outlineLevel="1">
      <c r="A33" s="158"/>
      <c r="B33" s="205">
        <v>8</v>
      </c>
      <c r="C33" s="228" t="s">
        <v>387</v>
      </c>
      <c r="D33" s="207">
        <f t="shared" si="20"/>
        <v>8299</v>
      </c>
      <c r="E33" s="209">
        <v>8299</v>
      </c>
      <c r="F33" s="209">
        <f>'[2]2. Propagácia a marketing'!$F$25</f>
        <v>0</v>
      </c>
      <c r="G33" s="210">
        <f>'[2]2. Propagácia a marketing'!$G$25</f>
        <v>0</v>
      </c>
      <c r="H33" s="207">
        <f t="shared" si="21"/>
        <v>0</v>
      </c>
      <c r="I33" s="209">
        <v>0</v>
      </c>
      <c r="J33" s="209">
        <f>'[2]2. Propagácia a marketing'!$I$25</f>
        <v>0</v>
      </c>
      <c r="K33" s="211">
        <f>'[2]2. Propagácia a marketing'!$J$25</f>
        <v>0</v>
      </c>
      <c r="L33" s="212">
        <f t="shared" si="22"/>
        <v>0</v>
      </c>
      <c r="M33" s="209">
        <f>'[1]2. Propagácia a marketing'!$K$25</f>
        <v>0</v>
      </c>
      <c r="N33" s="209">
        <f>'[2]2. Propagácia a marketing'!$L$25</f>
        <v>0</v>
      </c>
      <c r="O33" s="211">
        <f>'[2]2. Propagácia a marketing'!$M$25</f>
        <v>0</v>
      </c>
      <c r="P33" s="396">
        <f t="shared" si="25"/>
        <v>0</v>
      </c>
      <c r="Q33" s="399">
        <v>0</v>
      </c>
      <c r="R33" s="399">
        <v>0</v>
      </c>
      <c r="S33" s="400">
        <v>0</v>
      </c>
      <c r="T33" s="212">
        <f t="shared" si="23"/>
        <v>0</v>
      </c>
      <c r="U33" s="209">
        <f>'[1]2. Propagácia a marketing'!$Q$25</f>
        <v>0</v>
      </c>
      <c r="V33" s="209">
        <f>'[2]2. Propagácia a marketing'!$R$25</f>
        <v>0</v>
      </c>
      <c r="W33" s="211">
        <f>'[2]2. Propagácia a marketing'!$S$25</f>
        <v>0</v>
      </c>
      <c r="X33" s="212">
        <f t="shared" si="24"/>
        <v>0</v>
      </c>
      <c r="Y33" s="209">
        <f>'[1]2. Propagácia a marketing'!$Q$25</f>
        <v>0</v>
      </c>
      <c r="Z33" s="209">
        <f>'[2]2. Propagácia a marketing'!$R$25</f>
        <v>0</v>
      </c>
      <c r="AA33" s="211">
        <f>'[2]2. Propagácia a marketing'!$S$25</f>
        <v>0</v>
      </c>
    </row>
    <row r="34" spans="1:27" ht="15.75" outlineLevel="1">
      <c r="A34" s="229"/>
      <c r="B34" s="198" t="s">
        <v>180</v>
      </c>
      <c r="C34" s="215" t="s">
        <v>181</v>
      </c>
      <c r="D34" s="200">
        <f t="shared" ref="D34:K34" si="26">SUM(D35:D36)</f>
        <v>3755</v>
      </c>
      <c r="E34" s="201">
        <f t="shared" si="26"/>
        <v>3755</v>
      </c>
      <c r="F34" s="201">
        <f t="shared" si="26"/>
        <v>0</v>
      </c>
      <c r="G34" s="202">
        <f t="shared" si="26"/>
        <v>0</v>
      </c>
      <c r="H34" s="200">
        <f t="shared" si="26"/>
        <v>11564</v>
      </c>
      <c r="I34" s="201">
        <f t="shared" si="26"/>
        <v>11564</v>
      </c>
      <c r="J34" s="201">
        <f t="shared" si="26"/>
        <v>0</v>
      </c>
      <c r="K34" s="203">
        <f t="shared" si="26"/>
        <v>0</v>
      </c>
      <c r="L34" s="204">
        <f t="shared" ref="L34:W34" si="27">SUM(L35:L36)</f>
        <v>4900</v>
      </c>
      <c r="M34" s="201">
        <f t="shared" si="27"/>
        <v>4900</v>
      </c>
      <c r="N34" s="201">
        <f t="shared" si="27"/>
        <v>0</v>
      </c>
      <c r="O34" s="203">
        <f t="shared" si="27"/>
        <v>0</v>
      </c>
      <c r="P34" s="203">
        <f>SUM(P35:P36)</f>
        <v>14469.77</v>
      </c>
      <c r="Q34" s="203">
        <f t="shared" si="27"/>
        <v>14469.77</v>
      </c>
      <c r="R34" s="203">
        <f t="shared" si="27"/>
        <v>0</v>
      </c>
      <c r="S34" s="203">
        <f t="shared" si="27"/>
        <v>0</v>
      </c>
      <c r="T34" s="204">
        <f t="shared" si="27"/>
        <v>5360</v>
      </c>
      <c r="U34" s="201">
        <f t="shared" si="27"/>
        <v>5360</v>
      </c>
      <c r="V34" s="201">
        <f t="shared" si="27"/>
        <v>0</v>
      </c>
      <c r="W34" s="203">
        <f t="shared" si="27"/>
        <v>0</v>
      </c>
      <c r="X34" s="204">
        <f t="shared" ref="X34:AA34" si="28">SUM(X35:X36)</f>
        <v>5360</v>
      </c>
      <c r="Y34" s="201">
        <f t="shared" si="28"/>
        <v>5360</v>
      </c>
      <c r="Z34" s="201">
        <f t="shared" si="28"/>
        <v>0</v>
      </c>
      <c r="AA34" s="203">
        <f t="shared" si="28"/>
        <v>0</v>
      </c>
    </row>
    <row r="35" spans="1:27" ht="15.75" outlineLevel="1">
      <c r="A35" s="229"/>
      <c r="B35" s="205">
        <v>1</v>
      </c>
      <c r="C35" s="214" t="s">
        <v>182</v>
      </c>
      <c r="D35" s="207">
        <f>SUM(E35:G35)</f>
        <v>2306</v>
      </c>
      <c r="E35" s="208">
        <v>2306</v>
      </c>
      <c r="F35" s="209">
        <f>'[2]2. Propagácia a marketing'!$F$29</f>
        <v>0</v>
      </c>
      <c r="G35" s="210">
        <f>'[2]2. Propagácia a marketing'!$G$29</f>
        <v>0</v>
      </c>
      <c r="H35" s="207">
        <f>SUM(I35:K35)</f>
        <v>9757</v>
      </c>
      <c r="I35" s="209">
        <v>9757</v>
      </c>
      <c r="J35" s="209">
        <f>'[2]2. Propagácia a marketing'!$I$29</f>
        <v>0</v>
      </c>
      <c r="K35" s="211">
        <f>'[2]2. Propagácia a marketing'!$J$29</f>
        <v>0</v>
      </c>
      <c r="L35" s="212">
        <f>SUM(M35:O35)</f>
        <v>3020</v>
      </c>
      <c r="M35" s="208">
        <f>'[1]2. Propagácia a marketing'!$K$29</f>
        <v>3020</v>
      </c>
      <c r="N35" s="209">
        <f>'[2]2. Propagácia a marketing'!$L$29</f>
        <v>0</v>
      </c>
      <c r="O35" s="211">
        <f>'[2]2. Propagácia a marketing'!$M$29</f>
        <v>0</v>
      </c>
      <c r="P35" s="396">
        <f>SUM(Q35:S35)</f>
        <v>13379.77</v>
      </c>
      <c r="Q35" s="399">
        <v>13379.77</v>
      </c>
      <c r="R35" s="399">
        <v>0</v>
      </c>
      <c r="S35" s="400">
        <v>0</v>
      </c>
      <c r="T35" s="212">
        <f>SUM(U35:W35)</f>
        <v>3580</v>
      </c>
      <c r="U35" s="208">
        <f>'[2]2. Propagácia a marketing'!$Q$29</f>
        <v>3580</v>
      </c>
      <c r="V35" s="209">
        <f>'[2]2. Propagácia a marketing'!$R$29</f>
        <v>0</v>
      </c>
      <c r="W35" s="211">
        <f>'[2]2. Propagácia a marketing'!$S$29</f>
        <v>0</v>
      </c>
      <c r="X35" s="212">
        <f>SUM(Y35:AA35)</f>
        <v>3580</v>
      </c>
      <c r="Y35" s="208">
        <f>'[2]2. Propagácia a marketing'!$Q$29</f>
        <v>3580</v>
      </c>
      <c r="Z35" s="209">
        <f>'[2]2. Propagácia a marketing'!$R$29</f>
        <v>0</v>
      </c>
      <c r="AA35" s="211">
        <f>'[2]2. Propagácia a marketing'!$S$29</f>
        <v>0</v>
      </c>
    </row>
    <row r="36" spans="1:27" ht="15.75" outlineLevel="1">
      <c r="A36" s="229"/>
      <c r="B36" s="205">
        <v>2</v>
      </c>
      <c r="C36" s="214" t="s">
        <v>183</v>
      </c>
      <c r="D36" s="207">
        <f>SUM(E36:G36)</f>
        <v>1449</v>
      </c>
      <c r="E36" s="209">
        <v>1449</v>
      </c>
      <c r="F36" s="209">
        <f>'[2]2. Propagácia a marketing'!$F$45</f>
        <v>0</v>
      </c>
      <c r="G36" s="210">
        <f>'[2]2. Propagácia a marketing'!$G$45</f>
        <v>0</v>
      </c>
      <c r="H36" s="207">
        <f>SUM(I36:K36)</f>
        <v>1807</v>
      </c>
      <c r="I36" s="209">
        <v>1807</v>
      </c>
      <c r="J36" s="209">
        <f>'[2]2. Propagácia a marketing'!$I$45</f>
        <v>0</v>
      </c>
      <c r="K36" s="211">
        <f>'[2]2. Propagácia a marketing'!$J$45</f>
        <v>0</v>
      </c>
      <c r="L36" s="212">
        <f>SUM(M36:O36)</f>
        <v>1880</v>
      </c>
      <c r="M36" s="209">
        <f>'[1]2. Propagácia a marketing'!$K$49</f>
        <v>1880</v>
      </c>
      <c r="N36" s="209">
        <f>'[2]2. Propagácia a marketing'!$L$45</f>
        <v>0</v>
      </c>
      <c r="O36" s="211">
        <f>'[2]2. Propagácia a marketing'!$M$45</f>
        <v>0</v>
      </c>
      <c r="P36" s="396">
        <f>SUM(Q36:S36)</f>
        <v>1090</v>
      </c>
      <c r="Q36" s="399">
        <v>1090</v>
      </c>
      <c r="R36" s="399">
        <v>0</v>
      </c>
      <c r="S36" s="400">
        <v>0</v>
      </c>
      <c r="T36" s="212">
        <f>SUM(U36:W36)</f>
        <v>1780</v>
      </c>
      <c r="U36" s="209">
        <f>'[1]2. Propagácia a marketing'!$Q$49</f>
        <v>1780</v>
      </c>
      <c r="V36" s="209">
        <f>'[2]2. Propagácia a marketing'!$R$45</f>
        <v>0</v>
      </c>
      <c r="W36" s="211">
        <f>'[2]2. Propagácia a marketing'!$S$45</f>
        <v>0</v>
      </c>
      <c r="X36" s="212">
        <f>SUM(Y36:AA36)</f>
        <v>1780</v>
      </c>
      <c r="Y36" s="209">
        <f>'[1]2. Propagácia a marketing'!$Q$49</f>
        <v>1780</v>
      </c>
      <c r="Z36" s="209">
        <f>'[2]2. Propagácia a marketing'!$R$45</f>
        <v>0</v>
      </c>
      <c r="AA36" s="211">
        <f>'[2]2. Propagácia a marketing'!$S$45</f>
        <v>0</v>
      </c>
    </row>
    <row r="37" spans="1:27" ht="16.5" outlineLevel="1" thickBot="1">
      <c r="A37" s="226"/>
      <c r="B37" s="216" t="s">
        <v>184</v>
      </c>
      <c r="C37" s="217" t="s">
        <v>185</v>
      </c>
      <c r="D37" s="218">
        <f>SUM(E37:G37)</f>
        <v>6457</v>
      </c>
      <c r="E37" s="219">
        <v>6457</v>
      </c>
      <c r="F37" s="219">
        <f>'[2]2. Propagácia a marketing'!$F$50</f>
        <v>0</v>
      </c>
      <c r="G37" s="220">
        <f>'[2]2. Propagácia a marketing'!$G$50</f>
        <v>0</v>
      </c>
      <c r="H37" s="230">
        <f>SUM(I37:K37)</f>
        <v>4354</v>
      </c>
      <c r="I37" s="221">
        <v>4354</v>
      </c>
      <c r="J37" s="221">
        <f>'[2]2. Propagácia a marketing'!$I$50</f>
        <v>0</v>
      </c>
      <c r="K37" s="222">
        <f>'[2]2. Propagácia a marketing'!$J$50</f>
        <v>0</v>
      </c>
      <c r="L37" s="231">
        <f>SUM(M37:O37)</f>
        <v>3000</v>
      </c>
      <c r="M37" s="219">
        <f>'[1]2. Propagácia a marketing'!$K$54</f>
        <v>3000</v>
      </c>
      <c r="N37" s="219">
        <f>'[2]2. Propagácia a marketing'!$L$50</f>
        <v>0</v>
      </c>
      <c r="O37" s="232">
        <f>'[2]2. Propagácia a marketing'!$M$50</f>
        <v>0</v>
      </c>
      <c r="P37" s="396">
        <f>SUM(Q37:S37)</f>
        <v>780.02</v>
      </c>
      <c r="Q37" s="407">
        <v>780.02</v>
      </c>
      <c r="R37" s="407">
        <v>0</v>
      </c>
      <c r="S37" s="408">
        <v>0</v>
      </c>
      <c r="T37" s="231">
        <f>SUM(U37:W37)</f>
        <v>2200</v>
      </c>
      <c r="U37" s="219">
        <f>'[2]2. Propagácia a marketing'!$Q$54</f>
        <v>2200</v>
      </c>
      <c r="V37" s="219">
        <f>'[2]2. Propagácia a marketing'!$R$50</f>
        <v>0</v>
      </c>
      <c r="W37" s="232">
        <f>'[2]2. Propagácia a marketing'!$S$50</f>
        <v>0</v>
      </c>
      <c r="X37" s="231">
        <f>SUM(Y37:AA37)</f>
        <v>2200</v>
      </c>
      <c r="Y37" s="219">
        <f>'[2]2. Propagácia a marketing'!$Q$54</f>
        <v>2200</v>
      </c>
      <c r="Z37" s="219">
        <f>'[2]2. Propagácia a marketing'!$R$50</f>
        <v>0</v>
      </c>
      <c r="AA37" s="232">
        <f>'[2]2. Propagácia a marketing'!$S$50</f>
        <v>0</v>
      </c>
    </row>
    <row r="38" spans="1:27" s="161" customFormat="1" ht="14.25" outlineLevel="1">
      <c r="A38" s="233"/>
      <c r="B38" s="224" t="s">
        <v>186</v>
      </c>
      <c r="C38" s="225"/>
      <c r="D38" s="193">
        <f t="shared" ref="D38:K38" si="29">D39+D40+D41+D46+D47</f>
        <v>282115</v>
      </c>
      <c r="E38" s="194">
        <f t="shared" si="29"/>
        <v>271426</v>
      </c>
      <c r="F38" s="194">
        <f t="shared" si="29"/>
        <v>10689</v>
      </c>
      <c r="G38" s="195">
        <f t="shared" si="29"/>
        <v>0</v>
      </c>
      <c r="H38" s="193">
        <f t="shared" si="29"/>
        <v>249460</v>
      </c>
      <c r="I38" s="194">
        <f t="shared" si="29"/>
        <v>197118</v>
      </c>
      <c r="J38" s="194">
        <f t="shared" si="29"/>
        <v>52342</v>
      </c>
      <c r="K38" s="196">
        <f t="shared" si="29"/>
        <v>0</v>
      </c>
      <c r="L38" s="197">
        <f t="shared" ref="L38:W38" si="30">L39+L40+L41+L46+L47</f>
        <v>269108</v>
      </c>
      <c r="M38" s="194">
        <f t="shared" si="30"/>
        <v>262608</v>
      </c>
      <c r="N38" s="194">
        <f t="shared" si="30"/>
        <v>6500</v>
      </c>
      <c r="O38" s="196">
        <f t="shared" si="30"/>
        <v>0</v>
      </c>
      <c r="P38" s="196">
        <f t="shared" si="30"/>
        <v>238983.49999999997</v>
      </c>
      <c r="Q38" s="196">
        <f t="shared" si="30"/>
        <v>213988.49999999997</v>
      </c>
      <c r="R38" s="196">
        <f t="shared" si="30"/>
        <v>24995</v>
      </c>
      <c r="S38" s="196">
        <f t="shared" si="30"/>
        <v>0</v>
      </c>
      <c r="T38" s="197">
        <f t="shared" si="30"/>
        <v>257112</v>
      </c>
      <c r="U38" s="194">
        <f t="shared" si="30"/>
        <v>223112</v>
      </c>
      <c r="V38" s="194">
        <f t="shared" si="30"/>
        <v>34000</v>
      </c>
      <c r="W38" s="196">
        <f t="shared" si="30"/>
        <v>0</v>
      </c>
      <c r="X38" s="197">
        <f t="shared" ref="X38:AA38" si="31">X39+X40+X41+X46+X47</f>
        <v>257112</v>
      </c>
      <c r="Y38" s="194">
        <f t="shared" si="31"/>
        <v>223112</v>
      </c>
      <c r="Z38" s="194">
        <f t="shared" si="31"/>
        <v>34000</v>
      </c>
      <c r="AA38" s="196">
        <f t="shared" si="31"/>
        <v>0</v>
      </c>
    </row>
    <row r="39" spans="1:27" ht="16.5" outlineLevel="1">
      <c r="A39" s="158"/>
      <c r="B39" s="198" t="s">
        <v>187</v>
      </c>
      <c r="C39" s="234" t="s">
        <v>188</v>
      </c>
      <c r="D39" s="200">
        <f>SUM(E39:G39)</f>
        <v>40935</v>
      </c>
      <c r="E39" s="201">
        <v>36902</v>
      </c>
      <c r="F39" s="201">
        <v>4033</v>
      </c>
      <c r="G39" s="202">
        <f>'[2]3.Interné služby'!$G$4</f>
        <v>0</v>
      </c>
      <c r="H39" s="200">
        <f>SUM(I39:K39)</f>
        <v>28191</v>
      </c>
      <c r="I39" s="201">
        <v>22326</v>
      </c>
      <c r="J39" s="201">
        <v>5865</v>
      </c>
      <c r="K39" s="203">
        <f>'[2]3.Interné služby'!$J$4</f>
        <v>0</v>
      </c>
      <c r="L39" s="204">
        <f>SUM(M39:O39)</f>
        <v>48715</v>
      </c>
      <c r="M39" s="201">
        <f>'[1]3.Interné služby'!$K$4</f>
        <v>42915</v>
      </c>
      <c r="N39" s="201">
        <f>'[2]3.Interné služby'!$L$4</f>
        <v>5800</v>
      </c>
      <c r="O39" s="203">
        <f>'[2]3.Interné služby'!$M$4</f>
        <v>0</v>
      </c>
      <c r="P39" s="396">
        <v>27814.74</v>
      </c>
      <c r="Q39" s="397">
        <v>22025.74</v>
      </c>
      <c r="R39" s="397">
        <v>5789</v>
      </c>
      <c r="S39" s="398">
        <v>0</v>
      </c>
      <c r="T39" s="204">
        <f>SUM(U39:W39)</f>
        <v>80864</v>
      </c>
      <c r="U39" s="201">
        <f>'[2]3.Interné služby'!$Q$4</f>
        <v>46864</v>
      </c>
      <c r="V39" s="201">
        <f>'[2]3.Interné služby'!$R$4</f>
        <v>34000</v>
      </c>
      <c r="W39" s="203">
        <f>'[2]3.Interné služby'!$S$4</f>
        <v>0</v>
      </c>
      <c r="X39" s="204">
        <f>SUM(Y39:AA39)</f>
        <v>80864</v>
      </c>
      <c r="Y39" s="201">
        <f>'[2]3.Interné služby'!$Q$4</f>
        <v>46864</v>
      </c>
      <c r="Z39" s="201">
        <f>'[2]3.Interné služby'!$R$4</f>
        <v>34000</v>
      </c>
      <c r="AA39" s="203">
        <f>'[2]3.Interné služby'!$S$4</f>
        <v>0</v>
      </c>
    </row>
    <row r="40" spans="1:27" ht="16.5" outlineLevel="1">
      <c r="A40" s="226"/>
      <c r="B40" s="198" t="s">
        <v>189</v>
      </c>
      <c r="C40" s="234" t="s">
        <v>190</v>
      </c>
      <c r="D40" s="200">
        <f>SUM(E40:G40)</f>
        <v>35806</v>
      </c>
      <c r="E40" s="201">
        <v>35806</v>
      </c>
      <c r="F40" s="201">
        <f>'[2]3.Interné služby'!$F$23</f>
        <v>0</v>
      </c>
      <c r="G40" s="202">
        <f>'[2]3.Interné služby'!$G$23</f>
        <v>0</v>
      </c>
      <c r="H40" s="200">
        <f>SUM(I40:K40)</f>
        <v>9784</v>
      </c>
      <c r="I40" s="201">
        <v>9784</v>
      </c>
      <c r="J40" s="201"/>
      <c r="K40" s="203">
        <f>'[2]3.Interné služby'!$J$23</f>
        <v>0</v>
      </c>
      <c r="L40" s="204">
        <f>SUM(M40:O40)</f>
        <v>30256</v>
      </c>
      <c r="M40" s="201">
        <f>'[1]3.Interné služby'!$K$23</f>
        <v>30256</v>
      </c>
      <c r="N40" s="201">
        <f>'[2]3.Interné služby'!$L$23</f>
        <v>0</v>
      </c>
      <c r="O40" s="203">
        <f>'[2]3.Interné služby'!$M$23</f>
        <v>0</v>
      </c>
      <c r="P40" s="396">
        <f>SUM(Q40:S40)</f>
        <v>27507.78</v>
      </c>
      <c r="Q40" s="397">
        <v>27507.78</v>
      </c>
      <c r="R40" s="397">
        <v>0</v>
      </c>
      <c r="S40" s="398">
        <v>0</v>
      </c>
      <c r="T40" s="204">
        <f>SUM(U40:W40)</f>
        <v>10900</v>
      </c>
      <c r="U40" s="201">
        <f>'[2]3.Interné služby'!$Q$23</f>
        <v>10900</v>
      </c>
      <c r="V40" s="201">
        <f>'[2]3.Interné služby'!$R$23</f>
        <v>0</v>
      </c>
      <c r="W40" s="203">
        <f>'[2]3.Interné služby'!$S$23</f>
        <v>0</v>
      </c>
      <c r="X40" s="204">
        <f>SUM(Y40:AA40)</f>
        <v>10900</v>
      </c>
      <c r="Y40" s="201">
        <f>'[2]3.Interné služby'!$Q$23</f>
        <v>10900</v>
      </c>
      <c r="Z40" s="201">
        <f>'[2]3.Interné služby'!$R$23</f>
        <v>0</v>
      </c>
      <c r="AA40" s="203">
        <f>'[2]3.Interné služby'!$S$23</f>
        <v>0</v>
      </c>
    </row>
    <row r="41" spans="1:27" ht="16.5" outlineLevel="1">
      <c r="A41" s="229"/>
      <c r="B41" s="198" t="s">
        <v>191</v>
      </c>
      <c r="C41" s="234" t="s">
        <v>192</v>
      </c>
      <c r="D41" s="200">
        <f t="shared" ref="D41:K41" si="32">SUM(D42:D45)</f>
        <v>200360</v>
      </c>
      <c r="E41" s="201">
        <f t="shared" si="32"/>
        <v>193704</v>
      </c>
      <c r="F41" s="201">
        <f t="shared" si="32"/>
        <v>6656</v>
      </c>
      <c r="G41" s="202">
        <f t="shared" si="32"/>
        <v>0</v>
      </c>
      <c r="H41" s="200">
        <f t="shared" si="32"/>
        <v>207455</v>
      </c>
      <c r="I41" s="201">
        <f t="shared" si="32"/>
        <v>160978</v>
      </c>
      <c r="J41" s="201">
        <f t="shared" si="32"/>
        <v>46477</v>
      </c>
      <c r="K41" s="203">
        <f t="shared" si="32"/>
        <v>0</v>
      </c>
      <c r="L41" s="204">
        <f t="shared" ref="L41:W41" si="33">SUM(L42:L45)</f>
        <v>184609</v>
      </c>
      <c r="M41" s="201">
        <f t="shared" si="33"/>
        <v>183909</v>
      </c>
      <c r="N41" s="201">
        <f t="shared" si="33"/>
        <v>700</v>
      </c>
      <c r="O41" s="203">
        <f t="shared" si="33"/>
        <v>0</v>
      </c>
      <c r="P41" s="203">
        <f t="shared" si="33"/>
        <v>178249.19999999998</v>
      </c>
      <c r="Q41" s="203">
        <f t="shared" si="33"/>
        <v>159043.19999999998</v>
      </c>
      <c r="R41" s="203">
        <f t="shared" si="33"/>
        <v>19206</v>
      </c>
      <c r="S41" s="203">
        <f t="shared" si="33"/>
        <v>0</v>
      </c>
      <c r="T41" s="204">
        <f t="shared" si="33"/>
        <v>160448</v>
      </c>
      <c r="U41" s="201">
        <f t="shared" si="33"/>
        <v>160448</v>
      </c>
      <c r="V41" s="201">
        <f t="shared" si="33"/>
        <v>0</v>
      </c>
      <c r="W41" s="203">
        <f t="shared" si="33"/>
        <v>0</v>
      </c>
      <c r="X41" s="204">
        <f t="shared" ref="X41:AA41" si="34">SUM(X42:X45)</f>
        <v>160448</v>
      </c>
      <c r="Y41" s="201">
        <f t="shared" si="34"/>
        <v>160448</v>
      </c>
      <c r="Z41" s="201">
        <f t="shared" si="34"/>
        <v>0</v>
      </c>
      <c r="AA41" s="203">
        <f t="shared" si="34"/>
        <v>0</v>
      </c>
    </row>
    <row r="42" spans="1:27" ht="16.5" outlineLevel="1">
      <c r="A42" s="229"/>
      <c r="B42" s="205">
        <v>1</v>
      </c>
      <c r="C42" s="235" t="s">
        <v>193</v>
      </c>
      <c r="D42" s="207">
        <f t="shared" ref="D42:D47" si="35">SUM(E42:G42)</f>
        <v>1492</v>
      </c>
      <c r="E42" s="209">
        <v>1492</v>
      </c>
      <c r="F42" s="209">
        <f>'[2]3.Interné služby'!$F$27</f>
        <v>0</v>
      </c>
      <c r="G42" s="210">
        <f>'[2]3.Interné služby'!$G$27</f>
        <v>0</v>
      </c>
      <c r="H42" s="207">
        <f t="shared" ref="H42:H47" si="36">SUM(I42:K42)</f>
        <v>3200</v>
      </c>
      <c r="I42" s="209">
        <v>3200</v>
      </c>
      <c r="J42" s="209">
        <v>0</v>
      </c>
      <c r="K42" s="211">
        <f>'[2]3.Interné služby'!$J$27</f>
        <v>0</v>
      </c>
      <c r="L42" s="212">
        <f t="shared" ref="L42:L47" si="37">SUM(M42:O42)</f>
        <v>6000</v>
      </c>
      <c r="M42" s="209">
        <f>'[1]3.Interné služby'!$K$27</f>
        <v>6000</v>
      </c>
      <c r="N42" s="209">
        <f>'[2]3.Interné služby'!$L$27</f>
        <v>0</v>
      </c>
      <c r="O42" s="211">
        <f>'[2]3.Interné služby'!$M$27</f>
        <v>0</v>
      </c>
      <c r="P42" s="396">
        <f t="shared" ref="P42:P47" si="38">SUM(Q42:S42)</f>
        <v>1873.69</v>
      </c>
      <c r="Q42" s="399">
        <v>1873.69</v>
      </c>
      <c r="R42" s="399">
        <v>0</v>
      </c>
      <c r="S42" s="400">
        <v>0</v>
      </c>
      <c r="T42" s="212">
        <f t="shared" ref="T42:T47" si="39">SUM(U42:W42)</f>
        <v>3250</v>
      </c>
      <c r="U42" s="209">
        <f>'[2]3.Interné služby'!$Q$27</f>
        <v>3250</v>
      </c>
      <c r="V42" s="209">
        <f>'[2]3.Interné služby'!$R$27</f>
        <v>0</v>
      </c>
      <c r="W42" s="211">
        <f>'[2]3.Interné služby'!$S$27</f>
        <v>0</v>
      </c>
      <c r="X42" s="212">
        <f t="shared" ref="X42:X47" si="40">SUM(Y42:AA42)</f>
        <v>3250</v>
      </c>
      <c r="Y42" s="209">
        <f>'[2]3.Interné služby'!$Q$27</f>
        <v>3250</v>
      </c>
      <c r="Z42" s="209">
        <f>'[2]3.Interné služby'!$R$27</f>
        <v>0</v>
      </c>
      <c r="AA42" s="211">
        <f>'[2]3.Interné služby'!$S$27</f>
        <v>0</v>
      </c>
    </row>
    <row r="43" spans="1:27" ht="15.75" outlineLevel="1">
      <c r="A43" s="229"/>
      <c r="B43" s="205">
        <v>2</v>
      </c>
      <c r="C43" s="214" t="s">
        <v>194</v>
      </c>
      <c r="D43" s="207">
        <f t="shared" si="35"/>
        <v>802</v>
      </c>
      <c r="E43" s="209">
        <v>802</v>
      </c>
      <c r="F43" s="209">
        <f>'[2]3.Interné služby'!$F$31</f>
        <v>0</v>
      </c>
      <c r="G43" s="210">
        <f>'[2]3.Interné služby'!$G$31</f>
        <v>0</v>
      </c>
      <c r="H43" s="207">
        <f t="shared" si="36"/>
        <v>569</v>
      </c>
      <c r="I43" s="209">
        <v>569</v>
      </c>
      <c r="J43" s="209">
        <v>0</v>
      </c>
      <c r="K43" s="211">
        <f>'[2]3.Interné služby'!$J$31</f>
        <v>0</v>
      </c>
      <c r="L43" s="212">
        <f t="shared" si="37"/>
        <v>800</v>
      </c>
      <c r="M43" s="209">
        <f>'[1]3.Interné služby'!$K$31</f>
        <v>800</v>
      </c>
      <c r="N43" s="209">
        <f>'[2]3.Interné služby'!$L$31</f>
        <v>0</v>
      </c>
      <c r="O43" s="211">
        <f>'[2]3.Interné služby'!$M$31</f>
        <v>0</v>
      </c>
      <c r="P43" s="396">
        <f t="shared" si="38"/>
        <v>108.36</v>
      </c>
      <c r="Q43" s="399">
        <v>108.36</v>
      </c>
      <c r="R43" s="399">
        <v>0</v>
      </c>
      <c r="S43" s="400">
        <v>0</v>
      </c>
      <c r="T43" s="212">
        <f t="shared" si="39"/>
        <v>482</v>
      </c>
      <c r="U43" s="209">
        <f>'[2]3.Interné služby'!$Q$31</f>
        <v>482</v>
      </c>
      <c r="V43" s="209">
        <f>'[2]3.Interné služby'!$R$31</f>
        <v>0</v>
      </c>
      <c r="W43" s="211">
        <f>'[2]3.Interné služby'!$S$31</f>
        <v>0</v>
      </c>
      <c r="X43" s="212">
        <f t="shared" si="40"/>
        <v>482</v>
      </c>
      <c r="Y43" s="209">
        <f>'[2]3.Interné služby'!$Q$31</f>
        <v>482</v>
      </c>
      <c r="Z43" s="209">
        <f>'[2]3.Interné služby'!$R$31</f>
        <v>0</v>
      </c>
      <c r="AA43" s="211">
        <f>'[2]3.Interné služby'!$S$31</f>
        <v>0</v>
      </c>
    </row>
    <row r="44" spans="1:27" ht="15.75" outlineLevel="1">
      <c r="A44" s="229"/>
      <c r="B44" s="205">
        <v>3</v>
      </c>
      <c r="C44" s="214" t="s">
        <v>195</v>
      </c>
      <c r="D44" s="207">
        <f t="shared" si="35"/>
        <v>189803</v>
      </c>
      <c r="E44" s="209">
        <v>189803</v>
      </c>
      <c r="F44" s="209"/>
      <c r="G44" s="210">
        <f>'[2]3.Interné služby'!$G$35</f>
        <v>0</v>
      </c>
      <c r="H44" s="207">
        <f t="shared" si="36"/>
        <v>170995</v>
      </c>
      <c r="I44" s="209">
        <v>157209</v>
      </c>
      <c r="J44" s="209">
        <v>13786</v>
      </c>
      <c r="K44" s="211">
        <f>'[2]3.Interné služby'!$J$35</f>
        <v>0</v>
      </c>
      <c r="L44" s="212">
        <f t="shared" si="37"/>
        <v>172809</v>
      </c>
      <c r="M44" s="209">
        <f>'[1]3.Interné služby'!$K$35</f>
        <v>172109</v>
      </c>
      <c r="N44" s="209">
        <f>'[2]3.Interné služby'!$L$35</f>
        <v>700</v>
      </c>
      <c r="O44" s="211">
        <f>'[2]3.Interné služby'!$M$35</f>
        <v>0</v>
      </c>
      <c r="P44" s="396">
        <f t="shared" si="38"/>
        <v>155457.15</v>
      </c>
      <c r="Q44" s="399">
        <v>154761.15</v>
      </c>
      <c r="R44" s="399">
        <v>696</v>
      </c>
      <c r="S44" s="400">
        <v>0</v>
      </c>
      <c r="T44" s="212">
        <f t="shared" si="39"/>
        <v>152716</v>
      </c>
      <c r="U44" s="209">
        <f>'[2]3.Interné služby'!$Q$35</f>
        <v>152716</v>
      </c>
      <c r="V44" s="209">
        <f>'[1]3.Interné služby'!$R$35</f>
        <v>0</v>
      </c>
      <c r="W44" s="211">
        <f>'[2]3.Interné služby'!$S$35</f>
        <v>0</v>
      </c>
      <c r="X44" s="212">
        <f t="shared" si="40"/>
        <v>152716</v>
      </c>
      <c r="Y44" s="209">
        <f>'[2]3.Interné služby'!$Q$35</f>
        <v>152716</v>
      </c>
      <c r="Z44" s="209">
        <f>'[1]3.Interné služby'!$R$35</f>
        <v>0</v>
      </c>
      <c r="AA44" s="211">
        <f>'[2]3.Interné služby'!$S$35</f>
        <v>0</v>
      </c>
    </row>
    <row r="45" spans="1:27" ht="15.75" outlineLevel="1">
      <c r="A45" s="229"/>
      <c r="B45" s="205">
        <v>4</v>
      </c>
      <c r="C45" s="214" t="s">
        <v>196</v>
      </c>
      <c r="D45" s="207">
        <f t="shared" si="35"/>
        <v>8263</v>
      </c>
      <c r="E45" s="209">
        <v>1607</v>
      </c>
      <c r="F45" s="208">
        <v>6656</v>
      </c>
      <c r="G45" s="210">
        <f>'[2]3.Interné služby'!$G$82</f>
        <v>0</v>
      </c>
      <c r="H45" s="207">
        <f t="shared" si="36"/>
        <v>32691</v>
      </c>
      <c r="I45" s="209">
        <v>0</v>
      </c>
      <c r="J45" s="209">
        <v>32691</v>
      </c>
      <c r="K45" s="211">
        <f>'[2]3.Interné služby'!$J$82</f>
        <v>0</v>
      </c>
      <c r="L45" s="212">
        <f t="shared" si="37"/>
        <v>5000</v>
      </c>
      <c r="M45" s="209">
        <f>'[1]3.Interné služby'!$K$80</f>
        <v>5000</v>
      </c>
      <c r="N45" s="208">
        <f>'[2]3.Interné služby'!$L$82</f>
        <v>0</v>
      </c>
      <c r="O45" s="211">
        <f>'[2]3.Interné služby'!$M$82</f>
        <v>0</v>
      </c>
      <c r="P45" s="396">
        <f t="shared" si="38"/>
        <v>20810</v>
      </c>
      <c r="Q45" s="399">
        <v>2300</v>
      </c>
      <c r="R45" s="399">
        <v>18510</v>
      </c>
      <c r="S45" s="400">
        <v>0</v>
      </c>
      <c r="T45" s="212">
        <f t="shared" si="39"/>
        <v>4000</v>
      </c>
      <c r="U45" s="209">
        <f>'[2]3.Interné služby'!$Q$81</f>
        <v>4000</v>
      </c>
      <c r="V45" s="208">
        <f>'[2]3.Interné služby'!$R$81</f>
        <v>0</v>
      </c>
      <c r="W45" s="211">
        <f>'[2]3.Interné služby'!$S$81</f>
        <v>0</v>
      </c>
      <c r="X45" s="212">
        <f t="shared" si="40"/>
        <v>4000</v>
      </c>
      <c r="Y45" s="209">
        <f>'[2]3.Interné služby'!$Q$81</f>
        <v>4000</v>
      </c>
      <c r="Z45" s="208">
        <f>'[2]3.Interné služby'!$R$81</f>
        <v>0</v>
      </c>
      <c r="AA45" s="211">
        <f>'[2]3.Interné služby'!$S$81</f>
        <v>0</v>
      </c>
    </row>
    <row r="46" spans="1:27" ht="16.5" outlineLevel="1">
      <c r="A46" s="229"/>
      <c r="B46" s="198" t="s">
        <v>197</v>
      </c>
      <c r="C46" s="234" t="s">
        <v>198</v>
      </c>
      <c r="D46" s="200">
        <f t="shared" si="35"/>
        <v>1736</v>
      </c>
      <c r="E46" s="201">
        <v>1736</v>
      </c>
      <c r="F46" s="201">
        <f>'[2]3.Interné služby'!$F$85</f>
        <v>0</v>
      </c>
      <c r="G46" s="202">
        <f>'[2]3.Interné služby'!$G$85</f>
        <v>0</v>
      </c>
      <c r="H46" s="200">
        <f t="shared" si="36"/>
        <v>2400</v>
      </c>
      <c r="I46" s="201">
        <v>2400</v>
      </c>
      <c r="J46" s="201">
        <f>'[2]3.Interné služby'!$I$85</f>
        <v>0</v>
      </c>
      <c r="K46" s="203">
        <f>'[2]3.Interné služby'!$J$85</f>
        <v>0</v>
      </c>
      <c r="L46" s="204">
        <f t="shared" si="37"/>
        <v>4130</v>
      </c>
      <c r="M46" s="201">
        <f>'[1]3.Interné služby'!$K$83</f>
        <v>4130</v>
      </c>
      <c r="N46" s="201">
        <f>'[2]3.Interné služby'!$L$85</f>
        <v>0</v>
      </c>
      <c r="O46" s="203">
        <f>'[2]3.Interné služby'!$M$85</f>
        <v>0</v>
      </c>
      <c r="P46" s="396">
        <f t="shared" si="38"/>
        <v>4017.4</v>
      </c>
      <c r="Q46" s="397">
        <v>4017.4</v>
      </c>
      <c r="R46" s="397">
        <v>0</v>
      </c>
      <c r="S46" s="398">
        <v>0</v>
      </c>
      <c r="T46" s="204">
        <f t="shared" si="39"/>
        <v>3700</v>
      </c>
      <c r="U46" s="201">
        <f>'[2]3.Interné služby'!$Q$84</f>
        <v>3700</v>
      </c>
      <c r="V46" s="201">
        <f>'[2]3.Interné služby'!$R$84</f>
        <v>0</v>
      </c>
      <c r="W46" s="203">
        <f>'[2]3.Interné služby'!$S$84</f>
        <v>0</v>
      </c>
      <c r="X46" s="204">
        <f t="shared" si="40"/>
        <v>3700</v>
      </c>
      <c r="Y46" s="201">
        <f>'[2]3.Interné služby'!$Q$84</f>
        <v>3700</v>
      </c>
      <c r="Z46" s="201">
        <f>'[2]3.Interné služby'!$R$84</f>
        <v>0</v>
      </c>
      <c r="AA46" s="203">
        <f>'[2]3.Interné služby'!$S$84</f>
        <v>0</v>
      </c>
    </row>
    <row r="47" spans="1:27" ht="17.25" outlineLevel="1" thickBot="1">
      <c r="A47" s="229"/>
      <c r="B47" s="236" t="s">
        <v>199</v>
      </c>
      <c r="C47" s="237" t="s">
        <v>200</v>
      </c>
      <c r="D47" s="218">
        <f t="shared" si="35"/>
        <v>3278</v>
      </c>
      <c r="E47" s="219">
        <v>3278</v>
      </c>
      <c r="F47" s="219">
        <f>'[2]3.Interné služby'!$F$91</f>
        <v>0</v>
      </c>
      <c r="G47" s="220">
        <f>'[2]3.Interné služby'!$G$91</f>
        <v>0</v>
      </c>
      <c r="H47" s="230">
        <f t="shared" si="36"/>
        <v>1630</v>
      </c>
      <c r="I47" s="221">
        <v>1630</v>
      </c>
      <c r="J47" s="221">
        <f>'[2]3.Interné služby'!$I$91</f>
        <v>0</v>
      </c>
      <c r="K47" s="222">
        <f>'[2]3.Interné služby'!$J$91</f>
        <v>0</v>
      </c>
      <c r="L47" s="231">
        <f t="shared" si="37"/>
        <v>1398</v>
      </c>
      <c r="M47" s="219">
        <f>'[1]3.Interné služby'!$K$89</f>
        <v>1398</v>
      </c>
      <c r="N47" s="219">
        <f>'[2]3.Interné služby'!$L$91</f>
        <v>0</v>
      </c>
      <c r="O47" s="232">
        <f>'[2]3.Interné služby'!$M$91</f>
        <v>0</v>
      </c>
      <c r="P47" s="396">
        <f t="shared" si="38"/>
        <v>1394.38</v>
      </c>
      <c r="Q47" s="407">
        <v>1394.38</v>
      </c>
      <c r="R47" s="407">
        <v>0</v>
      </c>
      <c r="S47" s="408">
        <v>0</v>
      </c>
      <c r="T47" s="231">
        <f t="shared" si="39"/>
        <v>1200</v>
      </c>
      <c r="U47" s="219">
        <f>'[2]3.Interné služby'!$Q$90</f>
        <v>1200</v>
      </c>
      <c r="V47" s="219">
        <f>'[2]3.Interné služby'!$R$90</f>
        <v>0</v>
      </c>
      <c r="W47" s="232">
        <f>'[2]3.Interné služby'!$S$90</f>
        <v>0</v>
      </c>
      <c r="X47" s="231">
        <f t="shared" si="40"/>
        <v>1200</v>
      </c>
      <c r="Y47" s="219">
        <f>'[2]3.Interné služby'!$Q$90</f>
        <v>1200</v>
      </c>
      <c r="Z47" s="219">
        <f>'[2]3.Interné služby'!$R$90</f>
        <v>0</v>
      </c>
      <c r="AA47" s="232">
        <f>'[2]3.Interné služby'!$S$90</f>
        <v>0</v>
      </c>
    </row>
    <row r="48" spans="1:27" s="161" customFormat="1" ht="14.25" outlineLevel="1">
      <c r="A48" s="238"/>
      <c r="B48" s="239" t="s">
        <v>201</v>
      </c>
      <c r="C48" s="240"/>
      <c r="D48" s="193">
        <f>D49+D50+D53</f>
        <v>38603.020000000004</v>
      </c>
      <c r="E48" s="194">
        <f>E49+E50+E53</f>
        <v>38603.020000000004</v>
      </c>
      <c r="F48" s="194">
        <f>F49+F50+F53</f>
        <v>0</v>
      </c>
      <c r="G48" s="195">
        <f>G49+G50+G53</f>
        <v>0</v>
      </c>
      <c r="H48" s="193">
        <f>H49+H50+H53-1</f>
        <v>41233.129999999997</v>
      </c>
      <c r="I48" s="194">
        <f>I49+I50+I53-1</f>
        <v>41233.129999999997</v>
      </c>
      <c r="J48" s="194">
        <f>J49+J50+J53</f>
        <v>0</v>
      </c>
      <c r="K48" s="196">
        <f>K49+K53</f>
        <v>0</v>
      </c>
      <c r="L48" s="197">
        <f t="shared" ref="L48:W48" si="41">L49+L50+L53</f>
        <v>36891</v>
      </c>
      <c r="M48" s="194">
        <f t="shared" si="41"/>
        <v>36891</v>
      </c>
      <c r="N48" s="194">
        <f t="shared" si="41"/>
        <v>0</v>
      </c>
      <c r="O48" s="196">
        <f t="shared" si="41"/>
        <v>0</v>
      </c>
      <c r="P48" s="196">
        <f t="shared" si="41"/>
        <v>24336.959999999999</v>
      </c>
      <c r="Q48" s="196">
        <f t="shared" si="41"/>
        <v>24336.959999999999</v>
      </c>
      <c r="R48" s="196">
        <f t="shared" si="41"/>
        <v>0</v>
      </c>
      <c r="S48" s="409">
        <v>0</v>
      </c>
      <c r="T48" s="197">
        <f t="shared" si="41"/>
        <v>33447</v>
      </c>
      <c r="U48" s="194">
        <f t="shared" si="41"/>
        <v>33447</v>
      </c>
      <c r="V48" s="194">
        <f t="shared" si="41"/>
        <v>0</v>
      </c>
      <c r="W48" s="196">
        <f t="shared" si="41"/>
        <v>0</v>
      </c>
      <c r="X48" s="197">
        <f t="shared" ref="X48:AA48" si="42">X49+X50+X53</f>
        <v>33447</v>
      </c>
      <c r="Y48" s="194">
        <f t="shared" si="42"/>
        <v>33447</v>
      </c>
      <c r="Z48" s="194">
        <f t="shared" si="42"/>
        <v>0</v>
      </c>
      <c r="AA48" s="196">
        <f t="shared" si="42"/>
        <v>0</v>
      </c>
    </row>
    <row r="49" spans="1:27" ht="16.5" outlineLevel="1">
      <c r="A49" s="229"/>
      <c r="B49" s="198" t="s">
        <v>202</v>
      </c>
      <c r="C49" s="234" t="s">
        <v>203</v>
      </c>
      <c r="D49" s="200">
        <f>SUM(E49:G49)</f>
        <v>15307.52</v>
      </c>
      <c r="E49" s="201">
        <v>15307.52</v>
      </c>
      <c r="F49" s="201">
        <f>'[2]4.Služby občanov'!$F$4</f>
        <v>0</v>
      </c>
      <c r="G49" s="202">
        <f>'[2]4.Služby občanov'!$G$4</f>
        <v>0</v>
      </c>
      <c r="H49" s="200">
        <f>SUM(I49:K49)</f>
        <v>26456</v>
      </c>
      <c r="I49" s="201">
        <v>26456</v>
      </c>
      <c r="J49" s="201">
        <v>0</v>
      </c>
      <c r="K49" s="203">
        <f>'[2]4.Služby občanov'!$J$4</f>
        <v>0</v>
      </c>
      <c r="L49" s="204">
        <f>SUM(M49:O49)</f>
        <v>21100</v>
      </c>
      <c r="M49" s="201">
        <f>'[1]4.Služby občanov'!$K$4</f>
        <v>21100</v>
      </c>
      <c r="N49" s="201">
        <f>'[2]4.Služby občanov'!$L$4</f>
        <v>0</v>
      </c>
      <c r="O49" s="203">
        <f>'[2]4.Služby občanov'!$M$4</f>
        <v>0</v>
      </c>
      <c r="P49" s="396">
        <f>SUM(Q49:S49)</f>
        <v>8958.27</v>
      </c>
      <c r="Q49" s="397">
        <v>8958.27</v>
      </c>
      <c r="R49" s="397">
        <v>0</v>
      </c>
      <c r="S49" s="398">
        <v>0</v>
      </c>
      <c r="T49" s="204">
        <f>SUM(U49:W49)</f>
        <v>16700</v>
      </c>
      <c r="U49" s="201">
        <f>'[2]4.Služby občanov'!$Q$4</f>
        <v>16700</v>
      </c>
      <c r="V49" s="201">
        <f>'[2]4.Služby občanov'!$R$4</f>
        <v>0</v>
      </c>
      <c r="W49" s="203">
        <f>'[2]4.Služby občanov'!$S$4</f>
        <v>0</v>
      </c>
      <c r="X49" s="204">
        <f>SUM(Y49:AA49)</f>
        <v>16700</v>
      </c>
      <c r="Y49" s="201">
        <f>'[2]4.Služby občanov'!$Q$4</f>
        <v>16700</v>
      </c>
      <c r="Z49" s="201">
        <f>'[2]4.Služby občanov'!$R$4</f>
        <v>0</v>
      </c>
      <c r="AA49" s="203">
        <f>'[2]4.Služby občanov'!$S$4</f>
        <v>0</v>
      </c>
    </row>
    <row r="50" spans="1:27" ht="15.75" outlineLevel="1">
      <c r="A50" s="241"/>
      <c r="B50" s="198" t="s">
        <v>204</v>
      </c>
      <c r="C50" s="215" t="s">
        <v>205</v>
      </c>
      <c r="D50" s="200">
        <f t="shared" ref="D50:K50" si="43">SUM(D51:D52)</f>
        <v>23245.5</v>
      </c>
      <c r="E50" s="201">
        <f t="shared" si="43"/>
        <v>23245.5</v>
      </c>
      <c r="F50" s="201">
        <f t="shared" si="43"/>
        <v>0</v>
      </c>
      <c r="G50" s="202">
        <f t="shared" si="43"/>
        <v>0</v>
      </c>
      <c r="H50" s="200">
        <f t="shared" si="43"/>
        <v>14778.13</v>
      </c>
      <c r="I50" s="201">
        <f t="shared" si="43"/>
        <v>14778.13</v>
      </c>
      <c r="J50" s="201">
        <f t="shared" si="43"/>
        <v>0</v>
      </c>
      <c r="K50" s="203">
        <f t="shared" si="43"/>
        <v>0</v>
      </c>
      <c r="L50" s="204">
        <f t="shared" ref="L50:W50" si="44">SUM(L51:L52)</f>
        <v>15791</v>
      </c>
      <c r="M50" s="201">
        <f t="shared" si="44"/>
        <v>15791</v>
      </c>
      <c r="N50" s="201">
        <f t="shared" si="44"/>
        <v>0</v>
      </c>
      <c r="O50" s="203">
        <f t="shared" si="44"/>
        <v>0</v>
      </c>
      <c r="P50" s="203">
        <f t="shared" si="44"/>
        <v>15378.69</v>
      </c>
      <c r="Q50" s="203">
        <f t="shared" si="44"/>
        <v>15378.69</v>
      </c>
      <c r="R50" s="203">
        <f t="shared" si="44"/>
        <v>0</v>
      </c>
      <c r="S50" s="203">
        <f t="shared" si="44"/>
        <v>0</v>
      </c>
      <c r="T50" s="204">
        <f t="shared" si="44"/>
        <v>16747</v>
      </c>
      <c r="U50" s="201">
        <f t="shared" si="44"/>
        <v>16747</v>
      </c>
      <c r="V50" s="201">
        <f t="shared" si="44"/>
        <v>0</v>
      </c>
      <c r="W50" s="203">
        <f t="shared" si="44"/>
        <v>0</v>
      </c>
      <c r="X50" s="204">
        <f t="shared" ref="X50:AA50" si="45">SUM(X51:X52)</f>
        <v>16747</v>
      </c>
      <c r="Y50" s="201">
        <f t="shared" si="45"/>
        <v>16747</v>
      </c>
      <c r="Z50" s="201">
        <f t="shared" si="45"/>
        <v>0</v>
      </c>
      <c r="AA50" s="203">
        <f t="shared" si="45"/>
        <v>0</v>
      </c>
    </row>
    <row r="51" spans="1:27" ht="15.75" outlineLevel="1">
      <c r="A51" s="241"/>
      <c r="B51" s="205">
        <v>1</v>
      </c>
      <c r="C51" s="214" t="s">
        <v>206</v>
      </c>
      <c r="D51" s="207">
        <f>SUM(E51:G51)</f>
        <v>23245.5</v>
      </c>
      <c r="E51" s="209">
        <v>23245.5</v>
      </c>
      <c r="F51" s="209">
        <f>'[2]4.Služby občanov'!$F$18</f>
        <v>0</v>
      </c>
      <c r="G51" s="210">
        <f>'[2]4.Služby občanov'!$G$18</f>
        <v>0</v>
      </c>
      <c r="H51" s="207">
        <f>SUM(I51:K51)</f>
        <v>14579</v>
      </c>
      <c r="I51" s="209">
        <v>14579</v>
      </c>
      <c r="J51" s="209">
        <v>0</v>
      </c>
      <c r="K51" s="211">
        <f>'[2]4.Služby občanov'!$J$18</f>
        <v>0</v>
      </c>
      <c r="L51" s="212">
        <f>SUM(M51:O51)</f>
        <v>15691</v>
      </c>
      <c r="M51" s="209">
        <f>'[1]4.Služby občanov'!$K$18</f>
        <v>15691</v>
      </c>
      <c r="N51" s="209">
        <f>'[2]4.Služby občanov'!$L$18</f>
        <v>0</v>
      </c>
      <c r="O51" s="211">
        <f>'[2]4.Služby občanov'!$M$18</f>
        <v>0</v>
      </c>
      <c r="P51" s="396">
        <f>SUM(Q51:S51)</f>
        <v>15378.69</v>
      </c>
      <c r="Q51" s="410">
        <v>15378.69</v>
      </c>
      <c r="R51" s="410">
        <v>0</v>
      </c>
      <c r="S51" s="411">
        <v>0</v>
      </c>
      <c r="T51" s="212">
        <f>SUM(U51:W51)</f>
        <v>16737</v>
      </c>
      <c r="U51" s="209">
        <f>'[2]4.Služby občanov'!$Q$18</f>
        <v>16737</v>
      </c>
      <c r="V51" s="209">
        <f>'[2]4.Služby občanov'!$R$18</f>
        <v>0</v>
      </c>
      <c r="W51" s="211">
        <f>'[2]4.Služby občanov'!$S$18</f>
        <v>0</v>
      </c>
      <c r="X51" s="212">
        <f>SUM(Y51:AA51)</f>
        <v>16737</v>
      </c>
      <c r="Y51" s="209">
        <f>'[2]4.Služby občanov'!$Q$18</f>
        <v>16737</v>
      </c>
      <c r="Z51" s="209">
        <f>'[2]4.Služby občanov'!$R$18</f>
        <v>0</v>
      </c>
      <c r="AA51" s="211">
        <f>'[2]4.Služby občanov'!$S$18</f>
        <v>0</v>
      </c>
    </row>
    <row r="52" spans="1:27" ht="15.75" outlineLevel="1">
      <c r="A52" s="241"/>
      <c r="B52" s="205">
        <v>2</v>
      </c>
      <c r="C52" s="214" t="s">
        <v>207</v>
      </c>
      <c r="D52" s="207">
        <f>SUM(E52:G52)</f>
        <v>0</v>
      </c>
      <c r="E52" s="209">
        <v>0</v>
      </c>
      <c r="F52" s="209">
        <f>'[2]4.Služby občanov'!$F$26</f>
        <v>0</v>
      </c>
      <c r="G52" s="210">
        <f>'[2]4.Služby občanov'!$G$26</f>
        <v>0</v>
      </c>
      <c r="H52" s="207">
        <f>SUM(I52:K52)</f>
        <v>199.13</v>
      </c>
      <c r="I52" s="209">
        <f>'[2]4.Služby občanov'!$H$26</f>
        <v>199.13</v>
      </c>
      <c r="J52" s="209">
        <v>0</v>
      </c>
      <c r="K52" s="211">
        <f>'[2]4.Služby občanov'!$J$26</f>
        <v>0</v>
      </c>
      <c r="L52" s="212">
        <f>SUM(M52:O52)</f>
        <v>100</v>
      </c>
      <c r="M52" s="209">
        <f>'[1]4.Služby občanov'!$K$27</f>
        <v>100</v>
      </c>
      <c r="N52" s="209">
        <f>'[2]4.Služby občanov'!$L$26</f>
        <v>0</v>
      </c>
      <c r="O52" s="211">
        <f>'[2]4.Služby občanov'!$M$26</f>
        <v>0</v>
      </c>
      <c r="P52" s="396">
        <f>SUM(Q52:S52)</f>
        <v>0</v>
      </c>
      <c r="Q52" s="410">
        <v>0</v>
      </c>
      <c r="R52" s="410">
        <v>0</v>
      </c>
      <c r="S52" s="411">
        <v>0</v>
      </c>
      <c r="T52" s="212">
        <f>SUM(U52:W52)</f>
        <v>10</v>
      </c>
      <c r="U52" s="209">
        <f>'[1]4.Služby občanov'!$Q$27</f>
        <v>10</v>
      </c>
      <c r="V52" s="209">
        <f>'[2]4.Služby občanov'!$R$26</f>
        <v>0</v>
      </c>
      <c r="W52" s="211">
        <f>'[2]4.Služby občanov'!$S$26</f>
        <v>0</v>
      </c>
      <c r="X52" s="212">
        <f>SUM(Y52:AA52)</f>
        <v>10</v>
      </c>
      <c r="Y52" s="209">
        <f>'[1]4.Služby občanov'!$Q$27</f>
        <v>10</v>
      </c>
      <c r="Z52" s="209">
        <f>'[2]4.Služby občanov'!$R$26</f>
        <v>0</v>
      </c>
      <c r="AA52" s="211">
        <f>'[2]4.Služby občanov'!$S$26</f>
        <v>0</v>
      </c>
    </row>
    <row r="53" spans="1:27" ht="16.5" outlineLevel="1" thickBot="1">
      <c r="A53" s="241"/>
      <c r="B53" s="242" t="s">
        <v>208</v>
      </c>
      <c r="C53" s="217" t="s">
        <v>209</v>
      </c>
      <c r="D53" s="218">
        <f>SUM(E53:G53)</f>
        <v>50</v>
      </c>
      <c r="E53" s="219">
        <f>'[2]4.Služby občanov'!$E$28</f>
        <v>50</v>
      </c>
      <c r="F53" s="219">
        <f>'[2]4.Služby občanov'!$F$28</f>
        <v>0</v>
      </c>
      <c r="G53" s="220">
        <f>'[2]4.Služby občanov'!$G$28</f>
        <v>0</v>
      </c>
      <c r="H53" s="230">
        <f>SUM(I53:K53)</f>
        <v>0</v>
      </c>
      <c r="I53" s="221">
        <v>0</v>
      </c>
      <c r="J53" s="221">
        <v>0</v>
      </c>
      <c r="K53" s="222">
        <f>'[2]4.Služby občanov'!$J$28</f>
        <v>0</v>
      </c>
      <c r="L53" s="231">
        <f>SUM(M53:O53)</f>
        <v>0</v>
      </c>
      <c r="M53" s="219">
        <f>'[1]4.Služby občanov'!$K$29</f>
        <v>0</v>
      </c>
      <c r="N53" s="219">
        <f>'[2]4.Služby občanov'!$L$27</f>
        <v>0</v>
      </c>
      <c r="O53" s="232">
        <f>'[2]4.Služby občanov'!$M$28</f>
        <v>0</v>
      </c>
      <c r="P53" s="396">
        <f>SUM(Q53:S53)</f>
        <v>0</v>
      </c>
      <c r="Q53" s="412">
        <v>0</v>
      </c>
      <c r="R53" s="412">
        <v>0</v>
      </c>
      <c r="S53" s="413">
        <v>0</v>
      </c>
      <c r="T53" s="231">
        <f>SUM(U53:W53)</f>
        <v>0</v>
      </c>
      <c r="U53" s="219">
        <f>'[2]4.Služby občanov'!$Q$29</f>
        <v>0</v>
      </c>
      <c r="V53" s="219">
        <f>'[2]4.Služby občanov'!$R$28</f>
        <v>0</v>
      </c>
      <c r="W53" s="232">
        <f>'[2]4.Služby občanov'!$S$28</f>
        <v>0</v>
      </c>
      <c r="X53" s="231">
        <f>SUM(Y53:AA53)</f>
        <v>0</v>
      </c>
      <c r="Y53" s="219">
        <f>'[2]4.Služby občanov'!$Q$29</f>
        <v>0</v>
      </c>
      <c r="Z53" s="219">
        <f>'[2]4.Služby občanov'!$R$28</f>
        <v>0</v>
      </c>
      <c r="AA53" s="232">
        <f>'[2]4.Služby občanov'!$S$28</f>
        <v>0</v>
      </c>
    </row>
    <row r="54" spans="1:27" s="161" customFormat="1" ht="14.25" outlineLevel="1">
      <c r="A54" s="243"/>
      <c r="B54" s="224" t="s">
        <v>210</v>
      </c>
      <c r="C54" s="244"/>
      <c r="D54" s="193">
        <f t="shared" ref="D54:K54" si="46">D55+D60+D61+D62+D67</f>
        <v>763858.69</v>
      </c>
      <c r="E54" s="194">
        <f t="shared" si="46"/>
        <v>754047.69</v>
      </c>
      <c r="F54" s="194">
        <f t="shared" si="46"/>
        <v>9811</v>
      </c>
      <c r="G54" s="195">
        <f t="shared" si="46"/>
        <v>0</v>
      </c>
      <c r="H54" s="193">
        <f t="shared" si="46"/>
        <v>781125.09</v>
      </c>
      <c r="I54" s="194">
        <f t="shared" si="46"/>
        <v>752788.09</v>
      </c>
      <c r="J54" s="194">
        <f t="shared" si="46"/>
        <v>28337</v>
      </c>
      <c r="K54" s="196">
        <f t="shared" si="46"/>
        <v>0</v>
      </c>
      <c r="L54" s="197">
        <f t="shared" ref="L54:W54" si="47">L55+L60+L61+L62+L67</f>
        <v>706414</v>
      </c>
      <c r="M54" s="194">
        <f t="shared" si="47"/>
        <v>704714</v>
      </c>
      <c r="N54" s="194">
        <f t="shared" si="47"/>
        <v>1700</v>
      </c>
      <c r="O54" s="196">
        <f t="shared" si="47"/>
        <v>0</v>
      </c>
      <c r="P54" s="196">
        <f t="shared" si="47"/>
        <v>667835.55000000005</v>
      </c>
      <c r="Q54" s="196">
        <f t="shared" si="47"/>
        <v>666135.55000000005</v>
      </c>
      <c r="R54" s="196">
        <f t="shared" si="47"/>
        <v>1700</v>
      </c>
      <c r="S54" s="196">
        <f t="shared" si="47"/>
        <v>0</v>
      </c>
      <c r="T54" s="197">
        <f t="shared" si="47"/>
        <v>893454</v>
      </c>
      <c r="U54" s="194">
        <f t="shared" si="47"/>
        <v>825725</v>
      </c>
      <c r="V54" s="194">
        <f t="shared" si="47"/>
        <v>67729</v>
      </c>
      <c r="W54" s="196">
        <f t="shared" si="47"/>
        <v>0</v>
      </c>
      <c r="X54" s="197">
        <f t="shared" ref="X54:AA54" si="48">X55+X60+X61+X62+X67</f>
        <v>893454</v>
      </c>
      <c r="Y54" s="194">
        <f t="shared" si="48"/>
        <v>825725</v>
      </c>
      <c r="Z54" s="194">
        <f t="shared" si="48"/>
        <v>67729</v>
      </c>
      <c r="AA54" s="196">
        <f t="shared" si="48"/>
        <v>0</v>
      </c>
    </row>
    <row r="55" spans="1:27" ht="15.75" outlineLevel="1">
      <c r="A55" s="243"/>
      <c r="B55" s="245" t="s">
        <v>211</v>
      </c>
      <c r="C55" s="199" t="s">
        <v>212</v>
      </c>
      <c r="D55" s="200">
        <f t="shared" ref="D55:K55" si="49">SUM(D56:D59)</f>
        <v>505969.19</v>
      </c>
      <c r="E55" s="201">
        <f t="shared" si="49"/>
        <v>496158.19</v>
      </c>
      <c r="F55" s="201">
        <f t="shared" si="49"/>
        <v>9811</v>
      </c>
      <c r="G55" s="202">
        <f t="shared" si="49"/>
        <v>0</v>
      </c>
      <c r="H55" s="200">
        <f t="shared" si="49"/>
        <v>508466.99</v>
      </c>
      <c r="I55" s="201">
        <f t="shared" si="49"/>
        <v>480129.99</v>
      </c>
      <c r="J55" s="201">
        <f t="shared" si="49"/>
        <v>28337</v>
      </c>
      <c r="K55" s="203">
        <f t="shared" si="49"/>
        <v>0</v>
      </c>
      <c r="L55" s="204">
        <f t="shared" ref="L55:W55" si="50">SUM(L56:L59)</f>
        <v>474887</v>
      </c>
      <c r="M55" s="201">
        <f t="shared" si="50"/>
        <v>473187</v>
      </c>
      <c r="N55" s="201">
        <f t="shared" si="50"/>
        <v>1700</v>
      </c>
      <c r="O55" s="203">
        <f t="shared" si="50"/>
        <v>0</v>
      </c>
      <c r="P55" s="203">
        <f t="shared" si="50"/>
        <v>463317.10000000003</v>
      </c>
      <c r="Q55" s="203">
        <f t="shared" si="50"/>
        <v>461617.10000000003</v>
      </c>
      <c r="R55" s="203">
        <f t="shared" si="50"/>
        <v>1700</v>
      </c>
      <c r="S55" s="203">
        <f t="shared" si="50"/>
        <v>0</v>
      </c>
      <c r="T55" s="204">
        <f t="shared" si="50"/>
        <v>485583</v>
      </c>
      <c r="U55" s="201">
        <f t="shared" si="50"/>
        <v>485583</v>
      </c>
      <c r="V55" s="201">
        <f t="shared" si="50"/>
        <v>0</v>
      </c>
      <c r="W55" s="203">
        <f t="shared" si="50"/>
        <v>0</v>
      </c>
      <c r="X55" s="204">
        <f t="shared" ref="X55:AA55" si="51">SUM(X56:X59)</f>
        <v>485583</v>
      </c>
      <c r="Y55" s="201">
        <f t="shared" si="51"/>
        <v>485583</v>
      </c>
      <c r="Z55" s="201">
        <f t="shared" si="51"/>
        <v>0</v>
      </c>
      <c r="AA55" s="203">
        <f t="shared" si="51"/>
        <v>0</v>
      </c>
    </row>
    <row r="56" spans="1:27" ht="15.75" outlineLevel="1">
      <c r="A56" s="243"/>
      <c r="B56" s="205">
        <v>1</v>
      </c>
      <c r="C56" s="214" t="s">
        <v>213</v>
      </c>
      <c r="D56" s="207">
        <f t="shared" ref="D56:D61" si="52">SUM(E56:G56)</f>
        <v>360289.7</v>
      </c>
      <c r="E56" s="209">
        <v>350478.7</v>
      </c>
      <c r="F56" s="209">
        <v>9811</v>
      </c>
      <c r="G56" s="210">
        <f>'[2]5.Bezpečnosť, právo a por.'!$G$5</f>
        <v>0</v>
      </c>
      <c r="H56" s="207">
        <f t="shared" ref="H56:H66" si="53">SUM(I56:K56)</f>
        <v>350444.49</v>
      </c>
      <c r="I56" s="209">
        <v>339635.49</v>
      </c>
      <c r="J56" s="209">
        <v>10809</v>
      </c>
      <c r="K56" s="211">
        <f>'[2]5.Bezpečnosť, právo a por.'!$J$5</f>
        <v>0</v>
      </c>
      <c r="L56" s="212">
        <f t="shared" ref="L56:L61" si="54">SUM(M56:O56)</f>
        <v>336827</v>
      </c>
      <c r="M56" s="209">
        <f>'[1]5.Bezpečnosť, právo a por.'!$K$5</f>
        <v>335127</v>
      </c>
      <c r="N56" s="209">
        <f>'[2]5.Bezpečnosť, právo a por.'!$L$5</f>
        <v>1700</v>
      </c>
      <c r="O56" s="211">
        <f>'[2]5.Bezpečnosť, právo a por.'!$M$5</f>
        <v>0</v>
      </c>
      <c r="P56" s="396">
        <f t="shared" ref="P56:P61" si="55">SUM(Q56:S56)</f>
        <v>326420.21000000002</v>
      </c>
      <c r="Q56" s="399">
        <v>324720.21000000002</v>
      </c>
      <c r="R56" s="399">
        <v>1700</v>
      </c>
      <c r="S56" s="400">
        <v>0</v>
      </c>
      <c r="T56" s="212">
        <f t="shared" ref="T56:T61" si="56">SUM(U56:W56)</f>
        <v>343153</v>
      </c>
      <c r="U56" s="209">
        <f>'[2]5.Bezpečnosť, právo a por.'!$Q$5</f>
        <v>343153</v>
      </c>
      <c r="V56" s="209">
        <f>'[2]5.Bezpečnosť, právo a por.'!$R$5</f>
        <v>0</v>
      </c>
      <c r="W56" s="211">
        <f>'[2]5.Bezpečnosť, právo a por.'!$S$5</f>
        <v>0</v>
      </c>
      <c r="X56" s="212">
        <f t="shared" ref="X56:X61" si="57">SUM(Y56:AA56)</f>
        <v>343153</v>
      </c>
      <c r="Y56" s="209">
        <f>'[2]5.Bezpečnosť, právo a por.'!$Q$5</f>
        <v>343153</v>
      </c>
      <c r="Z56" s="209">
        <f>'[2]5.Bezpečnosť, právo a por.'!$R$5</f>
        <v>0</v>
      </c>
      <c r="AA56" s="211">
        <f>'[2]5.Bezpečnosť, právo a por.'!$S$5</f>
        <v>0</v>
      </c>
    </row>
    <row r="57" spans="1:27" ht="15.75" outlineLevel="1">
      <c r="A57" s="229"/>
      <c r="B57" s="205">
        <v>2</v>
      </c>
      <c r="C57" s="214" t="s">
        <v>214</v>
      </c>
      <c r="D57" s="207">
        <f t="shared" si="52"/>
        <v>69112.490000000005</v>
      </c>
      <c r="E57" s="209">
        <v>69112.490000000005</v>
      </c>
      <c r="F57" s="209"/>
      <c r="G57" s="210">
        <f>'[2]5.Bezpečnosť, právo a por.'!$G$45</f>
        <v>0</v>
      </c>
      <c r="H57" s="207">
        <f t="shared" si="53"/>
        <v>80031.5</v>
      </c>
      <c r="I57" s="209">
        <v>62503.5</v>
      </c>
      <c r="J57" s="209">
        <v>17528</v>
      </c>
      <c r="K57" s="211">
        <f>'[2]5.Bezpečnosť, právo a por.'!$J$45</f>
        <v>0</v>
      </c>
      <c r="L57" s="212">
        <f t="shared" si="54"/>
        <v>64003</v>
      </c>
      <c r="M57" s="209">
        <f>'[1]5.Bezpečnosť, právo a por.'!$K$45</f>
        <v>64003</v>
      </c>
      <c r="N57" s="209">
        <f>'[2]5.Bezpečnosť, právo a por.'!$L$45</f>
        <v>0</v>
      </c>
      <c r="O57" s="211">
        <f>'[2]5.Bezpečnosť, právo a por.'!$M$45</f>
        <v>0</v>
      </c>
      <c r="P57" s="396">
        <f t="shared" si="55"/>
        <v>63166.06</v>
      </c>
      <c r="Q57" s="399">
        <v>63166.06</v>
      </c>
      <c r="R57" s="399">
        <v>0</v>
      </c>
      <c r="S57" s="400">
        <v>0</v>
      </c>
      <c r="T57" s="212">
        <f t="shared" si="56"/>
        <v>68026</v>
      </c>
      <c r="U57" s="209">
        <f>'[2]5.Bezpečnosť, právo a por.'!$Q$45</f>
        <v>68026</v>
      </c>
      <c r="V57" s="209">
        <f>'[2]5.Bezpečnosť, právo a por.'!$R$45</f>
        <v>0</v>
      </c>
      <c r="W57" s="211">
        <f>'[2]5.Bezpečnosť, právo a por.'!$S$45</f>
        <v>0</v>
      </c>
      <c r="X57" s="212">
        <f t="shared" si="57"/>
        <v>68026</v>
      </c>
      <c r="Y57" s="209">
        <f>'[2]5.Bezpečnosť, právo a por.'!$Q$45</f>
        <v>68026</v>
      </c>
      <c r="Z57" s="209">
        <f>'[2]5.Bezpečnosť, právo a por.'!$R$45</f>
        <v>0</v>
      </c>
      <c r="AA57" s="211">
        <f>'[2]5.Bezpečnosť, právo a por.'!$S$45</f>
        <v>0</v>
      </c>
    </row>
    <row r="58" spans="1:27" ht="15.75" outlineLevel="1">
      <c r="A58" s="226"/>
      <c r="B58" s="205">
        <v>3</v>
      </c>
      <c r="C58" s="214" t="s">
        <v>215</v>
      </c>
      <c r="D58" s="207">
        <f t="shared" si="52"/>
        <v>37000</v>
      </c>
      <c r="E58" s="209">
        <v>37000</v>
      </c>
      <c r="F58" s="209"/>
      <c r="G58" s="210">
        <f>'[2]5.Bezpečnosť, právo a por.'!$G$59</f>
        <v>0</v>
      </c>
      <c r="H58" s="207">
        <f t="shared" si="53"/>
        <v>37892.5</v>
      </c>
      <c r="I58" s="209">
        <v>37892.5</v>
      </c>
      <c r="J58" s="209">
        <v>0</v>
      </c>
      <c r="K58" s="211">
        <f>'[2]5.Bezpečnosť, právo a por.'!$J$59</f>
        <v>0</v>
      </c>
      <c r="L58" s="212">
        <f t="shared" si="54"/>
        <v>35918</v>
      </c>
      <c r="M58" s="209">
        <f>'[1]5.Bezpečnosť, právo a por.'!$K$60</f>
        <v>35918</v>
      </c>
      <c r="N58" s="209">
        <f>'[2]5.Bezpečnosť, právo a por.'!$L$59</f>
        <v>0</v>
      </c>
      <c r="O58" s="211">
        <f>'[2]5.Bezpečnosť, právo a por.'!$M$59</f>
        <v>0</v>
      </c>
      <c r="P58" s="396">
        <f t="shared" si="55"/>
        <v>35909.43</v>
      </c>
      <c r="Q58" s="399">
        <v>35909.43</v>
      </c>
      <c r="R58" s="399">
        <v>0</v>
      </c>
      <c r="S58" s="400">
        <v>0</v>
      </c>
      <c r="T58" s="212">
        <f t="shared" si="56"/>
        <v>36887</v>
      </c>
      <c r="U58" s="209">
        <f>'[1]5.Bezpečnosť, právo a por.'!$Q$60</f>
        <v>36887</v>
      </c>
      <c r="V58" s="209">
        <f>'[2]5.Bezpečnosť, právo a por.'!$R$59</f>
        <v>0</v>
      </c>
      <c r="W58" s="211">
        <f>'[2]5.Bezpečnosť, právo a por.'!$S$59</f>
        <v>0</v>
      </c>
      <c r="X58" s="212">
        <f t="shared" si="57"/>
        <v>36887</v>
      </c>
      <c r="Y58" s="209">
        <f>'[1]5.Bezpečnosť, právo a por.'!$Q$60</f>
        <v>36887</v>
      </c>
      <c r="Z58" s="209">
        <f>'[2]5.Bezpečnosť, právo a por.'!$R$59</f>
        <v>0</v>
      </c>
      <c r="AA58" s="211">
        <f>'[2]5.Bezpečnosť, právo a por.'!$S$59</f>
        <v>0</v>
      </c>
    </row>
    <row r="59" spans="1:27" ht="15.75" outlineLevel="1">
      <c r="A59" s="226"/>
      <c r="B59" s="205">
        <v>4</v>
      </c>
      <c r="C59" s="214" t="s">
        <v>216</v>
      </c>
      <c r="D59" s="207">
        <f t="shared" si="52"/>
        <v>39567</v>
      </c>
      <c r="E59" s="209">
        <v>39567</v>
      </c>
      <c r="F59" s="209">
        <f>'[2]5.Bezpečnosť, právo a por.'!$F$62</f>
        <v>0</v>
      </c>
      <c r="G59" s="210">
        <f>'[2]5.Bezpečnosť, právo a por.'!$G$62</f>
        <v>0</v>
      </c>
      <c r="H59" s="207">
        <f t="shared" si="53"/>
        <v>40098.5</v>
      </c>
      <c r="I59" s="209">
        <v>40098.5</v>
      </c>
      <c r="J59" s="209">
        <f>'[2]5.Bezpečnosť, právo a por.'!$I$62</f>
        <v>0</v>
      </c>
      <c r="K59" s="211">
        <f>'[2]5.Bezpečnosť, právo a por.'!$J$62</f>
        <v>0</v>
      </c>
      <c r="L59" s="212">
        <f t="shared" si="54"/>
        <v>38139</v>
      </c>
      <c r="M59" s="209">
        <f>'[1]5.Bezpečnosť, právo a por.'!$K$63</f>
        <v>38139</v>
      </c>
      <c r="N59" s="209">
        <f>'[2]5.Bezpečnosť, právo a por.'!$L$62</f>
        <v>0</v>
      </c>
      <c r="O59" s="211">
        <f>'[2]5.Bezpečnosť, právo a por.'!$M$62</f>
        <v>0</v>
      </c>
      <c r="P59" s="396">
        <f t="shared" si="55"/>
        <v>37821.4</v>
      </c>
      <c r="Q59" s="399">
        <v>37821.4</v>
      </c>
      <c r="R59" s="399">
        <v>0</v>
      </c>
      <c r="S59" s="400">
        <v>0</v>
      </c>
      <c r="T59" s="212">
        <f t="shared" si="56"/>
        <v>37517</v>
      </c>
      <c r="U59" s="209">
        <f>'[2]5.Bezpečnosť, právo a por.'!$Q$63</f>
        <v>37517</v>
      </c>
      <c r="V59" s="209">
        <f>'[2]5.Bezpečnosť, právo a por.'!$R$63</f>
        <v>0</v>
      </c>
      <c r="W59" s="211">
        <f>'[2]5.Bezpečnosť, právo a por.'!$S$62</f>
        <v>0</v>
      </c>
      <c r="X59" s="212">
        <f t="shared" si="57"/>
        <v>37517</v>
      </c>
      <c r="Y59" s="209">
        <f>'[2]5.Bezpečnosť, právo a por.'!$Q$63</f>
        <v>37517</v>
      </c>
      <c r="Z59" s="209">
        <f>'[2]5.Bezpečnosť, právo a por.'!$R$63</f>
        <v>0</v>
      </c>
      <c r="AA59" s="211">
        <f>'[2]5.Bezpečnosť, právo a por.'!$S$62</f>
        <v>0</v>
      </c>
    </row>
    <row r="60" spans="1:27" ht="16.5" outlineLevel="1">
      <c r="A60" s="229"/>
      <c r="B60" s="245" t="s">
        <v>217</v>
      </c>
      <c r="C60" s="234" t="s">
        <v>218</v>
      </c>
      <c r="D60" s="200">
        <f t="shared" si="52"/>
        <v>0</v>
      </c>
      <c r="E60" s="201">
        <f>'[2]5.Bezpečnosť, právo a por.'!$E$70</f>
        <v>0</v>
      </c>
      <c r="F60" s="201">
        <f>'[2]5.Bezpečnosť, právo a por.'!$F$70</f>
        <v>0</v>
      </c>
      <c r="G60" s="202">
        <f>'[2]5.Bezpečnosť, právo a por.'!$G$70</f>
        <v>0</v>
      </c>
      <c r="H60" s="200">
        <f t="shared" si="53"/>
        <v>0</v>
      </c>
      <c r="I60" s="201">
        <v>0</v>
      </c>
      <c r="J60" s="201">
        <v>0</v>
      </c>
      <c r="K60" s="203">
        <f>'[2]5.Bezpečnosť, právo a por.'!$J$70</f>
        <v>0</v>
      </c>
      <c r="L60" s="204">
        <f t="shared" si="54"/>
        <v>0</v>
      </c>
      <c r="M60" s="201">
        <f>'[1]5.Bezpečnosť, právo a por.'!$K$71</f>
        <v>0</v>
      </c>
      <c r="N60" s="201">
        <f>'[2]5.Bezpečnosť, právo a por.'!$L$70</f>
        <v>0</v>
      </c>
      <c r="O60" s="203">
        <f>'[2]5.Bezpečnosť, právo a por.'!$M$70</f>
        <v>0</v>
      </c>
      <c r="P60" s="396">
        <f t="shared" si="55"/>
        <v>0</v>
      </c>
      <c r="Q60" s="397">
        <v>0</v>
      </c>
      <c r="R60" s="397">
        <v>0</v>
      </c>
      <c r="S60" s="398">
        <v>0</v>
      </c>
      <c r="T60" s="204">
        <f t="shared" si="56"/>
        <v>0</v>
      </c>
      <c r="U60" s="201">
        <f>'[1]5.Bezpečnosť, právo a por.'!$Q$71</f>
        <v>0</v>
      </c>
      <c r="V60" s="201"/>
      <c r="W60" s="203">
        <f>'[2]5.Bezpečnosť, právo a por.'!$S$70</f>
        <v>0</v>
      </c>
      <c r="X60" s="204">
        <f t="shared" si="57"/>
        <v>0</v>
      </c>
      <c r="Y60" s="201">
        <f>'[1]5.Bezpečnosť, právo a por.'!$Q$71</f>
        <v>0</v>
      </c>
      <c r="Z60" s="201"/>
      <c r="AA60" s="203">
        <f>'[2]5.Bezpečnosť, právo a por.'!$S$70</f>
        <v>0</v>
      </c>
    </row>
    <row r="61" spans="1:27" ht="16.5" outlineLevel="1">
      <c r="A61" s="229"/>
      <c r="B61" s="245" t="s">
        <v>219</v>
      </c>
      <c r="C61" s="234" t="s">
        <v>220</v>
      </c>
      <c r="D61" s="200">
        <f t="shared" si="52"/>
        <v>1286</v>
      </c>
      <c r="E61" s="201">
        <v>1286</v>
      </c>
      <c r="F61" s="201">
        <f>'[2]5.Bezpečnosť, právo a por.'!$F$72</f>
        <v>0</v>
      </c>
      <c r="G61" s="202">
        <f>'[2]5.Bezpečnosť, právo a por.'!$G$72</f>
        <v>0</v>
      </c>
      <c r="H61" s="200">
        <f t="shared" si="53"/>
        <v>797</v>
      </c>
      <c r="I61" s="201">
        <v>797</v>
      </c>
      <c r="J61" s="201">
        <v>0</v>
      </c>
      <c r="K61" s="203">
        <f>'[2]5.Bezpečnosť, právo a por.'!$J$72</f>
        <v>0</v>
      </c>
      <c r="L61" s="204">
        <f t="shared" si="54"/>
        <v>1202</v>
      </c>
      <c r="M61" s="201">
        <f>'[1]5.Bezpečnosť, právo a por.'!$K$73</f>
        <v>1202</v>
      </c>
      <c r="N61" s="201">
        <f>'[2]5.Bezpečnosť, právo a por.'!$L$72</f>
        <v>0</v>
      </c>
      <c r="O61" s="203">
        <f>'[2]5.Bezpečnosť, právo a por.'!$M$72</f>
        <v>0</v>
      </c>
      <c r="P61" s="396">
        <f t="shared" si="55"/>
        <v>914.32</v>
      </c>
      <c r="Q61" s="397">
        <v>914.32</v>
      </c>
      <c r="R61" s="397">
        <v>0</v>
      </c>
      <c r="S61" s="398">
        <v>0</v>
      </c>
      <c r="T61" s="204">
        <f t="shared" si="56"/>
        <v>1650</v>
      </c>
      <c r="U61" s="201">
        <f>'[1]5.Bezpečnosť, právo a por.'!$Q$73</f>
        <v>1650</v>
      </c>
      <c r="V61" s="201">
        <f>'[2]5.Bezpečnosť, právo a por.'!$R$72</f>
        <v>0</v>
      </c>
      <c r="W61" s="203">
        <f>'[2]5.Bezpečnosť, právo a por.'!$S$72</f>
        <v>0</v>
      </c>
      <c r="X61" s="204">
        <f t="shared" si="57"/>
        <v>1650</v>
      </c>
      <c r="Y61" s="201">
        <f>'[1]5.Bezpečnosť, právo a por.'!$Q$73</f>
        <v>1650</v>
      </c>
      <c r="Z61" s="201">
        <f>'[2]5.Bezpečnosť, právo a por.'!$R$72</f>
        <v>0</v>
      </c>
      <c r="AA61" s="203">
        <f>'[2]5.Bezpečnosť, právo a por.'!$S$72</f>
        <v>0</v>
      </c>
    </row>
    <row r="62" spans="1:27" ht="15.75" outlineLevel="1">
      <c r="A62" s="229"/>
      <c r="B62" s="245" t="s">
        <v>221</v>
      </c>
      <c r="C62" s="215" t="s">
        <v>222</v>
      </c>
      <c r="D62" s="200">
        <f>SUM(D63:D66)</f>
        <v>255279.5</v>
      </c>
      <c r="E62" s="201">
        <f>SUM(E63:E66)</f>
        <v>255279.5</v>
      </c>
      <c r="F62" s="201">
        <f>SUM(F63:F66)</f>
        <v>0</v>
      </c>
      <c r="G62" s="202">
        <f>SUM(G63:G66)</f>
        <v>0</v>
      </c>
      <c r="H62" s="200">
        <f t="shared" si="53"/>
        <v>270995.5</v>
      </c>
      <c r="I62" s="201">
        <f>SUM(I63:I66)</f>
        <v>270995.5</v>
      </c>
      <c r="J62" s="201">
        <f>SUM(J63:J66)</f>
        <v>0</v>
      </c>
      <c r="K62" s="203">
        <f>SUM(K63:K66)</f>
        <v>0</v>
      </c>
      <c r="L62" s="204">
        <f t="shared" ref="L62:W62" si="58">SUM(L63:L66)</f>
        <v>228675</v>
      </c>
      <c r="M62" s="201">
        <f t="shared" si="58"/>
        <v>228675</v>
      </c>
      <c r="N62" s="201">
        <f t="shared" si="58"/>
        <v>0</v>
      </c>
      <c r="O62" s="203">
        <f t="shared" si="58"/>
        <v>0</v>
      </c>
      <c r="P62" s="203">
        <f t="shared" si="58"/>
        <v>203577.43</v>
      </c>
      <c r="Q62" s="203">
        <f t="shared" si="58"/>
        <v>203577.43</v>
      </c>
      <c r="R62" s="203">
        <f t="shared" si="58"/>
        <v>0</v>
      </c>
      <c r="S62" s="203">
        <f t="shared" si="58"/>
        <v>0</v>
      </c>
      <c r="T62" s="204">
        <f t="shared" si="58"/>
        <v>404921</v>
      </c>
      <c r="U62" s="201">
        <f t="shared" si="58"/>
        <v>337192</v>
      </c>
      <c r="V62" s="201">
        <f t="shared" si="58"/>
        <v>67729</v>
      </c>
      <c r="W62" s="203">
        <f t="shared" si="58"/>
        <v>0</v>
      </c>
      <c r="X62" s="204">
        <f t="shared" ref="X62:AA62" si="59">SUM(X63:X66)</f>
        <v>404921</v>
      </c>
      <c r="Y62" s="201">
        <f t="shared" si="59"/>
        <v>337192</v>
      </c>
      <c r="Z62" s="201">
        <f t="shared" si="59"/>
        <v>67729</v>
      </c>
      <c r="AA62" s="203">
        <f t="shared" si="59"/>
        <v>0</v>
      </c>
    </row>
    <row r="63" spans="1:27" ht="15.75" outlineLevel="1">
      <c r="A63" s="229"/>
      <c r="B63" s="205">
        <v>1</v>
      </c>
      <c r="C63" s="214" t="s">
        <v>223</v>
      </c>
      <c r="D63" s="207">
        <f>SUM(E63:G63)</f>
        <v>0</v>
      </c>
      <c r="E63" s="209">
        <v>0</v>
      </c>
      <c r="F63" s="209">
        <f>'[2]5.Bezpečnosť, právo a por.'!$F$85</f>
        <v>0</v>
      </c>
      <c r="G63" s="210">
        <f>'[2]5.Bezpečnosť, právo a por.'!$G$85</f>
        <v>0</v>
      </c>
      <c r="H63" s="207">
        <f t="shared" si="53"/>
        <v>0</v>
      </c>
      <c r="I63" s="209">
        <v>0</v>
      </c>
      <c r="J63" s="209">
        <v>0</v>
      </c>
      <c r="K63" s="211">
        <f>'[2]5.Bezpečnosť, právo a por.'!$J$85</f>
        <v>0</v>
      </c>
      <c r="L63" s="212">
        <f>SUM(M63:O63)</f>
        <v>0</v>
      </c>
      <c r="M63" s="209">
        <f>'[1]5.Bezpečnosť, právo a por.'!$K$86</f>
        <v>0</v>
      </c>
      <c r="N63" s="209">
        <f>'[2]5.Bezpečnosť, právo a por.'!$L$85</f>
        <v>0</v>
      </c>
      <c r="O63" s="211">
        <f>'[2]5.Bezpečnosť, právo a por.'!$M$85</f>
        <v>0</v>
      </c>
      <c r="P63" s="396">
        <f>SUM(Q63:S63)</f>
        <v>0</v>
      </c>
      <c r="Q63" s="399">
        <v>0</v>
      </c>
      <c r="R63" s="399">
        <v>0</v>
      </c>
      <c r="S63" s="400">
        <v>0</v>
      </c>
      <c r="T63" s="212">
        <f>SUM(U63:W63)</f>
        <v>163771</v>
      </c>
      <c r="U63" s="209">
        <f>'[2]5.Bezpečnosť, právo a por.'!$Q$86</f>
        <v>96042</v>
      </c>
      <c r="V63" s="209">
        <f>'[2]5.Bezpečnosť, právo a por.'!$R$86</f>
        <v>67729</v>
      </c>
      <c r="W63" s="211">
        <f>'[2]5.Bezpečnosť, právo a por.'!$S$86</f>
        <v>0</v>
      </c>
      <c r="X63" s="212">
        <f>SUM(Y63:AA63)</f>
        <v>163771</v>
      </c>
      <c r="Y63" s="209">
        <f>'[2]5.Bezpečnosť, právo a por.'!$Q$86</f>
        <v>96042</v>
      </c>
      <c r="Z63" s="209">
        <f>'[2]5.Bezpečnosť, právo a por.'!$R$86</f>
        <v>67729</v>
      </c>
      <c r="AA63" s="211">
        <f>'[2]5.Bezpečnosť, právo a por.'!$S$86</f>
        <v>0</v>
      </c>
    </row>
    <row r="64" spans="1:27" ht="15.75" outlineLevel="1">
      <c r="A64" s="229"/>
      <c r="B64" s="205">
        <v>2</v>
      </c>
      <c r="C64" s="214" t="s">
        <v>224</v>
      </c>
      <c r="D64" s="207">
        <f>SUM(E64:G64)</f>
        <v>57400.5</v>
      </c>
      <c r="E64" s="209">
        <v>57400.5</v>
      </c>
      <c r="F64" s="209">
        <f>'[2]5.Bezpečnosť, právo a por.'!$F$87</f>
        <v>0</v>
      </c>
      <c r="G64" s="210">
        <f>'[2]5.Bezpečnosť, právo a por.'!$G$87</f>
        <v>0</v>
      </c>
      <c r="H64" s="207">
        <f t="shared" si="53"/>
        <v>37515</v>
      </c>
      <c r="I64" s="209">
        <v>37515</v>
      </c>
      <c r="J64" s="209">
        <v>0</v>
      </c>
      <c r="K64" s="211">
        <f>'[2]5.Bezpečnosť, právo a por.'!$J$87</f>
        <v>0</v>
      </c>
      <c r="L64" s="212">
        <f>SUM(M64:O64)</f>
        <v>50143</v>
      </c>
      <c r="M64" s="209">
        <f>'[1]5.Bezpečnosť, právo a por.'!$K$89</f>
        <v>50143</v>
      </c>
      <c r="N64" s="209">
        <f>'[2]5.Bezpečnosť, právo a por.'!$L$87</f>
        <v>0</v>
      </c>
      <c r="O64" s="211">
        <f>'[2]5.Bezpečnosť, právo a por.'!$M$87</f>
        <v>0</v>
      </c>
      <c r="P64" s="396">
        <f>SUM(Q64:S64)</f>
        <v>32015.58</v>
      </c>
      <c r="Q64" s="399">
        <v>32015.58</v>
      </c>
      <c r="R64" s="399">
        <v>0</v>
      </c>
      <c r="S64" s="400">
        <v>0</v>
      </c>
      <c r="T64" s="212">
        <f>SUM(U64:W64)</f>
        <v>69000</v>
      </c>
      <c r="U64" s="209">
        <f>'[2]5.Bezpečnosť, právo a por.'!$Q$89</f>
        <v>69000</v>
      </c>
      <c r="V64" s="209">
        <f>'[2]5.Bezpečnosť, právo a por.'!$R$89</f>
        <v>0</v>
      </c>
      <c r="W64" s="211">
        <f>'[2]5.Bezpečnosť, právo a por.'!$S$89</f>
        <v>0</v>
      </c>
      <c r="X64" s="212">
        <f>SUM(Y64:AA64)</f>
        <v>69000</v>
      </c>
      <c r="Y64" s="209">
        <f>'[2]5.Bezpečnosť, právo a por.'!$Q$89</f>
        <v>69000</v>
      </c>
      <c r="Z64" s="209">
        <f>'[2]5.Bezpečnosť, právo a por.'!$R$89</f>
        <v>0</v>
      </c>
      <c r="AA64" s="211">
        <f>'[2]5.Bezpečnosť, právo a por.'!$S$89</f>
        <v>0</v>
      </c>
    </row>
    <row r="65" spans="1:27" ht="15.75" outlineLevel="1">
      <c r="A65" s="229"/>
      <c r="B65" s="205">
        <v>3</v>
      </c>
      <c r="C65" s="214" t="s">
        <v>225</v>
      </c>
      <c r="D65" s="207">
        <f>SUM(E65:G65)</f>
        <v>197723</v>
      </c>
      <c r="E65" s="209">
        <v>197723</v>
      </c>
      <c r="F65" s="209">
        <f>'[2]5.Bezpečnosť, právo a por.'!$F$90</f>
        <v>0</v>
      </c>
      <c r="G65" s="210">
        <f>'[2]5.Bezpečnosť, právo a por.'!$G$90</f>
        <v>0</v>
      </c>
      <c r="H65" s="207">
        <f t="shared" si="53"/>
        <v>233480.5</v>
      </c>
      <c r="I65" s="209">
        <v>233480.5</v>
      </c>
      <c r="J65" s="209">
        <v>0</v>
      </c>
      <c r="K65" s="211">
        <f>'[2]5.Bezpečnosť, právo a por.'!$J$90</f>
        <v>0</v>
      </c>
      <c r="L65" s="212">
        <f>SUM(M65:O65)</f>
        <v>178532</v>
      </c>
      <c r="M65" s="209">
        <f>'[1]5.Bezpečnosť, právo a por.'!$K$91</f>
        <v>178532</v>
      </c>
      <c r="N65" s="209">
        <f>'[2]5.Bezpečnosť, právo a por.'!$L$90</f>
        <v>0</v>
      </c>
      <c r="O65" s="211">
        <f>'[2]5.Bezpečnosť, právo a por.'!$M$90</f>
        <v>0</v>
      </c>
      <c r="P65" s="396">
        <f>SUM(Q65:S65)</f>
        <v>171561.85</v>
      </c>
      <c r="Q65" s="399">
        <v>171561.85</v>
      </c>
      <c r="R65" s="399">
        <v>0</v>
      </c>
      <c r="S65" s="400">
        <v>0</v>
      </c>
      <c r="T65" s="212">
        <f>SUM(U65:W65)</f>
        <v>172150</v>
      </c>
      <c r="U65" s="209">
        <f>'[2]5.Bezpečnosť, právo a por.'!$Q$91</f>
        <v>172150</v>
      </c>
      <c r="V65" s="209">
        <f>'[2]5.Bezpečnosť, právo a por.'!$R$91</f>
        <v>0</v>
      </c>
      <c r="W65" s="211">
        <f>'[2]5.Bezpečnosť, právo a por.'!$S$91</f>
        <v>0</v>
      </c>
      <c r="X65" s="212">
        <f>SUM(Y65:AA65)</f>
        <v>172150</v>
      </c>
      <c r="Y65" s="209">
        <f>'[2]5.Bezpečnosť, právo a por.'!$Q$91</f>
        <v>172150</v>
      </c>
      <c r="Z65" s="209">
        <f>'[2]5.Bezpečnosť, právo a por.'!$R$91</f>
        <v>0</v>
      </c>
      <c r="AA65" s="211">
        <f>'[2]5.Bezpečnosť, právo a por.'!$S$91</f>
        <v>0</v>
      </c>
    </row>
    <row r="66" spans="1:27" ht="15.75" outlineLevel="1">
      <c r="A66" s="229"/>
      <c r="B66" s="205">
        <v>4</v>
      </c>
      <c r="C66" s="214" t="s">
        <v>226</v>
      </c>
      <c r="D66" s="207">
        <f>SUM(E66:G66)</f>
        <v>156</v>
      </c>
      <c r="E66" s="209">
        <v>156</v>
      </c>
      <c r="F66" s="209">
        <f>'[2]5.Bezpečnosť, právo a por.'!$F$93</f>
        <v>0</v>
      </c>
      <c r="G66" s="210">
        <f>'[2]5.Bezpečnosť, právo a por.'!$G$93</f>
        <v>0</v>
      </c>
      <c r="H66" s="207">
        <f t="shared" si="53"/>
        <v>0</v>
      </c>
      <c r="I66" s="209">
        <v>0</v>
      </c>
      <c r="J66" s="209">
        <v>0</v>
      </c>
      <c r="K66" s="211">
        <f>'[2]5.Bezpečnosť, právo a por.'!$J$93</f>
        <v>0</v>
      </c>
      <c r="L66" s="212">
        <f>SUM(M66:O66)</f>
        <v>0</v>
      </c>
      <c r="M66" s="209">
        <f>'[1]5.Bezpečnosť, právo a por.'!$K$94</f>
        <v>0</v>
      </c>
      <c r="N66" s="209">
        <f>'[2]5.Bezpečnosť, právo a por.'!$L$93</f>
        <v>0</v>
      </c>
      <c r="O66" s="211">
        <f>'[2]5.Bezpečnosť, právo a por.'!$M$93</f>
        <v>0</v>
      </c>
      <c r="P66" s="396">
        <f>SUM(Q66:S66)</f>
        <v>0</v>
      </c>
      <c r="Q66" s="399">
        <v>0</v>
      </c>
      <c r="R66" s="399">
        <v>0</v>
      </c>
      <c r="S66" s="400">
        <v>0</v>
      </c>
      <c r="T66" s="212">
        <f>SUM(U66:W66)</f>
        <v>0</v>
      </c>
      <c r="U66" s="209">
        <f>'[1]5.Bezpečnosť, právo a por.'!$Q$94</f>
        <v>0</v>
      </c>
      <c r="V66" s="209">
        <f>'[2]5.Bezpečnosť, právo a por.'!$R$94</f>
        <v>0</v>
      </c>
      <c r="W66" s="211">
        <f>'[2]5.Bezpečnosť, právo a por.'!$S$94</f>
        <v>0</v>
      </c>
      <c r="X66" s="212">
        <f>SUM(Y66:AA66)</f>
        <v>0</v>
      </c>
      <c r="Y66" s="209">
        <f>'[1]5.Bezpečnosť, právo a por.'!$Q$94</f>
        <v>0</v>
      </c>
      <c r="Z66" s="209">
        <f>'[2]5.Bezpečnosť, právo a por.'!$R$94</f>
        <v>0</v>
      </c>
      <c r="AA66" s="211">
        <f>'[2]5.Bezpečnosť, právo a por.'!$S$94</f>
        <v>0</v>
      </c>
    </row>
    <row r="67" spans="1:27" ht="15.75" outlineLevel="1">
      <c r="A67" s="241"/>
      <c r="B67" s="245" t="s">
        <v>227</v>
      </c>
      <c r="C67" s="246" t="s">
        <v>228</v>
      </c>
      <c r="D67" s="200">
        <f t="shared" ref="D67:K67" si="60">SUM(D68:D69)</f>
        <v>1324</v>
      </c>
      <c r="E67" s="201">
        <f t="shared" si="60"/>
        <v>1324</v>
      </c>
      <c r="F67" s="201">
        <f t="shared" si="60"/>
        <v>0</v>
      </c>
      <c r="G67" s="202">
        <f t="shared" si="60"/>
        <v>0</v>
      </c>
      <c r="H67" s="200">
        <f t="shared" si="60"/>
        <v>865.6</v>
      </c>
      <c r="I67" s="201">
        <f t="shared" si="60"/>
        <v>865.6</v>
      </c>
      <c r="J67" s="201">
        <f t="shared" si="60"/>
        <v>0</v>
      </c>
      <c r="K67" s="203">
        <f t="shared" si="60"/>
        <v>0</v>
      </c>
      <c r="L67" s="204">
        <f t="shared" ref="L67:V67" si="61">SUM(L68:L69)</f>
        <v>1650</v>
      </c>
      <c r="M67" s="201">
        <f t="shared" si="61"/>
        <v>1650</v>
      </c>
      <c r="N67" s="201">
        <f t="shared" si="61"/>
        <v>0</v>
      </c>
      <c r="O67" s="203">
        <f t="shared" si="61"/>
        <v>0</v>
      </c>
      <c r="P67" s="203">
        <f t="shared" si="61"/>
        <v>26.7</v>
      </c>
      <c r="Q67" s="203">
        <f t="shared" si="61"/>
        <v>26.7</v>
      </c>
      <c r="R67" s="203">
        <f t="shared" si="61"/>
        <v>0</v>
      </c>
      <c r="S67" s="203">
        <f t="shared" si="61"/>
        <v>0</v>
      </c>
      <c r="T67" s="204">
        <f t="shared" si="61"/>
        <v>1300</v>
      </c>
      <c r="U67" s="201">
        <f t="shared" si="61"/>
        <v>1300</v>
      </c>
      <c r="V67" s="201">
        <f t="shared" si="61"/>
        <v>0</v>
      </c>
      <c r="W67" s="203">
        <f>SUM(W68:W69)</f>
        <v>0</v>
      </c>
      <c r="X67" s="204">
        <f t="shared" ref="X67:Z67" si="62">SUM(X68:X69)</f>
        <v>1300</v>
      </c>
      <c r="Y67" s="201">
        <f t="shared" si="62"/>
        <v>1300</v>
      </c>
      <c r="Z67" s="201">
        <f t="shared" si="62"/>
        <v>0</v>
      </c>
      <c r="AA67" s="203">
        <f>SUM(AA68:AA69)</f>
        <v>0</v>
      </c>
    </row>
    <row r="68" spans="1:27" ht="15.75" outlineLevel="1">
      <c r="A68" s="241"/>
      <c r="B68" s="205">
        <v>1</v>
      </c>
      <c r="C68" s="214" t="s">
        <v>229</v>
      </c>
      <c r="D68" s="207">
        <f>SUM(E68:G68)</f>
        <v>461</v>
      </c>
      <c r="E68" s="209">
        <v>461</v>
      </c>
      <c r="F68" s="209">
        <f>'[2]5.Bezpečnosť, právo a por.'!$F$97</f>
        <v>0</v>
      </c>
      <c r="G68" s="210">
        <f>'[2]5.Bezpečnosť, právo a por.'!$G$97</f>
        <v>0</v>
      </c>
      <c r="H68" s="207">
        <f>SUM(I68:K68)</f>
        <v>865.6</v>
      </c>
      <c r="I68" s="209">
        <f>'[2]5.Bezpečnosť, právo a por.'!$H$97</f>
        <v>865.6</v>
      </c>
      <c r="J68" s="209">
        <v>0</v>
      </c>
      <c r="K68" s="211">
        <f>'[2]5.Bezpečnosť, právo a por.'!$J$97</f>
        <v>0</v>
      </c>
      <c r="L68" s="212">
        <f>SUM(M68:O68)</f>
        <v>1650</v>
      </c>
      <c r="M68" s="209">
        <f>'[1]5.Bezpečnosť, právo a por.'!$K$98</f>
        <v>1650</v>
      </c>
      <c r="N68" s="209">
        <f>'[2]5.Bezpečnosť, právo a por.'!$L$97</f>
        <v>0</v>
      </c>
      <c r="O68" s="211">
        <f>'[2]5.Bezpečnosť, právo a por.'!$M$97</f>
        <v>0</v>
      </c>
      <c r="P68" s="396">
        <f>SUM(Q68:S68)</f>
        <v>26.7</v>
      </c>
      <c r="Q68" s="399">
        <v>26.7</v>
      </c>
      <c r="R68" s="399">
        <v>0</v>
      </c>
      <c r="S68" s="400">
        <v>0</v>
      </c>
      <c r="T68" s="212">
        <f>SUM(U68:W68)</f>
        <v>1300</v>
      </c>
      <c r="U68" s="209">
        <f>'[1]5.Bezpečnosť, právo a por.'!$Q$98</f>
        <v>1300</v>
      </c>
      <c r="V68" s="209">
        <f>'[2]5.Bezpečnosť, právo a por.'!$R$98</f>
        <v>0</v>
      </c>
      <c r="W68" s="211">
        <f>'[2]5.Bezpečnosť, právo a por.'!$S$98</f>
        <v>0</v>
      </c>
      <c r="X68" s="212">
        <f>SUM(Y68:AA68)</f>
        <v>1300</v>
      </c>
      <c r="Y68" s="209">
        <f>'[1]5.Bezpečnosť, právo a por.'!$Q$98</f>
        <v>1300</v>
      </c>
      <c r="Z68" s="209">
        <f>'[2]5.Bezpečnosť, právo a por.'!$R$98</f>
        <v>0</v>
      </c>
      <c r="AA68" s="211">
        <f>'[2]5.Bezpečnosť, právo a por.'!$S$98</f>
        <v>0</v>
      </c>
    </row>
    <row r="69" spans="1:27" ht="17.25" outlineLevel="1" thickBot="1">
      <c r="A69" s="241"/>
      <c r="B69" s="247">
        <v>2</v>
      </c>
      <c r="C69" s="248" t="s">
        <v>230</v>
      </c>
      <c r="D69" s="249">
        <f>SUM(E69:G69)</f>
        <v>863</v>
      </c>
      <c r="E69" s="250">
        <v>863</v>
      </c>
      <c r="F69" s="250">
        <f>'[2]5.Bezpečnosť, právo a por.'!$F$99</f>
        <v>0</v>
      </c>
      <c r="G69" s="251">
        <f>'[2]5.Bezpečnosť, právo a por.'!$G$99</f>
        <v>0</v>
      </c>
      <c r="H69" s="207">
        <f>SUM(I69:K69)</f>
        <v>0</v>
      </c>
      <c r="I69" s="252">
        <v>0</v>
      </c>
      <c r="J69" s="252">
        <v>0</v>
      </c>
      <c r="K69" s="253">
        <f>'[2]5.Bezpečnosť, právo a por.'!$J$99</f>
        <v>0</v>
      </c>
      <c r="L69" s="254">
        <f>SUM(M69:O69)</f>
        <v>0</v>
      </c>
      <c r="M69" s="250">
        <f>'[1]5.Bezpečnosť, právo a por.'!$K$100</f>
        <v>0</v>
      </c>
      <c r="N69" s="250">
        <f>'[2]5.Bezpečnosť, právo a por.'!$L$99</f>
        <v>0</v>
      </c>
      <c r="O69" s="255">
        <f>'[2]5.Bezpečnosť, právo a por.'!$M$99</f>
        <v>0</v>
      </c>
      <c r="P69" s="396">
        <f>SUM(Q69:S69)</f>
        <v>0</v>
      </c>
      <c r="Q69" s="414">
        <v>0</v>
      </c>
      <c r="R69" s="414">
        <v>0</v>
      </c>
      <c r="S69" s="415">
        <v>0</v>
      </c>
      <c r="T69" s="254">
        <f>SUM(U69:W69)</f>
        <v>0</v>
      </c>
      <c r="U69" s="250">
        <f>'[1]5.Bezpečnosť, právo a por.'!$Q$100</f>
        <v>0</v>
      </c>
      <c r="V69" s="250">
        <f>'[2]5.Bezpečnosť, právo a por.'!$R$100</f>
        <v>0</v>
      </c>
      <c r="W69" s="255">
        <f>'[2]5.Bezpečnosť, právo a por.'!$S$100</f>
        <v>0</v>
      </c>
      <c r="X69" s="254">
        <f>SUM(Y69:AA69)</f>
        <v>0</v>
      </c>
      <c r="Y69" s="250">
        <f>'[1]5.Bezpečnosť, právo a por.'!$Q$100</f>
        <v>0</v>
      </c>
      <c r="Z69" s="250">
        <f>'[2]5.Bezpečnosť, právo a por.'!$R$100</f>
        <v>0</v>
      </c>
      <c r="AA69" s="255">
        <f>'[2]5.Bezpečnosť, právo a por.'!$S$100</f>
        <v>0</v>
      </c>
    </row>
    <row r="70" spans="1:27" s="161" customFormat="1" ht="14.25" outlineLevel="1">
      <c r="A70" s="241"/>
      <c r="B70" s="224" t="s">
        <v>231</v>
      </c>
      <c r="C70" s="225"/>
      <c r="D70" s="193">
        <f t="shared" ref="D70:K70" si="63">D71+D74+D77</f>
        <v>754154</v>
      </c>
      <c r="E70" s="194">
        <f t="shared" si="63"/>
        <v>702096</v>
      </c>
      <c r="F70" s="194">
        <f t="shared" si="63"/>
        <v>52058</v>
      </c>
      <c r="G70" s="195">
        <f t="shared" si="63"/>
        <v>0</v>
      </c>
      <c r="H70" s="193">
        <f t="shared" si="63"/>
        <v>666597</v>
      </c>
      <c r="I70" s="194">
        <f t="shared" si="63"/>
        <v>666597</v>
      </c>
      <c r="J70" s="194">
        <f t="shared" si="63"/>
        <v>0</v>
      </c>
      <c r="K70" s="196">
        <f t="shared" si="63"/>
        <v>0</v>
      </c>
      <c r="L70" s="197">
        <f t="shared" ref="L70:W70" si="64">L71+L74+L77</f>
        <v>706415</v>
      </c>
      <c r="M70" s="194">
        <f t="shared" si="64"/>
        <v>706415</v>
      </c>
      <c r="N70" s="194">
        <f t="shared" si="64"/>
        <v>0</v>
      </c>
      <c r="O70" s="196">
        <f t="shared" si="64"/>
        <v>0</v>
      </c>
      <c r="P70" s="196">
        <f t="shared" si="64"/>
        <v>698135.79</v>
      </c>
      <c r="Q70" s="196">
        <f t="shared" si="64"/>
        <v>698135.79</v>
      </c>
      <c r="R70" s="196">
        <f t="shared" si="64"/>
        <v>0</v>
      </c>
      <c r="S70" s="196">
        <f t="shared" si="64"/>
        <v>0</v>
      </c>
      <c r="T70" s="197">
        <f t="shared" si="64"/>
        <v>765350</v>
      </c>
      <c r="U70" s="194">
        <f t="shared" si="64"/>
        <v>760350</v>
      </c>
      <c r="V70" s="194">
        <f t="shared" si="64"/>
        <v>5000</v>
      </c>
      <c r="W70" s="196">
        <f t="shared" si="64"/>
        <v>0</v>
      </c>
      <c r="X70" s="197">
        <f t="shared" ref="X70:AA70" si="65">X71+X74+X77</f>
        <v>765350</v>
      </c>
      <c r="Y70" s="194">
        <f t="shared" si="65"/>
        <v>760350</v>
      </c>
      <c r="Z70" s="194">
        <f t="shared" si="65"/>
        <v>5000</v>
      </c>
      <c r="AA70" s="196">
        <f t="shared" si="65"/>
        <v>0</v>
      </c>
    </row>
    <row r="71" spans="1:27" ht="15.75" outlineLevel="1">
      <c r="A71" s="226"/>
      <c r="B71" s="245" t="s">
        <v>232</v>
      </c>
      <c r="C71" s="246" t="s">
        <v>233</v>
      </c>
      <c r="D71" s="200">
        <f t="shared" ref="D71:K71" si="66">SUM(D72:D73)</f>
        <v>518307</v>
      </c>
      <c r="E71" s="201">
        <f t="shared" si="66"/>
        <v>518307</v>
      </c>
      <c r="F71" s="201">
        <f t="shared" si="66"/>
        <v>0</v>
      </c>
      <c r="G71" s="202">
        <f t="shared" si="66"/>
        <v>0</v>
      </c>
      <c r="H71" s="200">
        <f t="shared" si="66"/>
        <v>514507</v>
      </c>
      <c r="I71" s="201">
        <f t="shared" si="66"/>
        <v>514507</v>
      </c>
      <c r="J71" s="201">
        <f t="shared" si="66"/>
        <v>0</v>
      </c>
      <c r="K71" s="203">
        <f t="shared" si="66"/>
        <v>0</v>
      </c>
      <c r="L71" s="204">
        <f t="shared" ref="L71:W71" si="67">SUM(L72:L73)</f>
        <v>524828</v>
      </c>
      <c r="M71" s="201">
        <f t="shared" si="67"/>
        <v>524828</v>
      </c>
      <c r="N71" s="201">
        <f t="shared" si="67"/>
        <v>0</v>
      </c>
      <c r="O71" s="203">
        <f t="shared" si="67"/>
        <v>0</v>
      </c>
      <c r="P71" s="203">
        <f t="shared" si="67"/>
        <v>524715.03</v>
      </c>
      <c r="Q71" s="203">
        <f t="shared" si="67"/>
        <v>524715.03</v>
      </c>
      <c r="R71" s="203">
        <f t="shared" si="67"/>
        <v>0</v>
      </c>
      <c r="S71" s="203">
        <f t="shared" si="67"/>
        <v>0</v>
      </c>
      <c r="T71" s="204">
        <f t="shared" si="67"/>
        <v>595550</v>
      </c>
      <c r="U71" s="201">
        <f t="shared" si="67"/>
        <v>590550</v>
      </c>
      <c r="V71" s="201">
        <f t="shared" si="67"/>
        <v>5000</v>
      </c>
      <c r="W71" s="203">
        <f t="shared" si="67"/>
        <v>0</v>
      </c>
      <c r="X71" s="204">
        <f t="shared" ref="X71:AA71" si="68">SUM(X72:X73)</f>
        <v>595550</v>
      </c>
      <c r="Y71" s="201">
        <f t="shared" si="68"/>
        <v>590550</v>
      </c>
      <c r="Z71" s="201">
        <f t="shared" si="68"/>
        <v>5000</v>
      </c>
      <c r="AA71" s="203">
        <f t="shared" si="68"/>
        <v>0</v>
      </c>
    </row>
    <row r="72" spans="1:27" ht="15.75" outlineLevel="1">
      <c r="A72" s="229"/>
      <c r="B72" s="205">
        <v>1</v>
      </c>
      <c r="C72" s="256" t="s">
        <v>234</v>
      </c>
      <c r="D72" s="207">
        <f>SUM(E72:G72)</f>
        <v>278</v>
      </c>
      <c r="E72" s="209">
        <v>278</v>
      </c>
      <c r="F72" s="209">
        <f>'[2]6.Odpadové hospodárstvo'!$F$5</f>
        <v>0</v>
      </c>
      <c r="G72" s="210">
        <f>'[2]6.Odpadové hospodárstvo'!$G$5</f>
        <v>0</v>
      </c>
      <c r="H72" s="207">
        <f>SUM(I72:K72)</f>
        <v>265</v>
      </c>
      <c r="I72" s="209">
        <v>265</v>
      </c>
      <c r="J72" s="209">
        <f>'[2]6.Odpadové hospodárstvo'!$I$5</f>
        <v>0</v>
      </c>
      <c r="K72" s="211">
        <f>'[2]6.Odpadové hospodárstvo'!$J$5</f>
        <v>0</v>
      </c>
      <c r="L72" s="212">
        <f>SUM(M72:O72)</f>
        <v>400</v>
      </c>
      <c r="M72" s="209">
        <f>'[1]6.Odpadové hospodárstvo'!$K$5</f>
        <v>400</v>
      </c>
      <c r="N72" s="209">
        <f>'[2]6.Odpadové hospodárstvo'!$L$5</f>
        <v>0</v>
      </c>
      <c r="O72" s="211">
        <f>'[2]6.Odpadové hospodárstvo'!$M$5</f>
        <v>0</v>
      </c>
      <c r="P72" s="396">
        <f>SUM(Q72:S72)</f>
        <v>287.73</v>
      </c>
      <c r="Q72" s="399">
        <v>287.73</v>
      </c>
      <c r="R72" s="399">
        <v>0</v>
      </c>
      <c r="S72" s="400">
        <v>0</v>
      </c>
      <c r="T72" s="212">
        <f>SUM(U72:W72)</f>
        <v>5550</v>
      </c>
      <c r="U72" s="209">
        <f>'[1]6.Odpadové hospodárstvo'!$Q$5</f>
        <v>550</v>
      </c>
      <c r="V72" s="209">
        <f>'[2]6.Odpadové hospodárstvo'!$R$5</f>
        <v>5000</v>
      </c>
      <c r="W72" s="211">
        <f>'[2]6.Odpadové hospodárstvo'!$S$5</f>
        <v>0</v>
      </c>
      <c r="X72" s="212">
        <f>SUM(Y72:AA72)</f>
        <v>5550</v>
      </c>
      <c r="Y72" s="209">
        <f>'[1]6.Odpadové hospodárstvo'!$Q$5</f>
        <v>550</v>
      </c>
      <c r="Z72" s="209">
        <f>'[2]6.Odpadové hospodárstvo'!$R$5</f>
        <v>5000</v>
      </c>
      <c r="AA72" s="211">
        <f>'[2]6.Odpadové hospodárstvo'!$S$5</f>
        <v>0</v>
      </c>
    </row>
    <row r="73" spans="1:27" ht="15.75" outlineLevel="1">
      <c r="A73" s="229"/>
      <c r="B73" s="205">
        <v>2</v>
      </c>
      <c r="C73" s="214" t="s">
        <v>235</v>
      </c>
      <c r="D73" s="207">
        <f>SUM(E73:G73)</f>
        <v>518029</v>
      </c>
      <c r="E73" s="209">
        <v>518029</v>
      </c>
      <c r="F73" s="209">
        <f>'[2]6.Odpadové hospodárstvo'!$F$9</f>
        <v>0</v>
      </c>
      <c r="G73" s="210">
        <f>'[2]6.Odpadové hospodárstvo'!$G$9</f>
        <v>0</v>
      </c>
      <c r="H73" s="207">
        <f>SUM(I73:K73)</f>
        <v>514242</v>
      </c>
      <c r="I73" s="209">
        <v>514242</v>
      </c>
      <c r="J73" s="209">
        <f>'[2]6.Odpadové hospodárstvo'!$I$9</f>
        <v>0</v>
      </c>
      <c r="K73" s="211">
        <f>'[2]6.Odpadové hospodárstvo'!$J$9</f>
        <v>0</v>
      </c>
      <c r="L73" s="212">
        <f>SUM(M73:O73)</f>
        <v>524428</v>
      </c>
      <c r="M73" s="209">
        <f>'[1]6.Odpadové hospodárstvo'!$K$8</f>
        <v>524428</v>
      </c>
      <c r="N73" s="209">
        <f>'[2]6.Odpadové hospodárstvo'!$L$9</f>
        <v>0</v>
      </c>
      <c r="O73" s="211">
        <f>'[2]6.Odpadové hospodárstvo'!$M$9</f>
        <v>0</v>
      </c>
      <c r="P73" s="396">
        <f>SUM(Q73:S73)</f>
        <v>524427.30000000005</v>
      </c>
      <c r="Q73" s="399">
        <v>524427.30000000005</v>
      </c>
      <c r="R73" s="399">
        <v>0</v>
      </c>
      <c r="S73" s="400">
        <v>0</v>
      </c>
      <c r="T73" s="212">
        <f>SUM(U73:W73)</f>
        <v>590000</v>
      </c>
      <c r="U73" s="209">
        <f>'[1]6.Odpadové hospodárstvo'!$Q$8</f>
        <v>590000</v>
      </c>
      <c r="V73" s="209">
        <f>'[2]6.Odpadové hospodárstvo'!$R$9</f>
        <v>0</v>
      </c>
      <c r="W73" s="211">
        <f>'[2]6.Odpadové hospodárstvo'!$S$9</f>
        <v>0</v>
      </c>
      <c r="X73" s="212">
        <f>SUM(Y73:AA73)</f>
        <v>590000</v>
      </c>
      <c r="Y73" s="209">
        <f>'[1]6.Odpadové hospodárstvo'!$Q$8</f>
        <v>590000</v>
      </c>
      <c r="Z73" s="209">
        <f>'[2]6.Odpadové hospodárstvo'!$R$9</f>
        <v>0</v>
      </c>
      <c r="AA73" s="211">
        <f>'[2]6.Odpadové hospodárstvo'!$S$9</f>
        <v>0</v>
      </c>
    </row>
    <row r="74" spans="1:27" ht="15.75" outlineLevel="1">
      <c r="A74" s="229"/>
      <c r="B74" s="245" t="s">
        <v>236</v>
      </c>
      <c r="C74" s="215" t="s">
        <v>237</v>
      </c>
      <c r="D74" s="200">
        <f t="shared" ref="D74:K74" si="69">SUM(D75:D76)</f>
        <v>107980</v>
      </c>
      <c r="E74" s="201">
        <f t="shared" si="69"/>
        <v>107980</v>
      </c>
      <c r="F74" s="201">
        <f t="shared" si="69"/>
        <v>0</v>
      </c>
      <c r="G74" s="202">
        <f t="shared" si="69"/>
        <v>0</v>
      </c>
      <c r="H74" s="200">
        <f t="shared" si="69"/>
        <v>78763</v>
      </c>
      <c r="I74" s="201">
        <f t="shared" si="69"/>
        <v>78763</v>
      </c>
      <c r="J74" s="201">
        <f t="shared" si="69"/>
        <v>0</v>
      </c>
      <c r="K74" s="203">
        <f t="shared" si="69"/>
        <v>0</v>
      </c>
      <c r="L74" s="204">
        <f t="shared" ref="L74:W74" si="70">SUM(L75:L76)</f>
        <v>96087</v>
      </c>
      <c r="M74" s="201">
        <f t="shared" si="70"/>
        <v>96087</v>
      </c>
      <c r="N74" s="201">
        <f t="shared" si="70"/>
        <v>0</v>
      </c>
      <c r="O74" s="203">
        <f t="shared" si="70"/>
        <v>0</v>
      </c>
      <c r="P74" s="396">
        <v>94003.83</v>
      </c>
      <c r="Q74" s="397">
        <v>94003.83</v>
      </c>
      <c r="R74" s="397">
        <v>0</v>
      </c>
      <c r="S74" s="398">
        <v>0</v>
      </c>
      <c r="T74" s="204">
        <f t="shared" si="70"/>
        <v>87200</v>
      </c>
      <c r="U74" s="201">
        <f t="shared" si="70"/>
        <v>87200</v>
      </c>
      <c r="V74" s="201">
        <f t="shared" si="70"/>
        <v>0</v>
      </c>
      <c r="W74" s="203">
        <f t="shared" si="70"/>
        <v>0</v>
      </c>
      <c r="X74" s="204">
        <f t="shared" ref="X74:AA74" si="71">SUM(X75:X76)</f>
        <v>87200</v>
      </c>
      <c r="Y74" s="201">
        <f t="shared" si="71"/>
        <v>87200</v>
      </c>
      <c r="Z74" s="201">
        <f t="shared" si="71"/>
        <v>0</v>
      </c>
      <c r="AA74" s="203">
        <f t="shared" si="71"/>
        <v>0</v>
      </c>
    </row>
    <row r="75" spans="1:27" ht="15.75" outlineLevel="1">
      <c r="A75" s="229"/>
      <c r="B75" s="205">
        <v>1</v>
      </c>
      <c r="C75" s="214" t="s">
        <v>238</v>
      </c>
      <c r="D75" s="207">
        <f>SUM(E75:G75)</f>
        <v>97706</v>
      </c>
      <c r="E75" s="209">
        <v>97706</v>
      </c>
      <c r="F75" s="209">
        <f>'[2]6.Odpadové hospodárstvo'!$F$14</f>
        <v>0</v>
      </c>
      <c r="G75" s="210">
        <f>'[2]6.Odpadové hospodárstvo'!$G$14</f>
        <v>0</v>
      </c>
      <c r="H75" s="207">
        <f>SUM(I75:K75)</f>
        <v>68842</v>
      </c>
      <c r="I75" s="209">
        <v>68842</v>
      </c>
      <c r="J75" s="209">
        <f>'[2]6.Odpadové hospodárstvo'!$I$14</f>
        <v>0</v>
      </c>
      <c r="K75" s="211">
        <f>'[2]6.Odpadové hospodárstvo'!$J$14</f>
        <v>0</v>
      </c>
      <c r="L75" s="212">
        <f>SUM(M75:O75)</f>
        <v>82087</v>
      </c>
      <c r="M75" s="209">
        <f>'[1]6.Odpadové hospodárstvo'!$K$12</f>
        <v>82087</v>
      </c>
      <c r="N75" s="209">
        <f>'[2]6.Odpadové hospodárstvo'!$L$14</f>
        <v>0</v>
      </c>
      <c r="O75" s="211">
        <f>'[2]6.Odpadové hospodárstvo'!$M$14</f>
        <v>0</v>
      </c>
      <c r="P75" s="396">
        <v>82086.899999999994</v>
      </c>
      <c r="Q75" s="399">
        <v>82086.899999999994</v>
      </c>
      <c r="R75" s="399">
        <v>0</v>
      </c>
      <c r="S75" s="400">
        <v>0</v>
      </c>
      <c r="T75" s="212">
        <f>SUM(U75:W75)</f>
        <v>73500</v>
      </c>
      <c r="U75" s="209">
        <f>'[1]6.Odpadové hospodárstvo'!$Q$12</f>
        <v>73500</v>
      </c>
      <c r="V75" s="209">
        <f>'[2]6.Odpadové hospodárstvo'!$R$14</f>
        <v>0</v>
      </c>
      <c r="W75" s="211">
        <f>'[2]6.Odpadové hospodárstvo'!$S$14</f>
        <v>0</v>
      </c>
      <c r="X75" s="212">
        <f>SUM(Y75:AA75)</f>
        <v>73500</v>
      </c>
      <c r="Y75" s="209">
        <f>'[1]6.Odpadové hospodárstvo'!$Q$12</f>
        <v>73500</v>
      </c>
      <c r="Z75" s="209">
        <f>'[2]6.Odpadové hospodárstvo'!$R$14</f>
        <v>0</v>
      </c>
      <c r="AA75" s="211">
        <f>'[2]6.Odpadové hospodárstvo'!$S$14</f>
        <v>0</v>
      </c>
    </row>
    <row r="76" spans="1:27" ht="15.75" outlineLevel="1">
      <c r="A76" s="229"/>
      <c r="B76" s="205">
        <v>2</v>
      </c>
      <c r="C76" s="256" t="s">
        <v>239</v>
      </c>
      <c r="D76" s="207">
        <f>SUM(E76:G76)</f>
        <v>10274</v>
      </c>
      <c r="E76" s="209">
        <v>10274</v>
      </c>
      <c r="F76" s="208">
        <f>'[2]6.Odpadové hospodárstvo'!$F$18</f>
        <v>0</v>
      </c>
      <c r="G76" s="210">
        <f>'[2]6.Odpadové hospodárstvo'!$G$18</f>
        <v>0</v>
      </c>
      <c r="H76" s="207">
        <f>SUM(I76:K76)</f>
        <v>9921</v>
      </c>
      <c r="I76" s="209">
        <v>9921</v>
      </c>
      <c r="J76" s="209">
        <f>'[2]6.Odpadové hospodárstvo'!$I$18</f>
        <v>0</v>
      </c>
      <c r="K76" s="211">
        <f>'[2]6.Odpadové hospodárstvo'!$J$18</f>
        <v>0</v>
      </c>
      <c r="L76" s="212">
        <f>SUM(M76:O76)</f>
        <v>14000</v>
      </c>
      <c r="M76" s="209">
        <f>'[1]6.Odpadové hospodárstvo'!$K$16</f>
        <v>14000</v>
      </c>
      <c r="N76" s="208">
        <f>'[2]6.Odpadové hospodárstvo'!$L$18</f>
        <v>0</v>
      </c>
      <c r="O76" s="211">
        <f>'[2]6.Odpadové hospodárstvo'!$M$18</f>
        <v>0</v>
      </c>
      <c r="P76" s="396">
        <v>11916.93</v>
      </c>
      <c r="Q76" s="399">
        <v>11916.93</v>
      </c>
      <c r="R76" s="399">
        <v>0</v>
      </c>
      <c r="S76" s="400">
        <v>0</v>
      </c>
      <c r="T76" s="212">
        <f>SUM(U76:W76)</f>
        <v>13700</v>
      </c>
      <c r="U76" s="209">
        <f>'[1]6.Odpadové hospodárstvo'!$Q$16</f>
        <v>13700</v>
      </c>
      <c r="V76" s="208">
        <f>'[2]6.Odpadové hospodárstvo'!$R$18</f>
        <v>0</v>
      </c>
      <c r="W76" s="211">
        <f>'[2]6.Odpadové hospodárstvo'!$S$18</f>
        <v>0</v>
      </c>
      <c r="X76" s="212">
        <f>SUM(Y76:AA76)</f>
        <v>13700</v>
      </c>
      <c r="Y76" s="209">
        <f>'[1]6.Odpadové hospodárstvo'!$Q$16</f>
        <v>13700</v>
      </c>
      <c r="Z76" s="208">
        <f>'[2]6.Odpadové hospodárstvo'!$R$18</f>
        <v>0</v>
      </c>
      <c r="AA76" s="211">
        <f>'[2]6.Odpadové hospodárstvo'!$S$18</f>
        <v>0</v>
      </c>
    </row>
    <row r="77" spans="1:27" ht="16.5" outlineLevel="1" thickBot="1">
      <c r="A77" s="229"/>
      <c r="B77" s="257" t="s">
        <v>240</v>
      </c>
      <c r="C77" s="258" t="s">
        <v>241</v>
      </c>
      <c r="D77" s="218">
        <f>SUM(E77:G77)</f>
        <v>127867</v>
      </c>
      <c r="E77" s="219">
        <v>75809</v>
      </c>
      <c r="F77" s="219">
        <v>52058</v>
      </c>
      <c r="G77" s="220">
        <f>'[2]6.Odpadové hospodárstvo'!$G$20</f>
        <v>0</v>
      </c>
      <c r="H77" s="230">
        <f>SUM(I77:K77)</f>
        <v>73327</v>
      </c>
      <c r="I77" s="221">
        <v>73327</v>
      </c>
      <c r="J77" s="221">
        <f>'[2]6.Odpadové hospodárstvo'!$I$20</f>
        <v>0</v>
      </c>
      <c r="K77" s="222">
        <f>'[2]6.Odpadové hospodárstvo'!$J$20</f>
        <v>0</v>
      </c>
      <c r="L77" s="231">
        <f>SUM(M77:O77)</f>
        <v>85500</v>
      </c>
      <c r="M77" s="219">
        <f>'[1]6.Odpadové hospodárstvo'!$K$18</f>
        <v>85500</v>
      </c>
      <c r="N77" s="219">
        <f>'[2]6.Odpadové hospodárstvo'!$L$20</f>
        <v>0</v>
      </c>
      <c r="O77" s="232">
        <f>'[2]6.Odpadové hospodárstvo'!$M$20</f>
        <v>0</v>
      </c>
      <c r="P77" s="406">
        <v>79416.929999999993</v>
      </c>
      <c r="Q77" s="407">
        <v>79416.929999999993</v>
      </c>
      <c r="R77" s="407">
        <v>0</v>
      </c>
      <c r="S77" s="408">
        <v>0</v>
      </c>
      <c r="T77" s="231">
        <f>SUM(U77:W77)</f>
        <v>82600</v>
      </c>
      <c r="U77" s="219">
        <f>'[1]6.Odpadové hospodárstvo'!$Q$18</f>
        <v>82600</v>
      </c>
      <c r="V77" s="219">
        <f>'[2]6.Odpadové hospodárstvo'!$R$20</f>
        <v>0</v>
      </c>
      <c r="W77" s="232">
        <f>'[2]6.Odpadové hospodárstvo'!$S$20</f>
        <v>0</v>
      </c>
      <c r="X77" s="231">
        <f>SUM(Y77:AA77)</f>
        <v>82600</v>
      </c>
      <c r="Y77" s="219">
        <f>'[1]6.Odpadové hospodárstvo'!$Q$18</f>
        <v>82600</v>
      </c>
      <c r="Z77" s="219">
        <f>'[2]6.Odpadové hospodárstvo'!$R$20</f>
        <v>0</v>
      </c>
      <c r="AA77" s="232">
        <f>'[2]6.Odpadové hospodárstvo'!$S$20</f>
        <v>0</v>
      </c>
    </row>
    <row r="78" spans="1:27" s="161" customFormat="1" ht="14.25" outlineLevel="1">
      <c r="A78" s="238"/>
      <c r="B78" s="224" t="s">
        <v>242</v>
      </c>
      <c r="C78" s="225"/>
      <c r="D78" s="193">
        <f t="shared" ref="D78:K78" si="72">D79+D87+D90</f>
        <v>820675.98</v>
      </c>
      <c r="E78" s="194">
        <f t="shared" si="72"/>
        <v>195786.97999999998</v>
      </c>
      <c r="F78" s="194">
        <f t="shared" si="72"/>
        <v>416653</v>
      </c>
      <c r="G78" s="195">
        <f t="shared" si="72"/>
        <v>208236</v>
      </c>
      <c r="H78" s="193">
        <f t="shared" si="72"/>
        <v>716848.1</v>
      </c>
      <c r="I78" s="194">
        <f t="shared" si="72"/>
        <v>248705.1</v>
      </c>
      <c r="J78" s="194">
        <f t="shared" si="72"/>
        <v>162959</v>
      </c>
      <c r="K78" s="196">
        <f t="shared" si="72"/>
        <v>305184</v>
      </c>
      <c r="L78" s="197">
        <f t="shared" ref="L78:W78" si="73">L79+L87+L90</f>
        <v>1043243</v>
      </c>
      <c r="M78" s="194">
        <f t="shared" si="73"/>
        <v>322674</v>
      </c>
      <c r="N78" s="194">
        <f t="shared" si="73"/>
        <v>415385</v>
      </c>
      <c r="O78" s="196">
        <f t="shared" si="73"/>
        <v>305184</v>
      </c>
      <c r="P78" s="196">
        <f t="shared" si="73"/>
        <v>948075.11</v>
      </c>
      <c r="Q78" s="196">
        <f t="shared" si="73"/>
        <v>274180.22000000003</v>
      </c>
      <c r="R78" s="196">
        <f t="shared" si="73"/>
        <v>368710.89</v>
      </c>
      <c r="S78" s="196">
        <f t="shared" si="73"/>
        <v>305184</v>
      </c>
      <c r="T78" s="197">
        <f t="shared" si="73"/>
        <v>958067</v>
      </c>
      <c r="U78" s="194">
        <f t="shared" si="73"/>
        <v>436169</v>
      </c>
      <c r="V78" s="194">
        <f t="shared" si="73"/>
        <v>128850</v>
      </c>
      <c r="W78" s="196">
        <f t="shared" si="73"/>
        <v>393048</v>
      </c>
      <c r="X78" s="197">
        <f t="shared" ref="X78:AA78" si="74">X79+X87+X90</f>
        <v>958067</v>
      </c>
      <c r="Y78" s="194">
        <f t="shared" si="74"/>
        <v>436169</v>
      </c>
      <c r="Z78" s="194">
        <f t="shared" si="74"/>
        <v>128850</v>
      </c>
      <c r="AA78" s="196">
        <f t="shared" si="74"/>
        <v>393048</v>
      </c>
    </row>
    <row r="79" spans="1:27" ht="15.75" outlineLevel="1">
      <c r="A79" s="229"/>
      <c r="B79" s="245" t="s">
        <v>243</v>
      </c>
      <c r="C79" s="215" t="s">
        <v>244</v>
      </c>
      <c r="D79" s="200">
        <f t="shared" ref="D79:K79" si="75">SUM(D80:D86)</f>
        <v>752208.98</v>
      </c>
      <c r="E79" s="201">
        <f t="shared" si="75"/>
        <v>195420.97999999998</v>
      </c>
      <c r="F79" s="201">
        <f t="shared" si="75"/>
        <v>348552</v>
      </c>
      <c r="G79" s="202">
        <f t="shared" si="75"/>
        <v>208236</v>
      </c>
      <c r="H79" s="200">
        <f t="shared" si="75"/>
        <v>716581.5</v>
      </c>
      <c r="I79" s="201">
        <f t="shared" si="75"/>
        <v>248438.5</v>
      </c>
      <c r="J79" s="201">
        <f t="shared" si="75"/>
        <v>162959</v>
      </c>
      <c r="K79" s="203">
        <f t="shared" si="75"/>
        <v>305184</v>
      </c>
      <c r="L79" s="204">
        <f t="shared" ref="L79:W79" si="76">SUM(L80:L86)</f>
        <v>1039593</v>
      </c>
      <c r="M79" s="201">
        <f t="shared" si="76"/>
        <v>319024</v>
      </c>
      <c r="N79" s="201">
        <f t="shared" si="76"/>
        <v>415385</v>
      </c>
      <c r="O79" s="203">
        <f t="shared" si="76"/>
        <v>305184</v>
      </c>
      <c r="P79" s="203">
        <f t="shared" si="76"/>
        <v>948075.11</v>
      </c>
      <c r="Q79" s="203">
        <f t="shared" si="76"/>
        <v>274180.22000000003</v>
      </c>
      <c r="R79" s="203">
        <f t="shared" si="76"/>
        <v>368710.89</v>
      </c>
      <c r="S79" s="203">
        <f t="shared" si="76"/>
        <v>305184</v>
      </c>
      <c r="T79" s="204">
        <f t="shared" si="76"/>
        <v>829067</v>
      </c>
      <c r="U79" s="201">
        <f t="shared" si="76"/>
        <v>427169</v>
      </c>
      <c r="V79" s="201">
        <f t="shared" si="76"/>
        <v>8850</v>
      </c>
      <c r="W79" s="203">
        <f t="shared" si="76"/>
        <v>393048</v>
      </c>
      <c r="X79" s="204">
        <f t="shared" ref="X79:AA79" si="77">SUM(X80:X86)</f>
        <v>829067</v>
      </c>
      <c r="Y79" s="201">
        <f t="shared" si="77"/>
        <v>427169</v>
      </c>
      <c r="Z79" s="201">
        <f t="shared" si="77"/>
        <v>8850</v>
      </c>
      <c r="AA79" s="203">
        <f t="shared" si="77"/>
        <v>393048</v>
      </c>
    </row>
    <row r="80" spans="1:27" ht="15.75" outlineLevel="1">
      <c r="A80" s="229"/>
      <c r="B80" s="205">
        <v>1</v>
      </c>
      <c r="C80" s="228" t="s">
        <v>245</v>
      </c>
      <c r="D80" s="207">
        <f t="shared" ref="D80:D86" si="78">SUM(E80:G80)</f>
        <v>0</v>
      </c>
      <c r="E80" s="209">
        <f>'[2]7.Komunikácie'!$E$5</f>
        <v>0</v>
      </c>
      <c r="F80" s="209">
        <f>'[2]7.Komunikácie'!$F$5</f>
        <v>0</v>
      </c>
      <c r="G80" s="210">
        <f>'[2]7.Komunikácie'!$G$5</f>
        <v>0</v>
      </c>
      <c r="H80" s="207">
        <f t="shared" ref="H80:H86" si="79">SUM(I80:K80)</f>
        <v>0</v>
      </c>
      <c r="I80" s="209">
        <v>0</v>
      </c>
      <c r="J80" s="209">
        <v>0</v>
      </c>
      <c r="K80" s="211">
        <v>0</v>
      </c>
      <c r="L80" s="212">
        <f t="shared" ref="L80:L86" si="80">SUM(M80:O80)</f>
        <v>0</v>
      </c>
      <c r="M80" s="209">
        <f>'[1]7.Komunikácie'!$K$5</f>
        <v>0</v>
      </c>
      <c r="N80" s="209">
        <f>'[2]7.Komunikácie'!$L$5</f>
        <v>0</v>
      </c>
      <c r="O80" s="211">
        <f>'[2]7.Komunikácie'!$M$5</f>
        <v>0</v>
      </c>
      <c r="P80" s="396">
        <f>SUM(Q80:S80)</f>
        <v>0</v>
      </c>
      <c r="Q80" s="399">
        <v>0</v>
      </c>
      <c r="R80" s="399">
        <v>0</v>
      </c>
      <c r="S80" s="400">
        <v>0</v>
      </c>
      <c r="T80" s="212">
        <f t="shared" ref="T80:T86" si="81">SUM(U80:W80)</f>
        <v>0</v>
      </c>
      <c r="U80" s="209">
        <f>'[1]7.Komunikácie'!$Q$5</f>
        <v>0</v>
      </c>
      <c r="V80" s="209">
        <f>'[2]7.Komunikácie'!$R$5</f>
        <v>0</v>
      </c>
      <c r="W80" s="211">
        <f>'[2]7.Komunikácie'!$S$5</f>
        <v>0</v>
      </c>
      <c r="X80" s="212">
        <f t="shared" ref="X80:X86" si="82">SUM(Y80:AA80)</f>
        <v>0</v>
      </c>
      <c r="Y80" s="209">
        <f>'[1]7.Komunikácie'!$Q$5</f>
        <v>0</v>
      </c>
      <c r="Z80" s="209">
        <f>'[2]7.Komunikácie'!$R$5</f>
        <v>0</v>
      </c>
      <c r="AA80" s="211">
        <f>'[2]7.Komunikácie'!$S$5</f>
        <v>0</v>
      </c>
    </row>
    <row r="81" spans="1:27" ht="15.75" outlineLevel="1">
      <c r="A81" s="229"/>
      <c r="B81" s="205">
        <v>2</v>
      </c>
      <c r="C81" s="228" t="s">
        <v>246</v>
      </c>
      <c r="D81" s="207">
        <f t="shared" si="78"/>
        <v>602449.49</v>
      </c>
      <c r="E81" s="209">
        <v>45661.49</v>
      </c>
      <c r="F81" s="209">
        <v>348552</v>
      </c>
      <c r="G81" s="210">
        <v>208236</v>
      </c>
      <c r="H81" s="207">
        <f t="shared" si="79"/>
        <v>534980</v>
      </c>
      <c r="I81" s="209">
        <v>66837</v>
      </c>
      <c r="J81" s="209">
        <v>162959</v>
      </c>
      <c r="K81" s="211">
        <v>305184</v>
      </c>
      <c r="L81" s="212">
        <f t="shared" si="80"/>
        <v>863625</v>
      </c>
      <c r="M81" s="209">
        <f>'[1]7.Komunikácie'!$K$7</f>
        <v>143056</v>
      </c>
      <c r="N81" s="209">
        <f>'[1]7.Komunikácie'!$L$7</f>
        <v>415385</v>
      </c>
      <c r="O81" s="211">
        <f>'[1]7.Komunikácie'!$M$7</f>
        <v>305184</v>
      </c>
      <c r="P81" s="396">
        <f t="shared" ref="P81:P86" si="83">SUM(Q81:S81)</f>
        <v>785677.72</v>
      </c>
      <c r="Q81" s="399">
        <v>111782.83</v>
      </c>
      <c r="R81" s="399">
        <v>368710.89</v>
      </c>
      <c r="S81" s="400">
        <v>305184</v>
      </c>
      <c r="T81" s="212">
        <f t="shared" si="81"/>
        <v>551567</v>
      </c>
      <c r="U81" s="209">
        <f>'[1]7.Komunikácie'!$Q$7</f>
        <v>149669</v>
      </c>
      <c r="V81" s="209">
        <f>'[1]7.Komunikácie'!$R$7</f>
        <v>8850</v>
      </c>
      <c r="W81" s="211">
        <f>'[1]7.Komunikácie'!$S$7</f>
        <v>393048</v>
      </c>
      <c r="X81" s="212">
        <f t="shared" si="82"/>
        <v>551567</v>
      </c>
      <c r="Y81" s="209">
        <f>'[1]7.Komunikácie'!$Q$7</f>
        <v>149669</v>
      </c>
      <c r="Z81" s="209">
        <f>'[1]7.Komunikácie'!$R$7</f>
        <v>8850</v>
      </c>
      <c r="AA81" s="211">
        <f>'[1]7.Komunikácie'!$S$7</f>
        <v>393048</v>
      </c>
    </row>
    <row r="82" spans="1:27" ht="15.75" outlineLevel="1">
      <c r="A82" s="229"/>
      <c r="B82" s="205">
        <v>3</v>
      </c>
      <c r="C82" s="228" t="s">
        <v>247</v>
      </c>
      <c r="D82" s="207">
        <f t="shared" si="78"/>
        <v>32923.49</v>
      </c>
      <c r="E82" s="209">
        <v>32923.49</v>
      </c>
      <c r="F82" s="209">
        <f>'[2]7.Komunikácie'!$F$18</f>
        <v>0</v>
      </c>
      <c r="G82" s="210">
        <f>'[2]7.Komunikácie'!$G$18</f>
        <v>0</v>
      </c>
      <c r="H82" s="207">
        <f t="shared" si="79"/>
        <v>64576.5</v>
      </c>
      <c r="I82" s="209">
        <v>64576.5</v>
      </c>
      <c r="J82" s="209">
        <v>0</v>
      </c>
      <c r="K82" s="209">
        <v>0</v>
      </c>
      <c r="L82" s="212">
        <f t="shared" si="80"/>
        <v>40000</v>
      </c>
      <c r="M82" s="209">
        <f>'[1]7.Komunikácie'!$K$18</f>
        <v>40000</v>
      </c>
      <c r="N82" s="209">
        <f>'[2]7.Komunikácie'!$L$18</f>
        <v>0</v>
      </c>
      <c r="O82" s="211">
        <f>'[2]7.Komunikácie'!$M$18</f>
        <v>0</v>
      </c>
      <c r="P82" s="396">
        <f t="shared" si="83"/>
        <v>39318.660000000003</v>
      </c>
      <c r="Q82" s="399">
        <v>39318.660000000003</v>
      </c>
      <c r="R82" s="399">
        <v>0</v>
      </c>
      <c r="S82" s="400">
        <v>0</v>
      </c>
      <c r="T82" s="212">
        <f t="shared" si="81"/>
        <v>79000</v>
      </c>
      <c r="U82" s="209">
        <f>'[2]7.Komunikácie'!$Q$18</f>
        <v>79000</v>
      </c>
      <c r="V82" s="209">
        <f>'[2]7.Komunikácie'!$R$18</f>
        <v>0</v>
      </c>
      <c r="W82" s="211">
        <f>'[2]7.Komunikácie'!$S$18</f>
        <v>0</v>
      </c>
      <c r="X82" s="212">
        <f t="shared" si="82"/>
        <v>79000</v>
      </c>
      <c r="Y82" s="209">
        <f>'[2]7.Komunikácie'!$Q$18</f>
        <v>79000</v>
      </c>
      <c r="Z82" s="209">
        <f>'[2]7.Komunikácie'!$R$18</f>
        <v>0</v>
      </c>
      <c r="AA82" s="211">
        <f>'[2]7.Komunikácie'!$S$18</f>
        <v>0</v>
      </c>
    </row>
    <row r="83" spans="1:27" ht="15.75" outlineLevel="1">
      <c r="A83" s="229"/>
      <c r="B83" s="205">
        <v>4</v>
      </c>
      <c r="C83" s="228" t="s">
        <v>248</v>
      </c>
      <c r="D83" s="207">
        <f t="shared" si="78"/>
        <v>9452</v>
      </c>
      <c r="E83" s="209">
        <v>9452</v>
      </c>
      <c r="F83" s="209">
        <f>'[2]7.Komunikácie'!$F$21</f>
        <v>0</v>
      </c>
      <c r="G83" s="210">
        <f>'[2]7.Komunikácie'!$G$21</f>
        <v>0</v>
      </c>
      <c r="H83" s="207">
        <f t="shared" si="79"/>
        <v>9930</v>
      </c>
      <c r="I83" s="209">
        <v>9930</v>
      </c>
      <c r="J83" s="209">
        <v>0</v>
      </c>
      <c r="K83" s="209">
        <v>0</v>
      </c>
      <c r="L83" s="212">
        <f t="shared" si="80"/>
        <v>22620</v>
      </c>
      <c r="M83" s="209">
        <f>'[1]7.Komunikácie'!$K$21</f>
        <v>22620</v>
      </c>
      <c r="N83" s="209">
        <f>'[2]7.Komunikácie'!$L$21</f>
        <v>0</v>
      </c>
      <c r="O83" s="211">
        <f>'[2]7.Komunikácie'!$M$21</f>
        <v>0</v>
      </c>
      <c r="P83" s="396">
        <f t="shared" si="83"/>
        <v>22614.04</v>
      </c>
      <c r="Q83" s="399">
        <v>22614.04</v>
      </c>
      <c r="R83" s="399">
        <v>0</v>
      </c>
      <c r="S83" s="400">
        <v>0</v>
      </c>
      <c r="T83" s="212">
        <f t="shared" si="81"/>
        <v>82000</v>
      </c>
      <c r="U83" s="209">
        <f>'[2]7.Komunikácie'!$Q$21</f>
        <v>82000</v>
      </c>
      <c r="V83" s="209">
        <f>'[2]7.Komunikácie'!$R$21</f>
        <v>0</v>
      </c>
      <c r="W83" s="211">
        <f>'[2]7.Komunikácie'!$S$21</f>
        <v>0</v>
      </c>
      <c r="X83" s="212">
        <f t="shared" si="82"/>
        <v>82000</v>
      </c>
      <c r="Y83" s="209">
        <f>'[2]7.Komunikácie'!$Q$21</f>
        <v>82000</v>
      </c>
      <c r="Z83" s="209">
        <f>'[2]7.Komunikácie'!$R$21</f>
        <v>0</v>
      </c>
      <c r="AA83" s="211">
        <f>'[2]7.Komunikácie'!$S$21</f>
        <v>0</v>
      </c>
    </row>
    <row r="84" spans="1:27" ht="15.75" outlineLevel="1">
      <c r="A84" s="229"/>
      <c r="B84" s="205">
        <v>5</v>
      </c>
      <c r="C84" s="228" t="s">
        <v>249</v>
      </c>
      <c r="D84" s="207">
        <f t="shared" si="78"/>
        <v>97309</v>
      </c>
      <c r="E84" s="209">
        <v>97309</v>
      </c>
      <c r="F84" s="209">
        <f>'[2]7.Komunikácie'!$F$24</f>
        <v>0</v>
      </c>
      <c r="G84" s="210">
        <f>'[2]7.Komunikácie'!$G$24</f>
        <v>0</v>
      </c>
      <c r="H84" s="207">
        <f t="shared" si="79"/>
        <v>92824</v>
      </c>
      <c r="I84" s="209">
        <v>92824</v>
      </c>
      <c r="J84" s="209">
        <v>0</v>
      </c>
      <c r="K84" s="209">
        <v>0</v>
      </c>
      <c r="L84" s="212">
        <f t="shared" si="80"/>
        <v>89253</v>
      </c>
      <c r="M84" s="209">
        <f>'[1]7.Komunikácie'!$K$24</f>
        <v>89253</v>
      </c>
      <c r="N84" s="209">
        <f>'[2]7.Komunikácie'!$L$24</f>
        <v>0</v>
      </c>
      <c r="O84" s="211">
        <f>'[2]7.Komunikácie'!$M$24</f>
        <v>0</v>
      </c>
      <c r="P84" s="396">
        <f t="shared" si="83"/>
        <v>83569.850000000006</v>
      </c>
      <c r="Q84" s="399">
        <v>83569.850000000006</v>
      </c>
      <c r="R84" s="399">
        <v>0</v>
      </c>
      <c r="S84" s="400">
        <v>0</v>
      </c>
      <c r="T84" s="212">
        <f t="shared" si="81"/>
        <v>87000</v>
      </c>
      <c r="U84" s="209">
        <f>'[1]7.Komunikácie'!$Q$24</f>
        <v>87000</v>
      </c>
      <c r="V84" s="209">
        <f>'[2]7.Komunikácie'!$R$24</f>
        <v>0</v>
      </c>
      <c r="W84" s="211">
        <f>'[2]7.Komunikácie'!$S$24</f>
        <v>0</v>
      </c>
      <c r="X84" s="212">
        <f t="shared" si="82"/>
        <v>87000</v>
      </c>
      <c r="Y84" s="209">
        <f>'[1]7.Komunikácie'!$Q$24</f>
        <v>87000</v>
      </c>
      <c r="Z84" s="209">
        <f>'[2]7.Komunikácie'!$R$24</f>
        <v>0</v>
      </c>
      <c r="AA84" s="211">
        <f>'[2]7.Komunikácie'!$S$24</f>
        <v>0</v>
      </c>
    </row>
    <row r="85" spans="1:27" ht="15.75" outlineLevel="1">
      <c r="A85" s="229"/>
      <c r="B85" s="205">
        <v>5</v>
      </c>
      <c r="C85" s="228" t="s">
        <v>250</v>
      </c>
      <c r="D85" s="207">
        <f t="shared" si="78"/>
        <v>6126</v>
      </c>
      <c r="E85" s="209">
        <v>6126</v>
      </c>
      <c r="F85" s="209">
        <f>'[2]7.Komunikácie'!$F$26</f>
        <v>0</v>
      </c>
      <c r="G85" s="210">
        <f>'[2]7.Komunikácie'!$G$26</f>
        <v>0</v>
      </c>
      <c r="H85" s="207">
        <f t="shared" si="79"/>
        <v>13937</v>
      </c>
      <c r="I85" s="209">
        <v>13937</v>
      </c>
      <c r="J85" s="209">
        <v>0</v>
      </c>
      <c r="K85" s="209">
        <v>0</v>
      </c>
      <c r="L85" s="212">
        <f t="shared" si="80"/>
        <v>13305</v>
      </c>
      <c r="M85" s="209">
        <f>'[1]7.Komunikácie'!$K$26</f>
        <v>13305</v>
      </c>
      <c r="N85" s="209">
        <f>'[2]7.Komunikácie'!$L$26</f>
        <v>0</v>
      </c>
      <c r="O85" s="211">
        <f>'[2]7.Komunikácie'!$M$26</f>
        <v>0</v>
      </c>
      <c r="P85" s="396">
        <f t="shared" si="83"/>
        <v>6134.4</v>
      </c>
      <c r="Q85" s="399">
        <v>6134.4</v>
      </c>
      <c r="R85" s="399">
        <v>0</v>
      </c>
      <c r="S85" s="400">
        <v>0</v>
      </c>
      <c r="T85" s="212">
        <f t="shared" si="81"/>
        <v>19500</v>
      </c>
      <c r="U85" s="209">
        <f>'[1]7.Komunikácie'!$Q$26</f>
        <v>19500</v>
      </c>
      <c r="V85" s="209">
        <f>'[2]7.Komunikácie'!$R$26</f>
        <v>0</v>
      </c>
      <c r="W85" s="211">
        <f>'[2]7.Komunikácie'!$S$26</f>
        <v>0</v>
      </c>
      <c r="X85" s="212">
        <f t="shared" si="82"/>
        <v>19500</v>
      </c>
      <c r="Y85" s="209">
        <f>'[1]7.Komunikácie'!$Q$26</f>
        <v>19500</v>
      </c>
      <c r="Z85" s="209">
        <f>'[2]7.Komunikácie'!$R$26</f>
        <v>0</v>
      </c>
      <c r="AA85" s="211">
        <f>'[2]7.Komunikácie'!$S$26</f>
        <v>0</v>
      </c>
    </row>
    <row r="86" spans="1:27" ht="16.5" outlineLevel="1">
      <c r="A86" s="229"/>
      <c r="B86" s="205">
        <v>6</v>
      </c>
      <c r="C86" s="259" t="s">
        <v>251</v>
      </c>
      <c r="D86" s="207">
        <f t="shared" si="78"/>
        <v>3949</v>
      </c>
      <c r="E86" s="209">
        <v>3949</v>
      </c>
      <c r="F86" s="209">
        <f>'[2]7.Komunikácie'!$F$30</f>
        <v>0</v>
      </c>
      <c r="G86" s="210">
        <f>'[2]7.Komunikácie'!$G$30</f>
        <v>0</v>
      </c>
      <c r="H86" s="207">
        <f t="shared" si="79"/>
        <v>334</v>
      </c>
      <c r="I86" s="209">
        <v>334</v>
      </c>
      <c r="J86" s="209">
        <v>0</v>
      </c>
      <c r="K86" s="209">
        <v>0</v>
      </c>
      <c r="L86" s="212">
        <f t="shared" si="80"/>
        <v>10790</v>
      </c>
      <c r="M86" s="209">
        <f>'[1]7.Komunikácie'!$K$30</f>
        <v>10790</v>
      </c>
      <c r="N86" s="209">
        <f>'[2]7.Komunikácie'!$L$30</f>
        <v>0</v>
      </c>
      <c r="O86" s="211">
        <f>'[2]7.Komunikácie'!$M$30</f>
        <v>0</v>
      </c>
      <c r="P86" s="396">
        <f t="shared" si="83"/>
        <v>10760.44</v>
      </c>
      <c r="Q86" s="399">
        <v>10760.44</v>
      </c>
      <c r="R86" s="399">
        <v>0</v>
      </c>
      <c r="S86" s="400">
        <v>0</v>
      </c>
      <c r="T86" s="212">
        <f t="shared" si="81"/>
        <v>10000</v>
      </c>
      <c r="U86" s="209">
        <f>'[2]7.Komunikácie'!$Q$30</f>
        <v>10000</v>
      </c>
      <c r="V86" s="209">
        <f>'[2]7.Komunikácie'!$R$30</f>
        <v>0</v>
      </c>
      <c r="W86" s="211">
        <f>'[2]7.Komunikácie'!$S$30</f>
        <v>0</v>
      </c>
      <c r="X86" s="212">
        <f t="shared" si="82"/>
        <v>10000</v>
      </c>
      <c r="Y86" s="209">
        <f>'[2]7.Komunikácie'!$Q$30</f>
        <v>10000</v>
      </c>
      <c r="Z86" s="209">
        <f>'[2]7.Komunikácie'!$R$30</f>
        <v>0</v>
      </c>
      <c r="AA86" s="211">
        <f>'[2]7.Komunikácie'!$S$30</f>
        <v>0</v>
      </c>
    </row>
    <row r="87" spans="1:27" ht="15.75" outlineLevel="1">
      <c r="A87" s="229"/>
      <c r="B87" s="245" t="s">
        <v>252</v>
      </c>
      <c r="C87" s="215" t="s">
        <v>253</v>
      </c>
      <c r="D87" s="200">
        <f t="shared" ref="D87:K87" si="84">SUM(D88:D89)</f>
        <v>68101</v>
      </c>
      <c r="E87" s="201">
        <f t="shared" si="84"/>
        <v>0</v>
      </c>
      <c r="F87" s="201">
        <f t="shared" si="84"/>
        <v>68101</v>
      </c>
      <c r="G87" s="202">
        <f t="shared" si="84"/>
        <v>0</v>
      </c>
      <c r="H87" s="200">
        <f t="shared" si="84"/>
        <v>84.6</v>
      </c>
      <c r="I87" s="201">
        <f t="shared" si="84"/>
        <v>84.6</v>
      </c>
      <c r="J87" s="201">
        <f t="shared" si="84"/>
        <v>0</v>
      </c>
      <c r="K87" s="203">
        <f t="shared" si="84"/>
        <v>0</v>
      </c>
      <c r="L87" s="204">
        <f t="shared" ref="L87:W87" si="85">SUM(L88:L89)</f>
        <v>3150</v>
      </c>
      <c r="M87" s="201">
        <f t="shared" si="85"/>
        <v>3150</v>
      </c>
      <c r="N87" s="201">
        <f t="shared" si="85"/>
        <v>0</v>
      </c>
      <c r="O87" s="203">
        <f t="shared" si="85"/>
        <v>0</v>
      </c>
      <c r="P87" s="203">
        <f t="shared" si="85"/>
        <v>0</v>
      </c>
      <c r="Q87" s="203">
        <f t="shared" si="85"/>
        <v>0</v>
      </c>
      <c r="R87" s="203">
        <f t="shared" si="85"/>
        <v>0</v>
      </c>
      <c r="S87" s="203">
        <f t="shared" si="85"/>
        <v>0</v>
      </c>
      <c r="T87" s="204">
        <f t="shared" si="85"/>
        <v>129000</v>
      </c>
      <c r="U87" s="201">
        <f t="shared" si="85"/>
        <v>9000</v>
      </c>
      <c r="V87" s="201">
        <f t="shared" si="85"/>
        <v>120000</v>
      </c>
      <c r="W87" s="203">
        <f t="shared" si="85"/>
        <v>0</v>
      </c>
      <c r="X87" s="204">
        <f t="shared" ref="X87:AA87" si="86">SUM(X88:X89)</f>
        <v>129000</v>
      </c>
      <c r="Y87" s="201">
        <f t="shared" si="86"/>
        <v>9000</v>
      </c>
      <c r="Z87" s="201">
        <f t="shared" si="86"/>
        <v>120000</v>
      </c>
      <c r="AA87" s="203">
        <f t="shared" si="86"/>
        <v>0</v>
      </c>
    </row>
    <row r="88" spans="1:27" ht="15.75" outlineLevel="1">
      <c r="A88" s="229"/>
      <c r="B88" s="205">
        <v>1</v>
      </c>
      <c r="C88" s="214" t="s">
        <v>254</v>
      </c>
      <c r="D88" s="207">
        <f>SUM(E88:G88)</f>
        <v>68101</v>
      </c>
      <c r="E88" s="94">
        <f>'[2]7.Komunikácie'!$E$34</f>
        <v>0</v>
      </c>
      <c r="F88" s="94">
        <v>68101</v>
      </c>
      <c r="G88" s="95">
        <f>'[2]7.Komunikácie'!$G$34</f>
        <v>0</v>
      </c>
      <c r="H88" s="207">
        <f>SUM(I88:K88)</f>
        <v>0</v>
      </c>
      <c r="I88" s="94">
        <f>'[2]7.Komunikácie'!$H$34</f>
        <v>0</v>
      </c>
      <c r="J88" s="94">
        <f>'[2]7.Komunikácie'!$I$34</f>
        <v>0</v>
      </c>
      <c r="K88" s="96">
        <f>'[2]7.Komunikácie'!$J$34</f>
        <v>0</v>
      </c>
      <c r="L88" s="212">
        <f>SUM(M88:O88)</f>
        <v>0</v>
      </c>
      <c r="M88" s="94">
        <f>'[1]7.Komunikácie'!$K$34</f>
        <v>0</v>
      </c>
      <c r="N88" s="94">
        <f>'[2]7.Komunikácie'!$L$34</f>
        <v>0</v>
      </c>
      <c r="O88" s="96">
        <f>'[2]7.Komunikácie'!$M$34</f>
        <v>0</v>
      </c>
      <c r="P88" s="396">
        <f>SUM(Q88:S88)</f>
        <v>0</v>
      </c>
      <c r="Q88" s="416">
        <v>0</v>
      </c>
      <c r="R88" s="416">
        <v>0</v>
      </c>
      <c r="S88" s="417">
        <v>0</v>
      </c>
      <c r="T88" s="212">
        <f>SUM(U88:W88)</f>
        <v>120000</v>
      </c>
      <c r="U88" s="94">
        <f>'[1]7.Komunikácie'!$Q$34</f>
        <v>0</v>
      </c>
      <c r="V88" s="94">
        <f>'[1]7.Komunikácie'!$R$34</f>
        <v>120000</v>
      </c>
      <c r="W88" s="96">
        <f>'[2]7.Komunikácie'!$S$34</f>
        <v>0</v>
      </c>
      <c r="X88" s="212">
        <f>SUM(Y88:AA88)</f>
        <v>120000</v>
      </c>
      <c r="Y88" s="94">
        <f>'[1]7.Komunikácie'!$Q$34</f>
        <v>0</v>
      </c>
      <c r="Z88" s="94">
        <f>'[2]7.Komunikácie'!$U$34</f>
        <v>120000</v>
      </c>
      <c r="AA88" s="96">
        <f>'[2]7.Komunikácie'!$S$34</f>
        <v>0</v>
      </c>
    </row>
    <row r="89" spans="1:27" ht="15.75" outlineLevel="1">
      <c r="A89" s="229"/>
      <c r="B89" s="205">
        <v>2</v>
      </c>
      <c r="C89" s="214" t="s">
        <v>255</v>
      </c>
      <c r="D89" s="207">
        <f>SUM(E89:G89)</f>
        <v>0</v>
      </c>
      <c r="E89" s="94">
        <v>0</v>
      </c>
      <c r="F89" s="94">
        <f>'[2]7.Komunikácie'!$F$36</f>
        <v>0</v>
      </c>
      <c r="G89" s="95">
        <f>'[2]7.Komunikácie'!$G$36</f>
        <v>0</v>
      </c>
      <c r="H89" s="207">
        <f>SUM(I89:K89)</f>
        <v>84.6</v>
      </c>
      <c r="I89" s="94">
        <f>'[2]7.Komunikácie'!$H$36</f>
        <v>84.6</v>
      </c>
      <c r="J89" s="94">
        <f>'[2]7.Komunikácie'!$I$36</f>
        <v>0</v>
      </c>
      <c r="K89" s="96">
        <f>'[2]7.Komunikácie'!$J$36</f>
        <v>0</v>
      </c>
      <c r="L89" s="212">
        <f>SUM(M89:O89)</f>
        <v>3150</v>
      </c>
      <c r="M89" s="94">
        <f>'[1]7.Komunikácie'!$K$36</f>
        <v>3150</v>
      </c>
      <c r="N89" s="94">
        <f>'[2]7.Komunikácie'!$L$36</f>
        <v>0</v>
      </c>
      <c r="O89" s="96">
        <f>'[2]7.Komunikácie'!$M$36</f>
        <v>0</v>
      </c>
      <c r="P89" s="396">
        <f>SUM(Q89:S89)</f>
        <v>0</v>
      </c>
      <c r="Q89" s="416">
        <v>0</v>
      </c>
      <c r="R89" s="416">
        <v>0</v>
      </c>
      <c r="S89" s="417">
        <v>0</v>
      </c>
      <c r="T89" s="212">
        <f>SUM(U89:W89)</f>
        <v>9000</v>
      </c>
      <c r="U89" s="94">
        <f>'[2]7.Komunikácie'!$Q$36</f>
        <v>9000</v>
      </c>
      <c r="V89" s="94">
        <f>'[2]7.Komunikácie'!$R$36</f>
        <v>0</v>
      </c>
      <c r="W89" s="96">
        <f>'[2]7.Komunikácie'!$S$36</f>
        <v>0</v>
      </c>
      <c r="X89" s="212">
        <f>SUM(Y89:AA89)</f>
        <v>9000</v>
      </c>
      <c r="Y89" s="94">
        <f>'[2]7.Komunikácie'!$Q$36</f>
        <v>9000</v>
      </c>
      <c r="Z89" s="94">
        <f>'[2]7.Komunikácie'!$R$36</f>
        <v>0</v>
      </c>
      <c r="AA89" s="96">
        <f>'[2]7.Komunikácie'!$S$36</f>
        <v>0</v>
      </c>
    </row>
    <row r="90" spans="1:27" ht="15.75" outlineLevel="1">
      <c r="A90" s="229"/>
      <c r="B90" s="245" t="s">
        <v>256</v>
      </c>
      <c r="C90" s="215" t="s">
        <v>257</v>
      </c>
      <c r="D90" s="200">
        <f t="shared" ref="D90:K90" si="87">SUM(D91:D92)</f>
        <v>366</v>
      </c>
      <c r="E90" s="201">
        <f t="shared" si="87"/>
        <v>366</v>
      </c>
      <c r="F90" s="201">
        <f t="shared" si="87"/>
        <v>0</v>
      </c>
      <c r="G90" s="202">
        <f t="shared" si="87"/>
        <v>0</v>
      </c>
      <c r="H90" s="200">
        <f t="shared" si="87"/>
        <v>182</v>
      </c>
      <c r="I90" s="201">
        <f t="shared" si="87"/>
        <v>182</v>
      </c>
      <c r="J90" s="201">
        <f t="shared" si="87"/>
        <v>0</v>
      </c>
      <c r="K90" s="203">
        <f t="shared" si="87"/>
        <v>0</v>
      </c>
      <c r="L90" s="204">
        <f t="shared" ref="L90:W90" si="88">SUM(L91:L92)</f>
        <v>500</v>
      </c>
      <c r="M90" s="201">
        <f t="shared" si="88"/>
        <v>500</v>
      </c>
      <c r="N90" s="201">
        <f t="shared" si="88"/>
        <v>0</v>
      </c>
      <c r="O90" s="203">
        <f t="shared" si="88"/>
        <v>0</v>
      </c>
      <c r="P90" s="203">
        <f t="shared" si="88"/>
        <v>0</v>
      </c>
      <c r="Q90" s="203">
        <f t="shared" si="88"/>
        <v>0</v>
      </c>
      <c r="R90" s="203">
        <f t="shared" si="88"/>
        <v>0</v>
      </c>
      <c r="S90" s="203">
        <f t="shared" si="88"/>
        <v>0</v>
      </c>
      <c r="T90" s="204">
        <f t="shared" si="88"/>
        <v>0</v>
      </c>
      <c r="U90" s="201">
        <f t="shared" si="88"/>
        <v>0</v>
      </c>
      <c r="V90" s="201">
        <f t="shared" si="88"/>
        <v>0</v>
      </c>
      <c r="W90" s="203">
        <f t="shared" si="88"/>
        <v>0</v>
      </c>
      <c r="X90" s="204">
        <f t="shared" ref="X90:AA90" si="89">SUM(X91:X92)</f>
        <v>0</v>
      </c>
      <c r="Y90" s="201">
        <f t="shared" si="89"/>
        <v>0</v>
      </c>
      <c r="Z90" s="201">
        <f t="shared" si="89"/>
        <v>0</v>
      </c>
      <c r="AA90" s="203">
        <f t="shared" si="89"/>
        <v>0</v>
      </c>
    </row>
    <row r="91" spans="1:27" ht="15.75" outlineLevel="1">
      <c r="A91" s="229"/>
      <c r="B91" s="205">
        <v>1</v>
      </c>
      <c r="C91" s="214" t="s">
        <v>258</v>
      </c>
      <c r="D91" s="207">
        <f>SUM(E91:G91)</f>
        <v>0</v>
      </c>
      <c r="E91" s="209">
        <f>'[2]7.Komunikácie'!$E$39</f>
        <v>0</v>
      </c>
      <c r="F91" s="209">
        <f>'[2]7.Komunikácie'!$F$39</f>
        <v>0</v>
      </c>
      <c r="G91" s="210">
        <f>'[2]7.Komunikácie'!$G$39</f>
        <v>0</v>
      </c>
      <c r="H91" s="207">
        <f>SUM(I91:K91)</f>
        <v>0</v>
      </c>
      <c r="I91" s="209">
        <f>'[2]7.Komunikácie'!$H$39</f>
        <v>0</v>
      </c>
      <c r="J91" s="209">
        <f>'[2]7.Komunikácie'!$I$39</f>
        <v>0</v>
      </c>
      <c r="K91" s="211">
        <f>'[2]7.Komunikácie'!$J$39</f>
        <v>0</v>
      </c>
      <c r="L91" s="212">
        <f>SUM(M91:O91)</f>
        <v>0</v>
      </c>
      <c r="M91" s="209">
        <f>'[1]7.Komunikácie'!$K$39</f>
        <v>0</v>
      </c>
      <c r="N91" s="209">
        <f>'[2]7.Komunikácie'!$L$39</f>
        <v>0</v>
      </c>
      <c r="O91" s="211">
        <f>'[2]7.Komunikácie'!$M$39</f>
        <v>0</v>
      </c>
      <c r="P91" s="396">
        <f>SUM(Q91:S91)</f>
        <v>0</v>
      </c>
      <c r="Q91" s="399">
        <v>0</v>
      </c>
      <c r="R91" s="399">
        <v>0</v>
      </c>
      <c r="S91" s="400">
        <v>0</v>
      </c>
      <c r="T91" s="212">
        <f>SUM(U91:W91)</f>
        <v>0</v>
      </c>
      <c r="U91" s="209">
        <f>'[1]7.Komunikácie'!$Q$39</f>
        <v>0</v>
      </c>
      <c r="V91" s="209">
        <f>'[2]7.Komunikácie'!$R$39</f>
        <v>0</v>
      </c>
      <c r="W91" s="211">
        <f>'[2]7.Komunikácie'!$S$39</f>
        <v>0</v>
      </c>
      <c r="X91" s="212">
        <f>SUM(Y91:AA91)</f>
        <v>0</v>
      </c>
      <c r="Y91" s="209">
        <f>'[1]7.Komunikácie'!$Q$39</f>
        <v>0</v>
      </c>
      <c r="Z91" s="209">
        <f>'[2]7.Komunikácie'!$R$39</f>
        <v>0</v>
      </c>
      <c r="AA91" s="211">
        <f>'[2]7.Komunikácie'!$S$39</f>
        <v>0</v>
      </c>
    </row>
    <row r="92" spans="1:27" ht="16.5" outlineLevel="1" thickBot="1">
      <c r="A92" s="229"/>
      <c r="B92" s="247">
        <v>2</v>
      </c>
      <c r="C92" s="260" t="s">
        <v>259</v>
      </c>
      <c r="D92" s="249">
        <f>SUM(E92:G92)</f>
        <v>366</v>
      </c>
      <c r="E92" s="250">
        <v>366</v>
      </c>
      <c r="F92" s="250">
        <f>'[2]7.Komunikácie'!$F$42</f>
        <v>0</v>
      </c>
      <c r="G92" s="251">
        <f>'[2]7.Komunikácie'!$G$42</f>
        <v>0</v>
      </c>
      <c r="H92" s="261">
        <f>SUM(I92:K92)</f>
        <v>182</v>
      </c>
      <c r="I92" s="252">
        <f>'[2]7.Komunikácie'!$H$42</f>
        <v>182</v>
      </c>
      <c r="J92" s="252">
        <f>'[2]7.Komunikácie'!$I$42</f>
        <v>0</v>
      </c>
      <c r="K92" s="253">
        <f>'[2]7.Komunikácie'!$J$42</f>
        <v>0</v>
      </c>
      <c r="L92" s="254">
        <f>SUM(M92:O92)</f>
        <v>500</v>
      </c>
      <c r="M92" s="250">
        <f>'[1]7.Komunikácie'!$K$42</f>
        <v>500</v>
      </c>
      <c r="N92" s="250">
        <f>'[2]7.Komunikácie'!$L$42</f>
        <v>0</v>
      </c>
      <c r="O92" s="255">
        <f>'[2]7.Komunikácie'!$M$42</f>
        <v>0</v>
      </c>
      <c r="P92" s="396">
        <f>SUM(Q92:S92)</f>
        <v>0</v>
      </c>
      <c r="Q92" s="414">
        <v>0</v>
      </c>
      <c r="R92" s="414">
        <v>0</v>
      </c>
      <c r="S92" s="415">
        <v>0</v>
      </c>
      <c r="T92" s="254">
        <f>SUM(U92:W92)</f>
        <v>0</v>
      </c>
      <c r="U92" s="250">
        <f>'[1]7.Komunikácie'!$Q$42</f>
        <v>0</v>
      </c>
      <c r="V92" s="250">
        <f>'[2]7.Komunikácie'!$R$42</f>
        <v>0</v>
      </c>
      <c r="W92" s="255">
        <f>'[2]7.Komunikácie'!$S$42</f>
        <v>0</v>
      </c>
      <c r="X92" s="254">
        <f>SUM(Y92:AA92)</f>
        <v>0</v>
      </c>
      <c r="Y92" s="250">
        <f>'[1]7.Komunikácie'!$Q$42</f>
        <v>0</v>
      </c>
      <c r="Z92" s="250">
        <f>'[2]7.Komunikácie'!$R$42</f>
        <v>0</v>
      </c>
      <c r="AA92" s="255">
        <f>'[2]7.Komunikácie'!$S$42</f>
        <v>0</v>
      </c>
    </row>
    <row r="93" spans="1:27" s="161" customFormat="1" ht="14.25" outlineLevel="1">
      <c r="A93" s="238"/>
      <c r="B93" s="224" t="s">
        <v>260</v>
      </c>
      <c r="C93" s="225"/>
      <c r="D93" s="193">
        <f t="shared" ref="D93:K93" si="90">D94+D95</f>
        <v>47735</v>
      </c>
      <c r="E93" s="194">
        <f t="shared" si="90"/>
        <v>47735</v>
      </c>
      <c r="F93" s="194">
        <f t="shared" si="90"/>
        <v>0</v>
      </c>
      <c r="G93" s="195">
        <f t="shared" si="90"/>
        <v>0</v>
      </c>
      <c r="H93" s="193">
        <f t="shared" si="90"/>
        <v>69510</v>
      </c>
      <c r="I93" s="194">
        <f t="shared" si="90"/>
        <v>69510</v>
      </c>
      <c r="J93" s="194">
        <f t="shared" si="90"/>
        <v>0</v>
      </c>
      <c r="K93" s="196">
        <f t="shared" si="90"/>
        <v>0</v>
      </c>
      <c r="L93" s="197">
        <f t="shared" ref="L93:W93" si="91">L94+L95</f>
        <v>66440</v>
      </c>
      <c r="M93" s="194">
        <f t="shared" si="91"/>
        <v>66440</v>
      </c>
      <c r="N93" s="194">
        <f t="shared" si="91"/>
        <v>0</v>
      </c>
      <c r="O93" s="196">
        <f t="shared" si="91"/>
        <v>0</v>
      </c>
      <c r="P93" s="196">
        <f t="shared" si="91"/>
        <v>65435.19</v>
      </c>
      <c r="Q93" s="196">
        <f t="shared" si="91"/>
        <v>65435.19</v>
      </c>
      <c r="R93" s="196">
        <f t="shared" si="91"/>
        <v>0</v>
      </c>
      <c r="S93" s="196">
        <f t="shared" si="91"/>
        <v>0</v>
      </c>
      <c r="T93" s="197">
        <f t="shared" si="91"/>
        <v>73850</v>
      </c>
      <c r="U93" s="194">
        <f t="shared" si="91"/>
        <v>73850</v>
      </c>
      <c r="V93" s="194">
        <f t="shared" si="91"/>
        <v>0</v>
      </c>
      <c r="W93" s="196">
        <f t="shared" si="91"/>
        <v>0</v>
      </c>
      <c r="X93" s="197">
        <f t="shared" ref="X93:AA93" si="92">X94+X95</f>
        <v>73850</v>
      </c>
      <c r="Y93" s="194">
        <f t="shared" si="92"/>
        <v>73850</v>
      </c>
      <c r="Z93" s="194">
        <f t="shared" si="92"/>
        <v>0</v>
      </c>
      <c r="AA93" s="196">
        <f t="shared" si="92"/>
        <v>0</v>
      </c>
    </row>
    <row r="94" spans="1:27" ht="16.5" outlineLevel="1">
      <c r="A94" s="229"/>
      <c r="B94" s="245" t="s">
        <v>261</v>
      </c>
      <c r="C94" s="234" t="s">
        <v>262</v>
      </c>
      <c r="D94" s="200">
        <f>SUM(E94:G94)</f>
        <v>47475</v>
      </c>
      <c r="E94" s="201">
        <v>47475</v>
      </c>
      <c r="F94" s="262">
        <f>'[2]8.Doprava'!$F$4</f>
        <v>0</v>
      </c>
      <c r="G94" s="202">
        <f>'[2]8.Doprava'!$G$4</f>
        <v>0</v>
      </c>
      <c r="H94" s="200">
        <f>SUM(I94:K94)</f>
        <v>69510</v>
      </c>
      <c r="I94" s="201">
        <v>69510</v>
      </c>
      <c r="J94" s="201">
        <v>0</v>
      </c>
      <c r="K94" s="203">
        <v>0</v>
      </c>
      <c r="L94" s="204">
        <f>SUM(M94:O94)</f>
        <v>65440</v>
      </c>
      <c r="M94" s="201">
        <f>'[1]8.Doprava'!$K$5</f>
        <v>65440</v>
      </c>
      <c r="N94" s="262">
        <f>'[2]8.Doprava'!$L$4</f>
        <v>0</v>
      </c>
      <c r="O94" s="203">
        <f>'[2]8.Doprava'!$M$4</f>
        <v>0</v>
      </c>
      <c r="P94" s="396">
        <f>SUM(Q94:S94)</f>
        <v>65435.19</v>
      </c>
      <c r="Q94" s="397">
        <v>65435.19</v>
      </c>
      <c r="R94" s="397">
        <v>0</v>
      </c>
      <c r="S94" s="398">
        <v>0</v>
      </c>
      <c r="T94" s="204">
        <f>SUM(U94:W94)</f>
        <v>71000</v>
      </c>
      <c r="U94" s="201">
        <f>'[2]8.Doprava'!$Q$4</f>
        <v>71000</v>
      </c>
      <c r="V94" s="262">
        <f>'[2]8.Doprava'!$R$4</f>
        <v>0</v>
      </c>
      <c r="W94" s="203">
        <f>'[2]8.Doprava'!$S$4</f>
        <v>0</v>
      </c>
      <c r="X94" s="204">
        <f>SUM(Y94:AA94)</f>
        <v>71000</v>
      </c>
      <c r="Y94" s="201">
        <f>'[2]8.Doprava'!$Q$4</f>
        <v>71000</v>
      </c>
      <c r="Z94" s="262">
        <f>'[2]8.Doprava'!$R$4</f>
        <v>0</v>
      </c>
      <c r="AA94" s="203">
        <f>'[2]8.Doprava'!$S$4</f>
        <v>0</v>
      </c>
    </row>
    <row r="95" spans="1:27" ht="15.75" outlineLevel="1">
      <c r="A95" s="229"/>
      <c r="B95" s="245" t="s">
        <v>263</v>
      </c>
      <c r="C95" s="215" t="s">
        <v>264</v>
      </c>
      <c r="D95" s="200">
        <f>SUM(D96:D96)</f>
        <v>260</v>
      </c>
      <c r="E95" s="201">
        <f>SUM(E96:E96)</f>
        <v>260</v>
      </c>
      <c r="F95" s="201">
        <f>SUM(F96:F96)</f>
        <v>0</v>
      </c>
      <c r="G95" s="202">
        <f>SUM(G96:G96)</f>
        <v>0</v>
      </c>
      <c r="H95" s="200">
        <f>SUM(H96)</f>
        <v>0</v>
      </c>
      <c r="I95" s="201">
        <f>SUM(I96)</f>
        <v>0</v>
      </c>
      <c r="J95" s="201">
        <f>SUM(J96)</f>
        <v>0</v>
      </c>
      <c r="K95" s="203">
        <f>SUM(K96)</f>
        <v>0</v>
      </c>
      <c r="L95" s="204">
        <f t="shared" ref="L95:AA95" si="93">SUM(L96)</f>
        <v>1000</v>
      </c>
      <c r="M95" s="201">
        <f t="shared" si="93"/>
        <v>1000</v>
      </c>
      <c r="N95" s="201">
        <f t="shared" si="93"/>
        <v>0</v>
      </c>
      <c r="O95" s="203">
        <f t="shared" si="93"/>
        <v>0</v>
      </c>
      <c r="P95" s="203">
        <f t="shared" si="93"/>
        <v>0</v>
      </c>
      <c r="Q95" s="203">
        <f t="shared" si="93"/>
        <v>0</v>
      </c>
      <c r="R95" s="203">
        <f t="shared" si="93"/>
        <v>0</v>
      </c>
      <c r="S95" s="203">
        <f t="shared" si="93"/>
        <v>0</v>
      </c>
      <c r="T95" s="204">
        <f t="shared" si="93"/>
        <v>2850</v>
      </c>
      <c r="U95" s="201">
        <f t="shared" si="93"/>
        <v>2850</v>
      </c>
      <c r="V95" s="201">
        <f t="shared" si="93"/>
        <v>0</v>
      </c>
      <c r="W95" s="203">
        <f t="shared" si="93"/>
        <v>0</v>
      </c>
      <c r="X95" s="204">
        <f t="shared" si="93"/>
        <v>2850</v>
      </c>
      <c r="Y95" s="201">
        <f t="shared" si="93"/>
        <v>2850</v>
      </c>
      <c r="Z95" s="201">
        <f t="shared" si="93"/>
        <v>0</v>
      </c>
      <c r="AA95" s="203">
        <f t="shared" si="93"/>
        <v>0</v>
      </c>
    </row>
    <row r="96" spans="1:27" ht="16.5" outlineLevel="1" thickBot="1">
      <c r="A96" s="229"/>
      <c r="B96" s="247">
        <v>1</v>
      </c>
      <c r="C96" s="260" t="s">
        <v>265</v>
      </c>
      <c r="D96" s="249">
        <f>SUM(E96:G96)</f>
        <v>260</v>
      </c>
      <c r="E96" s="250">
        <v>260</v>
      </c>
      <c r="F96" s="250">
        <f>'[2]8.Doprava'!$F$7</f>
        <v>0</v>
      </c>
      <c r="G96" s="251">
        <f>'[2]8.Doprava'!$G$7</f>
        <v>0</v>
      </c>
      <c r="H96" s="261">
        <f>SUM(I96:K96)</f>
        <v>0</v>
      </c>
      <c r="I96" s="252">
        <v>0</v>
      </c>
      <c r="J96" s="252">
        <v>0</v>
      </c>
      <c r="K96" s="253">
        <v>0</v>
      </c>
      <c r="L96" s="254">
        <f>SUM(M96:O96)</f>
        <v>1000</v>
      </c>
      <c r="M96" s="250">
        <f>'[1]8.Doprava'!$K$7</f>
        <v>1000</v>
      </c>
      <c r="N96" s="250">
        <f>'[2]8.Doprava'!$L$7</f>
        <v>0</v>
      </c>
      <c r="O96" s="255">
        <f>'[2]8.Doprava'!$M$7</f>
        <v>0</v>
      </c>
      <c r="P96" s="406">
        <f>SUM(Q96:S96)</f>
        <v>0</v>
      </c>
      <c r="Q96" s="414">
        <v>0</v>
      </c>
      <c r="R96" s="414">
        <v>0</v>
      </c>
      <c r="S96" s="415">
        <v>0</v>
      </c>
      <c r="T96" s="254">
        <f>SUM(U96:W96)</f>
        <v>2850</v>
      </c>
      <c r="U96" s="250">
        <f>'[2]8.Doprava'!$Q$7</f>
        <v>2850</v>
      </c>
      <c r="V96" s="250">
        <f>'[2]8.Doprava'!$R$7</f>
        <v>0</v>
      </c>
      <c r="W96" s="255">
        <f>'[2]8.Doprava'!$S$7</f>
        <v>0</v>
      </c>
      <c r="X96" s="254">
        <f>SUM(Y96:AA96)</f>
        <v>2850</v>
      </c>
      <c r="Y96" s="250">
        <f>'[2]8.Doprava'!$Q$7</f>
        <v>2850</v>
      </c>
      <c r="Z96" s="250">
        <f>'[2]8.Doprava'!$R$7</f>
        <v>0</v>
      </c>
      <c r="AA96" s="255">
        <f>'[2]8.Doprava'!$S$7</f>
        <v>0</v>
      </c>
    </row>
    <row r="97" spans="1:27" s="161" customFormat="1" ht="14.25">
      <c r="A97" s="238"/>
      <c r="B97" s="224" t="s">
        <v>266</v>
      </c>
      <c r="C97" s="225"/>
      <c r="D97" s="193">
        <f t="shared" ref="D97:K97" si="94">D98+D99+D107+D114+D117+D118+D119</f>
        <v>5687929</v>
      </c>
      <c r="E97" s="194">
        <f t="shared" si="94"/>
        <v>5239925</v>
      </c>
      <c r="F97" s="194">
        <f t="shared" si="94"/>
        <v>448004</v>
      </c>
      <c r="G97" s="195">
        <f t="shared" si="94"/>
        <v>0</v>
      </c>
      <c r="H97" s="193">
        <f t="shared" si="94"/>
        <v>5702025.9800000004</v>
      </c>
      <c r="I97" s="194">
        <f t="shared" si="94"/>
        <v>5290112.9800000004</v>
      </c>
      <c r="J97" s="194">
        <f t="shared" si="94"/>
        <v>411913</v>
      </c>
      <c r="K97" s="196">
        <f t="shared" si="94"/>
        <v>0</v>
      </c>
      <c r="L97" s="197">
        <f t="shared" ref="L97:W97" si="95">L98+L99+L107+L114+L117+L118+L119</f>
        <v>5670971</v>
      </c>
      <c r="M97" s="194">
        <f t="shared" si="95"/>
        <v>5353435</v>
      </c>
      <c r="N97" s="194">
        <f t="shared" si="95"/>
        <v>85950</v>
      </c>
      <c r="O97" s="196">
        <f t="shared" si="95"/>
        <v>231586</v>
      </c>
      <c r="P97" s="196">
        <f t="shared" si="95"/>
        <v>5603561.3399999999</v>
      </c>
      <c r="Q97" s="196">
        <f t="shared" si="95"/>
        <v>5352051.54</v>
      </c>
      <c r="R97" s="196">
        <f t="shared" si="95"/>
        <v>19924.32</v>
      </c>
      <c r="S97" s="196">
        <f t="shared" si="95"/>
        <v>231585.48</v>
      </c>
      <c r="T97" s="197">
        <f t="shared" si="95"/>
        <v>5614060</v>
      </c>
      <c r="U97" s="194">
        <f t="shared" si="95"/>
        <v>5333154</v>
      </c>
      <c r="V97" s="194">
        <f t="shared" si="95"/>
        <v>49320</v>
      </c>
      <c r="W97" s="196">
        <f t="shared" si="95"/>
        <v>231586</v>
      </c>
      <c r="X97" s="197">
        <f t="shared" ref="X97:AA97" si="96">X98+X99+X107+X114+X117+X118+X119</f>
        <v>5716429</v>
      </c>
      <c r="Y97" s="194">
        <f t="shared" si="96"/>
        <v>5480523</v>
      </c>
      <c r="Z97" s="194">
        <f t="shared" si="96"/>
        <v>4320</v>
      </c>
      <c r="AA97" s="196">
        <f t="shared" si="96"/>
        <v>231586</v>
      </c>
    </row>
    <row r="98" spans="1:27" ht="16.5">
      <c r="A98" s="229"/>
      <c r="B98" s="245" t="s">
        <v>267</v>
      </c>
      <c r="C98" s="234" t="s">
        <v>268</v>
      </c>
      <c r="D98" s="200">
        <f>SUM(E98:G98)</f>
        <v>38985</v>
      </c>
      <c r="E98" s="201">
        <v>38985</v>
      </c>
      <c r="F98" s="201">
        <f>'[2]9. Vzdelávanie'!$F$4</f>
        <v>0</v>
      </c>
      <c r="G98" s="202">
        <f>'[2]9. Vzdelávanie'!$G$4</f>
        <v>0</v>
      </c>
      <c r="H98" s="200">
        <f>SUM(I98:K98)</f>
        <v>63657</v>
      </c>
      <c r="I98" s="201">
        <v>63657</v>
      </c>
      <c r="J98" s="201">
        <v>0</v>
      </c>
      <c r="K98" s="203">
        <v>0</v>
      </c>
      <c r="L98" s="204">
        <f>SUM(M98:O98)</f>
        <v>2500</v>
      </c>
      <c r="M98" s="201">
        <f>'[2]9. Vzdelávanie'!$K$4</f>
        <v>2500</v>
      </c>
      <c r="N98" s="201">
        <f>'[2]9. Vzdelávanie'!$L$4</f>
        <v>0</v>
      </c>
      <c r="O98" s="203">
        <f>'[2]9. Vzdelávanie'!$M$4</f>
        <v>0</v>
      </c>
      <c r="P98" s="396">
        <f>SUM(Q98:S98)</f>
        <v>2198.3000000000002</v>
      </c>
      <c r="Q98" s="397">
        <v>2198.3000000000002</v>
      </c>
      <c r="R98" s="397">
        <v>0</v>
      </c>
      <c r="S98" s="398">
        <v>0</v>
      </c>
      <c r="T98" s="204">
        <f>SUM(U98:W98)</f>
        <v>2350</v>
      </c>
      <c r="U98" s="201">
        <f>'[1]9. Vzdelávanie'!$Q$4</f>
        <v>2350</v>
      </c>
      <c r="V98" s="201">
        <f>'[2]9. Vzdelávanie'!$R$4</f>
        <v>0</v>
      </c>
      <c r="W98" s="203">
        <f>'[2]9. Vzdelávanie'!$S$4</f>
        <v>0</v>
      </c>
      <c r="X98" s="204">
        <f>SUM(Y98:AA98)</f>
        <v>2350</v>
      </c>
      <c r="Y98" s="201">
        <f>'[2]9. Vzdelávanie'!$T$4</f>
        <v>2350</v>
      </c>
      <c r="Z98" s="201">
        <f>'[2]9. Vzdelávanie'!$R$4</f>
        <v>0</v>
      </c>
      <c r="AA98" s="203">
        <f>'[2]9. Vzdelávanie'!$S$4</f>
        <v>0</v>
      </c>
    </row>
    <row r="99" spans="1:27" ht="15.75">
      <c r="A99" s="229"/>
      <c r="B99" s="245" t="s">
        <v>269</v>
      </c>
      <c r="C99" s="215" t="s">
        <v>270</v>
      </c>
      <c r="D99" s="200">
        <f t="shared" ref="D99:K99" si="97">SUM(D100:D106)</f>
        <v>1462131</v>
      </c>
      <c r="E99" s="201">
        <f t="shared" si="97"/>
        <v>1083595</v>
      </c>
      <c r="F99" s="201">
        <f t="shared" si="97"/>
        <v>378536</v>
      </c>
      <c r="G99" s="202">
        <f t="shared" si="97"/>
        <v>0</v>
      </c>
      <c r="H99" s="200">
        <f t="shared" si="97"/>
        <v>1549169</v>
      </c>
      <c r="I99" s="201">
        <f t="shared" si="97"/>
        <v>1139518</v>
      </c>
      <c r="J99" s="201">
        <f t="shared" si="97"/>
        <v>409651</v>
      </c>
      <c r="K99" s="203">
        <f t="shared" si="97"/>
        <v>0</v>
      </c>
      <c r="L99" s="204">
        <f t="shared" ref="L99:W99" si="98">SUM(L100:L106)</f>
        <v>1171983</v>
      </c>
      <c r="M99" s="201">
        <f t="shared" si="98"/>
        <v>1171983</v>
      </c>
      <c r="N99" s="201">
        <f t="shared" si="98"/>
        <v>0</v>
      </c>
      <c r="O99" s="203">
        <f t="shared" si="98"/>
        <v>0</v>
      </c>
      <c r="P99" s="203">
        <f t="shared" si="98"/>
        <v>1169183</v>
      </c>
      <c r="Q99" s="203">
        <f t="shared" si="98"/>
        <v>1169183</v>
      </c>
      <c r="R99" s="203">
        <f t="shared" si="98"/>
        <v>0</v>
      </c>
      <c r="S99" s="203">
        <f t="shared" si="98"/>
        <v>0</v>
      </c>
      <c r="T99" s="204">
        <f t="shared" si="98"/>
        <v>1254218</v>
      </c>
      <c r="U99" s="201">
        <f t="shared" si="98"/>
        <v>1254218</v>
      </c>
      <c r="V99" s="201">
        <f t="shared" si="98"/>
        <v>0</v>
      </c>
      <c r="W99" s="203">
        <f t="shared" si="98"/>
        <v>0</v>
      </c>
      <c r="X99" s="204">
        <f t="shared" ref="X99:AA99" si="99">SUM(X100:X106)</f>
        <v>1215833</v>
      </c>
      <c r="Y99" s="201">
        <f t="shared" si="99"/>
        <v>1215833</v>
      </c>
      <c r="Z99" s="201">
        <f t="shared" si="99"/>
        <v>0</v>
      </c>
      <c r="AA99" s="203">
        <f t="shared" si="99"/>
        <v>0</v>
      </c>
    </row>
    <row r="100" spans="1:27" ht="15.75">
      <c r="A100" s="229"/>
      <c r="B100" s="205">
        <v>1</v>
      </c>
      <c r="C100" s="214" t="s">
        <v>271</v>
      </c>
      <c r="D100" s="207">
        <f t="shared" ref="D100:D106" si="100">SUM(E100:G100)</f>
        <v>134470</v>
      </c>
      <c r="E100" s="209">
        <v>134470</v>
      </c>
      <c r="F100" s="209">
        <f>'[2]9. Vzdelávanie'!$F$31</f>
        <v>0</v>
      </c>
      <c r="G100" s="210">
        <f>'[2]9. Vzdelávanie'!$G$31</f>
        <v>0</v>
      </c>
      <c r="H100" s="207">
        <f t="shared" ref="H100:H106" si="101">SUM(I100:K100)</f>
        <v>137478</v>
      </c>
      <c r="I100" s="209">
        <v>137478</v>
      </c>
      <c r="J100" s="211">
        <v>0</v>
      </c>
      <c r="K100" s="211">
        <v>0</v>
      </c>
      <c r="L100" s="212">
        <f t="shared" ref="L100:L106" si="102">SUM(M100:O100)</f>
        <v>130560</v>
      </c>
      <c r="M100" s="209">
        <f>'[2]9. Vzdelávanie'!$K$31</f>
        <v>130560</v>
      </c>
      <c r="N100" s="209">
        <f>'[2]9. Vzdelávanie'!$L$31</f>
        <v>0</v>
      </c>
      <c r="O100" s="211">
        <f>'[2]9. Vzdelávanie'!$M$31</f>
        <v>0</v>
      </c>
      <c r="P100" s="396">
        <f>SUM(Q100:S100)</f>
        <v>135961</v>
      </c>
      <c r="Q100" s="399">
        <v>135961</v>
      </c>
      <c r="R100" s="399">
        <v>0</v>
      </c>
      <c r="S100" s="400">
        <v>0</v>
      </c>
      <c r="T100" s="212">
        <f t="shared" ref="T100:T106" si="103">SUM(U100:W100)</f>
        <v>144781</v>
      </c>
      <c r="U100" s="209">
        <f>'[1]9. Vzdelávanie'!$Q$31</f>
        <v>144781</v>
      </c>
      <c r="V100" s="209">
        <f>'[2]9. Vzdelávanie'!$R$31</f>
        <v>0</v>
      </c>
      <c r="W100" s="211">
        <f>'[2]9. Vzdelávanie'!$S$31</f>
        <v>0</v>
      </c>
      <c r="X100" s="212">
        <f t="shared" ref="X100:X106" si="104">SUM(Y100:AA100)</f>
        <v>133134</v>
      </c>
      <c r="Y100" s="209">
        <f>'[2]9. Vzdelávanie'!$T$31</f>
        <v>133134</v>
      </c>
      <c r="Z100" s="209">
        <f>'[2]9. Vzdelávanie'!$R$31</f>
        <v>0</v>
      </c>
      <c r="AA100" s="211">
        <f>'[2]9. Vzdelávanie'!$S$31</f>
        <v>0</v>
      </c>
    </row>
    <row r="101" spans="1:27" ht="15.75">
      <c r="A101" s="229"/>
      <c r="B101" s="205">
        <v>2</v>
      </c>
      <c r="C101" s="214" t="s">
        <v>272</v>
      </c>
      <c r="D101" s="207">
        <f t="shared" si="100"/>
        <v>244187</v>
      </c>
      <c r="E101" s="209">
        <v>244187</v>
      </c>
      <c r="F101" s="209">
        <f>'[2]9. Vzdelávanie'!$F$32</f>
        <v>0</v>
      </c>
      <c r="G101" s="210">
        <f>'[2]9. Vzdelávanie'!$G$32</f>
        <v>0</v>
      </c>
      <c r="H101" s="207">
        <f t="shared" si="101"/>
        <v>263081</v>
      </c>
      <c r="I101" s="209">
        <v>263081</v>
      </c>
      <c r="J101" s="211">
        <v>0</v>
      </c>
      <c r="K101" s="211">
        <v>0</v>
      </c>
      <c r="L101" s="212">
        <f t="shared" si="102"/>
        <v>281335</v>
      </c>
      <c r="M101" s="209">
        <f>'[2]9. Vzdelávanie'!$K$32</f>
        <v>281335</v>
      </c>
      <c r="N101" s="209">
        <f>'[2]9. Vzdelávanie'!$L$32</f>
        <v>0</v>
      </c>
      <c r="O101" s="211">
        <f>'[2]9. Vzdelávanie'!$M$32</f>
        <v>0</v>
      </c>
      <c r="P101" s="396">
        <f t="shared" ref="P101:P106" si="105">SUM(Q101:S101)</f>
        <v>272978</v>
      </c>
      <c r="Q101" s="399">
        <v>272978</v>
      </c>
      <c r="R101" s="399">
        <v>0</v>
      </c>
      <c r="S101" s="400">
        <v>0</v>
      </c>
      <c r="T101" s="212">
        <f t="shared" si="103"/>
        <v>268814</v>
      </c>
      <c r="U101" s="209">
        <f>'[1]9. Vzdelávanie'!$Q$32</f>
        <v>268814</v>
      </c>
      <c r="V101" s="209">
        <f>'[2]9. Vzdelávanie'!$R$32</f>
        <v>0</v>
      </c>
      <c r="W101" s="211">
        <f>'[2]9. Vzdelávanie'!$S$32</f>
        <v>0</v>
      </c>
      <c r="X101" s="212">
        <f t="shared" si="104"/>
        <v>274012</v>
      </c>
      <c r="Y101" s="209">
        <f>'[2]9. Vzdelávanie'!$T$32</f>
        <v>274012</v>
      </c>
      <c r="Z101" s="209">
        <f>'[2]9. Vzdelávanie'!$R$32</f>
        <v>0</v>
      </c>
      <c r="AA101" s="211">
        <f>'[2]9. Vzdelávanie'!$S$32</f>
        <v>0</v>
      </c>
    </row>
    <row r="102" spans="1:27" ht="15.75">
      <c r="A102" s="229"/>
      <c r="B102" s="205">
        <v>3</v>
      </c>
      <c r="C102" s="214" t="s">
        <v>273</v>
      </c>
      <c r="D102" s="207">
        <f t="shared" si="100"/>
        <v>444992</v>
      </c>
      <c r="E102" s="209">
        <v>250400</v>
      </c>
      <c r="F102" s="209">
        <v>194592</v>
      </c>
      <c r="G102" s="210">
        <f>'[2]9. Vzdelávanie'!$G$33</f>
        <v>0</v>
      </c>
      <c r="H102" s="207">
        <f t="shared" si="101"/>
        <v>687716</v>
      </c>
      <c r="I102" s="209">
        <v>278065</v>
      </c>
      <c r="J102" s="209">
        <v>409651</v>
      </c>
      <c r="K102" s="211">
        <v>0</v>
      </c>
      <c r="L102" s="212">
        <f t="shared" si="102"/>
        <v>285257</v>
      </c>
      <c r="M102" s="209">
        <f>'[2]9. Vzdelávanie'!$K$33</f>
        <v>285257</v>
      </c>
      <c r="N102" s="209">
        <f>'[2]9. Vzdelávanie'!$L$33</f>
        <v>0</v>
      </c>
      <c r="O102" s="211">
        <f>'[2]9. Vzdelávanie'!$M$33</f>
        <v>0</v>
      </c>
      <c r="P102" s="396">
        <f t="shared" si="105"/>
        <v>284315</v>
      </c>
      <c r="Q102" s="399">
        <v>284315</v>
      </c>
      <c r="R102" s="399">
        <v>0</v>
      </c>
      <c r="S102" s="400">
        <v>0</v>
      </c>
      <c r="T102" s="212">
        <f t="shared" si="103"/>
        <v>365421</v>
      </c>
      <c r="U102" s="209">
        <f>'[1]9. Vzdelávanie'!$Q$33</f>
        <v>365421</v>
      </c>
      <c r="V102" s="209">
        <f>'[2]9. Vzdelávanie'!$R$33</f>
        <v>0</v>
      </c>
      <c r="W102" s="211">
        <f>'[2]9. Vzdelávanie'!$S$33</f>
        <v>0</v>
      </c>
      <c r="X102" s="212">
        <f t="shared" si="104"/>
        <v>284624</v>
      </c>
      <c r="Y102" s="209">
        <f>'[2]9. Vzdelávanie'!$T$33</f>
        <v>284624</v>
      </c>
      <c r="Z102" s="209">
        <f>'[2]9. Vzdelávanie'!$R$33</f>
        <v>0</v>
      </c>
      <c r="AA102" s="211">
        <f>'[2]9. Vzdelávanie'!$S$33</f>
        <v>0</v>
      </c>
    </row>
    <row r="103" spans="1:27" ht="15.75">
      <c r="A103" s="263"/>
      <c r="B103" s="205">
        <v>4</v>
      </c>
      <c r="C103" s="214" t="s">
        <v>274</v>
      </c>
      <c r="D103" s="207">
        <f t="shared" si="100"/>
        <v>0</v>
      </c>
      <c r="E103" s="209">
        <f>'[2]9. Vzdelávanie'!$E$36</f>
        <v>0</v>
      </c>
      <c r="F103" s="209">
        <f>'[2]9. Vzdelávanie'!$F$36</f>
        <v>0</v>
      </c>
      <c r="G103" s="210">
        <f>'[2]9. Vzdelávanie'!$G$36</f>
        <v>0</v>
      </c>
      <c r="H103" s="207">
        <f t="shared" si="101"/>
        <v>0</v>
      </c>
      <c r="I103" s="209">
        <v>0</v>
      </c>
      <c r="J103" s="211">
        <v>0</v>
      </c>
      <c r="K103" s="211">
        <v>0</v>
      </c>
      <c r="L103" s="212">
        <f t="shared" si="102"/>
        <v>0</v>
      </c>
      <c r="M103" s="209">
        <f>'[2]9. Vzdelávanie'!$K$36</f>
        <v>0</v>
      </c>
      <c r="N103" s="209">
        <f>'[2]9. Vzdelávanie'!$L$36</f>
        <v>0</v>
      </c>
      <c r="O103" s="211">
        <f>'[2]9. Vzdelávanie'!$M$36</f>
        <v>0</v>
      </c>
      <c r="P103" s="396">
        <f t="shared" si="105"/>
        <v>0</v>
      </c>
      <c r="Q103" s="399">
        <v>0</v>
      </c>
      <c r="R103" s="399">
        <v>0</v>
      </c>
      <c r="S103" s="400">
        <v>0</v>
      </c>
      <c r="T103" s="212">
        <f t="shared" si="103"/>
        <v>0</v>
      </c>
      <c r="U103" s="209">
        <f>'[1]9. Vzdelávanie'!$Q$36</f>
        <v>0</v>
      </c>
      <c r="V103" s="209">
        <f>'[2]9. Vzdelávanie'!$R$36</f>
        <v>0</v>
      </c>
      <c r="W103" s="211">
        <f>'[2]9. Vzdelávanie'!$S$36</f>
        <v>0</v>
      </c>
      <c r="X103" s="212">
        <f t="shared" si="104"/>
        <v>0</v>
      </c>
      <c r="Y103" s="209">
        <f>'[1]9. Vzdelávanie'!$Q$36</f>
        <v>0</v>
      </c>
      <c r="Z103" s="209">
        <f>'[2]9. Vzdelávanie'!$R$36</f>
        <v>0</v>
      </c>
      <c r="AA103" s="211">
        <f>'[2]9. Vzdelávanie'!$S$36</f>
        <v>0</v>
      </c>
    </row>
    <row r="104" spans="1:27" ht="15.75">
      <c r="A104" s="229"/>
      <c r="B104" s="205">
        <v>5</v>
      </c>
      <c r="C104" s="214" t="s">
        <v>275</v>
      </c>
      <c r="D104" s="207">
        <f t="shared" si="100"/>
        <v>153560</v>
      </c>
      <c r="E104" s="209">
        <v>153560</v>
      </c>
      <c r="F104" s="208">
        <f>'[2]9. Vzdelávanie'!$F$37</f>
        <v>0</v>
      </c>
      <c r="G104" s="210">
        <f>'[2]9. Vzdelávanie'!$G$37</f>
        <v>0</v>
      </c>
      <c r="H104" s="207">
        <f t="shared" si="101"/>
        <v>169278</v>
      </c>
      <c r="I104" s="209">
        <v>169278</v>
      </c>
      <c r="J104" s="211">
        <v>0</v>
      </c>
      <c r="K104" s="211">
        <v>0</v>
      </c>
      <c r="L104" s="212">
        <f t="shared" si="102"/>
        <v>174344</v>
      </c>
      <c r="M104" s="209">
        <f>'[2]9. Vzdelávanie'!$K$37</f>
        <v>174344</v>
      </c>
      <c r="N104" s="209">
        <f>'[2]9. Vzdelávanie'!$L$37</f>
        <v>0</v>
      </c>
      <c r="O104" s="211">
        <f>'[2]9. Vzdelávanie'!$M$37</f>
        <v>0</v>
      </c>
      <c r="P104" s="396">
        <f t="shared" si="105"/>
        <v>179348</v>
      </c>
      <c r="Q104" s="399">
        <v>179348</v>
      </c>
      <c r="R104" s="399">
        <v>0</v>
      </c>
      <c r="S104" s="400">
        <v>0</v>
      </c>
      <c r="T104" s="212">
        <f t="shared" si="103"/>
        <v>190334</v>
      </c>
      <c r="U104" s="209">
        <f>'[1]9. Vzdelávanie'!$Q$37</f>
        <v>190334</v>
      </c>
      <c r="V104" s="209">
        <f>'[2]9. Vzdelávanie'!$R$37</f>
        <v>0</v>
      </c>
      <c r="W104" s="211">
        <f>'[2]9. Vzdelávanie'!$S$37</f>
        <v>0</v>
      </c>
      <c r="X104" s="212">
        <f t="shared" si="104"/>
        <v>176400</v>
      </c>
      <c r="Y104" s="209">
        <f>'[2]9. Vzdelávanie'!$T$37</f>
        <v>176400</v>
      </c>
      <c r="Z104" s="209">
        <f>'[2]9. Vzdelávanie'!$R$37</f>
        <v>0</v>
      </c>
      <c r="AA104" s="211">
        <f>'[2]9. Vzdelávanie'!$S$37</f>
        <v>0</v>
      </c>
    </row>
    <row r="105" spans="1:27" ht="15.75">
      <c r="A105" s="229"/>
      <c r="B105" s="205">
        <v>6</v>
      </c>
      <c r="C105" s="214" t="s">
        <v>276</v>
      </c>
      <c r="D105" s="207">
        <f t="shared" si="100"/>
        <v>356421</v>
      </c>
      <c r="E105" s="209">
        <v>172477</v>
      </c>
      <c r="F105" s="209">
        <v>183944</v>
      </c>
      <c r="G105" s="210">
        <f>'[2]9. Vzdelávanie'!$G$38</f>
        <v>0</v>
      </c>
      <c r="H105" s="207">
        <f t="shared" si="101"/>
        <v>169490</v>
      </c>
      <c r="I105" s="209">
        <v>169490</v>
      </c>
      <c r="J105" s="211">
        <v>0</v>
      </c>
      <c r="K105" s="211">
        <v>0</v>
      </c>
      <c r="L105" s="212">
        <f t="shared" si="102"/>
        <v>171680</v>
      </c>
      <c r="M105" s="209">
        <f>'[2]9. Vzdelávanie'!$K$38</f>
        <v>171680</v>
      </c>
      <c r="N105" s="209">
        <f>'[2]9. Vzdelávanie'!$L$38</f>
        <v>0</v>
      </c>
      <c r="O105" s="211">
        <f>'[2]9. Vzdelávanie'!$M$38</f>
        <v>0</v>
      </c>
      <c r="P105" s="396">
        <f t="shared" si="105"/>
        <v>169555</v>
      </c>
      <c r="Q105" s="399">
        <v>169555</v>
      </c>
      <c r="R105" s="399">
        <v>0</v>
      </c>
      <c r="S105" s="400">
        <v>0</v>
      </c>
      <c r="T105" s="212">
        <f t="shared" si="103"/>
        <v>146882</v>
      </c>
      <c r="U105" s="209">
        <f>'[1]9. Vzdelávanie'!$Q$38</f>
        <v>146882</v>
      </c>
      <c r="V105" s="209">
        <f>'[2]9. Vzdelávanie'!$R$38</f>
        <v>0</v>
      </c>
      <c r="W105" s="211">
        <f>'[2]9. Vzdelávanie'!$S$38</f>
        <v>0</v>
      </c>
      <c r="X105" s="212">
        <f t="shared" si="104"/>
        <v>173747</v>
      </c>
      <c r="Y105" s="209">
        <f>'[2]9. Vzdelávanie'!$T$38</f>
        <v>173747</v>
      </c>
      <c r="Z105" s="209">
        <f>'[2]9. Vzdelávanie'!$R$38</f>
        <v>0</v>
      </c>
      <c r="AA105" s="211">
        <f>'[2]9. Vzdelávanie'!$S$38</f>
        <v>0</v>
      </c>
    </row>
    <row r="106" spans="1:27" ht="15.75">
      <c r="A106" s="229"/>
      <c r="B106" s="205">
        <v>7</v>
      </c>
      <c r="C106" s="214" t="s">
        <v>277</v>
      </c>
      <c r="D106" s="207">
        <f t="shared" si="100"/>
        <v>128501</v>
      </c>
      <c r="E106" s="209">
        <v>128501</v>
      </c>
      <c r="F106" s="209"/>
      <c r="G106" s="210">
        <f>'[2]9. Vzdelávanie'!$G$41</f>
        <v>0</v>
      </c>
      <c r="H106" s="207">
        <f t="shared" si="101"/>
        <v>122126</v>
      </c>
      <c r="I106" s="209">
        <v>122126</v>
      </c>
      <c r="J106" s="211">
        <v>0</v>
      </c>
      <c r="K106" s="211">
        <v>0</v>
      </c>
      <c r="L106" s="212">
        <f t="shared" si="102"/>
        <v>128807</v>
      </c>
      <c r="M106" s="209">
        <f>'[2]9. Vzdelávanie'!$K$41</f>
        <v>128807</v>
      </c>
      <c r="N106" s="209">
        <f>'[2]9. Vzdelávanie'!$L$41</f>
        <v>0</v>
      </c>
      <c r="O106" s="211">
        <f>'[2]9. Vzdelávanie'!$M$41</f>
        <v>0</v>
      </c>
      <c r="P106" s="396">
        <f t="shared" si="105"/>
        <v>127026</v>
      </c>
      <c r="Q106" s="399">
        <v>127026</v>
      </c>
      <c r="R106" s="399">
        <v>0</v>
      </c>
      <c r="S106" s="400">
        <v>0</v>
      </c>
      <c r="T106" s="212">
        <f t="shared" si="103"/>
        <v>137986</v>
      </c>
      <c r="U106" s="209">
        <f>'[1]9. Vzdelávanie'!$Q$41</f>
        <v>137986</v>
      </c>
      <c r="V106" s="209">
        <f>'[2]9. Vzdelávanie'!$R$41</f>
        <v>0</v>
      </c>
      <c r="W106" s="211">
        <f>'[2]9. Vzdelávanie'!$S$41</f>
        <v>0</v>
      </c>
      <c r="X106" s="212">
        <f t="shared" si="104"/>
        <v>173916</v>
      </c>
      <c r="Y106" s="209">
        <f>'[2]9. Vzdelávanie'!$T$41</f>
        <v>173916</v>
      </c>
      <c r="Z106" s="209">
        <f>'[2]9. Vzdelávanie'!$R$41</f>
        <v>0</v>
      </c>
      <c r="AA106" s="211">
        <f>'[2]9. Vzdelávanie'!$S$41</f>
        <v>0</v>
      </c>
    </row>
    <row r="107" spans="1:27" ht="15.75">
      <c r="A107" s="229"/>
      <c r="B107" s="245" t="s">
        <v>278</v>
      </c>
      <c r="C107" s="215" t="s">
        <v>279</v>
      </c>
      <c r="D107" s="200">
        <f t="shared" ref="D107:K107" si="106">SUM(D108:D113)</f>
        <v>3304170</v>
      </c>
      <c r="E107" s="201">
        <f t="shared" si="106"/>
        <v>3234702</v>
      </c>
      <c r="F107" s="201">
        <f t="shared" si="106"/>
        <v>69468</v>
      </c>
      <c r="G107" s="202">
        <f t="shared" si="106"/>
        <v>0</v>
      </c>
      <c r="H107" s="200">
        <f t="shared" si="106"/>
        <v>3200175</v>
      </c>
      <c r="I107" s="201">
        <f t="shared" si="106"/>
        <v>3198395</v>
      </c>
      <c r="J107" s="201">
        <f t="shared" si="106"/>
        <v>1780</v>
      </c>
      <c r="K107" s="203">
        <f t="shared" si="106"/>
        <v>0</v>
      </c>
      <c r="L107" s="204">
        <f t="shared" ref="L107:W107" si="107">SUM(L108:L113)</f>
        <v>3579254</v>
      </c>
      <c r="M107" s="201">
        <f t="shared" si="107"/>
        <v>3261718</v>
      </c>
      <c r="N107" s="201">
        <f t="shared" si="107"/>
        <v>85950</v>
      </c>
      <c r="O107" s="203">
        <f t="shared" si="107"/>
        <v>231586</v>
      </c>
      <c r="P107" s="203">
        <f t="shared" si="107"/>
        <v>3506810.61</v>
      </c>
      <c r="Q107" s="203">
        <f t="shared" si="107"/>
        <v>3255300.81</v>
      </c>
      <c r="R107" s="203">
        <f t="shared" si="107"/>
        <v>19924.32</v>
      </c>
      <c r="S107" s="203">
        <f t="shared" si="107"/>
        <v>231585.48</v>
      </c>
      <c r="T107" s="204">
        <f t="shared" si="107"/>
        <v>3484557</v>
      </c>
      <c r="U107" s="201">
        <f>SUM(U108:U113)</f>
        <v>3203651</v>
      </c>
      <c r="V107" s="201">
        <f t="shared" si="107"/>
        <v>49320</v>
      </c>
      <c r="W107" s="203">
        <f t="shared" si="107"/>
        <v>231586</v>
      </c>
      <c r="X107" s="204">
        <f t="shared" ref="X107:AA107" si="108">SUM(X108:X113)</f>
        <v>3546746</v>
      </c>
      <c r="Y107" s="201">
        <f t="shared" si="108"/>
        <v>3310840</v>
      </c>
      <c r="Z107" s="201">
        <f t="shared" si="108"/>
        <v>4320</v>
      </c>
      <c r="AA107" s="203">
        <f t="shared" si="108"/>
        <v>231586</v>
      </c>
    </row>
    <row r="108" spans="1:27" ht="15.75">
      <c r="A108" s="229"/>
      <c r="B108" s="205">
        <v>1</v>
      </c>
      <c r="C108" s="214" t="s">
        <v>280</v>
      </c>
      <c r="D108" s="207">
        <f t="shared" ref="D108:D113" si="109">SUM(E108:G108)</f>
        <v>328366</v>
      </c>
      <c r="E108" s="209">
        <v>328366</v>
      </c>
      <c r="F108" s="209">
        <f>'[2]9. Vzdelávanie'!$F$43</f>
        <v>0</v>
      </c>
      <c r="G108" s="210">
        <f>'[2]9. Vzdelávanie'!$G$43</f>
        <v>0</v>
      </c>
      <c r="H108" s="207">
        <f t="shared" ref="H108:H113" si="110">SUM(I108:K108)</f>
        <v>282825</v>
      </c>
      <c r="I108" s="209">
        <v>282825</v>
      </c>
      <c r="J108" s="211">
        <v>0</v>
      </c>
      <c r="K108" s="211">
        <v>0</v>
      </c>
      <c r="L108" s="212">
        <f t="shared" ref="L108:L113" si="111">SUM(M108:O108)</f>
        <v>282259</v>
      </c>
      <c r="M108" s="209">
        <f>'[2]9. Vzdelávanie'!$K$43</f>
        <v>282259</v>
      </c>
      <c r="N108" s="209">
        <f>'[2]9. Vzdelávanie'!$L$43</f>
        <v>0</v>
      </c>
      <c r="O108" s="211">
        <f>'[2]9. Vzdelávanie'!$M$43</f>
        <v>0</v>
      </c>
      <c r="P108" s="396">
        <f t="shared" ref="P108:P113" si="112">SUM(Q108:S108)</f>
        <v>282259</v>
      </c>
      <c r="Q108" s="399">
        <v>282259</v>
      </c>
      <c r="R108" s="399">
        <v>0</v>
      </c>
      <c r="S108" s="400">
        <v>0</v>
      </c>
      <c r="T108" s="212">
        <f t="shared" ref="T108:T113" si="113">SUM(U108:W108)</f>
        <v>218032</v>
      </c>
      <c r="U108" s="209">
        <f>'[1]9. Vzdelávanie'!$Q$43</f>
        <v>218032</v>
      </c>
      <c r="V108" s="209">
        <f>'[2]9. Vzdelávanie'!$R$43</f>
        <v>0</v>
      </c>
      <c r="W108" s="211">
        <f>'[2]9. Vzdelávanie'!$S$43</f>
        <v>0</v>
      </c>
      <c r="X108" s="212">
        <f t="shared" ref="X108:X113" si="114">SUM(Y108:AA108)</f>
        <v>247441</v>
      </c>
      <c r="Y108" s="209">
        <f>'[2]9. Vzdelávanie'!$T$43</f>
        <v>247441</v>
      </c>
      <c r="Z108" s="209">
        <f>'[2]9. Vzdelávanie'!$R$43</f>
        <v>0</v>
      </c>
      <c r="AA108" s="211">
        <f>'[2]9. Vzdelávanie'!$S$43</f>
        <v>0</v>
      </c>
    </row>
    <row r="109" spans="1:27" ht="15.75">
      <c r="A109" s="229"/>
      <c r="B109" s="205">
        <v>2</v>
      </c>
      <c r="C109" s="214" t="s">
        <v>281</v>
      </c>
      <c r="D109" s="207">
        <f t="shared" si="109"/>
        <v>639520</v>
      </c>
      <c r="E109" s="209">
        <v>570052</v>
      </c>
      <c r="F109" s="209">
        <v>69468</v>
      </c>
      <c r="G109" s="210">
        <f>'[2]9. Vzdelávanie'!$G$44</f>
        <v>0</v>
      </c>
      <c r="H109" s="207">
        <f t="shared" si="110"/>
        <v>581965</v>
      </c>
      <c r="I109" s="209">
        <v>581965</v>
      </c>
      <c r="J109" s="211">
        <v>0</v>
      </c>
      <c r="K109" s="211">
        <v>0</v>
      </c>
      <c r="L109" s="212">
        <f t="shared" si="111"/>
        <v>546122</v>
      </c>
      <c r="M109" s="209">
        <f>'[2]9. Vzdelávanie'!$K$44</f>
        <v>546122</v>
      </c>
      <c r="N109" s="209">
        <f>'[2]9. Vzdelávanie'!$L$44</f>
        <v>0</v>
      </c>
      <c r="O109" s="211">
        <f>'[2]9. Vzdelávanie'!$M$44</f>
        <v>0</v>
      </c>
      <c r="P109" s="396">
        <f t="shared" si="112"/>
        <v>546122</v>
      </c>
      <c r="Q109" s="399">
        <v>546122</v>
      </c>
      <c r="R109" s="399">
        <v>0</v>
      </c>
      <c r="S109" s="400">
        <v>0</v>
      </c>
      <c r="T109" s="212">
        <f t="shared" si="113"/>
        <v>593731</v>
      </c>
      <c r="U109" s="209">
        <f>'[1]9. Vzdelávanie'!$Q$44</f>
        <v>593731</v>
      </c>
      <c r="V109" s="209">
        <f>'[2]9. Vzdelávanie'!$R$44</f>
        <v>0</v>
      </c>
      <c r="W109" s="211">
        <f>'[2]9. Vzdelávanie'!$S$44</f>
        <v>0</v>
      </c>
      <c r="X109" s="212">
        <f t="shared" si="114"/>
        <v>610406</v>
      </c>
      <c r="Y109" s="209">
        <f>'[2]9. Vzdelávanie'!$T$44</f>
        <v>610406</v>
      </c>
      <c r="Z109" s="209">
        <f>'[2]9. Vzdelávanie'!$R$44</f>
        <v>0</v>
      </c>
      <c r="AA109" s="211">
        <f>'[2]9. Vzdelávanie'!$S$44</f>
        <v>0</v>
      </c>
    </row>
    <row r="110" spans="1:27" ht="15.75">
      <c r="A110" s="226"/>
      <c r="B110" s="205">
        <v>3</v>
      </c>
      <c r="C110" s="214" t="s">
        <v>282</v>
      </c>
      <c r="D110" s="207">
        <f t="shared" si="109"/>
        <v>787656</v>
      </c>
      <c r="E110" s="209">
        <v>787656</v>
      </c>
      <c r="F110" s="209">
        <f>'[2]9. Vzdelávanie'!$F$45</f>
        <v>0</v>
      </c>
      <c r="G110" s="210">
        <f>'[2]9. Vzdelávanie'!$G$45</f>
        <v>0</v>
      </c>
      <c r="H110" s="207">
        <f t="shared" si="110"/>
        <v>851849</v>
      </c>
      <c r="I110" s="209">
        <v>851849</v>
      </c>
      <c r="J110" s="211">
        <v>0</v>
      </c>
      <c r="K110" s="211">
        <v>0</v>
      </c>
      <c r="L110" s="212">
        <f t="shared" si="111"/>
        <v>1160992</v>
      </c>
      <c r="M110" s="209">
        <f>'[2]9. Vzdelávanie'!$K$45</f>
        <v>929406</v>
      </c>
      <c r="N110" s="209">
        <f>'[2]9. Vzdelávanie'!$L$45</f>
        <v>0</v>
      </c>
      <c r="O110" s="211">
        <f>'[2]9. Vzdelávanie'!$M$45</f>
        <v>231586</v>
      </c>
      <c r="P110" s="396">
        <f t="shared" si="112"/>
        <v>1151774.29</v>
      </c>
      <c r="Q110" s="399">
        <v>920188.81</v>
      </c>
      <c r="R110" s="399">
        <v>0</v>
      </c>
      <c r="S110" s="418">
        <v>231585.48</v>
      </c>
      <c r="T110" s="212">
        <f t="shared" si="113"/>
        <v>1180487</v>
      </c>
      <c r="U110" s="209">
        <f>'[1]9. Vzdelávanie'!$Q$45</f>
        <v>948901</v>
      </c>
      <c r="V110" s="209">
        <f>'[2]9. Vzdelávanie'!$R$45</f>
        <v>0</v>
      </c>
      <c r="W110" s="211">
        <f>'[1]9. Vzdelávanie'!$S$45</f>
        <v>231586</v>
      </c>
      <c r="X110" s="212">
        <f t="shared" si="114"/>
        <v>1181263</v>
      </c>
      <c r="Y110" s="209">
        <f>'[2]9. Vzdelávanie'!$T$45</f>
        <v>949677</v>
      </c>
      <c r="Z110" s="209">
        <f>'[2]9. Vzdelávanie'!$R$45</f>
        <v>0</v>
      </c>
      <c r="AA110" s="211">
        <f>'[2]9. Vzdelávanie'!$V$45</f>
        <v>231586</v>
      </c>
    </row>
    <row r="111" spans="1:27" ht="15.75">
      <c r="A111" s="226"/>
      <c r="B111" s="205">
        <v>4</v>
      </c>
      <c r="C111" s="214" t="s">
        <v>283</v>
      </c>
      <c r="D111" s="207">
        <f t="shared" si="109"/>
        <v>643464</v>
      </c>
      <c r="E111" s="209">
        <v>643464</v>
      </c>
      <c r="F111" s="209"/>
      <c r="G111" s="210">
        <f>'[2]9. Vzdelávanie'!$G$49</f>
        <v>0</v>
      </c>
      <c r="H111" s="207">
        <f t="shared" si="110"/>
        <v>610772</v>
      </c>
      <c r="I111" s="209">
        <v>608992</v>
      </c>
      <c r="J111" s="209">
        <v>1780</v>
      </c>
      <c r="K111" s="211">
        <v>0</v>
      </c>
      <c r="L111" s="212">
        <f t="shared" si="111"/>
        <v>606540</v>
      </c>
      <c r="M111" s="209">
        <f>'[2]9. Vzdelávanie'!$K$49</f>
        <v>606540</v>
      </c>
      <c r="N111" s="209">
        <f>'[2]9. Vzdelávanie'!$L$49</f>
        <v>0</v>
      </c>
      <c r="O111" s="211">
        <f>'[2]9. Vzdelávanie'!$M$49</f>
        <v>0</v>
      </c>
      <c r="P111" s="396">
        <f t="shared" si="112"/>
        <v>606541</v>
      </c>
      <c r="Q111" s="399">
        <v>606541</v>
      </c>
      <c r="R111" s="399">
        <v>0</v>
      </c>
      <c r="S111" s="400">
        <v>0</v>
      </c>
      <c r="T111" s="212">
        <f t="shared" si="113"/>
        <v>555342</v>
      </c>
      <c r="U111" s="209">
        <f>'[1]9. Vzdelávanie'!$Q$49</f>
        <v>555342</v>
      </c>
      <c r="V111" s="209">
        <f>'[2]9. Vzdelávanie'!$R$49</f>
        <v>0</v>
      </c>
      <c r="W111" s="211">
        <f>'[2]9. Vzdelávanie'!$S$49</f>
        <v>0</v>
      </c>
      <c r="X111" s="212">
        <f t="shared" si="114"/>
        <v>589283</v>
      </c>
      <c r="Y111" s="209">
        <f>'[2]9. Vzdelávanie'!$T$49</f>
        <v>589283</v>
      </c>
      <c r="Z111" s="209">
        <f>'[2]9. Vzdelávanie'!$R$49</f>
        <v>0</v>
      </c>
      <c r="AA111" s="211">
        <f>'[2]9. Vzdelávanie'!$S$49</f>
        <v>0</v>
      </c>
    </row>
    <row r="112" spans="1:27" ht="15.75">
      <c r="A112" s="226"/>
      <c r="B112" s="205">
        <v>5</v>
      </c>
      <c r="C112" s="214" t="s">
        <v>284</v>
      </c>
      <c r="D112" s="207">
        <f t="shared" si="109"/>
        <v>596449</v>
      </c>
      <c r="E112" s="209">
        <v>596449</v>
      </c>
      <c r="F112" s="209">
        <f>'[2]9. Vzdelávanie'!$F$50</f>
        <v>0</v>
      </c>
      <c r="G112" s="210">
        <f>'[2]9. Vzdelávanie'!$G$50</f>
        <v>0</v>
      </c>
      <c r="H112" s="207">
        <f t="shared" si="110"/>
        <v>554735</v>
      </c>
      <c r="I112" s="209">
        <v>554735</v>
      </c>
      <c r="J112" s="211">
        <v>0</v>
      </c>
      <c r="K112" s="211">
        <v>0</v>
      </c>
      <c r="L112" s="212">
        <f t="shared" si="111"/>
        <v>574050</v>
      </c>
      <c r="M112" s="209">
        <f>'[2]9. Vzdelávanie'!$K$50</f>
        <v>574050</v>
      </c>
      <c r="N112" s="209">
        <f>'[2]9. Vzdelávanie'!$L$50</f>
        <v>0</v>
      </c>
      <c r="O112" s="211">
        <f>'[2]9. Vzdelávanie'!$M$50</f>
        <v>0</v>
      </c>
      <c r="P112" s="396">
        <f t="shared" si="112"/>
        <v>576050</v>
      </c>
      <c r="Q112" s="399">
        <v>576050</v>
      </c>
      <c r="R112" s="399">
        <v>0</v>
      </c>
      <c r="S112" s="400">
        <v>0</v>
      </c>
      <c r="T112" s="212">
        <f t="shared" si="113"/>
        <v>574862</v>
      </c>
      <c r="U112" s="209">
        <f>'[2]9. Vzdelávanie'!$Q$50</f>
        <v>570542</v>
      </c>
      <c r="V112" s="209">
        <f>'[2]9. Vzdelávanie'!$R$50</f>
        <v>4320</v>
      </c>
      <c r="W112" s="211">
        <f>'[2]9. Vzdelávanie'!$S$50</f>
        <v>0</v>
      </c>
      <c r="X112" s="212">
        <f t="shared" si="114"/>
        <v>595473</v>
      </c>
      <c r="Y112" s="209">
        <f>'[2]9. Vzdelávanie'!$T$50</f>
        <v>591153</v>
      </c>
      <c r="Z112" s="209">
        <f>'[2]9. Vzdelávanie'!$U$50</f>
        <v>4320</v>
      </c>
      <c r="AA112" s="211">
        <f>'[2]9. Vzdelávanie'!$S$50</f>
        <v>0</v>
      </c>
    </row>
    <row r="113" spans="1:27" ht="15.75">
      <c r="A113" s="226"/>
      <c r="B113" s="205">
        <v>6</v>
      </c>
      <c r="C113" s="214" t="s">
        <v>285</v>
      </c>
      <c r="D113" s="207">
        <f t="shared" si="109"/>
        <v>308715</v>
      </c>
      <c r="E113" s="209">
        <v>308715</v>
      </c>
      <c r="F113" s="209">
        <f>'[2]9. Vzdelávanie'!$F$51</f>
        <v>0</v>
      </c>
      <c r="G113" s="210">
        <f>'[2]9. Vzdelávanie'!$G$51</f>
        <v>0</v>
      </c>
      <c r="H113" s="207">
        <f t="shared" si="110"/>
        <v>318029</v>
      </c>
      <c r="I113" s="209">
        <v>318029</v>
      </c>
      <c r="J113" s="211">
        <v>0</v>
      </c>
      <c r="K113" s="211">
        <v>0</v>
      </c>
      <c r="L113" s="212">
        <f t="shared" si="111"/>
        <v>409291</v>
      </c>
      <c r="M113" s="209">
        <f>'[2]9. Vzdelávanie'!$K$51</f>
        <v>323341</v>
      </c>
      <c r="N113" s="209">
        <f>'[2]9. Vzdelávanie'!$L$51</f>
        <v>85950</v>
      </c>
      <c r="O113" s="211">
        <f>'[2]9. Vzdelávanie'!$M$51</f>
        <v>0</v>
      </c>
      <c r="P113" s="396">
        <f t="shared" si="112"/>
        <v>344064.32</v>
      </c>
      <c r="Q113" s="399">
        <v>324140</v>
      </c>
      <c r="R113" s="419">
        <v>19924.32</v>
      </c>
      <c r="S113" s="400">
        <v>0</v>
      </c>
      <c r="T113" s="212">
        <f t="shared" si="113"/>
        <v>362103</v>
      </c>
      <c r="U113" s="209">
        <f>'[1]9. Vzdelávanie'!$Q$51</f>
        <v>317103</v>
      </c>
      <c r="V113" s="209">
        <f>'[1]9. Vzdelávanie'!$R$51</f>
        <v>45000</v>
      </c>
      <c r="W113" s="211">
        <f>'[2]9. Vzdelávanie'!$S$51</f>
        <v>0</v>
      </c>
      <c r="X113" s="212">
        <f t="shared" si="114"/>
        <v>322880</v>
      </c>
      <c r="Y113" s="209">
        <f>'[2]9. Vzdelávanie'!$T$51</f>
        <v>322880</v>
      </c>
      <c r="Z113" s="209">
        <f>'[2]9. Vzdelávanie'!$U$51</f>
        <v>0</v>
      </c>
      <c r="AA113" s="211">
        <f>'[2]9. Vzdelávanie'!$S$51</f>
        <v>0</v>
      </c>
    </row>
    <row r="114" spans="1:27" ht="15.75">
      <c r="A114" s="226"/>
      <c r="B114" s="245" t="s">
        <v>286</v>
      </c>
      <c r="C114" s="215" t="s">
        <v>287</v>
      </c>
      <c r="D114" s="200">
        <f t="shared" ref="D114:K114" si="115">SUM(D115:D116)</f>
        <v>546333</v>
      </c>
      <c r="E114" s="201">
        <f t="shared" si="115"/>
        <v>546333</v>
      </c>
      <c r="F114" s="201">
        <f t="shared" si="115"/>
        <v>0</v>
      </c>
      <c r="G114" s="202">
        <f t="shared" si="115"/>
        <v>0</v>
      </c>
      <c r="H114" s="200">
        <f t="shared" si="115"/>
        <v>538949</v>
      </c>
      <c r="I114" s="201">
        <f t="shared" si="115"/>
        <v>538949</v>
      </c>
      <c r="J114" s="201">
        <f t="shared" si="115"/>
        <v>0</v>
      </c>
      <c r="K114" s="203">
        <f t="shared" si="115"/>
        <v>0</v>
      </c>
      <c r="L114" s="204">
        <f t="shared" ref="L114:W114" si="116">SUM(L115:L116)</f>
        <v>566109</v>
      </c>
      <c r="M114" s="201">
        <f t="shared" si="116"/>
        <v>566109</v>
      </c>
      <c r="N114" s="201">
        <f t="shared" si="116"/>
        <v>0</v>
      </c>
      <c r="O114" s="203">
        <f t="shared" si="116"/>
        <v>0</v>
      </c>
      <c r="P114" s="203">
        <f t="shared" si="116"/>
        <v>566109</v>
      </c>
      <c r="Q114" s="203">
        <f t="shared" si="116"/>
        <v>566109</v>
      </c>
      <c r="R114" s="203">
        <f t="shared" si="116"/>
        <v>0</v>
      </c>
      <c r="S114" s="203">
        <f t="shared" si="116"/>
        <v>0</v>
      </c>
      <c r="T114" s="204">
        <f t="shared" si="116"/>
        <v>479289</v>
      </c>
      <c r="U114" s="201">
        <f t="shared" si="116"/>
        <v>479289</v>
      </c>
      <c r="V114" s="201">
        <f t="shared" si="116"/>
        <v>0</v>
      </c>
      <c r="W114" s="203">
        <f t="shared" si="116"/>
        <v>0</v>
      </c>
      <c r="X114" s="204">
        <f t="shared" ref="X114:AA114" si="117">SUM(X115:X116)</f>
        <v>495150</v>
      </c>
      <c r="Y114" s="201">
        <f t="shared" si="117"/>
        <v>495150</v>
      </c>
      <c r="Z114" s="201">
        <f t="shared" si="117"/>
        <v>0</v>
      </c>
      <c r="AA114" s="203">
        <f t="shared" si="117"/>
        <v>0</v>
      </c>
    </row>
    <row r="115" spans="1:27" ht="15.75">
      <c r="A115" s="226"/>
      <c r="B115" s="205">
        <v>1</v>
      </c>
      <c r="C115" s="214" t="s">
        <v>288</v>
      </c>
      <c r="D115" s="207">
        <f>SUM(E115:G115)</f>
        <v>317206</v>
      </c>
      <c r="E115" s="209">
        <v>317206</v>
      </c>
      <c r="F115" s="209">
        <f>'[2]9. Vzdelávanie'!$F$55</f>
        <v>0</v>
      </c>
      <c r="G115" s="210">
        <f>'[2]9. Vzdelávanie'!$G$55</f>
        <v>0</v>
      </c>
      <c r="H115" s="207">
        <f>SUM(I115:K115)</f>
        <v>300158</v>
      </c>
      <c r="I115" s="209">
        <v>300158</v>
      </c>
      <c r="J115" s="211">
        <v>0</v>
      </c>
      <c r="K115" s="211">
        <v>0</v>
      </c>
      <c r="L115" s="212">
        <f>SUM(M115:O115)</f>
        <v>318002</v>
      </c>
      <c r="M115" s="209">
        <f>'[2]9. Vzdelávanie'!$K$55</f>
        <v>318002</v>
      </c>
      <c r="N115" s="209">
        <f>'[2]9. Vzdelávanie'!$L$55</f>
        <v>0</v>
      </c>
      <c r="O115" s="211">
        <f>'[2]9. Vzdelávanie'!$M$55</f>
        <v>0</v>
      </c>
      <c r="P115" s="396">
        <f>SUM(Q115:S115)</f>
        <v>318002</v>
      </c>
      <c r="Q115" s="399">
        <v>318002</v>
      </c>
      <c r="R115" s="399">
        <v>0</v>
      </c>
      <c r="S115" s="400">
        <v>0</v>
      </c>
      <c r="T115" s="212">
        <f>SUM(U115:W115)</f>
        <v>314557</v>
      </c>
      <c r="U115" s="209">
        <f>'[1]9. Vzdelávanie'!$Q$55</f>
        <v>314557</v>
      </c>
      <c r="V115" s="209">
        <f>'[2]9. Vzdelávanie'!$R$55</f>
        <v>0</v>
      </c>
      <c r="W115" s="211">
        <f>'[2]9. Vzdelávanie'!$S$55</f>
        <v>0</v>
      </c>
      <c r="X115" s="212">
        <f>SUM(Y115:AA115)</f>
        <v>308952</v>
      </c>
      <c r="Y115" s="209">
        <f>'[2]9. Vzdelávanie'!$T$55</f>
        <v>308952</v>
      </c>
      <c r="Z115" s="209">
        <f>'[2]9. Vzdelávanie'!$R$55</f>
        <v>0</v>
      </c>
      <c r="AA115" s="211">
        <f>'[2]9. Vzdelávanie'!$S$55</f>
        <v>0</v>
      </c>
    </row>
    <row r="116" spans="1:27" ht="15.75">
      <c r="A116" s="226"/>
      <c r="B116" s="205">
        <v>2</v>
      </c>
      <c r="C116" s="214" t="s">
        <v>289</v>
      </c>
      <c r="D116" s="207">
        <f>SUM(E116:G116)</f>
        <v>229127</v>
      </c>
      <c r="E116" s="209">
        <v>229127</v>
      </c>
      <c r="F116" s="209">
        <f>'[2]9. Vzdelávanie'!$F$56</f>
        <v>0</v>
      </c>
      <c r="G116" s="210">
        <f>'[2]9. Vzdelávanie'!$G$56</f>
        <v>0</v>
      </c>
      <c r="H116" s="207">
        <f>SUM(I116:K116)</f>
        <v>238791</v>
      </c>
      <c r="I116" s="209">
        <v>238791</v>
      </c>
      <c r="J116" s="211">
        <v>0</v>
      </c>
      <c r="K116" s="211">
        <v>0</v>
      </c>
      <c r="L116" s="212">
        <f>SUM(M116:O116)</f>
        <v>248107</v>
      </c>
      <c r="M116" s="209">
        <f>'[2]9. Vzdelávanie'!$K$56</f>
        <v>248107</v>
      </c>
      <c r="N116" s="209">
        <f>'[2]9. Vzdelávanie'!$L$56</f>
        <v>0</v>
      </c>
      <c r="O116" s="211">
        <f>'[2]9. Vzdelávanie'!$M$56</f>
        <v>0</v>
      </c>
      <c r="P116" s="396">
        <f>SUM(Q116:S116)</f>
        <v>248107</v>
      </c>
      <c r="Q116" s="399">
        <v>248107</v>
      </c>
      <c r="R116" s="399">
        <v>0</v>
      </c>
      <c r="S116" s="400">
        <v>0</v>
      </c>
      <c r="T116" s="212">
        <f>SUM(U116:W116)</f>
        <v>164732</v>
      </c>
      <c r="U116" s="209">
        <f>'[1]9. Vzdelávanie'!$Q$56</f>
        <v>164732</v>
      </c>
      <c r="V116" s="209">
        <f>'[2]9. Vzdelávanie'!$R$56</f>
        <v>0</v>
      </c>
      <c r="W116" s="211">
        <f>'[2]9. Vzdelávanie'!$S$56</f>
        <v>0</v>
      </c>
      <c r="X116" s="212">
        <f>SUM(Y116:AA116)</f>
        <v>186198</v>
      </c>
      <c r="Y116" s="209">
        <f>'[2]9. Vzdelávanie'!$T$56</f>
        <v>186198</v>
      </c>
      <c r="Z116" s="209">
        <f>'[2]9. Vzdelávanie'!$R$56</f>
        <v>0</v>
      </c>
      <c r="AA116" s="211">
        <f>'[2]9. Vzdelávanie'!$S$56</f>
        <v>0</v>
      </c>
    </row>
    <row r="117" spans="1:27" ht="15.75">
      <c r="A117" s="226"/>
      <c r="B117" s="264" t="s">
        <v>290</v>
      </c>
      <c r="C117" s="215" t="s">
        <v>291</v>
      </c>
      <c r="D117" s="200">
        <f>SUM(E117:G117)</f>
        <v>131871</v>
      </c>
      <c r="E117" s="201">
        <v>131871</v>
      </c>
      <c r="F117" s="201">
        <f>'[2]9. Vzdelávanie'!$F$57</f>
        <v>0</v>
      </c>
      <c r="G117" s="202">
        <f>'[2]9. Vzdelávanie'!$G$57</f>
        <v>0</v>
      </c>
      <c r="H117" s="200">
        <f>SUM(I117:K117)</f>
        <v>154105.49</v>
      </c>
      <c r="I117" s="201">
        <v>154105.49</v>
      </c>
      <c r="J117" s="201">
        <v>0</v>
      </c>
      <c r="K117" s="203">
        <v>0</v>
      </c>
      <c r="L117" s="204">
        <f>SUM(M117:O117)</f>
        <v>150547</v>
      </c>
      <c r="M117" s="201">
        <f>'[2]9. Vzdelávanie'!$K$57</f>
        <v>150547</v>
      </c>
      <c r="N117" s="201">
        <f>'[2]9. Vzdelávanie'!$L$57</f>
        <v>0</v>
      </c>
      <c r="O117" s="203">
        <f>'[2]9. Vzdelávanie'!$M$57</f>
        <v>0</v>
      </c>
      <c r="P117" s="396">
        <f>SUM(Q117:S117)</f>
        <v>157758.09</v>
      </c>
      <c r="Q117" s="420">
        <v>157758.09</v>
      </c>
      <c r="R117" s="397">
        <v>0</v>
      </c>
      <c r="S117" s="398">
        <v>0</v>
      </c>
      <c r="T117" s="204">
        <f>SUM(U117:W117)</f>
        <v>150056</v>
      </c>
      <c r="U117" s="201">
        <f>'[1]9. Vzdelávanie'!$Q$57</f>
        <v>150056</v>
      </c>
      <c r="V117" s="201">
        <f>'[2]9. Vzdelávanie'!$R$57</f>
        <v>0</v>
      </c>
      <c r="W117" s="203">
        <f>'[2]9. Vzdelávanie'!$S$57</f>
        <v>0</v>
      </c>
      <c r="X117" s="204">
        <f>SUM(Y117:AA117)</f>
        <v>212760</v>
      </c>
      <c r="Y117" s="201">
        <f>'[2]9. Vzdelávanie'!$T$57</f>
        <v>212760</v>
      </c>
      <c r="Z117" s="201">
        <f>'[2]9. Vzdelávanie'!$R$57</f>
        <v>0</v>
      </c>
      <c r="AA117" s="203">
        <f>'[2]9. Vzdelávanie'!$S$57</f>
        <v>0</v>
      </c>
    </row>
    <row r="118" spans="1:27" ht="13.5">
      <c r="A118" s="226"/>
      <c r="B118" s="264" t="s">
        <v>292</v>
      </c>
      <c r="C118" s="265" t="s">
        <v>293</v>
      </c>
      <c r="D118" s="200">
        <f>SUM(E118:G118)</f>
        <v>204439</v>
      </c>
      <c r="E118" s="201">
        <v>204439</v>
      </c>
      <c r="F118" s="201"/>
      <c r="G118" s="202">
        <f>'[2]9. Vzdelávanie'!$G$67</f>
        <v>0</v>
      </c>
      <c r="H118" s="200">
        <f>SUM(I118:K118)</f>
        <v>195970.49</v>
      </c>
      <c r="I118" s="201">
        <v>195488.49</v>
      </c>
      <c r="J118" s="201">
        <v>482</v>
      </c>
      <c r="K118" s="203">
        <v>0</v>
      </c>
      <c r="L118" s="204">
        <f>SUM(M118:O118)</f>
        <v>200578</v>
      </c>
      <c r="M118" s="201">
        <f>'[2]9. Vzdelávanie'!$K$67</f>
        <v>200578</v>
      </c>
      <c r="N118" s="201">
        <f>'[2]9. Vzdelávanie'!$L$67</f>
        <v>0</v>
      </c>
      <c r="O118" s="203">
        <f>'[2]9. Vzdelávanie'!$M$67</f>
        <v>0</v>
      </c>
      <c r="P118" s="396">
        <f>SUM(Q118:S118)</f>
        <v>201502.34</v>
      </c>
      <c r="Q118" s="420">
        <v>201502.34</v>
      </c>
      <c r="R118" s="397">
        <v>0</v>
      </c>
      <c r="S118" s="398">
        <v>0</v>
      </c>
      <c r="T118" s="204">
        <f>SUM(U118:W118)</f>
        <v>243590</v>
      </c>
      <c r="U118" s="201">
        <f>'[1]9. Vzdelávanie'!$Q$67</f>
        <v>243590</v>
      </c>
      <c r="V118" s="201">
        <f>'[2]9. Vzdelávanie'!$R$67</f>
        <v>0</v>
      </c>
      <c r="W118" s="203">
        <f>'[2]9. Vzdelávanie'!$S$67</f>
        <v>0</v>
      </c>
      <c r="X118" s="204">
        <f>SUM(Y118:AA118)</f>
        <v>243590</v>
      </c>
      <c r="Y118" s="201">
        <f>'[2]9. Vzdelávanie'!$T$67</f>
        <v>243590</v>
      </c>
      <c r="Z118" s="201">
        <f>'[2]9. Vzdelávanie'!$R$67</f>
        <v>0</v>
      </c>
      <c r="AA118" s="203">
        <f>'[2]9. Vzdelávanie'!$S$67</f>
        <v>0</v>
      </c>
    </row>
    <row r="119" spans="1:27" ht="14.25" thickBot="1">
      <c r="A119" s="226"/>
      <c r="B119" s="266" t="s">
        <v>294</v>
      </c>
      <c r="C119" s="267" t="s">
        <v>295</v>
      </c>
      <c r="D119" s="218">
        <f>SUM(E119:G119)</f>
        <v>0</v>
      </c>
      <c r="E119" s="219">
        <v>0</v>
      </c>
      <c r="F119" s="219">
        <f>'[2]9. Vzdelávanie'!$F$68</f>
        <v>0</v>
      </c>
      <c r="G119" s="220">
        <f>'[2]9. Vzdelávanie'!$G$68</f>
        <v>0</v>
      </c>
      <c r="H119" s="230">
        <v>0</v>
      </c>
      <c r="I119" s="221">
        <v>0</v>
      </c>
      <c r="J119" s="221">
        <v>0</v>
      </c>
      <c r="K119" s="222">
        <v>0</v>
      </c>
      <c r="L119" s="231">
        <f>SUM(M119:O119)</f>
        <v>0</v>
      </c>
      <c r="M119" s="219">
        <f>'[2]9. Vzdelávanie'!$K$68</f>
        <v>0</v>
      </c>
      <c r="N119" s="219">
        <f>'[2]9. Vzdelávanie'!$L$68</f>
        <v>0</v>
      </c>
      <c r="O119" s="232">
        <f>'[2]9. Vzdelávanie'!$M$68</f>
        <v>0</v>
      </c>
      <c r="P119" s="396">
        <f>SUM(Q119:S119)</f>
        <v>0</v>
      </c>
      <c r="Q119" s="407">
        <v>0</v>
      </c>
      <c r="R119" s="407">
        <v>0</v>
      </c>
      <c r="S119" s="408">
        <v>0</v>
      </c>
      <c r="T119" s="231">
        <f>SUM(U119:W119)</f>
        <v>0</v>
      </c>
      <c r="U119" s="219">
        <f>'[1]9. Vzdelávanie'!$Q$68</f>
        <v>0</v>
      </c>
      <c r="V119" s="219">
        <f>'[2]9. Vzdelávanie'!$R$68</f>
        <v>0</v>
      </c>
      <c r="W119" s="232">
        <f>'[2]9. Vzdelávanie'!$S$68</f>
        <v>0</v>
      </c>
      <c r="X119" s="231">
        <f>SUM(Y119:AA119)</f>
        <v>0</v>
      </c>
      <c r="Y119" s="219">
        <f>'[1]9. Vzdelávanie'!$Q$68</f>
        <v>0</v>
      </c>
      <c r="Z119" s="219">
        <f>'[2]9. Vzdelávanie'!$R$68</f>
        <v>0</v>
      </c>
      <c r="AA119" s="232">
        <f>'[2]9. Vzdelávanie'!$S$68</f>
        <v>0</v>
      </c>
    </row>
    <row r="120" spans="1:27" s="161" customFormat="1" ht="14.25" outlineLevel="1">
      <c r="A120" s="268"/>
      <c r="B120" s="224" t="s">
        <v>296</v>
      </c>
      <c r="C120" s="269"/>
      <c r="D120" s="193">
        <f t="shared" ref="D120:K120" si="118">D121+D122+D129</f>
        <v>238491</v>
      </c>
      <c r="E120" s="194">
        <f t="shared" si="118"/>
        <v>238491</v>
      </c>
      <c r="F120" s="194">
        <f t="shared" si="118"/>
        <v>0</v>
      </c>
      <c r="G120" s="195">
        <f t="shared" si="118"/>
        <v>0</v>
      </c>
      <c r="H120" s="193">
        <f t="shared" si="118"/>
        <v>192187.74</v>
      </c>
      <c r="I120" s="194">
        <f t="shared" si="118"/>
        <v>191345</v>
      </c>
      <c r="J120" s="194">
        <f t="shared" si="118"/>
        <v>842.74</v>
      </c>
      <c r="K120" s="196">
        <f t="shared" si="118"/>
        <v>0</v>
      </c>
      <c r="L120" s="197">
        <f>L121+L122+L129</f>
        <v>737453</v>
      </c>
      <c r="M120" s="194">
        <f t="shared" ref="M120:W120" si="119">M121+M122+M129</f>
        <v>249903</v>
      </c>
      <c r="N120" s="194">
        <f>N121+N122+N129</f>
        <v>487550</v>
      </c>
      <c r="O120" s="196">
        <f t="shared" si="119"/>
        <v>0</v>
      </c>
      <c r="P120" s="196">
        <f t="shared" si="119"/>
        <v>773128.95</v>
      </c>
      <c r="Q120" s="196">
        <f t="shared" si="119"/>
        <v>293226.87</v>
      </c>
      <c r="R120" s="196">
        <f t="shared" si="119"/>
        <v>479902.08</v>
      </c>
      <c r="S120" s="196">
        <f t="shared" si="119"/>
        <v>0</v>
      </c>
      <c r="T120" s="193">
        <f t="shared" si="119"/>
        <v>358360</v>
      </c>
      <c r="U120" s="194">
        <f t="shared" si="119"/>
        <v>357556</v>
      </c>
      <c r="V120" s="194">
        <f t="shared" si="119"/>
        <v>804</v>
      </c>
      <c r="W120" s="196">
        <f t="shared" si="119"/>
        <v>0</v>
      </c>
      <c r="X120" s="193">
        <f t="shared" ref="X120:AA120" si="120">X121+X122+X129</f>
        <v>358360</v>
      </c>
      <c r="Y120" s="194">
        <f t="shared" si="120"/>
        <v>357556</v>
      </c>
      <c r="Z120" s="194">
        <f t="shared" si="120"/>
        <v>804</v>
      </c>
      <c r="AA120" s="196">
        <f t="shared" si="120"/>
        <v>0</v>
      </c>
    </row>
    <row r="121" spans="1:27" ht="16.5" outlineLevel="1">
      <c r="A121" s="229"/>
      <c r="B121" s="245" t="s">
        <v>297</v>
      </c>
      <c r="C121" s="234" t="s">
        <v>298</v>
      </c>
      <c r="D121" s="200">
        <f>SUM(E121:G121)</f>
        <v>1794</v>
      </c>
      <c r="E121" s="201">
        <v>1794</v>
      </c>
      <c r="F121" s="201">
        <f>'[2]10. Šport'!$F$4</f>
        <v>0</v>
      </c>
      <c r="G121" s="202">
        <f>'[2]10. Šport'!$G$4</f>
        <v>0</v>
      </c>
      <c r="H121" s="200">
        <f>SUM(I121:K121)</f>
        <v>456</v>
      </c>
      <c r="I121" s="201">
        <v>456</v>
      </c>
      <c r="J121" s="201">
        <v>0</v>
      </c>
      <c r="K121" s="203">
        <v>0</v>
      </c>
      <c r="L121" s="204">
        <f>SUM(M121:O121)</f>
        <v>700</v>
      </c>
      <c r="M121" s="201">
        <f>'[1]10. Šport'!$K$4</f>
        <v>700</v>
      </c>
      <c r="N121" s="201">
        <f>'[2]10. Šport'!$L$4</f>
        <v>0</v>
      </c>
      <c r="O121" s="203">
        <f>'[2]10. Šport'!$M$4</f>
        <v>0</v>
      </c>
      <c r="P121" s="422">
        <f>SUM(Q121:S121)</f>
        <v>242.5</v>
      </c>
      <c r="Q121" s="397">
        <v>242.5</v>
      </c>
      <c r="R121" s="397">
        <v>0</v>
      </c>
      <c r="S121" s="398">
        <v>0</v>
      </c>
      <c r="T121" s="200">
        <f>SUM(U121:W121)</f>
        <v>500</v>
      </c>
      <c r="U121" s="201">
        <f>'[1]10. Šport'!$Q$4</f>
        <v>500</v>
      </c>
      <c r="V121" s="201">
        <f>'[2]10. Šport'!$R$4</f>
        <v>0</v>
      </c>
      <c r="W121" s="203">
        <f>'[2]10. Šport'!$S$4</f>
        <v>0</v>
      </c>
      <c r="X121" s="200">
        <f>SUM(Y121:AA121)</f>
        <v>500</v>
      </c>
      <c r="Y121" s="201">
        <f>'[1]10. Šport'!$Q$4</f>
        <v>500</v>
      </c>
      <c r="Z121" s="201">
        <f>'[2]10. Šport'!$R$4</f>
        <v>0</v>
      </c>
      <c r="AA121" s="203">
        <f>'[2]10. Šport'!$S$4</f>
        <v>0</v>
      </c>
    </row>
    <row r="122" spans="1:27" ht="15.75" outlineLevel="1">
      <c r="A122" s="229"/>
      <c r="B122" s="245" t="s">
        <v>299</v>
      </c>
      <c r="C122" s="215" t="s">
        <v>300</v>
      </c>
      <c r="D122" s="200">
        <f t="shared" ref="D122:K122" si="121">SUM(D123:D127)</f>
        <v>167023</v>
      </c>
      <c r="E122" s="201">
        <f t="shared" si="121"/>
        <v>167023</v>
      </c>
      <c r="F122" s="201">
        <f t="shared" si="121"/>
        <v>0</v>
      </c>
      <c r="G122" s="202">
        <f t="shared" si="121"/>
        <v>0</v>
      </c>
      <c r="H122" s="200">
        <f t="shared" si="121"/>
        <v>141731.74</v>
      </c>
      <c r="I122" s="201">
        <f t="shared" si="121"/>
        <v>140889</v>
      </c>
      <c r="J122" s="201">
        <f t="shared" si="121"/>
        <v>842.74</v>
      </c>
      <c r="K122" s="203">
        <f t="shared" si="121"/>
        <v>0</v>
      </c>
      <c r="L122" s="204">
        <f t="shared" ref="L122:W122" si="122">SUM(L123:L127)</f>
        <v>736753</v>
      </c>
      <c r="M122" s="201">
        <f t="shared" si="122"/>
        <v>249203</v>
      </c>
      <c r="N122" s="201">
        <f t="shared" si="122"/>
        <v>487550</v>
      </c>
      <c r="O122" s="203">
        <f t="shared" si="122"/>
        <v>0</v>
      </c>
      <c r="P122" s="203">
        <f t="shared" si="122"/>
        <v>722886.45</v>
      </c>
      <c r="Q122" s="203">
        <f t="shared" si="122"/>
        <v>242984.37</v>
      </c>
      <c r="R122" s="203">
        <f t="shared" si="122"/>
        <v>479902.08</v>
      </c>
      <c r="S122" s="203">
        <f t="shared" si="122"/>
        <v>0</v>
      </c>
      <c r="T122" s="200">
        <f>SUM(T123:T128)</f>
        <v>309860</v>
      </c>
      <c r="U122" s="201">
        <f>SUM(U123:U128)</f>
        <v>309056</v>
      </c>
      <c r="V122" s="201">
        <f t="shared" si="122"/>
        <v>804</v>
      </c>
      <c r="W122" s="203">
        <f t="shared" si="122"/>
        <v>0</v>
      </c>
      <c r="X122" s="200">
        <f>SUM(X123:X128)</f>
        <v>309860</v>
      </c>
      <c r="Y122" s="201">
        <f>SUM(Y123:Y128)</f>
        <v>309056</v>
      </c>
      <c r="Z122" s="201">
        <f t="shared" ref="Z122:AA122" si="123">SUM(Z123:Z127)</f>
        <v>804</v>
      </c>
      <c r="AA122" s="203">
        <f t="shared" si="123"/>
        <v>0</v>
      </c>
    </row>
    <row r="123" spans="1:27" ht="15.75" outlineLevel="1">
      <c r="A123" s="229"/>
      <c r="B123" s="205">
        <v>1</v>
      </c>
      <c r="C123" s="214" t="s">
        <v>301</v>
      </c>
      <c r="D123" s="207">
        <f t="shared" ref="D123:D129" si="124">SUM(E123:G123)</f>
        <v>58794</v>
      </c>
      <c r="E123" s="209">
        <v>58794</v>
      </c>
      <c r="F123" s="209">
        <f>'[2]10. Šport'!$F$9</f>
        <v>0</v>
      </c>
      <c r="G123" s="210">
        <f>'[2]10. Šport'!$G$9</f>
        <v>0</v>
      </c>
      <c r="H123" s="207">
        <f t="shared" ref="H123:H129" si="125">SUM(I123:K123)</f>
        <v>16299</v>
      </c>
      <c r="I123" s="209">
        <v>16299</v>
      </c>
      <c r="J123" s="209">
        <v>0</v>
      </c>
      <c r="K123" s="211">
        <v>0</v>
      </c>
      <c r="L123" s="212">
        <f t="shared" ref="L123:L129" si="126">SUM(M123:O123)</f>
        <v>52949</v>
      </c>
      <c r="M123" s="209">
        <f>'[1]10. Šport'!$K$9</f>
        <v>52949</v>
      </c>
      <c r="N123" s="209">
        <f>'[2]10. Šport'!$L$9</f>
        <v>0</v>
      </c>
      <c r="O123" s="211">
        <f>'[2]10. Šport'!$M$9</f>
        <v>0</v>
      </c>
      <c r="P123" s="422">
        <f>SUM(Q123:S123)</f>
        <v>52074.76</v>
      </c>
      <c r="Q123" s="399">
        <v>52074.76</v>
      </c>
      <c r="R123" s="399">
        <v>0</v>
      </c>
      <c r="S123" s="400">
        <v>0</v>
      </c>
      <c r="T123" s="207">
        <f t="shared" ref="T123:T129" si="127">SUM(U123:W123)</f>
        <v>39600</v>
      </c>
      <c r="U123" s="209">
        <f>'[2]10. Šport'!$Q$9</f>
        <v>39600</v>
      </c>
      <c r="V123" s="209">
        <f>'[2]10. Šport'!$R$9</f>
        <v>0</v>
      </c>
      <c r="W123" s="211">
        <f>'[2]10. Šport'!$S$9</f>
        <v>0</v>
      </c>
      <c r="X123" s="207">
        <f t="shared" ref="X123:X129" si="128">SUM(Y123:AA123)</f>
        <v>39600</v>
      </c>
      <c r="Y123" s="209">
        <f>'[2]10. Šport'!$Q$9</f>
        <v>39600</v>
      </c>
      <c r="Z123" s="209">
        <f>'[2]10. Šport'!$R$9</f>
        <v>0</v>
      </c>
      <c r="AA123" s="211">
        <f>'[2]10. Šport'!$S$9</f>
        <v>0</v>
      </c>
    </row>
    <row r="124" spans="1:27" ht="15.75" outlineLevel="1">
      <c r="A124" s="229"/>
      <c r="B124" s="205">
        <v>2</v>
      </c>
      <c r="C124" s="214" t="s">
        <v>302</v>
      </c>
      <c r="D124" s="207">
        <f t="shared" si="124"/>
        <v>43777</v>
      </c>
      <c r="E124" s="209">
        <v>43777</v>
      </c>
      <c r="F124" s="209">
        <v>0</v>
      </c>
      <c r="G124" s="210">
        <f>'[2]10. Šport'!$G$20</f>
        <v>0</v>
      </c>
      <c r="H124" s="207">
        <f t="shared" si="125"/>
        <v>27963.74</v>
      </c>
      <c r="I124" s="209">
        <v>27121</v>
      </c>
      <c r="J124" s="209">
        <f>'[2]10. Šport'!$I$20</f>
        <v>842.74</v>
      </c>
      <c r="K124" s="211">
        <v>0</v>
      </c>
      <c r="L124" s="212">
        <f t="shared" si="126"/>
        <v>575238</v>
      </c>
      <c r="M124" s="209">
        <f>'[1]10. Šport'!$K$20</f>
        <v>87688</v>
      </c>
      <c r="N124" s="209">
        <f>'[2]10. Šport'!$L$20</f>
        <v>487550</v>
      </c>
      <c r="O124" s="211">
        <f>'[2]10. Šport'!$M$20</f>
        <v>0</v>
      </c>
      <c r="P124" s="422">
        <f t="shared" ref="P124:P129" si="129">SUM(Q124:S124)</f>
        <v>567083.27</v>
      </c>
      <c r="Q124" s="399">
        <v>87181.19</v>
      </c>
      <c r="R124" s="399">
        <v>479902.08</v>
      </c>
      <c r="S124" s="400">
        <v>0</v>
      </c>
      <c r="T124" s="207">
        <f t="shared" si="127"/>
        <v>89380</v>
      </c>
      <c r="U124" s="209">
        <f>'[2]10. Šport'!$Q$20</f>
        <v>88576</v>
      </c>
      <c r="V124" s="209">
        <f>'[1]10. Šport'!$R$20</f>
        <v>804</v>
      </c>
      <c r="W124" s="211">
        <f>'[2]10. Šport'!$S$20</f>
        <v>0</v>
      </c>
      <c r="X124" s="207">
        <f t="shared" si="128"/>
        <v>89380</v>
      </c>
      <c r="Y124" s="209">
        <f>'[2]10. Šport'!$Q$20</f>
        <v>88576</v>
      </c>
      <c r="Z124" s="209">
        <f>'[1]10. Šport'!$R$20</f>
        <v>804</v>
      </c>
      <c r="AA124" s="211">
        <f>'[2]10. Šport'!$S$20</f>
        <v>0</v>
      </c>
    </row>
    <row r="125" spans="1:27" ht="15.75" outlineLevel="1">
      <c r="A125" s="229"/>
      <c r="B125" s="205">
        <v>3</v>
      </c>
      <c r="C125" s="214" t="s">
        <v>303</v>
      </c>
      <c r="D125" s="207">
        <f t="shared" si="124"/>
        <v>11086</v>
      </c>
      <c r="E125" s="209">
        <v>11086</v>
      </c>
      <c r="F125" s="209">
        <f>'[2]10. Šport'!$F$32</f>
        <v>0</v>
      </c>
      <c r="G125" s="210">
        <f>'[2]10. Šport'!$G$32</f>
        <v>0</v>
      </c>
      <c r="H125" s="207">
        <f t="shared" si="125"/>
        <v>12071</v>
      </c>
      <c r="I125" s="209">
        <v>12071</v>
      </c>
      <c r="J125" s="209">
        <v>0</v>
      </c>
      <c r="K125" s="211">
        <v>0</v>
      </c>
      <c r="L125" s="212">
        <f t="shared" si="126"/>
        <v>18395</v>
      </c>
      <c r="M125" s="209">
        <f>'[1]10. Šport'!$K$32</f>
        <v>18395</v>
      </c>
      <c r="N125" s="209">
        <f>'[2]10. Šport'!$L$32</f>
        <v>0</v>
      </c>
      <c r="O125" s="211">
        <f>'[2]10. Šport'!$M$32</f>
        <v>0</v>
      </c>
      <c r="P125" s="422">
        <f t="shared" si="129"/>
        <v>15001.11</v>
      </c>
      <c r="Q125" s="399">
        <v>15001.11</v>
      </c>
      <c r="R125" s="399">
        <v>0</v>
      </c>
      <c r="S125" s="400">
        <v>0</v>
      </c>
      <c r="T125" s="207">
        <f t="shared" si="127"/>
        <v>17400</v>
      </c>
      <c r="U125" s="209">
        <f>'[2]10. Šport'!$Q$32</f>
        <v>17400</v>
      </c>
      <c r="V125" s="209">
        <f>'[2]10. Šport'!$R$32</f>
        <v>0</v>
      </c>
      <c r="W125" s="211">
        <f>'[2]10. Šport'!$S$32</f>
        <v>0</v>
      </c>
      <c r="X125" s="207">
        <f t="shared" si="128"/>
        <v>17400</v>
      </c>
      <c r="Y125" s="209">
        <f>'[2]10. Šport'!$Q$32</f>
        <v>17400</v>
      </c>
      <c r="Z125" s="209">
        <f>'[2]10. Šport'!$R$32</f>
        <v>0</v>
      </c>
      <c r="AA125" s="211">
        <f>'[2]10. Šport'!$S$32</f>
        <v>0</v>
      </c>
    </row>
    <row r="126" spans="1:27" ht="15.75" outlineLevel="1">
      <c r="A126" s="229"/>
      <c r="B126" s="205">
        <v>4</v>
      </c>
      <c r="C126" s="214" t="s">
        <v>304</v>
      </c>
      <c r="D126" s="207">
        <f t="shared" si="124"/>
        <v>51578.5</v>
      </c>
      <c r="E126" s="209">
        <v>51578.5</v>
      </c>
      <c r="F126" s="209">
        <f>'[2]10. Šport'!$F$38</f>
        <v>0</v>
      </c>
      <c r="G126" s="210">
        <f>'[2]10. Šport'!$G$38</f>
        <v>0</v>
      </c>
      <c r="H126" s="207">
        <f t="shared" si="125"/>
        <v>83846</v>
      </c>
      <c r="I126" s="209">
        <v>83846</v>
      </c>
      <c r="J126" s="209">
        <v>0</v>
      </c>
      <c r="K126" s="211">
        <v>0</v>
      </c>
      <c r="L126" s="212">
        <f t="shared" si="126"/>
        <v>86840</v>
      </c>
      <c r="M126" s="209">
        <f>'[1]10. Šport'!$K$38</f>
        <v>86840</v>
      </c>
      <c r="N126" s="209">
        <f>'[2]10. Šport'!$L$38</f>
        <v>0</v>
      </c>
      <c r="O126" s="211">
        <f>'[2]10. Šport'!$M$38</f>
        <v>0</v>
      </c>
      <c r="P126" s="422">
        <f t="shared" si="129"/>
        <v>85409.57</v>
      </c>
      <c r="Q126" s="399">
        <v>85409.57</v>
      </c>
      <c r="R126" s="399">
        <v>0</v>
      </c>
      <c r="S126" s="400">
        <v>0</v>
      </c>
      <c r="T126" s="207">
        <f t="shared" si="127"/>
        <v>156110</v>
      </c>
      <c r="U126" s="209">
        <f>'[2]10. Šport'!$Q$38</f>
        <v>156110</v>
      </c>
      <c r="V126" s="209">
        <f>'[2]10. Šport'!$R$38</f>
        <v>0</v>
      </c>
      <c r="W126" s="211">
        <f>'[2]10. Šport'!$S$38</f>
        <v>0</v>
      </c>
      <c r="X126" s="207">
        <f t="shared" si="128"/>
        <v>156110</v>
      </c>
      <c r="Y126" s="209">
        <f>'[2]10. Šport'!$Q$38</f>
        <v>156110</v>
      </c>
      <c r="Z126" s="209">
        <f>'[2]10. Šport'!$R$38</f>
        <v>0</v>
      </c>
      <c r="AA126" s="211">
        <f>'[2]10. Šport'!$S$38</f>
        <v>0</v>
      </c>
    </row>
    <row r="127" spans="1:27" ht="15.75" outlineLevel="1">
      <c r="A127" s="229"/>
      <c r="B127" s="205">
        <v>5</v>
      </c>
      <c r="C127" s="214" t="s">
        <v>305</v>
      </c>
      <c r="D127" s="207">
        <f t="shared" si="124"/>
        <v>1787.5</v>
      </c>
      <c r="E127" s="209">
        <v>1787.5</v>
      </c>
      <c r="F127" s="209">
        <f>'[2]10. Šport'!$F$50</f>
        <v>0</v>
      </c>
      <c r="G127" s="210">
        <f>'[2]10. Šport'!$G$50</f>
        <v>0</v>
      </c>
      <c r="H127" s="207">
        <f t="shared" si="125"/>
        <v>1552</v>
      </c>
      <c r="I127" s="209">
        <v>1552</v>
      </c>
      <c r="J127" s="209">
        <v>0</v>
      </c>
      <c r="K127" s="211">
        <v>0</v>
      </c>
      <c r="L127" s="212">
        <f t="shared" si="126"/>
        <v>3331</v>
      </c>
      <c r="M127" s="209">
        <f>'[1]10. Šport'!$K$49</f>
        <v>3331</v>
      </c>
      <c r="N127" s="209">
        <f>'[2]10. Šport'!$L$50</f>
        <v>0</v>
      </c>
      <c r="O127" s="211">
        <f>'[2]10. Šport'!$M$50</f>
        <v>0</v>
      </c>
      <c r="P127" s="422">
        <f t="shared" si="129"/>
        <v>3317.74</v>
      </c>
      <c r="Q127" s="399">
        <v>3317.74</v>
      </c>
      <c r="R127" s="399">
        <v>0</v>
      </c>
      <c r="S127" s="400">
        <v>0</v>
      </c>
      <c r="T127" s="207">
        <f t="shared" si="127"/>
        <v>3500</v>
      </c>
      <c r="U127" s="209">
        <f>'[2]10. Šport'!$Q$50</f>
        <v>3500</v>
      </c>
      <c r="V127" s="209">
        <f>'[2]10. Šport'!$R$50</f>
        <v>0</v>
      </c>
      <c r="W127" s="211">
        <f>'[2]10. Šport'!$S$50</f>
        <v>0</v>
      </c>
      <c r="X127" s="207">
        <f t="shared" si="128"/>
        <v>3500</v>
      </c>
      <c r="Y127" s="209">
        <f>'[2]10. Šport'!$Q$50</f>
        <v>3500</v>
      </c>
      <c r="Z127" s="209">
        <f>'[2]10. Šport'!$R$50</f>
        <v>0</v>
      </c>
      <c r="AA127" s="211">
        <f>'[2]10. Šport'!$S$50</f>
        <v>0</v>
      </c>
    </row>
    <row r="128" spans="1:27" ht="15.75" outlineLevel="1">
      <c r="A128" s="229"/>
      <c r="B128" s="300">
        <v>6</v>
      </c>
      <c r="C128" s="301" t="s">
        <v>386</v>
      </c>
      <c r="D128" s="261"/>
      <c r="E128" s="252"/>
      <c r="F128" s="252"/>
      <c r="G128" s="302"/>
      <c r="H128" s="261"/>
      <c r="I128" s="252"/>
      <c r="J128" s="252"/>
      <c r="K128" s="253"/>
      <c r="L128" s="303"/>
      <c r="M128" s="252">
        <v>0</v>
      </c>
      <c r="N128" s="252"/>
      <c r="O128" s="253"/>
      <c r="P128" s="422">
        <f t="shared" si="129"/>
        <v>0</v>
      </c>
      <c r="Q128" s="252">
        <v>0</v>
      </c>
      <c r="R128" s="252">
        <v>0</v>
      </c>
      <c r="S128" s="253">
        <v>0</v>
      </c>
      <c r="T128" s="207">
        <f t="shared" si="127"/>
        <v>3870</v>
      </c>
      <c r="U128" s="252">
        <f>'[1]10. Šport'!$Q$55</f>
        <v>3870</v>
      </c>
      <c r="V128" s="252">
        <f>'[2]10. Šport'!$R$56</f>
        <v>0</v>
      </c>
      <c r="W128" s="253">
        <f>'[2]10. Šport'!$S$56</f>
        <v>0</v>
      </c>
      <c r="X128" s="207">
        <f t="shared" si="128"/>
        <v>3870</v>
      </c>
      <c r="Y128" s="252">
        <f>'[1]10. Šport'!$Q$55</f>
        <v>3870</v>
      </c>
      <c r="Z128" s="252">
        <f>'[2]10. Šport'!$R$56</f>
        <v>0</v>
      </c>
      <c r="AA128" s="253">
        <f>'[2]10. Šport'!$S$56</f>
        <v>0</v>
      </c>
    </row>
    <row r="129" spans="1:27" ht="17.25" outlineLevel="1" thickBot="1">
      <c r="A129" s="229"/>
      <c r="B129" s="236" t="s">
        <v>306</v>
      </c>
      <c r="C129" s="237" t="s">
        <v>307</v>
      </c>
      <c r="D129" s="218">
        <f t="shared" si="124"/>
        <v>69674</v>
      </c>
      <c r="E129" s="219">
        <v>69674</v>
      </c>
      <c r="F129" s="219">
        <f>'[2]10. Šport'!$F$59</f>
        <v>0</v>
      </c>
      <c r="G129" s="220">
        <f>'[2]10. Šport'!$G$59</f>
        <v>0</v>
      </c>
      <c r="H129" s="230">
        <f t="shared" si="125"/>
        <v>50000</v>
      </c>
      <c r="I129" s="221">
        <v>50000</v>
      </c>
      <c r="J129" s="221">
        <v>0</v>
      </c>
      <c r="K129" s="222">
        <v>0</v>
      </c>
      <c r="L129" s="231">
        <f t="shared" si="126"/>
        <v>0</v>
      </c>
      <c r="M129" s="219">
        <f>'[2]10. Šport'!$K$59</f>
        <v>0</v>
      </c>
      <c r="N129" s="219">
        <f>'[2]10. Šport'!$L$59</f>
        <v>0</v>
      </c>
      <c r="O129" s="232">
        <f>'[2]10. Šport'!$M$59</f>
        <v>0</v>
      </c>
      <c r="P129" s="422">
        <f t="shared" si="129"/>
        <v>50000</v>
      </c>
      <c r="Q129" s="407">
        <v>50000</v>
      </c>
      <c r="R129" s="407">
        <v>0</v>
      </c>
      <c r="S129" s="408">
        <v>0</v>
      </c>
      <c r="T129" s="218">
        <f t="shared" si="127"/>
        <v>48000</v>
      </c>
      <c r="U129" s="219">
        <f>'[1]10. Šport'!$Q$59</f>
        <v>48000</v>
      </c>
      <c r="V129" s="219">
        <f>'[2]10. Šport'!$R$59</f>
        <v>0</v>
      </c>
      <c r="W129" s="232">
        <f>'[2]10. Šport'!$S$59</f>
        <v>0</v>
      </c>
      <c r="X129" s="218">
        <f t="shared" si="128"/>
        <v>48000</v>
      </c>
      <c r="Y129" s="219">
        <f>'[1]10. Šport'!$Q$59</f>
        <v>48000</v>
      </c>
      <c r="Z129" s="219">
        <f>'[2]10. Šport'!$R$59</f>
        <v>0</v>
      </c>
      <c r="AA129" s="232">
        <f>'[2]10. Šport'!$S$59</f>
        <v>0</v>
      </c>
    </row>
    <row r="130" spans="1:27" s="161" customFormat="1" ht="14.25" outlineLevel="1">
      <c r="A130" s="238"/>
      <c r="B130" s="224" t="s">
        <v>308</v>
      </c>
      <c r="C130" s="269"/>
      <c r="D130" s="193">
        <f t="shared" ref="D130:K130" si="130">D131+D132+D137+D138</f>
        <v>892554.98</v>
      </c>
      <c r="E130" s="194">
        <f t="shared" si="130"/>
        <v>516693.98</v>
      </c>
      <c r="F130" s="194">
        <f t="shared" si="130"/>
        <v>375861</v>
      </c>
      <c r="G130" s="195">
        <f t="shared" si="130"/>
        <v>0</v>
      </c>
      <c r="H130" s="193">
        <f t="shared" si="130"/>
        <v>482396.27000000008</v>
      </c>
      <c r="I130" s="194">
        <f t="shared" si="130"/>
        <v>404532.52000000008</v>
      </c>
      <c r="J130" s="194">
        <f t="shared" si="130"/>
        <v>77863.75</v>
      </c>
      <c r="K130" s="196">
        <f t="shared" si="130"/>
        <v>0</v>
      </c>
      <c r="L130" s="197">
        <f>L131+L132+L138+L137</f>
        <v>486400</v>
      </c>
      <c r="M130" s="194">
        <f t="shared" ref="M130:R130" si="131">M131+M132+M137+M138</f>
        <v>439700</v>
      </c>
      <c r="N130" s="194">
        <f t="shared" si="131"/>
        <v>46700</v>
      </c>
      <c r="O130" s="196">
        <f t="shared" si="131"/>
        <v>0</v>
      </c>
      <c r="P130" s="196">
        <f t="shared" si="131"/>
        <v>450951.58999999991</v>
      </c>
      <c r="Q130" s="196">
        <f t="shared" si="131"/>
        <v>404251.58999999991</v>
      </c>
      <c r="R130" s="196">
        <f t="shared" si="131"/>
        <v>46700</v>
      </c>
      <c r="S130" s="196">
        <f>S131+S132+S137+S138</f>
        <v>0</v>
      </c>
      <c r="T130" s="197">
        <f>T131+T132+T138+T137</f>
        <v>497731</v>
      </c>
      <c r="U130" s="194">
        <f>U131+U132+U137+U138</f>
        <v>432643</v>
      </c>
      <c r="V130" s="194">
        <f>V131+V132+V137+V138</f>
        <v>65088</v>
      </c>
      <c r="W130" s="196">
        <f>W131+W132+W137+W138</f>
        <v>0</v>
      </c>
      <c r="X130" s="197">
        <f>X131+X132+X138+X137</f>
        <v>497731</v>
      </c>
      <c r="Y130" s="194">
        <f>Y131+Y132+Y137+Y138</f>
        <v>432643</v>
      </c>
      <c r="Z130" s="194">
        <f>Z131+Z132+Z137+Z138</f>
        <v>65088</v>
      </c>
      <c r="AA130" s="196">
        <f>AA131+AA132+AA137+AA138</f>
        <v>0</v>
      </c>
    </row>
    <row r="131" spans="1:27" ht="16.5" outlineLevel="1">
      <c r="A131" s="229"/>
      <c r="B131" s="245" t="s">
        <v>309</v>
      </c>
      <c r="C131" s="234" t="s">
        <v>310</v>
      </c>
      <c r="D131" s="200">
        <f>SUM(E131:G131)</f>
        <v>9270</v>
      </c>
      <c r="E131" s="201">
        <v>9270</v>
      </c>
      <c r="F131" s="201">
        <f>'[2]11. Kultúra'!$F$4</f>
        <v>0</v>
      </c>
      <c r="G131" s="202">
        <f>'[2]11. Kultúra'!$G$4</f>
        <v>0</v>
      </c>
      <c r="H131" s="200">
        <f>SUM(I131:K131)</f>
        <v>2065.69</v>
      </c>
      <c r="I131" s="201">
        <f>'[2]11. Kultúra'!$H$4</f>
        <v>2065.69</v>
      </c>
      <c r="J131" s="201">
        <f>'[2]11. Kultúra'!$I$4</f>
        <v>0</v>
      </c>
      <c r="K131" s="203">
        <f>'[2]11. Kultúra'!$J$4</f>
        <v>0</v>
      </c>
      <c r="L131" s="204">
        <f>SUM(M131:O131)</f>
        <v>1600</v>
      </c>
      <c r="M131" s="201">
        <f>'[1]11. Kultúra'!$K$4</f>
        <v>1600</v>
      </c>
      <c r="N131" s="201">
        <f>'[2]11. Kultúra'!$L$4</f>
        <v>0</v>
      </c>
      <c r="O131" s="203">
        <f>'[2]11. Kultúra'!$M$4</f>
        <v>0</v>
      </c>
      <c r="P131" s="396">
        <f>SUM(Q131:S131)</f>
        <v>3434.8</v>
      </c>
      <c r="Q131" s="397">
        <v>3434.8</v>
      </c>
      <c r="R131" s="397">
        <v>0</v>
      </c>
      <c r="S131" s="398">
        <v>0</v>
      </c>
      <c r="T131" s="204">
        <f>SUM(U131:W131)</f>
        <v>3230</v>
      </c>
      <c r="U131" s="201">
        <f>'[2]11. Kultúra'!$Q$4</f>
        <v>3230</v>
      </c>
      <c r="V131" s="201">
        <f>'[2]11. Kultúra'!$R$4</f>
        <v>0</v>
      </c>
      <c r="W131" s="203">
        <f>'[2]11. Kultúra'!$S$4</f>
        <v>0</v>
      </c>
      <c r="X131" s="204">
        <f>SUM(Y131:AA131)</f>
        <v>3230</v>
      </c>
      <c r="Y131" s="201">
        <f>'[2]11. Kultúra'!$Q$4</f>
        <v>3230</v>
      </c>
      <c r="Z131" s="201">
        <f>'[2]11. Kultúra'!$R$4</f>
        <v>0</v>
      </c>
      <c r="AA131" s="203">
        <f>'[2]11. Kultúra'!$S$4</f>
        <v>0</v>
      </c>
    </row>
    <row r="132" spans="1:27" ht="15.75" outlineLevel="1">
      <c r="A132" s="229"/>
      <c r="B132" s="245" t="s">
        <v>311</v>
      </c>
      <c r="C132" s="215" t="s">
        <v>312</v>
      </c>
      <c r="D132" s="200">
        <f t="shared" ref="D132:K132" si="132">SUM(D133:D136)</f>
        <v>830494.98</v>
      </c>
      <c r="E132" s="201">
        <f t="shared" si="132"/>
        <v>474163.98</v>
      </c>
      <c r="F132" s="201">
        <f t="shared" si="132"/>
        <v>356331</v>
      </c>
      <c r="G132" s="202">
        <f t="shared" si="132"/>
        <v>0</v>
      </c>
      <c r="H132" s="200">
        <f t="shared" si="132"/>
        <v>455834.78000000009</v>
      </c>
      <c r="I132" s="201">
        <f t="shared" si="132"/>
        <v>397501.03000000009</v>
      </c>
      <c r="J132" s="201">
        <f t="shared" si="132"/>
        <v>58333.75</v>
      </c>
      <c r="K132" s="203">
        <f t="shared" si="132"/>
        <v>0</v>
      </c>
      <c r="L132" s="204">
        <f t="shared" ref="L132:X132" si="133">SUM(L133:L136)</f>
        <v>481500</v>
      </c>
      <c r="M132" s="201">
        <f t="shared" si="133"/>
        <v>434800</v>
      </c>
      <c r="N132" s="201">
        <f t="shared" ref="N132:T132" si="134">SUM(N133:N136)</f>
        <v>46700</v>
      </c>
      <c r="O132" s="201">
        <f t="shared" si="134"/>
        <v>0</v>
      </c>
      <c r="P132" s="201">
        <f t="shared" si="134"/>
        <v>444216.78999999992</v>
      </c>
      <c r="Q132" s="201">
        <f t="shared" si="134"/>
        <v>397516.78999999992</v>
      </c>
      <c r="R132" s="201">
        <f t="shared" si="134"/>
        <v>46700</v>
      </c>
      <c r="S132" s="201">
        <f t="shared" si="134"/>
        <v>0</v>
      </c>
      <c r="T132" s="204">
        <f t="shared" si="134"/>
        <v>494501</v>
      </c>
      <c r="U132" s="201">
        <f t="shared" si="133"/>
        <v>429413</v>
      </c>
      <c r="V132" s="201">
        <f t="shared" si="133"/>
        <v>65088</v>
      </c>
      <c r="W132" s="203">
        <f t="shared" si="133"/>
        <v>0</v>
      </c>
      <c r="X132" s="204">
        <f t="shared" si="133"/>
        <v>494501</v>
      </c>
      <c r="Y132" s="201">
        <f t="shared" ref="Y132:AA132" si="135">SUM(Y133:Y136)</f>
        <v>429413</v>
      </c>
      <c r="Z132" s="201">
        <f t="shared" si="135"/>
        <v>65088</v>
      </c>
      <c r="AA132" s="203">
        <f t="shared" si="135"/>
        <v>0</v>
      </c>
    </row>
    <row r="133" spans="1:27" ht="15.75" outlineLevel="1">
      <c r="A133" s="229"/>
      <c r="B133" s="205">
        <v>1</v>
      </c>
      <c r="C133" s="214" t="s">
        <v>313</v>
      </c>
      <c r="D133" s="207">
        <f t="shared" ref="D133:D138" si="136">SUM(E133:G133)</f>
        <v>383692.49</v>
      </c>
      <c r="E133" s="209">
        <v>107434.49</v>
      </c>
      <c r="F133" s="209">
        <v>276258</v>
      </c>
      <c r="G133" s="210">
        <f>'[2]11. Kultúra'!$G$19</f>
        <v>0</v>
      </c>
      <c r="H133" s="207">
        <f t="shared" ref="H133:H138" si="137">SUM(I133:K133)</f>
        <v>169272.54</v>
      </c>
      <c r="I133" s="209">
        <f>'[2]11. Kultúra'!$H$19</f>
        <v>115732.79000000001</v>
      </c>
      <c r="J133" s="209">
        <f>'[2]11. Kultúra'!$I$19</f>
        <v>53539.75</v>
      </c>
      <c r="K133" s="211">
        <f>'[2]11. Kultúra'!$J$19</f>
        <v>0</v>
      </c>
      <c r="L133" s="212">
        <f t="shared" ref="L133:L138" si="138">SUM(M133:O133)</f>
        <v>111500</v>
      </c>
      <c r="M133" s="209">
        <f>'[1]11. Kultúra'!$K$19</f>
        <v>111500</v>
      </c>
      <c r="N133" s="209">
        <f>'[2]11. Kultúra'!$L$19</f>
        <v>0</v>
      </c>
      <c r="O133" s="211">
        <f>'[2]11. Kultúra'!$M$19</f>
        <v>0</v>
      </c>
      <c r="P133" s="396">
        <f t="shared" ref="P133:P138" si="139">SUM(Q133:S133)</f>
        <v>109631</v>
      </c>
      <c r="Q133" s="399">
        <v>109631</v>
      </c>
      <c r="R133" s="399">
        <v>0</v>
      </c>
      <c r="S133" s="400">
        <v>0</v>
      </c>
      <c r="T133" s="212">
        <f t="shared" ref="T133:T138" si="140">SUM(U133:W133)</f>
        <v>109500</v>
      </c>
      <c r="U133" s="209">
        <f>'[1]11. Kultúra'!$Q$19</f>
        <v>109500</v>
      </c>
      <c r="V133" s="209">
        <f>'[2]11. Kultúra'!$R$19</f>
        <v>0</v>
      </c>
      <c r="W133" s="211">
        <f>'[2]11. Kultúra'!$S$19</f>
        <v>0</v>
      </c>
      <c r="X133" s="212">
        <f t="shared" ref="X133:X138" si="141">SUM(Y133:AA133)</f>
        <v>109500</v>
      </c>
      <c r="Y133" s="209">
        <f>'[1]11. Kultúra'!$Q$19</f>
        <v>109500</v>
      </c>
      <c r="Z133" s="209">
        <f>'[2]11. Kultúra'!$R$19</f>
        <v>0</v>
      </c>
      <c r="AA133" s="211">
        <f>'[2]11. Kultúra'!$S$19</f>
        <v>0</v>
      </c>
    </row>
    <row r="134" spans="1:27" ht="15.75" outlineLevel="1">
      <c r="A134" s="229"/>
      <c r="B134" s="205">
        <v>2</v>
      </c>
      <c r="C134" s="214" t="s">
        <v>314</v>
      </c>
      <c r="D134" s="207">
        <f t="shared" si="136"/>
        <v>2724</v>
      </c>
      <c r="E134" s="209">
        <v>2724</v>
      </c>
      <c r="F134" s="209">
        <f>'[2]11. Kultúra'!$F$24</f>
        <v>0</v>
      </c>
      <c r="G134" s="210">
        <f>'[2]11. Kultúra'!$G$24</f>
        <v>0</v>
      </c>
      <c r="H134" s="207">
        <f t="shared" si="137"/>
        <v>1894.1</v>
      </c>
      <c r="I134" s="209">
        <f>'[2]11. Kultúra'!$H$24</f>
        <v>1894.1</v>
      </c>
      <c r="J134" s="209">
        <f>'[2]11. Kultúra'!$I$24</f>
        <v>0</v>
      </c>
      <c r="K134" s="211">
        <f>'[2]11. Kultúra'!$J$24</f>
        <v>0</v>
      </c>
      <c r="L134" s="212">
        <f t="shared" si="138"/>
        <v>2913</v>
      </c>
      <c r="M134" s="209">
        <f>'[1]11. Kultúra'!$K$24</f>
        <v>2913</v>
      </c>
      <c r="N134" s="209">
        <f>'[2]11. Kultúra'!$L$24</f>
        <v>0</v>
      </c>
      <c r="O134" s="211">
        <f>'[2]11. Kultúra'!$M$24</f>
        <v>0</v>
      </c>
      <c r="P134" s="396">
        <f t="shared" si="139"/>
        <v>2714.51</v>
      </c>
      <c r="Q134" s="399">
        <v>2714.51</v>
      </c>
      <c r="R134" s="399">
        <v>0</v>
      </c>
      <c r="S134" s="400">
        <v>0</v>
      </c>
      <c r="T134" s="212">
        <f t="shared" si="140"/>
        <v>1850</v>
      </c>
      <c r="U134" s="209">
        <f>'[1]11. Kultúra'!$Q$24</f>
        <v>1850</v>
      </c>
      <c r="V134" s="209">
        <f>'[2]11. Kultúra'!$R$24</f>
        <v>0</v>
      </c>
      <c r="W134" s="211">
        <f>'[2]11. Kultúra'!$S$24</f>
        <v>0</v>
      </c>
      <c r="X134" s="212">
        <f t="shared" si="141"/>
        <v>1850</v>
      </c>
      <c r="Y134" s="209">
        <f>'[1]11. Kultúra'!$Q$24</f>
        <v>1850</v>
      </c>
      <c r="Z134" s="209">
        <f>'[2]11. Kultúra'!$R$24</f>
        <v>0</v>
      </c>
      <c r="AA134" s="211">
        <f>'[2]11. Kultúra'!$S$24</f>
        <v>0</v>
      </c>
    </row>
    <row r="135" spans="1:27" ht="15.75" outlineLevel="1">
      <c r="A135" s="229"/>
      <c r="B135" s="205">
        <v>3</v>
      </c>
      <c r="C135" s="214" t="s">
        <v>315</v>
      </c>
      <c r="D135" s="207">
        <f t="shared" si="136"/>
        <v>427974.49</v>
      </c>
      <c r="E135" s="209">
        <v>347901.49</v>
      </c>
      <c r="F135" s="209">
        <v>80073</v>
      </c>
      <c r="G135" s="210">
        <f>'[2]11. Kultúra'!$G$37</f>
        <v>0</v>
      </c>
      <c r="H135" s="207">
        <f t="shared" si="137"/>
        <v>284668.14000000007</v>
      </c>
      <c r="I135" s="209">
        <f>'[2]11. Kultúra'!$H$37</f>
        <v>279874.14000000007</v>
      </c>
      <c r="J135" s="209">
        <f>'[2]11. Kultúra'!$I$37</f>
        <v>4794</v>
      </c>
      <c r="K135" s="211">
        <f>'[2]11. Kultúra'!$J$37</f>
        <v>0</v>
      </c>
      <c r="L135" s="212">
        <f t="shared" si="138"/>
        <v>348442</v>
      </c>
      <c r="M135" s="209">
        <f>'[1]11. Kultúra'!$K$37</f>
        <v>301742</v>
      </c>
      <c r="N135" s="209">
        <f>'[2]11. Kultúra'!$L$37</f>
        <v>46700</v>
      </c>
      <c r="O135" s="211">
        <f>'[2]11. Kultúra'!$M$37</f>
        <v>0</v>
      </c>
      <c r="P135" s="396">
        <f t="shared" si="139"/>
        <v>321446.27999999991</v>
      </c>
      <c r="Q135" s="399">
        <f>'[3]11. Kultúra'!$T$28</f>
        <v>274746.27999999991</v>
      </c>
      <c r="R135" s="399">
        <v>46700</v>
      </c>
      <c r="S135" s="400">
        <v>0</v>
      </c>
      <c r="T135" s="212">
        <f t="shared" si="140"/>
        <v>366251</v>
      </c>
      <c r="U135" s="209">
        <f>'[2]11. Kultúra'!$Q$37</f>
        <v>301163</v>
      </c>
      <c r="V135" s="209">
        <f>'[1]11. Kultúra'!$R$37</f>
        <v>65088</v>
      </c>
      <c r="W135" s="211">
        <f>'[2]11. Kultúra'!$S$37</f>
        <v>0</v>
      </c>
      <c r="X135" s="212">
        <f t="shared" si="141"/>
        <v>366251</v>
      </c>
      <c r="Y135" s="209">
        <f>'[2]11. Kultúra'!$Q$37</f>
        <v>301163</v>
      </c>
      <c r="Z135" s="209">
        <f>'[1]11. Kultúra'!$R$37</f>
        <v>65088</v>
      </c>
      <c r="AA135" s="211">
        <f>'[2]11. Kultúra'!$S$37</f>
        <v>0</v>
      </c>
    </row>
    <row r="136" spans="1:27" ht="15.75" outlineLevel="1">
      <c r="A136" s="229"/>
      <c r="B136" s="205">
        <v>4</v>
      </c>
      <c r="C136" s="214" t="s">
        <v>316</v>
      </c>
      <c r="D136" s="207">
        <f t="shared" si="136"/>
        <v>16104</v>
      </c>
      <c r="E136" s="209">
        <v>16104</v>
      </c>
      <c r="F136" s="209">
        <f>'[2]11. Kultúra'!$F$114</f>
        <v>0</v>
      </c>
      <c r="G136" s="210">
        <f>'[2]11. Kultúra'!$G$114</f>
        <v>0</v>
      </c>
      <c r="H136" s="207">
        <f t="shared" si="137"/>
        <v>0</v>
      </c>
      <c r="I136" s="209">
        <f>'[2]11. Kultúra'!$H$114</f>
        <v>0</v>
      </c>
      <c r="J136" s="209">
        <f>'[2]11. Kultúra'!$I$114</f>
        <v>0</v>
      </c>
      <c r="K136" s="211">
        <f>'[2]11. Kultúra'!$J$114</f>
        <v>0</v>
      </c>
      <c r="L136" s="212">
        <f t="shared" si="138"/>
        <v>18645</v>
      </c>
      <c r="M136" s="209">
        <f>'[1]11. Kultúra'!$K$115</f>
        <v>18645</v>
      </c>
      <c r="N136" s="209">
        <f>'[2]11. Kultúra'!$L$114</f>
        <v>0</v>
      </c>
      <c r="O136" s="211">
        <f>'[2]11. Kultúra'!$M$114</f>
        <v>0</v>
      </c>
      <c r="P136" s="396">
        <f t="shared" si="139"/>
        <v>10425</v>
      </c>
      <c r="Q136" s="399">
        <v>10425</v>
      </c>
      <c r="R136" s="399">
        <v>0</v>
      </c>
      <c r="S136" s="400">
        <v>0</v>
      </c>
      <c r="T136" s="212">
        <f t="shared" si="140"/>
        <v>16900</v>
      </c>
      <c r="U136" s="209">
        <f>'[2]11. Kultúra'!$Q$116</f>
        <v>16900</v>
      </c>
      <c r="V136" s="209">
        <f>'[2]11. Kultúra'!$R$115</f>
        <v>0</v>
      </c>
      <c r="W136" s="211">
        <f>'[2]11. Kultúra'!$S$115</f>
        <v>0</v>
      </c>
      <c r="X136" s="212">
        <f t="shared" si="141"/>
        <v>16900</v>
      </c>
      <c r="Y136" s="209">
        <f>'[2]11. Kultúra'!$Q$116</f>
        <v>16900</v>
      </c>
      <c r="Z136" s="209">
        <f>'[2]11. Kultúra'!$R$115</f>
        <v>0</v>
      </c>
      <c r="AA136" s="211">
        <f>'[2]11. Kultúra'!$S$115</f>
        <v>0</v>
      </c>
    </row>
    <row r="137" spans="1:27" ht="15.75" outlineLevel="1">
      <c r="A137" s="229"/>
      <c r="B137" s="245" t="s">
        <v>317</v>
      </c>
      <c r="C137" s="215" t="s">
        <v>318</v>
      </c>
      <c r="D137" s="200">
        <f t="shared" si="136"/>
        <v>31250</v>
      </c>
      <c r="E137" s="201">
        <v>31250</v>
      </c>
      <c r="F137" s="201">
        <v>0</v>
      </c>
      <c r="G137" s="202">
        <f>'[2]11. Kultúra'!$G$130</f>
        <v>0</v>
      </c>
      <c r="H137" s="200">
        <f t="shared" si="137"/>
        <v>85.8</v>
      </c>
      <c r="I137" s="201">
        <f>'[2]11. Kultúra'!$H$130</f>
        <v>85.8</v>
      </c>
      <c r="J137" s="201">
        <f>'[2]11. Kultúra'!$I$130</f>
        <v>0</v>
      </c>
      <c r="K137" s="203">
        <f>'[2]11. Kultúra'!$J$130</f>
        <v>0</v>
      </c>
      <c r="L137" s="204">
        <f t="shared" si="138"/>
        <v>3300</v>
      </c>
      <c r="M137" s="201">
        <f>'[1]11. Kultúra'!$K$131</f>
        <v>3300</v>
      </c>
      <c r="N137" s="201">
        <f>'[2]11. Kultúra'!$L$130</f>
        <v>0</v>
      </c>
      <c r="O137" s="203">
        <f>'[2]11. Kultúra'!$M$130</f>
        <v>0</v>
      </c>
      <c r="P137" s="396">
        <f t="shared" si="139"/>
        <v>3300</v>
      </c>
      <c r="Q137" s="397">
        <v>3300</v>
      </c>
      <c r="R137" s="397">
        <v>0</v>
      </c>
      <c r="S137" s="398">
        <v>0</v>
      </c>
      <c r="T137" s="204">
        <f t="shared" si="140"/>
        <v>0</v>
      </c>
      <c r="U137" s="201">
        <f>'[1]11. Kultúra'!$Q$131</f>
        <v>0</v>
      </c>
      <c r="V137" s="201">
        <f>'[2]11. Kultúra'!$R$131</f>
        <v>0</v>
      </c>
      <c r="W137" s="203">
        <f>'[2]11. Kultúra'!$S$131</f>
        <v>0</v>
      </c>
      <c r="X137" s="204">
        <f t="shared" si="141"/>
        <v>0</v>
      </c>
      <c r="Y137" s="201">
        <f>'[1]11. Kultúra'!$Q$131</f>
        <v>0</v>
      </c>
      <c r="Z137" s="201">
        <f>'[2]11. Kultúra'!$R$131</f>
        <v>0</v>
      </c>
      <c r="AA137" s="203">
        <f>'[2]11. Kultúra'!$S$131</f>
        <v>0</v>
      </c>
    </row>
    <row r="138" spans="1:27" ht="16.5" outlineLevel="1" thickBot="1">
      <c r="A138" s="229"/>
      <c r="B138" s="236" t="s">
        <v>319</v>
      </c>
      <c r="C138" s="217" t="s">
        <v>320</v>
      </c>
      <c r="D138" s="218">
        <f t="shared" si="136"/>
        <v>21540</v>
      </c>
      <c r="E138" s="219">
        <v>2010</v>
      </c>
      <c r="F138" s="219">
        <f>'[2]11. Kultúra'!$F$133</f>
        <v>19530</v>
      </c>
      <c r="G138" s="270">
        <f>'[2]11. Kultúra'!$G$133</f>
        <v>0</v>
      </c>
      <c r="H138" s="271">
        <f t="shared" si="137"/>
        <v>24410</v>
      </c>
      <c r="I138" s="272">
        <f>'[2]11. Kultúra'!$H$133</f>
        <v>4880</v>
      </c>
      <c r="J138" s="272">
        <f>'[2]11. Kultúra'!$I$133</f>
        <v>19530</v>
      </c>
      <c r="K138" s="273">
        <f>'[2]11. Kultúra'!$J$133</f>
        <v>0</v>
      </c>
      <c r="L138" s="231">
        <f t="shared" si="138"/>
        <v>0</v>
      </c>
      <c r="M138" s="219">
        <f>'[1]11. Kultúra'!$K$134</f>
        <v>0</v>
      </c>
      <c r="N138" s="219">
        <f>'[2]11. Kultúra'!$L$133</f>
        <v>0</v>
      </c>
      <c r="O138" s="274">
        <f>'[2]11. Kultúra'!$M$133</f>
        <v>0</v>
      </c>
      <c r="P138" s="396">
        <f t="shared" si="139"/>
        <v>0</v>
      </c>
      <c r="Q138" s="407">
        <v>0</v>
      </c>
      <c r="R138" s="407">
        <v>0</v>
      </c>
      <c r="S138" s="424">
        <v>0</v>
      </c>
      <c r="T138" s="231">
        <f t="shared" si="140"/>
        <v>0</v>
      </c>
      <c r="U138" s="219">
        <f>'[1]11. Kultúra'!$Q$134</f>
        <v>0</v>
      </c>
      <c r="V138" s="219">
        <f>'[2]11. Kultúra'!$R$134</f>
        <v>0</v>
      </c>
      <c r="W138" s="274">
        <f>'[2]11. Kultúra'!$S$134</f>
        <v>0</v>
      </c>
      <c r="X138" s="231">
        <f t="shared" si="141"/>
        <v>0</v>
      </c>
      <c r="Y138" s="219">
        <f>'[1]11. Kultúra'!$Q$134</f>
        <v>0</v>
      </c>
      <c r="Z138" s="219">
        <f>'[2]11. Kultúra'!$R$134</f>
        <v>0</v>
      </c>
      <c r="AA138" s="274">
        <f>'[2]11. Kultúra'!$S$134</f>
        <v>0</v>
      </c>
    </row>
    <row r="139" spans="1:27" s="161" customFormat="1" ht="14.25" outlineLevel="1">
      <c r="A139" s="238"/>
      <c r="B139" s="224" t="s">
        <v>321</v>
      </c>
      <c r="C139" s="269"/>
      <c r="D139" s="193">
        <f t="shared" ref="D139:K139" si="142">D140+D145+D146+D147+D148+D149+D150</f>
        <v>224128.97999999998</v>
      </c>
      <c r="E139" s="194">
        <f t="shared" si="142"/>
        <v>224128.97999999998</v>
      </c>
      <c r="F139" s="194">
        <f t="shared" si="142"/>
        <v>0</v>
      </c>
      <c r="G139" s="195">
        <f t="shared" si="142"/>
        <v>0</v>
      </c>
      <c r="H139" s="193">
        <f t="shared" si="142"/>
        <v>246839.97999999998</v>
      </c>
      <c r="I139" s="194">
        <f t="shared" si="142"/>
        <v>225512.97999999998</v>
      </c>
      <c r="J139" s="194">
        <f t="shared" si="142"/>
        <v>21327</v>
      </c>
      <c r="K139" s="196">
        <f t="shared" si="142"/>
        <v>0</v>
      </c>
      <c r="L139" s="197">
        <f t="shared" ref="L139:W139" si="143">L140+L145+L146+L147+L148+L149+L150</f>
        <v>1945653</v>
      </c>
      <c r="M139" s="194">
        <f t="shared" si="143"/>
        <v>418228</v>
      </c>
      <c r="N139" s="194">
        <f t="shared" si="143"/>
        <v>1527425</v>
      </c>
      <c r="O139" s="196">
        <f t="shared" si="143"/>
        <v>0</v>
      </c>
      <c r="P139" s="196">
        <f>P140+P145+P146+P147+P148+P149+P150</f>
        <v>131261.37999999998</v>
      </c>
      <c r="Q139" s="196">
        <f>Q140+Q145+Q146+Q147+Q148+Q149+Q150</f>
        <v>131111.37999999998</v>
      </c>
      <c r="R139" s="196">
        <f t="shared" si="143"/>
        <v>150</v>
      </c>
      <c r="S139" s="196">
        <f t="shared" si="143"/>
        <v>0</v>
      </c>
      <c r="T139" s="197">
        <f t="shared" si="143"/>
        <v>2254281</v>
      </c>
      <c r="U139" s="194">
        <f t="shared" si="143"/>
        <v>314182</v>
      </c>
      <c r="V139" s="194">
        <f t="shared" si="143"/>
        <v>1940099</v>
      </c>
      <c r="W139" s="196">
        <f t="shared" si="143"/>
        <v>0</v>
      </c>
      <c r="X139" s="197">
        <f t="shared" ref="X139:AA139" si="144">X140+X145+X146+X147+X148+X149+X150</f>
        <v>2254281</v>
      </c>
      <c r="Y139" s="194">
        <f t="shared" si="144"/>
        <v>314182</v>
      </c>
      <c r="Z139" s="194">
        <f t="shared" si="144"/>
        <v>1940099</v>
      </c>
      <c r="AA139" s="196">
        <f t="shared" si="144"/>
        <v>0</v>
      </c>
    </row>
    <row r="140" spans="1:27" ht="15.75" outlineLevel="1">
      <c r="A140" s="229"/>
      <c r="B140" s="245" t="s">
        <v>322</v>
      </c>
      <c r="C140" s="215" t="s">
        <v>323</v>
      </c>
      <c r="D140" s="200">
        <f t="shared" ref="D140:K140" si="145">SUM(D141:D144)</f>
        <v>180663.49</v>
      </c>
      <c r="E140" s="201">
        <f t="shared" si="145"/>
        <v>180663.49</v>
      </c>
      <c r="F140" s="201">
        <f t="shared" si="145"/>
        <v>0</v>
      </c>
      <c r="G140" s="202">
        <f t="shared" si="145"/>
        <v>0</v>
      </c>
      <c r="H140" s="200">
        <f t="shared" si="145"/>
        <v>219161.49</v>
      </c>
      <c r="I140" s="201">
        <f t="shared" si="145"/>
        <v>197834.49</v>
      </c>
      <c r="J140" s="201">
        <f t="shared" si="145"/>
        <v>21327</v>
      </c>
      <c r="K140" s="203">
        <f t="shared" si="145"/>
        <v>0</v>
      </c>
      <c r="L140" s="204">
        <f t="shared" ref="L140:W140" si="146">SUM(L141:L144)</f>
        <v>1908583</v>
      </c>
      <c r="M140" s="201">
        <f t="shared" si="146"/>
        <v>381158</v>
      </c>
      <c r="N140" s="201">
        <f t="shared" si="146"/>
        <v>1527425</v>
      </c>
      <c r="O140" s="203">
        <f t="shared" si="146"/>
        <v>0</v>
      </c>
      <c r="P140" s="203">
        <f t="shared" si="146"/>
        <v>98169.23</v>
      </c>
      <c r="Q140" s="203">
        <f t="shared" si="146"/>
        <v>98019.23</v>
      </c>
      <c r="R140" s="203">
        <f t="shared" si="146"/>
        <v>150</v>
      </c>
      <c r="S140" s="203">
        <f t="shared" si="146"/>
        <v>0</v>
      </c>
      <c r="T140" s="204">
        <f>SUM(T141:T144)</f>
        <v>2174797</v>
      </c>
      <c r="U140" s="201">
        <f t="shared" si="146"/>
        <v>250178</v>
      </c>
      <c r="V140" s="201">
        <f t="shared" si="146"/>
        <v>1924619</v>
      </c>
      <c r="W140" s="203">
        <f t="shared" si="146"/>
        <v>0</v>
      </c>
      <c r="X140" s="204">
        <f>SUM(X141:X144)</f>
        <v>2174797</v>
      </c>
      <c r="Y140" s="201">
        <f t="shared" ref="Y140:AA140" si="147">SUM(Y141:Y144)</f>
        <v>250178</v>
      </c>
      <c r="Z140" s="201">
        <f t="shared" si="147"/>
        <v>1924619</v>
      </c>
      <c r="AA140" s="203">
        <f t="shared" si="147"/>
        <v>0</v>
      </c>
    </row>
    <row r="141" spans="1:27" ht="15.75" outlineLevel="1">
      <c r="A141" s="229"/>
      <c r="B141" s="205">
        <v>1</v>
      </c>
      <c r="C141" s="214" t="s">
        <v>324</v>
      </c>
      <c r="D141" s="207">
        <f t="shared" ref="D141:D150" si="148">SUM(E141:G141)</f>
        <v>180311.49</v>
      </c>
      <c r="E141" s="209">
        <v>180311.49</v>
      </c>
      <c r="F141" s="209">
        <f>'[2]12. Prostredie pre život'!$F$5</f>
        <v>0</v>
      </c>
      <c r="G141" s="210">
        <f>'[2]12. Prostredie pre život'!$G$5</f>
        <v>0</v>
      </c>
      <c r="H141" s="207">
        <f t="shared" ref="H141:H150" si="149">SUM(I141:K141)</f>
        <v>194848.49</v>
      </c>
      <c r="I141" s="209">
        <v>194848.49</v>
      </c>
      <c r="J141" s="209">
        <v>0</v>
      </c>
      <c r="K141" s="211">
        <v>0</v>
      </c>
      <c r="L141" s="212">
        <f t="shared" ref="L141:L150" si="150">SUM(M141:O141)</f>
        <v>125485</v>
      </c>
      <c r="M141" s="209">
        <f>'[1]12. Prostredie pre život'!$K$5</f>
        <v>125485</v>
      </c>
      <c r="N141" s="209">
        <f>'[2]12. Prostredie pre život'!$L$5</f>
        <v>0</v>
      </c>
      <c r="O141" s="211">
        <f>'[2]12. Prostredie pre život'!$M$5</f>
        <v>0</v>
      </c>
      <c r="P141" s="396">
        <f>SUM(Q141:S141)</f>
        <v>94419</v>
      </c>
      <c r="Q141" s="399">
        <v>94419</v>
      </c>
      <c r="R141" s="399">
        <v>0</v>
      </c>
      <c r="S141" s="400">
        <v>0</v>
      </c>
      <c r="T141" s="212">
        <f t="shared" ref="T141:T150" si="151">SUM(U141:W141)</f>
        <v>116300</v>
      </c>
      <c r="U141" s="209">
        <f>'[1]12. Prostredie pre život'!$Q$5</f>
        <v>116300</v>
      </c>
      <c r="V141" s="209">
        <f>'[2]12. Prostredie pre život'!$R$5</f>
        <v>0</v>
      </c>
      <c r="W141" s="211">
        <f>'[2]12. Prostredie pre život'!$S$5</f>
        <v>0</v>
      </c>
      <c r="X141" s="212">
        <f t="shared" ref="X141:X150" si="152">SUM(Y141:AA141)</f>
        <v>116300</v>
      </c>
      <c r="Y141" s="209">
        <f>'[1]12. Prostredie pre život'!$Q$5</f>
        <v>116300</v>
      </c>
      <c r="Z141" s="209">
        <f>'[2]12. Prostredie pre život'!$R$5</f>
        <v>0</v>
      </c>
      <c r="AA141" s="211">
        <f>'[2]12. Prostredie pre život'!$S$5</f>
        <v>0</v>
      </c>
    </row>
    <row r="142" spans="1:27" ht="15.75" outlineLevel="1">
      <c r="A142" s="229"/>
      <c r="B142" s="205">
        <v>2</v>
      </c>
      <c r="C142" s="214" t="s">
        <v>325</v>
      </c>
      <c r="D142" s="207">
        <f t="shared" si="148"/>
        <v>0</v>
      </c>
      <c r="E142" s="209">
        <f>'[2]12. Prostredie pre život'!$E$16</f>
        <v>0</v>
      </c>
      <c r="F142" s="209">
        <f>'[2]12. Prostredie pre život'!$F$16</f>
        <v>0</v>
      </c>
      <c r="G142" s="210">
        <f>'[2]12. Prostredie pre život'!$G$16</f>
        <v>0</v>
      </c>
      <c r="H142" s="207">
        <f t="shared" si="149"/>
        <v>0</v>
      </c>
      <c r="I142" s="209">
        <v>0</v>
      </c>
      <c r="J142" s="209">
        <v>0</v>
      </c>
      <c r="K142" s="211">
        <v>0</v>
      </c>
      <c r="L142" s="212">
        <f t="shared" si="150"/>
        <v>0</v>
      </c>
      <c r="M142" s="209">
        <f>'[1]12. Prostredie pre život'!$K$16</f>
        <v>0</v>
      </c>
      <c r="N142" s="209">
        <f>'[2]12. Prostredie pre život'!$L$16</f>
        <v>0</v>
      </c>
      <c r="O142" s="211">
        <f>'[2]12. Prostredie pre život'!$M$16</f>
        <v>0</v>
      </c>
      <c r="P142" s="396">
        <f t="shared" ref="P142:P150" si="153">SUM(Q142:S142)</f>
        <v>0</v>
      </c>
      <c r="Q142" s="399">
        <v>0</v>
      </c>
      <c r="R142" s="399">
        <v>0</v>
      </c>
      <c r="S142" s="400">
        <v>0</v>
      </c>
      <c r="T142" s="212">
        <f t="shared" si="151"/>
        <v>0</v>
      </c>
      <c r="U142" s="209">
        <f>'[1]12. Prostredie pre život'!$Q$16</f>
        <v>0</v>
      </c>
      <c r="V142" s="209">
        <f>'[2]12. Prostredie pre život'!$R$16</f>
        <v>0</v>
      </c>
      <c r="W142" s="211">
        <f>'[2]12. Prostredie pre život'!$S$16</f>
        <v>0</v>
      </c>
      <c r="X142" s="212">
        <f t="shared" si="152"/>
        <v>0</v>
      </c>
      <c r="Y142" s="209">
        <f>'[1]12. Prostredie pre život'!$Q$16</f>
        <v>0</v>
      </c>
      <c r="Z142" s="209">
        <f>'[2]12. Prostredie pre život'!$R$16</f>
        <v>0</v>
      </c>
      <c r="AA142" s="211">
        <f>'[2]12. Prostredie pre život'!$S$16</f>
        <v>0</v>
      </c>
    </row>
    <row r="143" spans="1:27" ht="15.75" outlineLevel="1">
      <c r="A143" s="229"/>
      <c r="B143" s="205">
        <v>3</v>
      </c>
      <c r="C143" s="228" t="s">
        <v>326</v>
      </c>
      <c r="D143" s="207">
        <f t="shared" si="148"/>
        <v>0</v>
      </c>
      <c r="E143" s="209">
        <v>0</v>
      </c>
      <c r="F143" s="209">
        <v>0</v>
      </c>
      <c r="G143" s="210">
        <f>'[2]12. Prostredie pre život'!$G$18</f>
        <v>0</v>
      </c>
      <c r="H143" s="207">
        <f t="shared" si="149"/>
        <v>23127</v>
      </c>
      <c r="I143" s="209">
        <v>1800</v>
      </c>
      <c r="J143" s="209">
        <v>21327</v>
      </c>
      <c r="K143" s="211">
        <v>0</v>
      </c>
      <c r="L143" s="212">
        <f t="shared" si="150"/>
        <v>1779948</v>
      </c>
      <c r="M143" s="209">
        <f>'[1]12. Prostredie pre život'!$K$18</f>
        <v>252523</v>
      </c>
      <c r="N143" s="209">
        <f>'[1]12. Prostredie pre život'!$L$18</f>
        <v>1527425</v>
      </c>
      <c r="O143" s="211">
        <f>'[2]12. Prostredie pre život'!$M$18</f>
        <v>0</v>
      </c>
      <c r="P143" s="396">
        <f t="shared" si="153"/>
        <v>934.03</v>
      </c>
      <c r="Q143" s="399">
        <v>784.03</v>
      </c>
      <c r="R143" s="399">
        <v>150</v>
      </c>
      <c r="S143" s="400">
        <v>0</v>
      </c>
      <c r="T143" s="212">
        <f t="shared" si="151"/>
        <v>2055197</v>
      </c>
      <c r="U143" s="209">
        <f>'[2]12. Prostredie pre život'!$Q$18</f>
        <v>130578</v>
      </c>
      <c r="V143" s="209">
        <f>'[2]12. Prostredie pre život'!$R$18</f>
        <v>1924619</v>
      </c>
      <c r="W143" s="211">
        <f>'[2]12. Prostredie pre život'!$S$18</f>
        <v>0</v>
      </c>
      <c r="X143" s="212">
        <f t="shared" si="152"/>
        <v>2055197</v>
      </c>
      <c r="Y143" s="209">
        <f>'[2]12. Prostredie pre život'!$Q$18</f>
        <v>130578</v>
      </c>
      <c r="Z143" s="209">
        <f>'[2]12. Prostredie pre život'!$R$18</f>
        <v>1924619</v>
      </c>
      <c r="AA143" s="211">
        <f>'[2]12. Prostredie pre život'!$S$18</f>
        <v>0</v>
      </c>
    </row>
    <row r="144" spans="1:27" ht="15.75" outlineLevel="1">
      <c r="A144" s="229"/>
      <c r="B144" s="205">
        <v>4</v>
      </c>
      <c r="C144" s="228" t="s">
        <v>327</v>
      </c>
      <c r="D144" s="207">
        <f t="shared" si="148"/>
        <v>352</v>
      </c>
      <c r="E144" s="209">
        <v>352</v>
      </c>
      <c r="F144" s="209">
        <f>'[2]12. Prostredie pre život'!$F$35</f>
        <v>0</v>
      </c>
      <c r="G144" s="210">
        <f>'[2]12. Prostredie pre život'!$G$35</f>
        <v>0</v>
      </c>
      <c r="H144" s="207">
        <f t="shared" si="149"/>
        <v>1186</v>
      </c>
      <c r="I144" s="209">
        <v>1186</v>
      </c>
      <c r="J144" s="209">
        <v>0</v>
      </c>
      <c r="K144" s="211">
        <v>0</v>
      </c>
      <c r="L144" s="212">
        <f t="shared" si="150"/>
        <v>3150</v>
      </c>
      <c r="M144" s="209">
        <f>'[1]12. Prostredie pre život'!$K$35</f>
        <v>3150</v>
      </c>
      <c r="N144" s="209">
        <f>'[2]12. Prostredie pre život'!$L$35</f>
        <v>0</v>
      </c>
      <c r="O144" s="211">
        <f>'[2]12. Prostredie pre život'!$M$35</f>
        <v>0</v>
      </c>
      <c r="P144" s="396">
        <f t="shared" si="153"/>
        <v>2816.2</v>
      </c>
      <c r="Q144" s="399">
        <v>2816.2</v>
      </c>
      <c r="R144" s="399">
        <v>0</v>
      </c>
      <c r="S144" s="400">
        <v>0</v>
      </c>
      <c r="T144" s="212">
        <f t="shared" si="151"/>
        <v>3300</v>
      </c>
      <c r="U144" s="209">
        <f>'[1]12. Prostredie pre život'!$Q$35</f>
        <v>3300</v>
      </c>
      <c r="V144" s="209">
        <f>'[2]12. Prostredie pre život'!$R$35</f>
        <v>0</v>
      </c>
      <c r="W144" s="211">
        <f>'[2]12. Prostredie pre život'!$S$35</f>
        <v>0</v>
      </c>
      <c r="X144" s="212">
        <f t="shared" si="152"/>
        <v>3300</v>
      </c>
      <c r="Y144" s="209">
        <f>'[1]12. Prostredie pre život'!$Q$35</f>
        <v>3300</v>
      </c>
      <c r="Z144" s="209">
        <f>'[2]12. Prostredie pre život'!$R$35</f>
        <v>0</v>
      </c>
      <c r="AA144" s="211">
        <f>'[2]12. Prostredie pre život'!$S$35</f>
        <v>0</v>
      </c>
    </row>
    <row r="145" spans="1:27" ht="16.5" outlineLevel="1">
      <c r="A145" s="229"/>
      <c r="B145" s="245" t="s">
        <v>328</v>
      </c>
      <c r="C145" s="234" t="s">
        <v>329</v>
      </c>
      <c r="D145" s="200">
        <f t="shared" si="148"/>
        <v>3182</v>
      </c>
      <c r="E145" s="201">
        <v>3182</v>
      </c>
      <c r="F145" s="201">
        <f>'[2]12. Prostredie pre život'!$F$41</f>
        <v>0</v>
      </c>
      <c r="G145" s="202">
        <f>'[2]12. Prostredie pre život'!$G$41</f>
        <v>0</v>
      </c>
      <c r="H145" s="200">
        <f t="shared" si="149"/>
        <v>0</v>
      </c>
      <c r="I145" s="201">
        <v>0</v>
      </c>
      <c r="J145" s="201">
        <v>0</v>
      </c>
      <c r="K145" s="203">
        <v>0</v>
      </c>
      <c r="L145" s="204">
        <f t="shared" si="150"/>
        <v>0</v>
      </c>
      <c r="M145" s="201">
        <f>'[1]12. Prostredie pre život'!$K$41</f>
        <v>0</v>
      </c>
      <c r="N145" s="201">
        <f>'[2]12. Prostredie pre život'!$L$41</f>
        <v>0</v>
      </c>
      <c r="O145" s="203">
        <f>'[2]12. Prostredie pre život'!$M$41</f>
        <v>0</v>
      </c>
      <c r="P145" s="396">
        <f t="shared" si="153"/>
        <v>0</v>
      </c>
      <c r="Q145" s="397">
        <v>0</v>
      </c>
      <c r="R145" s="397">
        <v>0</v>
      </c>
      <c r="S145" s="398">
        <v>0</v>
      </c>
      <c r="T145" s="204">
        <f t="shared" si="151"/>
        <v>3000</v>
      </c>
      <c r="U145" s="201">
        <f>'[1]12. Prostredie pre život'!$Q$41</f>
        <v>3000</v>
      </c>
      <c r="V145" s="201">
        <f>'[2]12. Prostredie pre život'!$R$41</f>
        <v>0</v>
      </c>
      <c r="W145" s="203">
        <f>'[2]12. Prostredie pre život'!$S$41</f>
        <v>0</v>
      </c>
      <c r="X145" s="204">
        <f t="shared" si="152"/>
        <v>3000</v>
      </c>
      <c r="Y145" s="201">
        <f>'[1]12. Prostredie pre život'!$Q$41</f>
        <v>3000</v>
      </c>
      <c r="Z145" s="201">
        <f>'[2]12. Prostredie pre život'!$R$41</f>
        <v>0</v>
      </c>
      <c r="AA145" s="203">
        <f>'[2]12. Prostredie pre život'!$S$41</f>
        <v>0</v>
      </c>
    </row>
    <row r="146" spans="1:27" ht="16.5" outlineLevel="1">
      <c r="A146" s="226"/>
      <c r="B146" s="275" t="s">
        <v>330</v>
      </c>
      <c r="C146" s="234" t="s">
        <v>331</v>
      </c>
      <c r="D146" s="200">
        <f t="shared" si="148"/>
        <v>3711</v>
      </c>
      <c r="E146" s="201">
        <v>3711</v>
      </c>
      <c r="F146" s="201">
        <f>'[2]12. Prostredie pre život'!$F$44</f>
        <v>0</v>
      </c>
      <c r="G146" s="202">
        <f>'[2]12. Prostredie pre život'!$G$44</f>
        <v>0</v>
      </c>
      <c r="H146" s="200">
        <f t="shared" si="149"/>
        <v>1180</v>
      </c>
      <c r="I146" s="201">
        <v>1180</v>
      </c>
      <c r="J146" s="201">
        <v>0</v>
      </c>
      <c r="K146" s="203">
        <v>0</v>
      </c>
      <c r="L146" s="204">
        <f t="shared" si="150"/>
        <v>5000</v>
      </c>
      <c r="M146" s="201">
        <f>'[1]12. Prostredie pre život'!$K$44</f>
        <v>5000</v>
      </c>
      <c r="N146" s="201">
        <f>'[2]12. Prostredie pre život'!$L$44</f>
        <v>0</v>
      </c>
      <c r="O146" s="203">
        <f>'[2]12. Prostredie pre život'!$M$44</f>
        <v>0</v>
      </c>
      <c r="P146" s="396">
        <f t="shared" si="153"/>
        <v>4522.07</v>
      </c>
      <c r="Q146" s="397">
        <v>4522.07</v>
      </c>
      <c r="R146" s="397">
        <v>0</v>
      </c>
      <c r="S146" s="398">
        <v>0</v>
      </c>
      <c r="T146" s="204">
        <f t="shared" si="151"/>
        <v>14000</v>
      </c>
      <c r="U146" s="201">
        <f>'[1]12. Prostredie pre život'!$Q$44</f>
        <v>7000</v>
      </c>
      <c r="V146" s="201">
        <f>'[2]12. Prostredie pre život'!$R$44</f>
        <v>7000</v>
      </c>
      <c r="W146" s="203">
        <f>'[2]12. Prostredie pre život'!$S$44</f>
        <v>0</v>
      </c>
      <c r="X146" s="204">
        <f t="shared" si="152"/>
        <v>14000</v>
      </c>
      <c r="Y146" s="201">
        <f>'[1]12. Prostredie pre život'!$Q$44</f>
        <v>7000</v>
      </c>
      <c r="Z146" s="201">
        <f>'[2]12. Prostredie pre život'!$R$44</f>
        <v>7000</v>
      </c>
      <c r="AA146" s="203">
        <f>'[2]12. Prostredie pre život'!$S$44</f>
        <v>0</v>
      </c>
    </row>
    <row r="147" spans="1:27" ht="16.5" outlineLevel="1">
      <c r="A147" s="226"/>
      <c r="B147" s="275" t="s">
        <v>332</v>
      </c>
      <c r="C147" s="234" t="s">
        <v>333</v>
      </c>
      <c r="D147" s="200">
        <f t="shared" si="148"/>
        <v>164</v>
      </c>
      <c r="E147" s="201">
        <v>164</v>
      </c>
      <c r="F147" s="201">
        <f>'[2]12. Prostredie pre život'!$F$54</f>
        <v>0</v>
      </c>
      <c r="G147" s="202">
        <f>'[2]12. Prostredie pre život'!$G$54</f>
        <v>0</v>
      </c>
      <c r="H147" s="200">
        <f t="shared" si="149"/>
        <v>248</v>
      </c>
      <c r="I147" s="201">
        <v>248</v>
      </c>
      <c r="J147" s="201">
        <v>0</v>
      </c>
      <c r="K147" s="203">
        <v>0</v>
      </c>
      <c r="L147" s="204">
        <f t="shared" si="150"/>
        <v>500</v>
      </c>
      <c r="M147" s="201">
        <f>'[1]12. Prostredie pre život'!$K$54</f>
        <v>500</v>
      </c>
      <c r="N147" s="201">
        <f>'[2]12. Prostredie pre život'!$L$54</f>
        <v>0</v>
      </c>
      <c r="O147" s="203">
        <f>'[2]12. Prostredie pre život'!$M$54</f>
        <v>0</v>
      </c>
      <c r="P147" s="396">
        <f t="shared" si="153"/>
        <v>77.87</v>
      </c>
      <c r="Q147" s="397">
        <v>77.87</v>
      </c>
      <c r="R147" s="397">
        <v>0</v>
      </c>
      <c r="S147" s="398">
        <v>0</v>
      </c>
      <c r="T147" s="204">
        <f t="shared" si="151"/>
        <v>0</v>
      </c>
      <c r="U147" s="201">
        <f>'[1]12. Prostredie pre život'!$Q$54</f>
        <v>0</v>
      </c>
      <c r="V147" s="201">
        <f>'[2]12. Prostredie pre život'!$R$54</f>
        <v>0</v>
      </c>
      <c r="W147" s="203">
        <f>'[2]12. Prostredie pre život'!$S$54</f>
        <v>0</v>
      </c>
      <c r="X147" s="204">
        <f t="shared" si="152"/>
        <v>0</v>
      </c>
      <c r="Y147" s="201">
        <f>'[1]12. Prostredie pre život'!$Q$54</f>
        <v>0</v>
      </c>
      <c r="Z147" s="201">
        <f>'[2]12. Prostredie pre život'!$R$54</f>
        <v>0</v>
      </c>
      <c r="AA147" s="203">
        <f>'[2]12. Prostredie pre život'!$S$54</f>
        <v>0</v>
      </c>
    </row>
    <row r="148" spans="1:27" ht="16.5" outlineLevel="1">
      <c r="A148" s="226"/>
      <c r="B148" s="275" t="s">
        <v>334</v>
      </c>
      <c r="C148" s="234" t="s">
        <v>335</v>
      </c>
      <c r="D148" s="200">
        <f t="shared" si="148"/>
        <v>20655</v>
      </c>
      <c r="E148" s="201">
        <v>20655</v>
      </c>
      <c r="F148" s="201">
        <f>'[2]12. Prostredie pre život'!$F$56</f>
        <v>0</v>
      </c>
      <c r="G148" s="202">
        <f>'[2]12. Prostredie pre život'!$G$56</f>
        <v>0</v>
      </c>
      <c r="H148" s="200">
        <f t="shared" si="149"/>
        <v>15798</v>
      </c>
      <c r="I148" s="201">
        <v>15798</v>
      </c>
      <c r="J148" s="201">
        <v>0</v>
      </c>
      <c r="K148" s="203">
        <v>0</v>
      </c>
      <c r="L148" s="204">
        <f t="shared" si="150"/>
        <v>17000</v>
      </c>
      <c r="M148" s="201">
        <f>'[1]12. Prostredie pre život'!$K$56</f>
        <v>17000</v>
      </c>
      <c r="N148" s="201">
        <f>'[2]12. Prostredie pre život'!$L$56</f>
        <v>0</v>
      </c>
      <c r="O148" s="203">
        <f>'[2]12. Prostredie pre život'!$M$56</f>
        <v>0</v>
      </c>
      <c r="P148" s="396">
        <f t="shared" si="153"/>
        <v>15647.47</v>
      </c>
      <c r="Q148" s="397">
        <v>15647.47</v>
      </c>
      <c r="R148" s="397">
        <v>0</v>
      </c>
      <c r="S148" s="398">
        <v>0</v>
      </c>
      <c r="T148" s="204">
        <f t="shared" si="151"/>
        <v>24532</v>
      </c>
      <c r="U148" s="201">
        <f>'[2]12. Prostredie pre život'!$Q$56</f>
        <v>24532</v>
      </c>
      <c r="V148" s="201">
        <f>'[2]12. Prostredie pre život'!$R$56</f>
        <v>0</v>
      </c>
      <c r="W148" s="203">
        <f>'[2]12. Prostredie pre život'!$S$56</f>
        <v>0</v>
      </c>
      <c r="X148" s="204">
        <f t="shared" si="152"/>
        <v>24532</v>
      </c>
      <c r="Y148" s="201">
        <f>'[2]12. Prostredie pre život'!$Q$56</f>
        <v>24532</v>
      </c>
      <c r="Z148" s="201">
        <f>'[2]12. Prostredie pre život'!$R$56</f>
        <v>0</v>
      </c>
      <c r="AA148" s="203">
        <f>'[2]12. Prostredie pre život'!$S$56</f>
        <v>0</v>
      </c>
    </row>
    <row r="149" spans="1:27" ht="16.5" outlineLevel="1">
      <c r="A149" s="226"/>
      <c r="B149" s="276" t="s">
        <v>336</v>
      </c>
      <c r="C149" s="277" t="s">
        <v>337</v>
      </c>
      <c r="D149" s="230">
        <f t="shared" si="148"/>
        <v>11753.49</v>
      </c>
      <c r="E149" s="221">
        <v>11753.49</v>
      </c>
      <c r="F149" s="278">
        <v>0</v>
      </c>
      <c r="G149" s="279">
        <f>'[2]12. Prostredie pre život'!$G$63</f>
        <v>0</v>
      </c>
      <c r="H149" s="200">
        <f t="shared" si="149"/>
        <v>10452.49</v>
      </c>
      <c r="I149" s="201">
        <v>10452.49</v>
      </c>
      <c r="J149" s="201">
        <v>0</v>
      </c>
      <c r="K149" s="203">
        <v>0</v>
      </c>
      <c r="L149" s="223">
        <f t="shared" si="150"/>
        <v>14570</v>
      </c>
      <c r="M149" s="221">
        <f>'[1]12. Prostredie pre život'!$K$63</f>
        <v>14570</v>
      </c>
      <c r="N149" s="221">
        <f>'[2]12. Prostredie pre život'!$L$63</f>
        <v>0</v>
      </c>
      <c r="O149" s="222">
        <f>'[2]12. Prostredie pre život'!$M$63</f>
        <v>0</v>
      </c>
      <c r="P149" s="396">
        <f t="shared" si="153"/>
        <v>12844.74</v>
      </c>
      <c r="Q149" s="402">
        <v>12844.74</v>
      </c>
      <c r="R149" s="402">
        <v>0</v>
      </c>
      <c r="S149" s="403">
        <v>0</v>
      </c>
      <c r="T149" s="223">
        <f t="shared" si="151"/>
        <v>37952</v>
      </c>
      <c r="U149" s="221">
        <f>'[2]12. Prostredie pre život'!$Q$63</f>
        <v>29472</v>
      </c>
      <c r="V149" s="221">
        <f>'[2]12. Prostredie pre život'!$R$63</f>
        <v>8480</v>
      </c>
      <c r="W149" s="222">
        <f>'[2]12. Prostredie pre život'!$S$63</f>
        <v>0</v>
      </c>
      <c r="X149" s="223">
        <f t="shared" si="152"/>
        <v>37952</v>
      </c>
      <c r="Y149" s="221">
        <f>'[2]12. Prostredie pre život'!$Q$63</f>
        <v>29472</v>
      </c>
      <c r="Z149" s="221">
        <f>'[2]12. Prostredie pre život'!$R$63</f>
        <v>8480</v>
      </c>
      <c r="AA149" s="222">
        <f>'[2]12. Prostredie pre život'!$S$63</f>
        <v>0</v>
      </c>
    </row>
    <row r="150" spans="1:27" ht="16.5" outlineLevel="1" thickBot="1">
      <c r="A150" s="226"/>
      <c r="B150" s="280" t="s">
        <v>338</v>
      </c>
      <c r="C150" s="217" t="s">
        <v>339</v>
      </c>
      <c r="D150" s="230">
        <f t="shared" si="148"/>
        <v>4000</v>
      </c>
      <c r="E150" s="221">
        <v>4000</v>
      </c>
      <c r="F150" s="221">
        <f>'[2]12. Prostredie pre život'!$F$88</f>
        <v>0</v>
      </c>
      <c r="G150" s="279">
        <f>'[2]12. Prostredie pre život'!$G$88</f>
        <v>0</v>
      </c>
      <c r="H150" s="230">
        <f t="shared" si="149"/>
        <v>0</v>
      </c>
      <c r="I150" s="221">
        <v>0</v>
      </c>
      <c r="J150" s="221">
        <v>0</v>
      </c>
      <c r="K150" s="222">
        <v>0</v>
      </c>
      <c r="L150" s="231">
        <f t="shared" si="150"/>
        <v>0</v>
      </c>
      <c r="M150" s="219">
        <f>'[1]12. Prostredie pre život'!$K$87</f>
        <v>0</v>
      </c>
      <c r="N150" s="219">
        <f>'[2]12. Prostredie pre život'!$L$88</f>
        <v>0</v>
      </c>
      <c r="O150" s="232">
        <f>'[2]12. Prostredie pre život'!$M$88</f>
        <v>0</v>
      </c>
      <c r="P150" s="396">
        <f t="shared" si="153"/>
        <v>0</v>
      </c>
      <c r="Q150" s="407">
        <v>0</v>
      </c>
      <c r="R150" s="407">
        <v>0</v>
      </c>
      <c r="S150" s="408">
        <v>0</v>
      </c>
      <c r="T150" s="223">
        <f t="shared" si="151"/>
        <v>0</v>
      </c>
      <c r="U150" s="221">
        <f>'[2]12. Prostredie pre život'!$Q$88</f>
        <v>0</v>
      </c>
      <c r="V150" s="221">
        <f>'[2]12. Prostredie pre život'!$R$88</f>
        <v>0</v>
      </c>
      <c r="W150" s="222">
        <f>'[2]12. Prostredie pre život'!$S$88</f>
        <v>0</v>
      </c>
      <c r="X150" s="223">
        <f t="shared" si="152"/>
        <v>0</v>
      </c>
      <c r="Y150" s="221">
        <f>'[2]12. Prostredie pre život'!$Q$88</f>
        <v>0</v>
      </c>
      <c r="Z150" s="221">
        <f>'[2]12. Prostredie pre život'!$R$88</f>
        <v>0</v>
      </c>
      <c r="AA150" s="222">
        <f>'[2]12. Prostredie pre život'!$S$88</f>
        <v>0</v>
      </c>
    </row>
    <row r="151" spans="1:27" s="161" customFormat="1" ht="14.25" outlineLevel="1">
      <c r="A151" s="268"/>
      <c r="B151" s="281" t="s">
        <v>340</v>
      </c>
      <c r="C151" s="282" t="s">
        <v>341</v>
      </c>
      <c r="D151" s="444">
        <f t="shared" ref="D151:S151" si="154">D152+D156+D161+D165+D169+D170+D171+D173</f>
        <v>479226</v>
      </c>
      <c r="E151" s="445">
        <f t="shared" si="154"/>
        <v>478345</v>
      </c>
      <c r="F151" s="445">
        <f t="shared" si="154"/>
        <v>881</v>
      </c>
      <c r="G151" s="446">
        <f t="shared" si="154"/>
        <v>0</v>
      </c>
      <c r="H151" s="444">
        <f t="shared" si="154"/>
        <v>532260.12</v>
      </c>
      <c r="I151" s="445">
        <f t="shared" si="154"/>
        <v>532260.12</v>
      </c>
      <c r="J151" s="445">
        <f t="shared" si="154"/>
        <v>0</v>
      </c>
      <c r="K151" s="446">
        <f t="shared" si="154"/>
        <v>0</v>
      </c>
      <c r="L151" s="197">
        <f t="shared" si="154"/>
        <v>1729652</v>
      </c>
      <c r="M151" s="194">
        <f t="shared" si="154"/>
        <v>558409</v>
      </c>
      <c r="N151" s="194">
        <f t="shared" si="154"/>
        <v>1171243</v>
      </c>
      <c r="O151" s="196">
        <f t="shared" si="154"/>
        <v>0</v>
      </c>
      <c r="P151" s="196">
        <f t="shared" si="154"/>
        <v>568946.19999999995</v>
      </c>
      <c r="Q151" s="196">
        <f t="shared" si="154"/>
        <v>554686.36</v>
      </c>
      <c r="R151" s="196">
        <f t="shared" si="154"/>
        <v>14259.84</v>
      </c>
      <c r="S151" s="196">
        <f t="shared" si="154"/>
        <v>0</v>
      </c>
      <c r="T151" s="444">
        <f>T152+T156+T161+T165+T169+T170+T171+T173+T174</f>
        <v>2593648</v>
      </c>
      <c r="U151" s="444">
        <f t="shared" ref="U151:W151" si="155">U152+U156+U161+U165+U169+U170+U171+U173+U174</f>
        <v>559318</v>
      </c>
      <c r="V151" s="444">
        <f t="shared" si="155"/>
        <v>2034330</v>
      </c>
      <c r="W151" s="444">
        <f t="shared" si="155"/>
        <v>0</v>
      </c>
      <c r="X151" s="444">
        <f>X152+X156+X161+X165+X169+X170+X171+X173+X174</f>
        <v>2593648</v>
      </c>
      <c r="Y151" s="444">
        <f t="shared" ref="Y151:AA151" si="156">Y152+Y156+Y161+Y165+Y169+Y170+Y171+Y173+Y174</f>
        <v>559318</v>
      </c>
      <c r="Z151" s="444">
        <f t="shared" si="156"/>
        <v>2034330</v>
      </c>
      <c r="AA151" s="444">
        <f t="shared" si="156"/>
        <v>0</v>
      </c>
    </row>
    <row r="152" spans="1:27" ht="15.75" outlineLevel="1">
      <c r="A152" s="226"/>
      <c r="B152" s="245" t="s">
        <v>342</v>
      </c>
      <c r="C152" s="215" t="s">
        <v>343</v>
      </c>
      <c r="D152" s="447">
        <f t="shared" ref="D152:K152" si="157">SUM(D153:D155)</f>
        <v>16490</v>
      </c>
      <c r="E152" s="201">
        <f t="shared" si="157"/>
        <v>16490</v>
      </c>
      <c r="F152" s="201">
        <f t="shared" si="157"/>
        <v>0</v>
      </c>
      <c r="G152" s="448">
        <f t="shared" si="157"/>
        <v>0</v>
      </c>
      <c r="H152" s="447">
        <f t="shared" si="157"/>
        <v>21830</v>
      </c>
      <c r="I152" s="201">
        <f t="shared" si="157"/>
        <v>21830</v>
      </c>
      <c r="J152" s="201">
        <f t="shared" si="157"/>
        <v>0</v>
      </c>
      <c r="K152" s="448">
        <f t="shared" si="157"/>
        <v>0</v>
      </c>
      <c r="L152" s="204">
        <f t="shared" ref="L152:W152" si="158">SUM(L153:L155)</f>
        <v>34493</v>
      </c>
      <c r="M152" s="201">
        <f t="shared" si="158"/>
        <v>34493</v>
      </c>
      <c r="N152" s="201">
        <f t="shared" si="158"/>
        <v>0</v>
      </c>
      <c r="O152" s="203">
        <f t="shared" si="158"/>
        <v>0</v>
      </c>
      <c r="P152" s="203">
        <f t="shared" si="158"/>
        <v>34492.82</v>
      </c>
      <c r="Q152" s="203">
        <f t="shared" si="158"/>
        <v>34492.82</v>
      </c>
      <c r="R152" s="203">
        <f t="shared" si="158"/>
        <v>0</v>
      </c>
      <c r="S152" s="203">
        <f t="shared" si="158"/>
        <v>0</v>
      </c>
      <c r="T152" s="447">
        <f t="shared" si="158"/>
        <v>2000</v>
      </c>
      <c r="U152" s="201">
        <f t="shared" si="158"/>
        <v>2000</v>
      </c>
      <c r="V152" s="201">
        <f t="shared" si="158"/>
        <v>0</v>
      </c>
      <c r="W152" s="448">
        <f t="shared" si="158"/>
        <v>0</v>
      </c>
      <c r="X152" s="447">
        <f t="shared" ref="X152:AA152" si="159">SUM(X153:X155)</f>
        <v>2000</v>
      </c>
      <c r="Y152" s="201">
        <f t="shared" si="159"/>
        <v>2000</v>
      </c>
      <c r="Z152" s="201">
        <f t="shared" si="159"/>
        <v>0</v>
      </c>
      <c r="AA152" s="448">
        <f t="shared" si="159"/>
        <v>0</v>
      </c>
    </row>
    <row r="153" spans="1:27" ht="15.75" outlineLevel="1">
      <c r="A153" s="226"/>
      <c r="B153" s="205">
        <v>1</v>
      </c>
      <c r="C153" s="214" t="s">
        <v>344</v>
      </c>
      <c r="D153" s="449">
        <f>SUM(E153:G153)</f>
        <v>14860</v>
      </c>
      <c r="E153" s="209">
        <v>14860</v>
      </c>
      <c r="F153" s="209">
        <f>'[2]13. Sociálna starostlivosť'!$F$5</f>
        <v>0</v>
      </c>
      <c r="G153" s="450">
        <f>'[2]13. Sociálna starostlivosť'!$G$5</f>
        <v>0</v>
      </c>
      <c r="H153" s="449">
        <f>SUM(I153:K153)</f>
        <v>12090</v>
      </c>
      <c r="I153" s="209">
        <v>12090</v>
      </c>
      <c r="J153" s="209">
        <v>0</v>
      </c>
      <c r="K153" s="450">
        <v>0</v>
      </c>
      <c r="L153" s="212">
        <f>SUM(M153:O153)</f>
        <v>15210</v>
      </c>
      <c r="M153" s="209">
        <f>'[1]13. Sociálna starostlivosť'!$K$5</f>
        <v>15210</v>
      </c>
      <c r="N153" s="209">
        <f>'[2]13. Sociálna starostlivosť'!$L$5</f>
        <v>0</v>
      </c>
      <c r="O153" s="211">
        <f>'[2]13. Sociálna starostlivosť'!$M$5</f>
        <v>0</v>
      </c>
      <c r="P153" s="396">
        <f>SUM(Q153:S153)</f>
        <v>15210</v>
      </c>
      <c r="Q153" s="399">
        <v>15210</v>
      </c>
      <c r="R153" s="399">
        <v>0</v>
      </c>
      <c r="S153" s="456">
        <v>0</v>
      </c>
      <c r="T153" s="449">
        <f>SUM(U153:W153)</f>
        <v>0</v>
      </c>
      <c r="U153" s="209">
        <f>'[1]13. Sociálna starostlivosť'!$Q$5</f>
        <v>0</v>
      </c>
      <c r="V153" s="209">
        <f>'[2]13. Sociálna starostlivosť'!$R$5</f>
        <v>0</v>
      </c>
      <c r="W153" s="450">
        <f>'[2]13. Sociálna starostlivosť'!$S$5</f>
        <v>0</v>
      </c>
      <c r="X153" s="449">
        <f>SUM(Y153:AA153)</f>
        <v>0</v>
      </c>
      <c r="Y153" s="209">
        <f>'[1]13. Sociálna starostlivosť'!$Q$5</f>
        <v>0</v>
      </c>
      <c r="Z153" s="209">
        <f>'[2]13. Sociálna starostlivosť'!$R$5</f>
        <v>0</v>
      </c>
      <c r="AA153" s="450">
        <f>'[2]13. Sociálna starostlivosť'!$S$5</f>
        <v>0</v>
      </c>
    </row>
    <row r="154" spans="1:27" ht="15.75" outlineLevel="1">
      <c r="A154" s="226"/>
      <c r="B154" s="205">
        <v>2</v>
      </c>
      <c r="C154" s="214" t="s">
        <v>345</v>
      </c>
      <c r="D154" s="449">
        <f>SUM(E154:G154)</f>
        <v>1630</v>
      </c>
      <c r="E154" s="209">
        <v>1630</v>
      </c>
      <c r="F154" s="209">
        <f>'[2]13. Sociálna starostlivosť'!$F$7</f>
        <v>0</v>
      </c>
      <c r="G154" s="450">
        <f>'[2]13. Sociálna starostlivosť'!$G$7</f>
        <v>0</v>
      </c>
      <c r="H154" s="449">
        <f>SUM(I154:K154)</f>
        <v>9740</v>
      </c>
      <c r="I154" s="209">
        <v>9740</v>
      </c>
      <c r="J154" s="209">
        <v>0</v>
      </c>
      <c r="K154" s="450">
        <v>0</v>
      </c>
      <c r="L154" s="212">
        <f>SUM(M154:O154)</f>
        <v>18000</v>
      </c>
      <c r="M154" s="209">
        <f>'[1]13. Sociálna starostlivosť'!$K$7</f>
        <v>18000</v>
      </c>
      <c r="N154" s="209">
        <f>'[2]13. Sociálna starostlivosť'!$L$7</f>
        <v>0</v>
      </c>
      <c r="O154" s="211">
        <f>'[2]13. Sociálna starostlivosť'!$M$7</f>
        <v>0</v>
      </c>
      <c r="P154" s="396">
        <f>SUM(Q154:S154)</f>
        <v>18000</v>
      </c>
      <c r="Q154" s="399">
        <v>18000</v>
      </c>
      <c r="R154" s="399">
        <v>0</v>
      </c>
      <c r="S154" s="456">
        <v>0</v>
      </c>
      <c r="T154" s="449">
        <f>SUM(U154:W154)</f>
        <v>0</v>
      </c>
      <c r="U154" s="209">
        <f>'[1]13. Sociálna starostlivosť'!$Q$7</f>
        <v>0</v>
      </c>
      <c r="V154" s="209">
        <f>'[2]13. Sociálna starostlivosť'!$R$7</f>
        <v>0</v>
      </c>
      <c r="W154" s="450">
        <f>'[2]13. Sociálna starostlivosť'!$S$7</f>
        <v>0</v>
      </c>
      <c r="X154" s="449">
        <f>SUM(Y154:AA154)</f>
        <v>0</v>
      </c>
      <c r="Y154" s="209">
        <f>'[1]13. Sociálna starostlivosť'!$Q$7</f>
        <v>0</v>
      </c>
      <c r="Z154" s="209">
        <f>'[2]13. Sociálna starostlivosť'!$R$7</f>
        <v>0</v>
      </c>
      <c r="AA154" s="450">
        <f>'[2]13. Sociálna starostlivosť'!$S$7</f>
        <v>0</v>
      </c>
    </row>
    <row r="155" spans="1:27" ht="15.75" outlineLevel="1">
      <c r="A155" s="226"/>
      <c r="B155" s="205">
        <v>3</v>
      </c>
      <c r="C155" s="214" t="s">
        <v>346</v>
      </c>
      <c r="D155" s="449">
        <f>SUM(E155:G155)</f>
        <v>0</v>
      </c>
      <c r="E155" s="209">
        <v>0</v>
      </c>
      <c r="F155" s="209">
        <f>'[2]13. Sociálna starostlivosť'!$F$8</f>
        <v>0</v>
      </c>
      <c r="G155" s="450">
        <f>'[2]13. Sociálna starostlivosť'!$G$8</f>
        <v>0</v>
      </c>
      <c r="H155" s="449">
        <f>SUM(I155:K155)</f>
        <v>0</v>
      </c>
      <c r="I155" s="209">
        <v>0</v>
      </c>
      <c r="J155" s="209">
        <v>0</v>
      </c>
      <c r="K155" s="450">
        <v>0</v>
      </c>
      <c r="L155" s="212">
        <f>SUM(M155:O155)</f>
        <v>1283</v>
      </c>
      <c r="M155" s="209">
        <f>'[1]13. Sociálna starostlivosť'!$K$8</f>
        <v>1283</v>
      </c>
      <c r="N155" s="209">
        <f>'[2]13. Sociálna starostlivosť'!$L$8</f>
        <v>0</v>
      </c>
      <c r="O155" s="211">
        <f>'[2]13. Sociálna starostlivosť'!$M$8</f>
        <v>0</v>
      </c>
      <c r="P155" s="396">
        <f>SUM(Q155:S155)</f>
        <v>1282.82</v>
      </c>
      <c r="Q155" s="399">
        <v>1282.82</v>
      </c>
      <c r="R155" s="399">
        <v>0</v>
      </c>
      <c r="S155" s="456">
        <v>0</v>
      </c>
      <c r="T155" s="449">
        <f>SUM(U155:W155)</f>
        <v>2000</v>
      </c>
      <c r="U155" s="209">
        <f>'[1]13. Sociálna starostlivosť'!$Q$8</f>
        <v>2000</v>
      </c>
      <c r="V155" s="209">
        <f>'[2]13. Sociálna starostlivosť'!$R$8</f>
        <v>0</v>
      </c>
      <c r="W155" s="450">
        <f>'[2]13. Sociálna starostlivosť'!$S$8</f>
        <v>0</v>
      </c>
      <c r="X155" s="449">
        <f>SUM(Y155:AA155)</f>
        <v>2000</v>
      </c>
      <c r="Y155" s="209">
        <f>'[1]13. Sociálna starostlivosť'!$Q$8</f>
        <v>2000</v>
      </c>
      <c r="Z155" s="209">
        <f>'[2]13. Sociálna starostlivosť'!$R$8</f>
        <v>0</v>
      </c>
      <c r="AA155" s="450">
        <f>'[2]13. Sociálna starostlivosť'!$S$8</f>
        <v>0</v>
      </c>
    </row>
    <row r="156" spans="1:27" ht="15.75" outlineLevel="1">
      <c r="A156" s="241"/>
      <c r="B156" s="245" t="s">
        <v>347</v>
      </c>
      <c r="C156" s="215" t="s">
        <v>348</v>
      </c>
      <c r="D156" s="447">
        <f t="shared" ref="D156:K156" si="160">SUM(D157:D160)</f>
        <v>174640</v>
      </c>
      <c r="E156" s="201">
        <f t="shared" si="160"/>
        <v>174640</v>
      </c>
      <c r="F156" s="201">
        <f t="shared" si="160"/>
        <v>0</v>
      </c>
      <c r="G156" s="448">
        <f t="shared" si="160"/>
        <v>0</v>
      </c>
      <c r="H156" s="447">
        <f t="shared" si="160"/>
        <v>284247</v>
      </c>
      <c r="I156" s="201">
        <f t="shared" si="160"/>
        <v>284247</v>
      </c>
      <c r="J156" s="201">
        <f t="shared" si="160"/>
        <v>0</v>
      </c>
      <c r="K156" s="448">
        <f t="shared" si="160"/>
        <v>0</v>
      </c>
      <c r="L156" s="204">
        <f t="shared" ref="L156:W156" si="161">SUM(L157:L160)</f>
        <v>332120</v>
      </c>
      <c r="M156" s="201">
        <f t="shared" si="161"/>
        <v>318120</v>
      </c>
      <c r="N156" s="201">
        <f t="shared" si="161"/>
        <v>14000</v>
      </c>
      <c r="O156" s="203">
        <f t="shared" si="161"/>
        <v>0</v>
      </c>
      <c r="P156" s="203">
        <f t="shared" si="161"/>
        <v>326578.67</v>
      </c>
      <c r="Q156" s="203">
        <f t="shared" si="161"/>
        <v>315061.67</v>
      </c>
      <c r="R156" s="203">
        <f t="shared" si="161"/>
        <v>11517</v>
      </c>
      <c r="S156" s="203">
        <f t="shared" si="161"/>
        <v>0</v>
      </c>
      <c r="T156" s="447">
        <f t="shared" si="161"/>
        <v>11160</v>
      </c>
      <c r="U156" s="201">
        <f t="shared" si="161"/>
        <v>11160</v>
      </c>
      <c r="V156" s="201">
        <f t="shared" si="161"/>
        <v>0</v>
      </c>
      <c r="W156" s="448">
        <f t="shared" si="161"/>
        <v>0</v>
      </c>
      <c r="X156" s="447">
        <f t="shared" ref="X156:AA156" si="162">SUM(X157:X160)</f>
        <v>11160</v>
      </c>
      <c r="Y156" s="201">
        <f t="shared" si="162"/>
        <v>11160</v>
      </c>
      <c r="Z156" s="201">
        <f t="shared" si="162"/>
        <v>0</v>
      </c>
      <c r="AA156" s="448">
        <f t="shared" si="162"/>
        <v>0</v>
      </c>
    </row>
    <row r="157" spans="1:27" ht="15.75" outlineLevel="1">
      <c r="A157" s="241"/>
      <c r="B157" s="205">
        <v>1</v>
      </c>
      <c r="C157" s="214" t="s">
        <v>349</v>
      </c>
      <c r="D157" s="449">
        <f>SUM(E157:G157)</f>
        <v>112320</v>
      </c>
      <c r="E157" s="209">
        <v>112320</v>
      </c>
      <c r="F157" s="209">
        <f>'[2]13. Sociálna starostlivosť'!$F$11</f>
        <v>0</v>
      </c>
      <c r="G157" s="450">
        <f>'[2]13. Sociálna starostlivosť'!$G$11</f>
        <v>0</v>
      </c>
      <c r="H157" s="449">
        <f>SUM(I157:K157)</f>
        <v>219207</v>
      </c>
      <c r="I157" s="209">
        <v>219207</v>
      </c>
      <c r="J157" s="209">
        <v>0</v>
      </c>
      <c r="K157" s="450">
        <v>0</v>
      </c>
      <c r="L157" s="212">
        <f>SUM(M157:O157)</f>
        <v>240400</v>
      </c>
      <c r="M157" s="209">
        <f>'[1]13. Sociálna starostlivosť'!$K$11</f>
        <v>226400</v>
      </c>
      <c r="N157" s="209">
        <f>'[1]13. Sociálna starostlivosť'!$L$11</f>
        <v>14000</v>
      </c>
      <c r="O157" s="211">
        <f>'[2]13. Sociálna starostlivosť'!$M$11</f>
        <v>0</v>
      </c>
      <c r="P157" s="396">
        <f>SUM(Q157:S157)</f>
        <v>237717</v>
      </c>
      <c r="Q157" s="399">
        <v>226200</v>
      </c>
      <c r="R157" s="399">
        <v>11517</v>
      </c>
      <c r="S157" s="456">
        <v>0</v>
      </c>
      <c r="T157" s="449">
        <f>SUM(U157:W157)</f>
        <v>160</v>
      </c>
      <c r="U157" s="209">
        <f>'[1]13. Sociálna starostlivosť'!$Q$11</f>
        <v>160</v>
      </c>
      <c r="V157" s="209">
        <f>'[2]13. Sociálna starostlivosť'!$R$11</f>
        <v>0</v>
      </c>
      <c r="W157" s="450">
        <f>'[2]13. Sociálna starostlivosť'!$S$11</f>
        <v>0</v>
      </c>
      <c r="X157" s="449">
        <f>SUM(Y157:AA157)</f>
        <v>160</v>
      </c>
      <c r="Y157" s="209">
        <f>'[1]13. Sociálna starostlivosť'!$Q$11</f>
        <v>160</v>
      </c>
      <c r="Z157" s="209">
        <f>'[2]13. Sociálna starostlivosť'!$R$11</f>
        <v>0</v>
      </c>
      <c r="AA157" s="450">
        <f>'[2]13. Sociálna starostlivosť'!$S$11</f>
        <v>0</v>
      </c>
    </row>
    <row r="158" spans="1:27" ht="15.75" outlineLevel="1">
      <c r="A158" s="241"/>
      <c r="B158" s="205">
        <v>2</v>
      </c>
      <c r="C158" s="214" t="s">
        <v>350</v>
      </c>
      <c r="D158" s="449">
        <f>SUM(E158:G158)</f>
        <v>49250</v>
      </c>
      <c r="E158" s="209">
        <v>49250</v>
      </c>
      <c r="F158" s="209">
        <f>'[2]13. Sociálna starostlivosť'!$F$17</f>
        <v>0</v>
      </c>
      <c r="G158" s="450">
        <f>'[2]13. Sociálna starostlivosť'!$G$17</f>
        <v>0</v>
      </c>
      <c r="H158" s="449">
        <f>SUM(I158:K158)</f>
        <v>54130</v>
      </c>
      <c r="I158" s="209">
        <v>54130</v>
      </c>
      <c r="J158" s="209">
        <v>0</v>
      </c>
      <c r="K158" s="450">
        <v>0</v>
      </c>
      <c r="L158" s="212">
        <f>SUM(M158:O158)</f>
        <v>52150</v>
      </c>
      <c r="M158" s="209">
        <f>'[1]13. Sociálna starostlivosť'!$K$17</f>
        <v>52150</v>
      </c>
      <c r="N158" s="209">
        <f>'[2]13. Sociálna starostlivosť'!$L$17</f>
        <v>0</v>
      </c>
      <c r="O158" s="211">
        <f>'[2]13. Sociálna starostlivosť'!$M$17</f>
        <v>0</v>
      </c>
      <c r="P158" s="396">
        <f>SUM(Q158:S158)</f>
        <v>52150</v>
      </c>
      <c r="Q158" s="399">
        <v>52150</v>
      </c>
      <c r="R158" s="399">
        <v>0</v>
      </c>
      <c r="S158" s="456">
        <v>0</v>
      </c>
      <c r="T158" s="449">
        <f>SUM(U158:W158)</f>
        <v>0</v>
      </c>
      <c r="U158" s="209">
        <f>'[1]13. Sociálna starostlivosť'!$Q$17</f>
        <v>0</v>
      </c>
      <c r="V158" s="209">
        <f>'[2]13. Sociálna starostlivosť'!$R$17</f>
        <v>0</v>
      </c>
      <c r="W158" s="450">
        <f>'[2]13. Sociálna starostlivosť'!$S$17</f>
        <v>0</v>
      </c>
      <c r="X158" s="449">
        <f>SUM(Y158:AA158)</f>
        <v>0</v>
      </c>
      <c r="Y158" s="209">
        <f>'[1]13. Sociálna starostlivosť'!$Q$17</f>
        <v>0</v>
      </c>
      <c r="Z158" s="209">
        <f>'[2]13. Sociálna starostlivosť'!$R$17</f>
        <v>0</v>
      </c>
      <c r="AA158" s="450">
        <f>'[2]13. Sociálna starostlivosť'!$S$17</f>
        <v>0</v>
      </c>
    </row>
    <row r="159" spans="1:27" ht="15.75" outlineLevel="1">
      <c r="A159" s="241"/>
      <c r="B159" s="205">
        <v>3</v>
      </c>
      <c r="C159" s="214" t="s">
        <v>351</v>
      </c>
      <c r="D159" s="449">
        <f>SUM(E159:G159)</f>
        <v>0</v>
      </c>
      <c r="E159" s="209">
        <v>0</v>
      </c>
      <c r="F159" s="209">
        <f>'[2]13. Sociálna starostlivosť'!$F$18</f>
        <v>0</v>
      </c>
      <c r="G159" s="450">
        <f>'[2]13. Sociálna starostlivosť'!$G$18</f>
        <v>0</v>
      </c>
      <c r="H159" s="449">
        <f>SUM(I159:K159)</f>
        <v>6950</v>
      </c>
      <c r="I159" s="209">
        <v>6950</v>
      </c>
      <c r="J159" s="209">
        <v>0</v>
      </c>
      <c r="K159" s="450">
        <v>0</v>
      </c>
      <c r="L159" s="212">
        <f>SUM(M159:O159)</f>
        <v>12870</v>
      </c>
      <c r="M159" s="209">
        <f>'[1]13. Sociálna starostlivosť'!$K$18</f>
        <v>12870</v>
      </c>
      <c r="N159" s="209">
        <f>'[2]13. Sociálna starostlivosť'!$L$18</f>
        <v>0</v>
      </c>
      <c r="O159" s="211">
        <f>'[2]13. Sociálna starostlivosť'!$M$18</f>
        <v>0</v>
      </c>
      <c r="P159" s="396">
        <f>SUM(Q159:S159)</f>
        <v>10011.67</v>
      </c>
      <c r="Q159" s="399">
        <v>10011.67</v>
      </c>
      <c r="R159" s="399">
        <v>0</v>
      </c>
      <c r="S159" s="456">
        <v>0</v>
      </c>
      <c r="T159" s="449">
        <f>SUM(U159:W159)</f>
        <v>11000</v>
      </c>
      <c r="U159" s="209">
        <f>'[1]13. Sociálna starostlivosť'!$Q$18</f>
        <v>11000</v>
      </c>
      <c r="V159" s="209">
        <f>'[2]13. Sociálna starostlivosť'!$R$18</f>
        <v>0</v>
      </c>
      <c r="W159" s="450">
        <f>'[2]13. Sociálna starostlivosť'!$S$18</f>
        <v>0</v>
      </c>
      <c r="X159" s="449">
        <f>SUM(Y159:AA159)</f>
        <v>11000</v>
      </c>
      <c r="Y159" s="209">
        <f>'[1]13. Sociálna starostlivosť'!$Q$18</f>
        <v>11000</v>
      </c>
      <c r="Z159" s="209">
        <f>'[2]13. Sociálna starostlivosť'!$R$18</f>
        <v>0</v>
      </c>
      <c r="AA159" s="450">
        <f>'[2]13. Sociálna starostlivosť'!$S$18</f>
        <v>0</v>
      </c>
    </row>
    <row r="160" spans="1:27" ht="15.75" outlineLevel="1">
      <c r="A160" s="241"/>
      <c r="B160" s="205">
        <v>4</v>
      </c>
      <c r="C160" s="214" t="s">
        <v>352</v>
      </c>
      <c r="D160" s="449">
        <f>SUM(E160:G160)</f>
        <v>13070</v>
      </c>
      <c r="E160" s="209">
        <v>13070</v>
      </c>
      <c r="F160" s="209">
        <f>'[2]13. Sociálna starostlivosť'!$F$20</f>
        <v>0</v>
      </c>
      <c r="G160" s="450">
        <f>'[2]13. Sociálna starostlivosť'!$G$20</f>
        <v>0</v>
      </c>
      <c r="H160" s="449">
        <f>SUM(I160:K160)</f>
        <v>3960</v>
      </c>
      <c r="I160" s="209">
        <v>3960</v>
      </c>
      <c r="J160" s="209">
        <v>0</v>
      </c>
      <c r="K160" s="450">
        <v>0</v>
      </c>
      <c r="L160" s="212">
        <f>SUM(M160:O160)</f>
        <v>26700</v>
      </c>
      <c r="M160" s="209">
        <f>'[1]13. Sociálna starostlivosť'!$K$20</f>
        <v>26700</v>
      </c>
      <c r="N160" s="209">
        <f>'[2]13. Sociálna starostlivosť'!$L$20</f>
        <v>0</v>
      </c>
      <c r="O160" s="211">
        <f>'[2]13. Sociálna starostlivosť'!$M$20</f>
        <v>0</v>
      </c>
      <c r="P160" s="396">
        <f>SUM(Q160:S160)</f>
        <v>26700</v>
      </c>
      <c r="Q160" s="399">
        <v>26700</v>
      </c>
      <c r="R160" s="399">
        <v>0</v>
      </c>
      <c r="S160" s="456">
        <v>0</v>
      </c>
      <c r="T160" s="449">
        <f>SUM(U160:W160)</f>
        <v>0</v>
      </c>
      <c r="U160" s="209">
        <f>'[1]13. Sociálna starostlivosť'!$Q$20</f>
        <v>0</v>
      </c>
      <c r="V160" s="209">
        <f>'[2]13. Sociálna starostlivosť'!$R$20</f>
        <v>0</v>
      </c>
      <c r="W160" s="450">
        <f>'[2]13. Sociálna starostlivosť'!$S$20</f>
        <v>0</v>
      </c>
      <c r="X160" s="449">
        <f>SUM(Y160:AA160)</f>
        <v>0</v>
      </c>
      <c r="Y160" s="209">
        <f>'[1]13. Sociálna starostlivosť'!$Q$20</f>
        <v>0</v>
      </c>
      <c r="Z160" s="209">
        <f>'[2]13. Sociálna starostlivosť'!$R$20</f>
        <v>0</v>
      </c>
      <c r="AA160" s="450">
        <f>'[2]13. Sociálna starostlivosť'!$S$20</f>
        <v>0</v>
      </c>
    </row>
    <row r="161" spans="1:27" ht="15.75" outlineLevel="1">
      <c r="A161" s="213"/>
      <c r="B161" s="245" t="s">
        <v>353</v>
      </c>
      <c r="C161" s="215" t="s">
        <v>354</v>
      </c>
      <c r="D161" s="447">
        <f t="shared" ref="D161:K161" si="163">SUM(D162:D164)</f>
        <v>198930</v>
      </c>
      <c r="E161" s="201">
        <f t="shared" si="163"/>
        <v>198930</v>
      </c>
      <c r="F161" s="201">
        <f t="shared" si="163"/>
        <v>0</v>
      </c>
      <c r="G161" s="448">
        <f t="shared" si="163"/>
        <v>0</v>
      </c>
      <c r="H161" s="447">
        <f t="shared" si="163"/>
        <v>167500</v>
      </c>
      <c r="I161" s="201">
        <f t="shared" si="163"/>
        <v>167500</v>
      </c>
      <c r="J161" s="201">
        <f t="shared" si="163"/>
        <v>0</v>
      </c>
      <c r="K161" s="448">
        <f t="shared" si="163"/>
        <v>0</v>
      </c>
      <c r="L161" s="204">
        <f t="shared" ref="L161:W161" si="164">SUM(L162:L164)</f>
        <v>1315723</v>
      </c>
      <c r="M161" s="201">
        <f t="shared" si="164"/>
        <v>158480</v>
      </c>
      <c r="N161" s="201">
        <f t="shared" si="164"/>
        <v>1157243</v>
      </c>
      <c r="O161" s="203">
        <f t="shared" si="164"/>
        <v>0</v>
      </c>
      <c r="P161" s="203">
        <f t="shared" si="164"/>
        <v>161222.84</v>
      </c>
      <c r="Q161" s="203">
        <f t="shared" si="164"/>
        <v>158480</v>
      </c>
      <c r="R161" s="203">
        <f t="shared" si="164"/>
        <v>2742.84</v>
      </c>
      <c r="S161" s="203">
        <f t="shared" si="164"/>
        <v>0</v>
      </c>
      <c r="T161" s="447">
        <f t="shared" si="164"/>
        <v>2034330</v>
      </c>
      <c r="U161" s="201">
        <f t="shared" si="164"/>
        <v>0</v>
      </c>
      <c r="V161" s="201">
        <f t="shared" si="164"/>
        <v>2034330</v>
      </c>
      <c r="W161" s="448">
        <f t="shared" si="164"/>
        <v>0</v>
      </c>
      <c r="X161" s="447">
        <f t="shared" ref="X161:AA161" si="165">SUM(X162:X164)</f>
        <v>2034330</v>
      </c>
      <c r="Y161" s="201">
        <f t="shared" si="165"/>
        <v>0</v>
      </c>
      <c r="Z161" s="201">
        <f t="shared" si="165"/>
        <v>2034330</v>
      </c>
      <c r="AA161" s="448">
        <f t="shared" si="165"/>
        <v>0</v>
      </c>
    </row>
    <row r="162" spans="1:27" ht="15.75" outlineLevel="1">
      <c r="A162" s="229"/>
      <c r="B162" s="205">
        <v>1</v>
      </c>
      <c r="C162" s="214" t="s">
        <v>355</v>
      </c>
      <c r="D162" s="449">
        <f>SUM(E162:G162)</f>
        <v>34940</v>
      </c>
      <c r="E162" s="209">
        <v>34940</v>
      </c>
      <c r="F162" s="209">
        <f>'[2]13. Sociálna starostlivosť'!$F$22</f>
        <v>0</v>
      </c>
      <c r="G162" s="450">
        <f>'[2]13. Sociálna starostlivosť'!$G$22</f>
        <v>0</v>
      </c>
      <c r="H162" s="449">
        <f>SUM(I162:K162)</f>
        <v>30970</v>
      </c>
      <c r="I162" s="209">
        <v>30970</v>
      </c>
      <c r="J162" s="209">
        <v>0</v>
      </c>
      <c r="K162" s="450">
        <v>0</v>
      </c>
      <c r="L162" s="212">
        <f>SUM(M162:O162)</f>
        <v>32570</v>
      </c>
      <c r="M162" s="209">
        <f>'[1]13. Sociálna starostlivosť'!$K$22</f>
        <v>32570</v>
      </c>
      <c r="N162" s="209">
        <f>'[2]13. Sociálna starostlivosť'!$L$22</f>
        <v>0</v>
      </c>
      <c r="O162" s="211">
        <f>'[2]13. Sociálna starostlivosť'!$M$22</f>
        <v>0</v>
      </c>
      <c r="P162" s="396">
        <f>SUM(Q162:S162)</f>
        <v>32570</v>
      </c>
      <c r="Q162" s="399">
        <v>32570</v>
      </c>
      <c r="R162" s="399">
        <v>0</v>
      </c>
      <c r="S162" s="456">
        <v>0</v>
      </c>
      <c r="T162" s="449">
        <f>SUM(U162:W162)</f>
        <v>0</v>
      </c>
      <c r="U162" s="209">
        <f>'[1]13. Sociálna starostlivosť'!$Q$22</f>
        <v>0</v>
      </c>
      <c r="V162" s="209">
        <f>'[2]13. Sociálna starostlivosť'!$R$22</f>
        <v>0</v>
      </c>
      <c r="W162" s="450">
        <f>'[2]13. Sociálna starostlivosť'!$S$22</f>
        <v>0</v>
      </c>
      <c r="X162" s="449">
        <f>SUM(Y162:AA162)</f>
        <v>0</v>
      </c>
      <c r="Y162" s="209">
        <f>'[1]13. Sociálna starostlivosť'!$Q$22</f>
        <v>0</v>
      </c>
      <c r="Z162" s="209">
        <f>'[2]13. Sociálna starostlivosť'!$R$22</f>
        <v>0</v>
      </c>
      <c r="AA162" s="450">
        <f>'[2]13. Sociálna starostlivosť'!$S$22</f>
        <v>0</v>
      </c>
    </row>
    <row r="163" spans="1:27" ht="15.75" outlineLevel="1">
      <c r="A163" s="229"/>
      <c r="B163" s="205">
        <v>2</v>
      </c>
      <c r="C163" s="214" t="s">
        <v>356</v>
      </c>
      <c r="D163" s="449">
        <f>SUM(E163:G163)</f>
        <v>64410</v>
      </c>
      <c r="E163" s="209">
        <v>64410</v>
      </c>
      <c r="F163" s="209">
        <f>'[2]13. Sociálna starostlivosť'!$F$24</f>
        <v>0</v>
      </c>
      <c r="G163" s="450">
        <f>'[2]13. Sociálna starostlivosť'!$G$24</f>
        <v>0</v>
      </c>
      <c r="H163" s="449">
        <f>SUM(I163:K163)</f>
        <v>46280</v>
      </c>
      <c r="I163" s="209">
        <v>46280</v>
      </c>
      <c r="J163" s="209">
        <v>0</v>
      </c>
      <c r="K163" s="450">
        <v>0</v>
      </c>
      <c r="L163" s="212">
        <f>SUM(M163:O163)</f>
        <v>40310</v>
      </c>
      <c r="M163" s="209">
        <f>'[1]13. Sociálna starostlivosť'!$K$24</f>
        <v>40310</v>
      </c>
      <c r="N163" s="209">
        <f>'[2]13. Sociálna starostlivosť'!$L$24</f>
        <v>0</v>
      </c>
      <c r="O163" s="211">
        <f>'[2]13. Sociálna starostlivosť'!$M$24</f>
        <v>0</v>
      </c>
      <c r="P163" s="396">
        <f>SUM(Q163:S163)</f>
        <v>40310</v>
      </c>
      <c r="Q163" s="399">
        <v>40310</v>
      </c>
      <c r="R163" s="399">
        <v>0</v>
      </c>
      <c r="S163" s="456">
        <v>0</v>
      </c>
      <c r="T163" s="449">
        <f>SUM(U163:W163)</f>
        <v>0</v>
      </c>
      <c r="U163" s="209">
        <f>'[1]13. Sociálna starostlivosť'!$Q$24</f>
        <v>0</v>
      </c>
      <c r="V163" s="209">
        <f>'[2]13. Sociálna starostlivosť'!$R$24</f>
        <v>0</v>
      </c>
      <c r="W163" s="450">
        <f>'[2]13. Sociálna starostlivosť'!$S$24</f>
        <v>0</v>
      </c>
      <c r="X163" s="449">
        <f>SUM(Y163:AA163)</f>
        <v>0</v>
      </c>
      <c r="Y163" s="209">
        <f>'[1]13. Sociálna starostlivosť'!$Q$24</f>
        <v>0</v>
      </c>
      <c r="Z163" s="209">
        <f>'[2]13. Sociálna starostlivosť'!$R$24</f>
        <v>0</v>
      </c>
      <c r="AA163" s="450">
        <f>'[2]13. Sociálna starostlivosť'!$S$24</f>
        <v>0</v>
      </c>
    </row>
    <row r="164" spans="1:27" ht="15.75" outlineLevel="1">
      <c r="A164" s="243"/>
      <c r="B164" s="205">
        <v>3</v>
      </c>
      <c r="C164" s="214" t="s">
        <v>357</v>
      </c>
      <c r="D164" s="449">
        <f>SUM(E164:G164)</f>
        <v>99580</v>
      </c>
      <c r="E164" s="209">
        <v>99580</v>
      </c>
      <c r="F164" s="209">
        <v>0</v>
      </c>
      <c r="G164" s="450">
        <f>'[2]13. Sociálna starostlivosť'!$G$25</f>
        <v>0</v>
      </c>
      <c r="H164" s="449">
        <f>SUM(I164:K164)</f>
        <v>90250</v>
      </c>
      <c r="I164" s="209">
        <v>90250</v>
      </c>
      <c r="J164" s="209">
        <v>0</v>
      </c>
      <c r="K164" s="450">
        <v>0</v>
      </c>
      <c r="L164" s="212">
        <f>SUM(M164:O164)</f>
        <v>1242843</v>
      </c>
      <c r="M164" s="209">
        <f>'[1]13. Sociálna starostlivosť'!$K$25</f>
        <v>85600</v>
      </c>
      <c r="N164" s="209">
        <f>'[1]13. Sociálna starostlivosť'!$L$25</f>
        <v>1157243</v>
      </c>
      <c r="O164" s="211">
        <f>'[2]13. Sociálna starostlivosť'!$M$25</f>
        <v>0</v>
      </c>
      <c r="P164" s="396">
        <f>SUM(Q164:S164)</f>
        <v>88342.84</v>
      </c>
      <c r="Q164" s="399">
        <v>85600</v>
      </c>
      <c r="R164" s="399">
        <v>2742.84</v>
      </c>
      <c r="S164" s="456">
        <v>0</v>
      </c>
      <c r="T164" s="449">
        <f>SUM(U164:W164)</f>
        <v>2034330</v>
      </c>
      <c r="U164" s="209">
        <f>'[1]13. Sociálna starostlivosť'!$Q$25</f>
        <v>0</v>
      </c>
      <c r="V164" s="209">
        <f>'[1]13. Sociálna starostlivosť'!$R$25</f>
        <v>2034330</v>
      </c>
      <c r="W164" s="450">
        <f>'[2]13. Sociálna starostlivosť'!$S$25</f>
        <v>0</v>
      </c>
      <c r="X164" s="449">
        <f>SUM(Y164:AA164)</f>
        <v>2034330</v>
      </c>
      <c r="Y164" s="209">
        <f>'[1]13. Sociálna starostlivosť'!$Q$25</f>
        <v>0</v>
      </c>
      <c r="Z164" s="209">
        <f>'[1]13. Sociálna starostlivosť'!$R$25</f>
        <v>2034330</v>
      </c>
      <c r="AA164" s="450">
        <f>'[2]13. Sociálna starostlivosť'!$S$25</f>
        <v>0</v>
      </c>
    </row>
    <row r="165" spans="1:27" ht="15.75" outlineLevel="1">
      <c r="A165" s="229"/>
      <c r="B165" s="245" t="s">
        <v>358</v>
      </c>
      <c r="C165" s="215" t="s">
        <v>359</v>
      </c>
      <c r="D165" s="447">
        <f t="shared" ref="D165:K165" si="166">SUM(D166:D168)</f>
        <v>35641</v>
      </c>
      <c r="E165" s="201">
        <f t="shared" si="166"/>
        <v>34760</v>
      </c>
      <c r="F165" s="201">
        <f t="shared" si="166"/>
        <v>881</v>
      </c>
      <c r="G165" s="448">
        <f t="shared" si="166"/>
        <v>0</v>
      </c>
      <c r="H165" s="447">
        <f t="shared" si="166"/>
        <v>28926</v>
      </c>
      <c r="I165" s="201">
        <f t="shared" si="166"/>
        <v>28926</v>
      </c>
      <c r="J165" s="201">
        <f t="shared" si="166"/>
        <v>0</v>
      </c>
      <c r="K165" s="448">
        <f t="shared" si="166"/>
        <v>0</v>
      </c>
      <c r="L165" s="204">
        <f t="shared" ref="L165:W165" si="167">SUM(L166:L168)</f>
        <v>25329</v>
      </c>
      <c r="M165" s="201">
        <f t="shared" si="167"/>
        <v>25329</v>
      </c>
      <c r="N165" s="201">
        <f t="shared" si="167"/>
        <v>0</v>
      </c>
      <c r="O165" s="203">
        <f t="shared" si="167"/>
        <v>0</v>
      </c>
      <c r="P165" s="203">
        <f t="shared" si="167"/>
        <v>25010</v>
      </c>
      <c r="Q165" s="203">
        <f t="shared" si="167"/>
        <v>25010</v>
      </c>
      <c r="R165" s="203">
        <f t="shared" si="167"/>
        <v>0</v>
      </c>
      <c r="S165" s="203">
        <f t="shared" si="167"/>
        <v>0</v>
      </c>
      <c r="T165" s="447">
        <f t="shared" si="167"/>
        <v>1000</v>
      </c>
      <c r="U165" s="201">
        <f t="shared" si="167"/>
        <v>1000</v>
      </c>
      <c r="V165" s="201">
        <f t="shared" si="167"/>
        <v>0</v>
      </c>
      <c r="W165" s="448">
        <f t="shared" si="167"/>
        <v>0</v>
      </c>
      <c r="X165" s="447">
        <f t="shared" ref="X165:AA165" si="168">SUM(X166:X168)</f>
        <v>1000</v>
      </c>
      <c r="Y165" s="201">
        <f t="shared" si="168"/>
        <v>1000</v>
      </c>
      <c r="Z165" s="201">
        <f t="shared" si="168"/>
        <v>0</v>
      </c>
      <c r="AA165" s="448">
        <f t="shared" si="168"/>
        <v>0</v>
      </c>
    </row>
    <row r="166" spans="1:27" ht="15.75" outlineLevel="1">
      <c r="A166" s="229"/>
      <c r="B166" s="205">
        <v>1</v>
      </c>
      <c r="C166" s="214" t="s">
        <v>360</v>
      </c>
      <c r="D166" s="449">
        <f>SUM(E166:G166)</f>
        <v>18111</v>
      </c>
      <c r="E166" s="209">
        <v>17230</v>
      </c>
      <c r="F166" s="209">
        <v>881</v>
      </c>
      <c r="G166" s="450">
        <f>'[2]13. Sociálna starostlivosť'!$G$36</f>
        <v>0</v>
      </c>
      <c r="H166" s="449">
        <f>SUM(I166:K166)</f>
        <v>7190</v>
      </c>
      <c r="I166" s="209">
        <v>7190</v>
      </c>
      <c r="J166" s="209">
        <v>0</v>
      </c>
      <c r="K166" s="450">
        <v>0</v>
      </c>
      <c r="L166" s="212">
        <f>SUM(M166:O166)</f>
        <v>18020</v>
      </c>
      <c r="M166" s="209">
        <f>'[1]13. Sociálna starostlivosť'!$K$36</f>
        <v>18020</v>
      </c>
      <c r="N166" s="209">
        <f>'[2]13. Sociálna starostlivosť'!$L$36</f>
        <v>0</v>
      </c>
      <c r="O166" s="211">
        <f>'[2]13. Sociálna starostlivosť'!$M$36</f>
        <v>0</v>
      </c>
      <c r="P166" s="396">
        <f>SUM(Q166:S166)</f>
        <v>18020</v>
      </c>
      <c r="Q166" s="399">
        <v>18020</v>
      </c>
      <c r="R166" s="399">
        <v>0</v>
      </c>
      <c r="S166" s="456">
        <v>0</v>
      </c>
      <c r="T166" s="449">
        <f t="shared" ref="T166:T175" si="169">SUM(U166:W166)</f>
        <v>0</v>
      </c>
      <c r="U166" s="209">
        <f>'[1]13. Sociálna starostlivosť'!$Q$36</f>
        <v>0</v>
      </c>
      <c r="V166" s="209">
        <f>'[2]13. Sociálna starostlivosť'!$R$36</f>
        <v>0</v>
      </c>
      <c r="W166" s="450">
        <f>'[2]13. Sociálna starostlivosť'!$S$36</f>
        <v>0</v>
      </c>
      <c r="X166" s="449">
        <f t="shared" ref="X166:X175" si="170">SUM(Y166:AA166)</f>
        <v>0</v>
      </c>
      <c r="Y166" s="209">
        <f>'[1]13. Sociálna starostlivosť'!$Q$36</f>
        <v>0</v>
      </c>
      <c r="Z166" s="209">
        <f>'[2]13. Sociálna starostlivosť'!$R$36</f>
        <v>0</v>
      </c>
      <c r="AA166" s="450">
        <f>'[2]13. Sociálna starostlivosť'!$S$36</f>
        <v>0</v>
      </c>
    </row>
    <row r="167" spans="1:27" ht="15.75" outlineLevel="1">
      <c r="A167" s="229"/>
      <c r="B167" s="205">
        <v>2</v>
      </c>
      <c r="C167" s="214" t="s">
        <v>361</v>
      </c>
      <c r="D167" s="449">
        <f>SUM(E167:G167)</f>
        <v>540</v>
      </c>
      <c r="E167" s="209">
        <v>540</v>
      </c>
      <c r="F167" s="209">
        <f>'[2]13. Sociálna starostlivosť'!$F$39</f>
        <v>0</v>
      </c>
      <c r="G167" s="450">
        <f>'[2]13. Sociálna starostlivosť'!$G$39</f>
        <v>0</v>
      </c>
      <c r="H167" s="449">
        <f>SUM(I167:K167)</f>
        <v>1826</v>
      </c>
      <c r="I167" s="209">
        <v>1826</v>
      </c>
      <c r="J167" s="209">
        <v>0</v>
      </c>
      <c r="K167" s="450">
        <v>0</v>
      </c>
      <c r="L167" s="212">
        <f>SUM(M167:O167)</f>
        <v>319</v>
      </c>
      <c r="M167" s="209">
        <f>'[1]13. Sociálna starostlivosť'!$K$39</f>
        <v>319</v>
      </c>
      <c r="N167" s="209">
        <f>'[2]13. Sociálna starostlivosť'!$L$39</f>
        <v>0</v>
      </c>
      <c r="O167" s="211">
        <f>'[2]13. Sociálna starostlivosť'!$M$39</f>
        <v>0</v>
      </c>
      <c r="P167" s="396">
        <f>SUM(Q167:S167)</f>
        <v>0</v>
      </c>
      <c r="Q167" s="399">
        <v>0</v>
      </c>
      <c r="R167" s="399">
        <v>0</v>
      </c>
      <c r="S167" s="456">
        <v>0</v>
      </c>
      <c r="T167" s="449">
        <f t="shared" si="169"/>
        <v>1000</v>
      </c>
      <c r="U167" s="209">
        <f>'[1]13. Sociálna starostlivosť'!$Q$39</f>
        <v>1000</v>
      </c>
      <c r="V167" s="209">
        <f>'[2]13. Sociálna starostlivosť'!$R$39</f>
        <v>0</v>
      </c>
      <c r="W167" s="450">
        <f>'[2]13. Sociálna starostlivosť'!$S$39</f>
        <v>0</v>
      </c>
      <c r="X167" s="449">
        <f t="shared" si="170"/>
        <v>1000</v>
      </c>
      <c r="Y167" s="209">
        <f>'[1]13. Sociálna starostlivosť'!$Q$39</f>
        <v>1000</v>
      </c>
      <c r="Z167" s="209">
        <f>'[2]13. Sociálna starostlivosť'!$R$39</f>
        <v>0</v>
      </c>
      <c r="AA167" s="450">
        <f>'[2]13. Sociálna starostlivosť'!$S$39</f>
        <v>0</v>
      </c>
    </row>
    <row r="168" spans="1:27" ht="15.75" outlineLevel="1">
      <c r="A168" s="229"/>
      <c r="B168" s="205">
        <v>3</v>
      </c>
      <c r="C168" s="214" t="s">
        <v>362</v>
      </c>
      <c r="D168" s="449">
        <f>SUM(E168:G168)</f>
        <v>16990</v>
      </c>
      <c r="E168" s="209">
        <v>16990</v>
      </c>
      <c r="F168" s="209">
        <f>'[2]13. Sociálna starostlivosť'!$F$41</f>
        <v>0</v>
      </c>
      <c r="G168" s="450">
        <f>'[2]13. Sociálna starostlivosť'!$G$41</f>
        <v>0</v>
      </c>
      <c r="H168" s="449">
        <f>SUM(I168:K168)</f>
        <v>19910</v>
      </c>
      <c r="I168" s="209">
        <v>19910</v>
      </c>
      <c r="J168" s="209">
        <v>0</v>
      </c>
      <c r="K168" s="450">
        <v>0</v>
      </c>
      <c r="L168" s="212">
        <f>SUM(M168:O168)</f>
        <v>6990</v>
      </c>
      <c r="M168" s="209">
        <f>'[1]13. Sociálna starostlivosť'!$K$41</f>
        <v>6990</v>
      </c>
      <c r="N168" s="209">
        <f>'[2]13. Sociálna starostlivosť'!$L$41</f>
        <v>0</v>
      </c>
      <c r="O168" s="211">
        <f>'[2]13. Sociálna starostlivosť'!$M$41</f>
        <v>0</v>
      </c>
      <c r="P168" s="396">
        <f>SUM(Q168:S168)</f>
        <v>6990</v>
      </c>
      <c r="Q168" s="399">
        <v>6990</v>
      </c>
      <c r="R168" s="399">
        <v>0</v>
      </c>
      <c r="S168" s="456">
        <v>0</v>
      </c>
      <c r="T168" s="449">
        <f t="shared" si="169"/>
        <v>0</v>
      </c>
      <c r="U168" s="209">
        <f>'[1]13. Sociálna starostlivosť'!$Q$41</f>
        <v>0</v>
      </c>
      <c r="V168" s="209">
        <f>'[2]13. Sociálna starostlivosť'!$R$41</f>
        <v>0</v>
      </c>
      <c r="W168" s="450">
        <f>'[2]13. Sociálna starostlivosť'!$S$41</f>
        <v>0</v>
      </c>
      <c r="X168" s="449">
        <f t="shared" si="170"/>
        <v>0</v>
      </c>
      <c r="Y168" s="209">
        <f>'[1]13. Sociálna starostlivosť'!$Q$41</f>
        <v>0</v>
      </c>
      <c r="Z168" s="209">
        <f>'[2]13. Sociálna starostlivosť'!$R$41</f>
        <v>0</v>
      </c>
      <c r="AA168" s="450">
        <f>'[2]13. Sociálna starostlivosť'!$S$41</f>
        <v>0</v>
      </c>
    </row>
    <row r="169" spans="1:27" ht="15.75" outlineLevel="1">
      <c r="A169" s="229"/>
      <c r="B169" s="245" t="s">
        <v>363</v>
      </c>
      <c r="C169" s="215" t="s">
        <v>364</v>
      </c>
      <c r="D169" s="447">
        <f>SUM(E169:G169)</f>
        <v>5720</v>
      </c>
      <c r="E169" s="201">
        <v>5720</v>
      </c>
      <c r="F169" s="201">
        <f>'[2]13. Sociálna starostlivosť'!$F$42</f>
        <v>0</v>
      </c>
      <c r="G169" s="448">
        <f>'[2]13. Sociálna starostlivosť'!$G$42</f>
        <v>0</v>
      </c>
      <c r="H169" s="447">
        <f>SUM(I169:K169)</f>
        <v>6280</v>
      </c>
      <c r="I169" s="201">
        <v>6280</v>
      </c>
      <c r="J169" s="201">
        <v>0</v>
      </c>
      <c r="K169" s="448">
        <v>0</v>
      </c>
      <c r="L169" s="204">
        <f>SUM(M169:O169)</f>
        <v>6250</v>
      </c>
      <c r="M169" s="201">
        <f>'[1]13. Sociálna starostlivosť'!$K$42</f>
        <v>6250</v>
      </c>
      <c r="N169" s="201">
        <f>'[2]13. Sociálna starostlivosť'!$L$42</f>
        <v>0</v>
      </c>
      <c r="O169" s="203">
        <f>'[2]13. Sociálna starostlivosť'!$M$42</f>
        <v>0</v>
      </c>
      <c r="P169" s="396">
        <f>SUM(Q169:S169)</f>
        <v>6250</v>
      </c>
      <c r="Q169" s="397">
        <v>6250</v>
      </c>
      <c r="R169" s="397">
        <v>0</v>
      </c>
      <c r="S169" s="455">
        <v>0</v>
      </c>
      <c r="T169" s="447">
        <f t="shared" si="169"/>
        <v>0</v>
      </c>
      <c r="U169" s="201">
        <f>'[1]13. Sociálna starostlivosť'!$Q$42</f>
        <v>0</v>
      </c>
      <c r="V169" s="201">
        <f>'[2]13. Sociálna starostlivosť'!$R$42</f>
        <v>0</v>
      </c>
      <c r="W169" s="448">
        <f>'[2]13. Sociálna starostlivosť'!$S$42</f>
        <v>0</v>
      </c>
      <c r="X169" s="447">
        <f t="shared" si="170"/>
        <v>0</v>
      </c>
      <c r="Y169" s="201">
        <f>'[1]13. Sociálna starostlivosť'!$Q$42</f>
        <v>0</v>
      </c>
      <c r="Z169" s="201">
        <f>'[2]13. Sociálna starostlivosť'!$R$42</f>
        <v>0</v>
      </c>
      <c r="AA169" s="448">
        <f>'[2]13. Sociálna starostlivosť'!$S$42</f>
        <v>0</v>
      </c>
    </row>
    <row r="170" spans="1:27" ht="16.5" outlineLevel="1">
      <c r="A170" s="283"/>
      <c r="B170" s="245" t="s">
        <v>365</v>
      </c>
      <c r="C170" s="234" t="s">
        <v>366</v>
      </c>
      <c r="D170" s="447">
        <f>SUM(E170:G170)</f>
        <v>11274</v>
      </c>
      <c r="E170" s="201">
        <v>11274</v>
      </c>
      <c r="F170" s="201">
        <f>'[2]13. Sociálna starostlivosť'!$F$43</f>
        <v>0</v>
      </c>
      <c r="G170" s="448">
        <f>'[2]13. Sociálna starostlivosť'!$G$43</f>
        <v>0</v>
      </c>
      <c r="H170" s="447">
        <f>SUM(I170:K170)</f>
        <v>10658.49</v>
      </c>
      <c r="I170" s="201">
        <v>10658.49</v>
      </c>
      <c r="J170" s="201">
        <v>0</v>
      </c>
      <c r="K170" s="448">
        <v>0</v>
      </c>
      <c r="L170" s="204">
        <f>SUM(M170:O170)</f>
        <v>11707</v>
      </c>
      <c r="M170" s="201">
        <f>'[1]13. Sociálna starostlivosť'!$K$43</f>
        <v>11707</v>
      </c>
      <c r="N170" s="201">
        <f>'[2]13. Sociálna starostlivosť'!$L$43</f>
        <v>0</v>
      </c>
      <c r="O170" s="203">
        <f>'[2]13. Sociálna starostlivosť'!$M$43</f>
        <v>0</v>
      </c>
      <c r="P170" s="396">
        <f>SUM(Q170:S170)</f>
        <v>10946.4</v>
      </c>
      <c r="Q170" s="397">
        <v>10946.4</v>
      </c>
      <c r="R170" s="397">
        <v>0</v>
      </c>
      <c r="S170" s="455">
        <v>0</v>
      </c>
      <c r="T170" s="447">
        <f t="shared" si="169"/>
        <v>10413</v>
      </c>
      <c r="U170" s="201">
        <f>'[1]13. Sociálna starostlivosť'!$Q$43</f>
        <v>10413</v>
      </c>
      <c r="V170" s="201">
        <f>'[2]13. Sociálna starostlivosť'!$R$43</f>
        <v>0</v>
      </c>
      <c r="W170" s="448">
        <f>'[2]13. Sociálna starostlivosť'!$S$43</f>
        <v>0</v>
      </c>
      <c r="X170" s="447">
        <f t="shared" si="170"/>
        <v>10413</v>
      </c>
      <c r="Y170" s="201">
        <f>'[1]13. Sociálna starostlivosť'!$Q$43</f>
        <v>10413</v>
      </c>
      <c r="Z170" s="201">
        <f>'[2]13. Sociálna starostlivosť'!$R$43</f>
        <v>0</v>
      </c>
      <c r="AA170" s="448">
        <f>'[2]13. Sociálna starostlivosť'!$S$43</f>
        <v>0</v>
      </c>
    </row>
    <row r="171" spans="1:27" ht="15.75" outlineLevel="1">
      <c r="A171" s="229"/>
      <c r="B171" s="462" t="s">
        <v>367</v>
      </c>
      <c r="C171" s="463" t="s">
        <v>368</v>
      </c>
      <c r="D171" s="447">
        <f>SUM(D172:D172)</f>
        <v>35699</v>
      </c>
      <c r="E171" s="201">
        <f>SUM(E172:E172)</f>
        <v>35699</v>
      </c>
      <c r="F171" s="201">
        <f>SUM(F172:F172)</f>
        <v>0</v>
      </c>
      <c r="G171" s="448">
        <f>SUM(G172)</f>
        <v>0</v>
      </c>
      <c r="H171" s="447">
        <f>SUM(H172)</f>
        <v>11959.49</v>
      </c>
      <c r="I171" s="201">
        <f>SUM(I172)</f>
        <v>11959.49</v>
      </c>
      <c r="J171" s="201">
        <f>SUM(J172)</f>
        <v>0</v>
      </c>
      <c r="K171" s="448">
        <f>SUM(K172)</f>
        <v>0</v>
      </c>
      <c r="L171" s="204">
        <f>SUM(L172:L172)</f>
        <v>4030</v>
      </c>
      <c r="M171" s="223">
        <f>SUM(M172:M172)</f>
        <v>4030</v>
      </c>
      <c r="N171" s="223">
        <f>SUM(N172:N172)</f>
        <v>0</v>
      </c>
      <c r="O171" s="223">
        <f>SUM(O172:O172)</f>
        <v>0</v>
      </c>
      <c r="P171" s="203">
        <f t="shared" ref="P171:W171" si="171">SUM(P172)</f>
        <v>4445.47</v>
      </c>
      <c r="Q171" s="203">
        <f t="shared" si="171"/>
        <v>4445.47</v>
      </c>
      <c r="R171" s="203">
        <f t="shared" si="171"/>
        <v>0</v>
      </c>
      <c r="S171" s="203">
        <f t="shared" si="171"/>
        <v>0</v>
      </c>
      <c r="T171" s="447">
        <f t="shared" si="169"/>
        <v>21315</v>
      </c>
      <c r="U171" s="201">
        <f>'[1]13. Sociálna starostlivosť'!$Q$52</f>
        <v>21315</v>
      </c>
      <c r="V171" s="201">
        <f t="shared" si="171"/>
        <v>0</v>
      </c>
      <c r="W171" s="448">
        <f t="shared" si="171"/>
        <v>0</v>
      </c>
      <c r="X171" s="447">
        <f t="shared" si="170"/>
        <v>21315</v>
      </c>
      <c r="Y171" s="201">
        <f>'[1]13. Sociálna starostlivosť'!$Q$52</f>
        <v>21315</v>
      </c>
      <c r="Z171" s="201">
        <f t="shared" ref="Z171:AA171" si="172">SUM(Z172)</f>
        <v>0</v>
      </c>
      <c r="AA171" s="448">
        <f t="shared" si="172"/>
        <v>0</v>
      </c>
    </row>
    <row r="172" spans="1:27" ht="15.75" outlineLevel="1">
      <c r="A172" s="229"/>
      <c r="B172" s="464">
        <v>1</v>
      </c>
      <c r="C172" s="465" t="s">
        <v>369</v>
      </c>
      <c r="D172" s="303">
        <f>SUM(E172:G172)</f>
        <v>35699</v>
      </c>
      <c r="E172" s="252">
        <v>35699</v>
      </c>
      <c r="F172" s="252">
        <f>'[2]13. Sociálna starostlivosť'!$F$51</f>
        <v>0</v>
      </c>
      <c r="G172" s="452">
        <f>'[2]13. Sociálna starostlivosť'!$G$51</f>
        <v>0</v>
      </c>
      <c r="H172" s="451">
        <f>SUM(I172:K172)</f>
        <v>11959.49</v>
      </c>
      <c r="I172" s="252">
        <v>11959.49</v>
      </c>
      <c r="J172" s="252">
        <v>0</v>
      </c>
      <c r="K172" s="452">
        <v>0</v>
      </c>
      <c r="L172" s="461">
        <f>SUM(M172:O172)</f>
        <v>4030</v>
      </c>
      <c r="M172" s="399">
        <f>'[1]13. Sociálna starostlivosť'!$K$53</f>
        <v>4030</v>
      </c>
      <c r="N172" s="399">
        <f>'[2]13. Sociálna starostlivosť'!$L$51</f>
        <v>0</v>
      </c>
      <c r="O172" s="399">
        <f>'[2]13. Sociálna starostlivosť'!$M$51</f>
        <v>0</v>
      </c>
      <c r="P172" s="401">
        <f>SUM(Q172:S172)</f>
        <v>4445.47</v>
      </c>
      <c r="Q172" s="433">
        <v>4445.47</v>
      </c>
      <c r="R172" s="433">
        <v>0</v>
      </c>
      <c r="S172" s="457">
        <v>0</v>
      </c>
      <c r="T172" s="451">
        <f t="shared" si="169"/>
        <v>150</v>
      </c>
      <c r="U172" s="252">
        <f>'[2]13. Sociálna starostlivosť'!$Q$51</f>
        <v>150</v>
      </c>
      <c r="V172" s="252">
        <f>'[2]13. Sociálna starostlivosť'!$R$51</f>
        <v>0</v>
      </c>
      <c r="W172" s="452">
        <f>'[2]13. Sociálna starostlivosť'!$S$51</f>
        <v>0</v>
      </c>
      <c r="X172" s="451">
        <f t="shared" si="170"/>
        <v>150</v>
      </c>
      <c r="Y172" s="252">
        <f>'[2]13. Sociálna starostlivosť'!$Q$51</f>
        <v>150</v>
      </c>
      <c r="Z172" s="252">
        <f>'[2]13. Sociálna starostlivosť'!$R$51</f>
        <v>0</v>
      </c>
      <c r="AA172" s="452">
        <f>'[2]13. Sociálna starostlivosť'!$S$51</f>
        <v>0</v>
      </c>
    </row>
    <row r="173" spans="1:27" ht="16.5" outlineLevel="1">
      <c r="A173" s="283"/>
      <c r="B173" s="440" t="s">
        <v>370</v>
      </c>
      <c r="C173" s="442" t="s">
        <v>371</v>
      </c>
      <c r="D173" s="453">
        <f>SUM(E173:G173)</f>
        <v>832</v>
      </c>
      <c r="E173" s="441">
        <v>832</v>
      </c>
      <c r="F173" s="441">
        <f>'[2]13. Sociálna starostlivosť'!$F$71</f>
        <v>0</v>
      </c>
      <c r="G173" s="454">
        <f>'[2]13. Sociálna starostlivosť'!$G$71</f>
        <v>0</v>
      </c>
      <c r="H173" s="453">
        <f>SUM(I173:K173)</f>
        <v>859.14</v>
      </c>
      <c r="I173" s="441">
        <f>'[2]13. Sociálna starostlivosť'!$H$71</f>
        <v>859.14</v>
      </c>
      <c r="J173" s="441">
        <v>0</v>
      </c>
      <c r="K173" s="454">
        <v>0</v>
      </c>
      <c r="L173" s="443">
        <f>SUM(M173:O173)</f>
        <v>0</v>
      </c>
      <c r="M173" s="441">
        <f>'[1]13. Sociálna starostlivosť'!$K$73</f>
        <v>0</v>
      </c>
      <c r="N173" s="441">
        <f>'[1]13. Sociálna starostlivosť'!$L$73</f>
        <v>0</v>
      </c>
      <c r="O173" s="441">
        <f>'[1]13. Sociálna starostlivosť'!$M$73</f>
        <v>0</v>
      </c>
      <c r="P173" s="397">
        <f>SUM(Q173:S173)</f>
        <v>0</v>
      </c>
      <c r="Q173" s="397">
        <f>'[1]13. Sociálna starostlivosť'!$N$73</f>
        <v>0</v>
      </c>
      <c r="R173" s="397">
        <f>'[1]13. Sociálna starostlivosť'!$O$73</f>
        <v>0</v>
      </c>
      <c r="S173" s="455">
        <f>'[1]13. Sociálna starostlivosť'!$P$73</f>
        <v>0</v>
      </c>
      <c r="T173" s="453">
        <f t="shared" si="169"/>
        <v>0</v>
      </c>
      <c r="U173" s="441">
        <f>'[2]12. Prostredie pre život'!$Q$88</f>
        <v>0</v>
      </c>
      <c r="V173" s="441">
        <f>'[2]13. Sociálna starostlivosť'!$R$71</f>
        <v>0</v>
      </c>
      <c r="W173" s="454">
        <f>'[2]13. Sociálna starostlivosť'!$S$71</f>
        <v>0</v>
      </c>
      <c r="X173" s="453">
        <f t="shared" si="170"/>
        <v>0</v>
      </c>
      <c r="Y173" s="441">
        <f>'[2]12. Prostredie pre život'!$Q$88</f>
        <v>0</v>
      </c>
      <c r="Z173" s="441">
        <f>'[2]13. Sociálna starostlivosť'!$R$71</f>
        <v>0</v>
      </c>
      <c r="AA173" s="454">
        <f>'[2]13. Sociálna starostlivosť'!$S$71</f>
        <v>0</v>
      </c>
    </row>
    <row r="174" spans="1:27" ht="17.25" outlineLevel="1" thickBot="1">
      <c r="A174" s="283"/>
      <c r="B174" s="257" t="s">
        <v>395</v>
      </c>
      <c r="C174" s="434" t="s">
        <v>396</v>
      </c>
      <c r="D174" s="437"/>
      <c r="E174" s="438"/>
      <c r="F174" s="438"/>
      <c r="G174" s="439"/>
      <c r="H174" s="437"/>
      <c r="I174" s="438"/>
      <c r="J174" s="438"/>
      <c r="K174" s="439"/>
      <c r="L174" s="443">
        <f>SUM(M174:O174)</f>
        <v>0</v>
      </c>
      <c r="M174" s="438">
        <f>'[1]13. Sociálna starostlivosť'!$K$75</f>
        <v>0</v>
      </c>
      <c r="N174" s="438">
        <f>'[1]13. Sociálna starostlivosť'!$L$75</f>
        <v>0</v>
      </c>
      <c r="O174" s="439">
        <f>'[1]13. Sociálna starostlivosť'!$M$75</f>
        <v>0</v>
      </c>
      <c r="P174" s="397">
        <f>SUM(Q174:S174)</f>
        <v>0</v>
      </c>
      <c r="Q174" s="435">
        <f>'[1]13. Sociálna starostlivosť'!$N$75</f>
        <v>0</v>
      </c>
      <c r="R174" s="435">
        <f>'[1]13. Sociálna starostlivosť'!$P$75</f>
        <v>0</v>
      </c>
      <c r="S174" s="436">
        <f>'[1]13. Sociálna starostlivosť'!$M$75</f>
        <v>0</v>
      </c>
      <c r="T174" s="437">
        <f t="shared" si="169"/>
        <v>513430</v>
      </c>
      <c r="U174" s="438">
        <f>'[1]13. Sociálna starostlivosť'!$Q$76</f>
        <v>513430</v>
      </c>
      <c r="V174" s="438">
        <f>'[2]13. Sociálna starostlivosť'!$R$75</f>
        <v>0</v>
      </c>
      <c r="W174" s="439">
        <f>'[2]13. Sociálna starostlivosť'!$S$75</f>
        <v>0</v>
      </c>
      <c r="X174" s="437">
        <f t="shared" si="170"/>
        <v>513430</v>
      </c>
      <c r="Y174" s="438">
        <f>'[1]13. Sociálna starostlivosť'!$Q$76</f>
        <v>513430</v>
      </c>
      <c r="Z174" s="438">
        <f>'[2]13. Sociálna starostlivosť'!$U$75</f>
        <v>0</v>
      </c>
      <c r="AA174" s="439">
        <f>'[2]13. Sociálna starostlivosť'!$V$75</f>
        <v>0</v>
      </c>
    </row>
    <row r="175" spans="1:27" s="161" customFormat="1" ht="17.25" outlineLevel="1" thickBot="1">
      <c r="A175" s="284"/>
      <c r="B175" s="285" t="s">
        <v>372</v>
      </c>
      <c r="C175" s="286"/>
      <c r="D175" s="287">
        <f>SUM(E175:G175)</f>
        <v>415614</v>
      </c>
      <c r="E175" s="288">
        <v>303254</v>
      </c>
      <c r="F175" s="288">
        <f>'[2]14. Bývanie'!$F$16</f>
        <v>0</v>
      </c>
      <c r="G175" s="289">
        <v>112360</v>
      </c>
      <c r="H175" s="458">
        <f>SUM(I175:K175)</f>
        <v>423841</v>
      </c>
      <c r="I175" s="459">
        <v>308731</v>
      </c>
      <c r="J175" s="459">
        <v>0</v>
      </c>
      <c r="K175" s="460">
        <v>115110</v>
      </c>
      <c r="L175" s="287">
        <f>SUM(M175:O175)</f>
        <v>454012</v>
      </c>
      <c r="M175" s="288">
        <f>'[1]14. Bývanie'!$K$16</f>
        <v>335975</v>
      </c>
      <c r="N175" s="288">
        <f>'[2]14. Bývanie'!$L$16</f>
        <v>0</v>
      </c>
      <c r="O175" s="288">
        <f>'[1]14. Bývanie'!$M$16</f>
        <v>118037</v>
      </c>
      <c r="P175" s="425">
        <f>SUM(Q175:S175)</f>
        <v>407863.45999999996</v>
      </c>
      <c r="Q175" s="426">
        <v>289949.36</v>
      </c>
      <c r="R175" s="426">
        <v>0</v>
      </c>
      <c r="S175" s="426">
        <v>117914.1</v>
      </c>
      <c r="T175" s="287">
        <f t="shared" si="169"/>
        <v>436970</v>
      </c>
      <c r="U175" s="288">
        <f>'[1]14. Bývanie'!$Q$16</f>
        <v>315890</v>
      </c>
      <c r="V175" s="288">
        <f>'[2]14. Bývanie'!$R$16</f>
        <v>0</v>
      </c>
      <c r="W175" s="288">
        <f>'[1]14. Bývanie'!$S$16</f>
        <v>121080</v>
      </c>
      <c r="X175" s="287">
        <f t="shared" si="170"/>
        <v>436970</v>
      </c>
      <c r="Y175" s="288">
        <f>'[1]14. Bývanie'!$Q$16</f>
        <v>315890</v>
      </c>
      <c r="Z175" s="288">
        <f>'[2]14. Bývanie'!$R$16</f>
        <v>0</v>
      </c>
      <c r="AA175" s="288">
        <f>'[1]14. Bývanie'!$S$16</f>
        <v>121080</v>
      </c>
    </row>
    <row r="176" spans="1:27" s="161" customFormat="1" ht="14.25" outlineLevel="1">
      <c r="A176" s="284"/>
      <c r="B176" s="224" t="s">
        <v>373</v>
      </c>
      <c r="C176" s="269"/>
      <c r="D176" s="193">
        <f t="shared" ref="D176:K176" si="173">SUM(D177:D179)</f>
        <v>1461386.98</v>
      </c>
      <c r="E176" s="194">
        <f t="shared" si="173"/>
        <v>1453432.98</v>
      </c>
      <c r="F176" s="194">
        <f t="shared" si="173"/>
        <v>7954</v>
      </c>
      <c r="G176" s="195">
        <f t="shared" si="173"/>
        <v>0</v>
      </c>
      <c r="H176" s="193">
        <f t="shared" si="173"/>
        <v>1627854.98</v>
      </c>
      <c r="I176" s="194">
        <f t="shared" si="173"/>
        <v>1482459.49</v>
      </c>
      <c r="J176" s="194">
        <f t="shared" si="173"/>
        <v>12620.49</v>
      </c>
      <c r="K176" s="196">
        <f t="shared" si="173"/>
        <v>132775</v>
      </c>
      <c r="L176" s="197">
        <f t="shared" ref="L176:W176" si="174">SUM(L177:L179)</f>
        <v>1589351</v>
      </c>
      <c r="M176" s="194">
        <f t="shared" si="174"/>
        <v>1589351</v>
      </c>
      <c r="N176" s="194">
        <f t="shared" si="174"/>
        <v>0</v>
      </c>
      <c r="O176" s="196">
        <f t="shared" si="174"/>
        <v>0</v>
      </c>
      <c r="P176" s="196">
        <f>SUM(P177:P179)</f>
        <v>1574527.04</v>
      </c>
      <c r="Q176" s="196">
        <f t="shared" si="174"/>
        <v>1574527.04</v>
      </c>
      <c r="R176" s="196">
        <f t="shared" si="174"/>
        <v>0</v>
      </c>
      <c r="S176" s="196">
        <f t="shared" si="174"/>
        <v>0</v>
      </c>
      <c r="T176" s="197">
        <f t="shared" si="174"/>
        <v>1493641</v>
      </c>
      <c r="U176" s="194">
        <f t="shared" si="174"/>
        <v>1493641</v>
      </c>
      <c r="V176" s="194">
        <f t="shared" si="174"/>
        <v>0</v>
      </c>
      <c r="W176" s="196">
        <f t="shared" si="174"/>
        <v>0</v>
      </c>
      <c r="X176" s="197">
        <f t="shared" ref="X176:AA176" si="175">SUM(X177:X179)</f>
        <v>1493641</v>
      </c>
      <c r="Y176" s="194">
        <f t="shared" si="175"/>
        <v>1493641</v>
      </c>
      <c r="Z176" s="194">
        <f t="shared" si="175"/>
        <v>0</v>
      </c>
      <c r="AA176" s="196">
        <f t="shared" si="175"/>
        <v>0</v>
      </c>
    </row>
    <row r="177" spans="1:27" outlineLevel="1">
      <c r="A177" s="290"/>
      <c r="B177" s="291"/>
      <c r="C177" s="292" t="s">
        <v>374</v>
      </c>
      <c r="D177" s="200">
        <f>SUM(E177:G177)</f>
        <v>65099.49</v>
      </c>
      <c r="E177" s="201">
        <v>57145.49</v>
      </c>
      <c r="F177" s="201">
        <v>7954</v>
      </c>
      <c r="G177" s="202">
        <f>'[2]15. Administratíva'!$G$82</f>
        <v>0</v>
      </c>
      <c r="H177" s="200">
        <f>SUM(I177:K177)</f>
        <v>257957.97999999998</v>
      </c>
      <c r="I177" s="201">
        <v>245337.49</v>
      </c>
      <c r="J177" s="201">
        <v>12620.49</v>
      </c>
      <c r="K177" s="203">
        <f>'[2]15. Administratíva'!$J$82</f>
        <v>0</v>
      </c>
      <c r="L177" s="204">
        <f>SUM(M177:O177)</f>
        <v>444550</v>
      </c>
      <c r="M177" s="201">
        <f>'[1]15. Administratíva'!$K$84</f>
        <v>444550</v>
      </c>
      <c r="N177" s="201">
        <f>'[2]15. Administratíva'!$L$82</f>
        <v>0</v>
      </c>
      <c r="O177" s="203">
        <f>'[2]15. Administratíva'!$M$82</f>
        <v>0</v>
      </c>
      <c r="P177" s="396">
        <f>SUM(Q177:S177)</f>
        <v>441956.04</v>
      </c>
      <c r="Q177" s="397">
        <v>441956.04</v>
      </c>
      <c r="R177" s="397">
        <v>0</v>
      </c>
      <c r="S177" s="398">
        <v>0</v>
      </c>
      <c r="T177" s="204">
        <f>SUM(U177:W177)</f>
        <v>418700</v>
      </c>
      <c r="U177" s="201">
        <f>'[1]15. Administratíva'!$Q$84</f>
        <v>418700</v>
      </c>
      <c r="V177" s="201">
        <f>'[2]15. Administratíva'!$R$82</f>
        <v>0</v>
      </c>
      <c r="W177" s="203">
        <f>'[2]15. Administratíva'!$S$82</f>
        <v>0</v>
      </c>
      <c r="X177" s="204">
        <f>SUM(Y177:AA177)</f>
        <v>418700</v>
      </c>
      <c r="Y177" s="201">
        <f>'[2]15. Administratíva'!$T$84</f>
        <v>418700</v>
      </c>
      <c r="Z177" s="201">
        <f>'[2]15. Administratíva'!$U$84</f>
        <v>0</v>
      </c>
      <c r="AA177" s="203">
        <f>'[2]15. Administratíva'!$S$82</f>
        <v>0</v>
      </c>
    </row>
    <row r="178" spans="1:27" outlineLevel="1">
      <c r="A178" s="290"/>
      <c r="B178" s="291"/>
      <c r="C178" s="292" t="s">
        <v>375</v>
      </c>
      <c r="D178" s="200">
        <f>SUM(E178:G178)</f>
        <v>0</v>
      </c>
      <c r="E178" s="201">
        <f>'[2]15. Administratíva'!$E$83</f>
        <v>0</v>
      </c>
      <c r="F178" s="201">
        <f>'[2]15. Administratíva'!$F$83</f>
        <v>0</v>
      </c>
      <c r="G178" s="202">
        <v>0</v>
      </c>
      <c r="H178" s="200">
        <f>SUM(I178:K178)</f>
        <v>132775</v>
      </c>
      <c r="I178" s="201">
        <v>0</v>
      </c>
      <c r="J178" s="201">
        <v>0</v>
      </c>
      <c r="K178" s="203">
        <v>132775</v>
      </c>
      <c r="L178" s="204">
        <f>SUM(M178:O178)</f>
        <v>0</v>
      </c>
      <c r="M178" s="201">
        <v>0</v>
      </c>
      <c r="N178" s="201">
        <f>'[2]15. Administratíva'!$L$83</f>
        <v>0</v>
      </c>
      <c r="O178" s="203">
        <f>'[2]15. Administratíva'!$M$83</f>
        <v>0</v>
      </c>
      <c r="P178" s="396">
        <f>SUM(Q178:S178)</f>
        <v>0</v>
      </c>
      <c r="Q178" s="397">
        <v>0</v>
      </c>
      <c r="R178" s="397">
        <v>0</v>
      </c>
      <c r="S178" s="398">
        <v>0</v>
      </c>
      <c r="T178" s="204">
        <f>SUM(U178:W178)</f>
        <v>0</v>
      </c>
      <c r="U178" s="201">
        <f>'[2]15. Administratíva'!$Q$85</f>
        <v>0</v>
      </c>
      <c r="V178" s="201">
        <f>'[2]15. Administratíva'!$R$83</f>
        <v>0</v>
      </c>
      <c r="W178" s="203">
        <f>'[2]15. Administratíva'!$S$83</f>
        <v>0</v>
      </c>
      <c r="X178" s="204">
        <f>SUM(Y178:AA178)</f>
        <v>0</v>
      </c>
      <c r="Y178" s="201">
        <f>'[2]15. Administratíva'!$T$85</f>
        <v>0</v>
      </c>
      <c r="Z178" s="201">
        <f>'[2]15. Administratíva'!$R$83</f>
        <v>0</v>
      </c>
      <c r="AA178" s="203">
        <f>'[2]15. Administratíva'!$S$83</f>
        <v>0</v>
      </c>
    </row>
    <row r="179" spans="1:27" ht="13.5" outlineLevel="1" thickBot="1">
      <c r="A179" s="226"/>
      <c r="B179" s="293"/>
      <c r="C179" s="294" t="s">
        <v>376</v>
      </c>
      <c r="D179" s="218">
        <f>SUM(E179:G179)</f>
        <v>1396287.49</v>
      </c>
      <c r="E179" s="219">
        <v>1396287.49</v>
      </c>
      <c r="F179" s="219">
        <f>'[2]15. Administratíva'!$F$4</f>
        <v>0</v>
      </c>
      <c r="G179" s="220">
        <f>'[2]15. Administratíva'!$G$4</f>
        <v>0</v>
      </c>
      <c r="H179" s="218">
        <f>SUM(I179:K179)</f>
        <v>1237122</v>
      </c>
      <c r="I179" s="219">
        <v>1237122</v>
      </c>
      <c r="J179" s="219">
        <v>0</v>
      </c>
      <c r="K179" s="232">
        <v>0</v>
      </c>
      <c r="L179" s="231">
        <f>SUM(M179:O179)</f>
        <v>1144801</v>
      </c>
      <c r="M179" s="219">
        <f>'[1]15. Administratíva'!$K$4</f>
        <v>1144801</v>
      </c>
      <c r="N179" s="219">
        <f>'[2]15. Administratíva'!$L$4</f>
        <v>0</v>
      </c>
      <c r="O179" s="232">
        <f>'[2]15. Administratíva'!$M$4</f>
        <v>0</v>
      </c>
      <c r="P179" s="396">
        <f>SUM(Q179:S179)</f>
        <v>1132571</v>
      </c>
      <c r="Q179" s="407">
        <v>1132571</v>
      </c>
      <c r="R179" s="407">
        <v>0</v>
      </c>
      <c r="S179" s="408">
        <v>0</v>
      </c>
      <c r="T179" s="231">
        <f>SUM(U179:W179)</f>
        <v>1074941</v>
      </c>
      <c r="U179" s="219">
        <f>'[2]15. Administratíva'!$Q$4</f>
        <v>1074941</v>
      </c>
      <c r="V179" s="219">
        <f>'[2]15. Administratíva'!$R$4</f>
        <v>0</v>
      </c>
      <c r="W179" s="232">
        <f>'[2]15. Administratíva'!$S$4</f>
        <v>0</v>
      </c>
      <c r="X179" s="231">
        <f>SUM(Y179:AA179)</f>
        <v>1074941</v>
      </c>
      <c r="Y179" s="219">
        <f>'[2]15. Administratíva'!$Q$4</f>
        <v>1074941</v>
      </c>
      <c r="Z179" s="219">
        <f>'[2]15. Administratíva'!$R$4</f>
        <v>0</v>
      </c>
      <c r="AA179" s="232">
        <f>'[2]15. Administratíva'!$S$4</f>
        <v>0</v>
      </c>
    </row>
    <row r="180" spans="1:27">
      <c r="E180" s="295"/>
      <c r="F180" s="229"/>
      <c r="G180" s="229"/>
      <c r="H180" s="229"/>
      <c r="I180" s="229"/>
      <c r="J180" s="229"/>
      <c r="K180" s="229"/>
      <c r="M180" s="162"/>
      <c r="N180" s="163"/>
      <c r="O180" s="163"/>
      <c r="Q180" s="162"/>
      <c r="R180" s="163"/>
      <c r="S180" s="163"/>
      <c r="U180" s="162"/>
      <c r="V180" s="163"/>
      <c r="W180" s="163"/>
      <c r="Y180" s="162"/>
      <c r="Z180" s="163"/>
      <c r="AA180" s="163"/>
    </row>
    <row r="181" spans="1:27">
      <c r="E181" s="295"/>
      <c r="F181" s="229"/>
      <c r="G181" s="229"/>
      <c r="H181" s="229"/>
      <c r="I181" s="229"/>
      <c r="J181" s="229"/>
      <c r="K181" s="229"/>
      <c r="M181" s="162"/>
      <c r="N181" s="163"/>
      <c r="O181" s="163"/>
      <c r="Q181" s="162"/>
      <c r="R181" s="163"/>
      <c r="S181" s="163"/>
      <c r="U181" s="162"/>
      <c r="V181" s="163"/>
      <c r="W181" s="163"/>
      <c r="Y181" s="162"/>
      <c r="Z181" s="163"/>
      <c r="AA181" s="163"/>
    </row>
    <row r="182" spans="1:27">
      <c r="A182" s="283"/>
      <c r="E182" s="295"/>
      <c r="F182" s="229"/>
      <c r="G182" s="229"/>
      <c r="H182" s="229"/>
      <c r="I182" s="229"/>
      <c r="J182" s="229"/>
      <c r="K182" s="229"/>
      <c r="M182" s="162"/>
      <c r="N182" s="163"/>
      <c r="O182" s="163"/>
      <c r="Q182" s="162"/>
      <c r="R182" s="163"/>
      <c r="S182" s="163"/>
      <c r="U182" s="162"/>
      <c r="V182" s="163"/>
      <c r="W182" s="163"/>
      <c r="Y182" s="162"/>
      <c r="Z182" s="163"/>
      <c r="AA182" s="163"/>
    </row>
    <row r="183" spans="1:27">
      <c r="A183" s="229"/>
      <c r="E183" s="295"/>
      <c r="F183" s="229"/>
      <c r="G183" s="229"/>
      <c r="H183" s="229"/>
      <c r="I183" s="229"/>
      <c r="J183" s="229"/>
      <c r="K183" s="229"/>
      <c r="M183" s="162"/>
      <c r="N183" s="163"/>
      <c r="O183" s="163"/>
      <c r="Q183" s="162"/>
      <c r="R183" s="163"/>
      <c r="S183" s="163"/>
      <c r="U183" s="162"/>
      <c r="V183" s="163"/>
      <c r="W183" s="163"/>
      <c r="Y183" s="162"/>
      <c r="Z183" s="163"/>
      <c r="AA183" s="163"/>
    </row>
    <row r="184" spans="1:27">
      <c r="A184" s="229"/>
      <c r="E184" s="295"/>
      <c r="F184" s="229"/>
      <c r="G184" s="229"/>
      <c r="H184" s="229"/>
      <c r="I184" s="229"/>
      <c r="J184" s="229"/>
      <c r="K184" s="229"/>
      <c r="M184" s="162"/>
      <c r="N184" s="163"/>
      <c r="O184" s="163"/>
      <c r="Q184" s="162"/>
      <c r="R184" s="163"/>
      <c r="S184" s="163"/>
      <c r="U184" s="162"/>
      <c r="V184" s="163"/>
      <c r="W184" s="163"/>
      <c r="Y184" s="162"/>
      <c r="Z184" s="163"/>
      <c r="AA184" s="163"/>
    </row>
    <row r="185" spans="1:27">
      <c r="A185" s="229"/>
      <c r="E185" s="295"/>
      <c r="F185" s="229"/>
      <c r="G185" s="229"/>
      <c r="H185" s="229"/>
      <c r="I185" s="229"/>
      <c r="J185" s="229"/>
      <c r="K185" s="229"/>
      <c r="M185" s="162"/>
      <c r="N185" s="163"/>
      <c r="O185" s="163"/>
      <c r="Q185" s="162"/>
      <c r="R185" s="163"/>
      <c r="S185" s="163"/>
      <c r="U185" s="162"/>
      <c r="V185" s="163"/>
      <c r="W185" s="163"/>
      <c r="Y185" s="162"/>
      <c r="Z185" s="163"/>
      <c r="AA185" s="163"/>
    </row>
    <row r="186" spans="1:27">
      <c r="A186" s="229"/>
      <c r="E186" s="295"/>
      <c r="F186" s="229"/>
      <c r="G186" s="229"/>
      <c r="H186" s="229"/>
      <c r="I186" s="229"/>
      <c r="J186" s="229"/>
      <c r="K186" s="229"/>
      <c r="M186" s="162"/>
      <c r="N186" s="163"/>
      <c r="O186" s="163"/>
      <c r="Q186" s="162"/>
      <c r="R186" s="163"/>
      <c r="S186" s="163"/>
      <c r="U186" s="162"/>
      <c r="V186" s="163"/>
      <c r="W186" s="163"/>
      <c r="Y186" s="162"/>
      <c r="Z186" s="163"/>
      <c r="AA186" s="163"/>
    </row>
    <row r="187" spans="1:27">
      <c r="A187" s="229"/>
      <c r="E187" s="295"/>
      <c r="F187" s="229"/>
      <c r="G187" s="229"/>
      <c r="H187" s="229"/>
      <c r="I187" s="229"/>
      <c r="J187" s="229"/>
      <c r="K187" s="229"/>
      <c r="M187" s="162"/>
      <c r="N187" s="163"/>
      <c r="O187" s="163"/>
      <c r="Q187" s="162"/>
      <c r="R187" s="163"/>
      <c r="S187" s="163"/>
      <c r="U187" s="162"/>
      <c r="V187" s="163"/>
      <c r="W187" s="163"/>
      <c r="Y187" s="162"/>
      <c r="Z187" s="163"/>
      <c r="AA187" s="163"/>
    </row>
    <row r="188" spans="1:27">
      <c r="A188" s="226"/>
      <c r="E188" s="295"/>
      <c r="F188" s="229"/>
      <c r="G188" s="229"/>
      <c r="H188" s="229"/>
      <c r="I188" s="229"/>
      <c r="J188" s="229"/>
      <c r="K188" s="229"/>
      <c r="M188" s="162"/>
      <c r="N188" s="163"/>
      <c r="O188" s="163"/>
      <c r="Q188" s="162"/>
      <c r="R188" s="163"/>
      <c r="S188" s="163"/>
      <c r="U188" s="162"/>
      <c r="V188" s="163"/>
      <c r="W188" s="163"/>
      <c r="Y188" s="162"/>
      <c r="Z188" s="163"/>
      <c r="AA188" s="163"/>
    </row>
    <row r="189" spans="1:27">
      <c r="A189" s="226"/>
      <c r="E189" s="295"/>
      <c r="F189" s="229"/>
      <c r="G189" s="229"/>
      <c r="H189" s="229"/>
      <c r="I189" s="229"/>
      <c r="J189" s="229"/>
      <c r="K189" s="229"/>
      <c r="M189" s="162"/>
      <c r="N189" s="163"/>
      <c r="O189" s="163"/>
      <c r="Q189" s="162"/>
      <c r="R189" s="163"/>
      <c r="S189" s="163"/>
      <c r="U189" s="162"/>
      <c r="V189" s="163"/>
      <c r="W189" s="163"/>
      <c r="Y189" s="162"/>
      <c r="Z189" s="163"/>
      <c r="AA189" s="163"/>
    </row>
    <row r="190" spans="1:27">
      <c r="A190" s="229"/>
      <c r="E190" s="295"/>
      <c r="F190" s="229"/>
      <c r="G190" s="229"/>
      <c r="H190" s="229"/>
      <c r="I190" s="229"/>
      <c r="J190" s="229"/>
      <c r="K190" s="229"/>
      <c r="M190" s="162"/>
      <c r="N190" s="163"/>
      <c r="O190" s="163"/>
      <c r="Q190" s="162"/>
      <c r="R190" s="163"/>
      <c r="S190" s="163"/>
      <c r="U190" s="162"/>
      <c r="V190" s="163"/>
      <c r="W190" s="163"/>
      <c r="Y190" s="162"/>
      <c r="Z190" s="163"/>
      <c r="AA190" s="163"/>
    </row>
    <row r="191" spans="1:27">
      <c r="A191" s="263"/>
      <c r="E191" s="295"/>
      <c r="F191" s="229"/>
      <c r="G191" s="229"/>
      <c r="H191" s="229"/>
      <c r="I191" s="229"/>
      <c r="J191" s="229"/>
      <c r="K191" s="229"/>
      <c r="M191" s="162"/>
      <c r="N191" s="163"/>
      <c r="O191" s="163"/>
      <c r="Q191" s="162"/>
      <c r="R191" s="163"/>
      <c r="S191" s="163"/>
      <c r="U191" s="162"/>
      <c r="V191" s="163"/>
      <c r="W191" s="163"/>
      <c r="Y191" s="162"/>
      <c r="Z191" s="163"/>
      <c r="AA191" s="163"/>
    </row>
    <row r="192" spans="1:27">
      <c r="A192" s="263"/>
      <c r="E192" s="295"/>
      <c r="F192" s="229"/>
      <c r="G192" s="229"/>
      <c r="H192" s="229"/>
      <c r="I192" s="229"/>
      <c r="J192" s="229"/>
      <c r="K192" s="229"/>
      <c r="M192" s="162"/>
      <c r="N192" s="163"/>
      <c r="O192" s="163"/>
      <c r="Q192" s="162"/>
      <c r="R192" s="163"/>
      <c r="S192" s="163"/>
      <c r="U192" s="162"/>
      <c r="V192" s="163"/>
      <c r="W192" s="163"/>
      <c r="Y192" s="162"/>
      <c r="Z192" s="163"/>
      <c r="AA192" s="163"/>
    </row>
    <row r="193" spans="1:27">
      <c r="A193" s="263"/>
      <c r="E193" s="295"/>
      <c r="F193" s="229"/>
      <c r="G193" s="229"/>
      <c r="H193" s="229"/>
      <c r="I193" s="229"/>
      <c r="J193" s="229"/>
      <c r="K193" s="229"/>
      <c r="M193" s="162"/>
      <c r="N193" s="163"/>
      <c r="O193" s="163"/>
      <c r="Q193" s="162"/>
      <c r="R193" s="163"/>
      <c r="S193" s="163"/>
      <c r="U193" s="162"/>
      <c r="V193" s="163"/>
      <c r="W193" s="163"/>
      <c r="Y193" s="162"/>
      <c r="Z193" s="163"/>
      <c r="AA193" s="163"/>
    </row>
    <row r="194" spans="1:27">
      <c r="A194" s="263"/>
      <c r="E194" s="295"/>
      <c r="F194" s="229"/>
      <c r="G194" s="229"/>
      <c r="H194" s="229"/>
      <c r="I194" s="229"/>
      <c r="J194" s="229"/>
      <c r="K194" s="229"/>
      <c r="M194" s="162"/>
      <c r="N194" s="163"/>
      <c r="O194" s="163"/>
      <c r="Q194" s="162"/>
      <c r="R194" s="163"/>
      <c r="S194" s="163"/>
      <c r="U194" s="162"/>
      <c r="V194" s="163"/>
      <c r="W194" s="163"/>
      <c r="Y194" s="162"/>
      <c r="Z194" s="163"/>
      <c r="AA194" s="163"/>
    </row>
    <row r="195" spans="1:27">
      <c r="A195" s="263"/>
      <c r="E195" s="295"/>
      <c r="F195" s="229"/>
      <c r="G195" s="229"/>
      <c r="H195" s="229"/>
      <c r="I195" s="229"/>
      <c r="J195" s="229"/>
      <c r="K195" s="229"/>
      <c r="M195" s="162"/>
      <c r="N195" s="163"/>
      <c r="O195" s="163"/>
      <c r="Q195" s="162"/>
      <c r="R195" s="163"/>
      <c r="S195" s="163"/>
      <c r="U195" s="162"/>
      <c r="V195" s="163"/>
      <c r="W195" s="163"/>
      <c r="Y195" s="162"/>
      <c r="Z195" s="163"/>
      <c r="AA195" s="163"/>
    </row>
    <row r="196" spans="1:27">
      <c r="A196" s="263"/>
      <c r="E196" s="295"/>
      <c r="F196" s="229"/>
      <c r="G196" s="229"/>
      <c r="H196" s="229"/>
      <c r="I196" s="229"/>
      <c r="J196" s="229"/>
      <c r="K196" s="229"/>
      <c r="M196" s="162"/>
      <c r="N196" s="163"/>
      <c r="O196" s="163"/>
      <c r="Q196" s="162"/>
      <c r="R196" s="163"/>
      <c r="S196" s="163"/>
      <c r="U196" s="162"/>
      <c r="V196" s="163"/>
      <c r="W196" s="163"/>
      <c r="Y196" s="162"/>
      <c r="Z196" s="163"/>
      <c r="AA196" s="163"/>
    </row>
    <row r="197" spans="1:27">
      <c r="A197" s="263"/>
      <c r="E197" s="295"/>
      <c r="F197" s="229"/>
      <c r="G197" s="229"/>
      <c r="H197" s="229"/>
      <c r="I197" s="229"/>
      <c r="J197" s="229"/>
      <c r="K197" s="229"/>
      <c r="M197" s="162"/>
      <c r="N197" s="163"/>
      <c r="O197" s="163"/>
      <c r="Q197" s="162"/>
      <c r="R197" s="163"/>
      <c r="S197" s="163"/>
      <c r="U197" s="162"/>
      <c r="V197" s="163"/>
      <c r="W197" s="163"/>
      <c r="Y197" s="162"/>
      <c r="Z197" s="163"/>
      <c r="AA197" s="163"/>
    </row>
    <row r="198" spans="1:27">
      <c r="A198" s="283"/>
      <c r="E198" s="295"/>
      <c r="F198" s="229"/>
      <c r="G198" s="229"/>
      <c r="H198" s="229"/>
      <c r="I198" s="229"/>
      <c r="J198" s="229"/>
      <c r="K198" s="229"/>
      <c r="M198" s="162"/>
      <c r="N198" s="163"/>
      <c r="O198" s="163"/>
      <c r="Q198" s="162"/>
      <c r="R198" s="163"/>
      <c r="S198" s="163"/>
      <c r="U198" s="162"/>
      <c r="V198" s="163"/>
      <c r="W198" s="163"/>
      <c r="Y198" s="162"/>
      <c r="Z198" s="163"/>
      <c r="AA198" s="163"/>
    </row>
    <row r="199" spans="1:27">
      <c r="E199" s="295"/>
      <c r="F199" s="229"/>
      <c r="G199" s="229"/>
      <c r="H199" s="229"/>
      <c r="I199" s="229"/>
      <c r="J199" s="229"/>
      <c r="K199" s="229"/>
      <c r="M199" s="162"/>
      <c r="N199" s="163"/>
      <c r="O199" s="163"/>
      <c r="Q199" s="162"/>
      <c r="R199" s="163"/>
      <c r="S199" s="163"/>
      <c r="U199" s="162"/>
      <c r="V199" s="163"/>
      <c r="W199" s="163"/>
      <c r="Y199" s="162"/>
      <c r="Z199" s="163"/>
      <c r="AA199" s="163"/>
    </row>
    <row r="200" spans="1:27">
      <c r="E200" s="295"/>
      <c r="F200" s="229"/>
      <c r="G200" s="229"/>
      <c r="H200" s="229"/>
      <c r="I200" s="229"/>
      <c r="J200" s="229"/>
      <c r="K200" s="229"/>
      <c r="M200" s="162"/>
      <c r="N200" s="163"/>
      <c r="O200" s="163"/>
      <c r="Q200" s="162"/>
      <c r="R200" s="163"/>
      <c r="S200" s="163"/>
      <c r="U200" s="162"/>
      <c r="V200" s="163"/>
      <c r="W200" s="163"/>
      <c r="Y200" s="162"/>
      <c r="Z200" s="163"/>
      <c r="AA200" s="163"/>
    </row>
    <row r="201" spans="1:27">
      <c r="E201" s="295"/>
      <c r="F201" s="229"/>
      <c r="G201" s="229"/>
      <c r="H201" s="229"/>
      <c r="I201" s="229"/>
      <c r="J201" s="229"/>
      <c r="K201" s="229"/>
      <c r="M201" s="162"/>
      <c r="N201" s="163"/>
      <c r="O201" s="163"/>
      <c r="Q201" s="162"/>
      <c r="R201" s="163"/>
      <c r="S201" s="163"/>
      <c r="U201" s="162"/>
      <c r="V201" s="163"/>
      <c r="W201" s="163"/>
      <c r="Y201" s="162"/>
      <c r="Z201" s="163"/>
      <c r="AA201" s="163"/>
    </row>
    <row r="202" spans="1:27">
      <c r="E202" s="295"/>
      <c r="F202" s="229"/>
      <c r="G202" s="229"/>
      <c r="H202" s="229"/>
      <c r="I202" s="229"/>
      <c r="J202" s="229"/>
      <c r="K202" s="229"/>
      <c r="M202" s="162"/>
      <c r="N202" s="163"/>
      <c r="O202" s="163"/>
      <c r="Q202" s="162"/>
      <c r="R202" s="163"/>
      <c r="S202" s="163"/>
      <c r="U202" s="162"/>
      <c r="V202" s="163"/>
      <c r="W202" s="163"/>
      <c r="Y202" s="162"/>
      <c r="Z202" s="163"/>
      <c r="AA202" s="163"/>
    </row>
    <row r="203" spans="1:27">
      <c r="E203" s="295"/>
      <c r="F203" s="229"/>
      <c r="G203" s="229"/>
      <c r="H203" s="229"/>
      <c r="I203" s="229"/>
      <c r="J203" s="229"/>
      <c r="K203" s="229"/>
      <c r="M203" s="162"/>
      <c r="N203" s="163"/>
      <c r="O203" s="163"/>
      <c r="Q203" s="162"/>
      <c r="R203" s="163"/>
      <c r="S203" s="163"/>
      <c r="U203" s="162"/>
      <c r="V203" s="163"/>
      <c r="W203" s="163"/>
      <c r="Y203" s="162"/>
      <c r="Z203" s="163"/>
      <c r="AA203" s="163"/>
    </row>
    <row r="204" spans="1:27">
      <c r="E204" s="295"/>
      <c r="F204" s="229"/>
      <c r="G204" s="229"/>
      <c r="H204" s="229"/>
      <c r="I204" s="229"/>
      <c r="J204" s="229"/>
      <c r="K204" s="229"/>
      <c r="M204" s="162"/>
      <c r="N204" s="163"/>
      <c r="O204" s="163"/>
      <c r="Q204" s="162"/>
      <c r="R204" s="163"/>
      <c r="S204" s="163"/>
      <c r="U204" s="162"/>
      <c r="V204" s="163"/>
      <c r="W204" s="163"/>
      <c r="Y204" s="162"/>
      <c r="Z204" s="163"/>
      <c r="AA204" s="163"/>
    </row>
    <row r="205" spans="1:27">
      <c r="E205" s="295"/>
      <c r="F205" s="229"/>
      <c r="G205" s="229"/>
      <c r="H205" s="229"/>
      <c r="I205" s="229"/>
      <c r="J205" s="229"/>
      <c r="K205" s="229"/>
      <c r="M205" s="162"/>
      <c r="N205" s="163"/>
      <c r="O205" s="163"/>
      <c r="Q205" s="162"/>
      <c r="R205" s="163"/>
      <c r="S205" s="163"/>
      <c r="U205" s="162"/>
      <c r="V205" s="163"/>
      <c r="W205" s="163"/>
      <c r="Y205" s="162"/>
      <c r="Z205" s="163"/>
      <c r="AA205" s="163"/>
    </row>
    <row r="206" spans="1:27">
      <c r="E206" s="295"/>
      <c r="F206" s="229"/>
      <c r="G206" s="229"/>
      <c r="H206" s="229"/>
      <c r="I206" s="229"/>
      <c r="J206" s="229"/>
      <c r="K206" s="229"/>
      <c r="M206" s="162"/>
      <c r="N206" s="163"/>
      <c r="O206" s="163"/>
      <c r="Q206" s="162"/>
      <c r="R206" s="163"/>
      <c r="S206" s="163"/>
      <c r="U206" s="162"/>
      <c r="V206" s="163"/>
      <c r="W206" s="163"/>
      <c r="Y206" s="162"/>
      <c r="Z206" s="163"/>
      <c r="AA206" s="163"/>
    </row>
    <row r="207" spans="1:27">
      <c r="E207" s="295"/>
      <c r="F207" s="229"/>
      <c r="G207" s="229"/>
      <c r="H207" s="229"/>
      <c r="I207" s="229"/>
      <c r="J207" s="229"/>
      <c r="K207" s="229"/>
      <c r="M207" s="162"/>
      <c r="N207" s="163"/>
      <c r="O207" s="163"/>
      <c r="Q207" s="162"/>
      <c r="R207" s="163"/>
      <c r="S207" s="163"/>
      <c r="U207" s="162"/>
      <c r="V207" s="163"/>
      <c r="W207" s="163"/>
      <c r="Y207" s="162"/>
      <c r="Z207" s="163"/>
      <c r="AA207" s="163"/>
    </row>
    <row r="208" spans="1:27">
      <c r="E208" s="295"/>
      <c r="F208" s="229"/>
      <c r="G208" s="229"/>
      <c r="H208" s="229"/>
      <c r="I208" s="229"/>
      <c r="J208" s="229"/>
      <c r="K208" s="229"/>
      <c r="M208" s="162"/>
      <c r="N208" s="163"/>
      <c r="O208" s="163"/>
      <c r="Q208" s="162"/>
      <c r="R208" s="163"/>
      <c r="S208" s="163"/>
      <c r="U208" s="162"/>
      <c r="V208" s="163"/>
      <c r="W208" s="163"/>
      <c r="Y208" s="162"/>
      <c r="Z208" s="163"/>
      <c r="AA208" s="163"/>
    </row>
    <row r="209" spans="4:27">
      <c r="E209" s="295"/>
      <c r="F209" s="229"/>
      <c r="G209" s="229"/>
      <c r="H209" s="229"/>
      <c r="I209" s="229"/>
      <c r="J209" s="229"/>
      <c r="K209" s="229"/>
      <c r="M209" s="162"/>
      <c r="N209" s="163"/>
      <c r="O209" s="163"/>
      <c r="Q209" s="162"/>
      <c r="R209" s="163"/>
      <c r="S209" s="163"/>
      <c r="U209" s="162"/>
      <c r="V209" s="163"/>
      <c r="W209" s="163"/>
      <c r="Y209" s="162"/>
      <c r="Z209" s="163"/>
      <c r="AA209" s="163"/>
    </row>
    <row r="210" spans="4:27">
      <c r="E210" s="295"/>
      <c r="F210" s="229"/>
      <c r="G210" s="229"/>
      <c r="H210" s="229"/>
      <c r="I210" s="229"/>
      <c r="J210" s="229"/>
      <c r="K210" s="229"/>
      <c r="M210" s="162"/>
      <c r="N210" s="163"/>
      <c r="O210" s="163"/>
      <c r="Q210" s="162"/>
      <c r="R210" s="163"/>
      <c r="S210" s="163"/>
      <c r="U210" s="162"/>
      <c r="V210" s="163"/>
      <c r="W210" s="163"/>
      <c r="Y210" s="162"/>
      <c r="Z210" s="163"/>
      <c r="AA210" s="163"/>
    </row>
    <row r="211" spans="4:27">
      <c r="D211" s="146"/>
      <c r="E211" s="295"/>
      <c r="F211" s="229"/>
      <c r="G211" s="229"/>
      <c r="H211" s="229"/>
      <c r="I211" s="229"/>
      <c r="J211" s="229"/>
      <c r="K211" s="229"/>
      <c r="M211" s="162"/>
      <c r="N211" s="163"/>
      <c r="O211" s="163"/>
      <c r="Q211" s="162"/>
      <c r="R211" s="163"/>
      <c r="S211" s="163"/>
      <c r="U211" s="162"/>
      <c r="V211" s="163"/>
      <c r="W211" s="163"/>
      <c r="Y211" s="162"/>
      <c r="Z211" s="163"/>
      <c r="AA211" s="163"/>
    </row>
    <row r="212" spans="4:27">
      <c r="D212" s="146"/>
      <c r="E212" s="295"/>
      <c r="F212" s="229"/>
      <c r="G212" s="229"/>
      <c r="H212" s="229"/>
      <c r="I212" s="229"/>
      <c r="J212" s="229"/>
      <c r="K212" s="229"/>
      <c r="M212" s="162"/>
      <c r="N212" s="163"/>
      <c r="O212" s="163"/>
      <c r="Q212" s="162"/>
      <c r="R212" s="163"/>
      <c r="S212" s="163"/>
      <c r="U212" s="162"/>
      <c r="V212" s="163"/>
      <c r="W212" s="163"/>
      <c r="Y212" s="162"/>
      <c r="Z212" s="163"/>
      <c r="AA212" s="163"/>
    </row>
    <row r="213" spans="4:27">
      <c r="D213" s="146"/>
      <c r="E213" s="295"/>
      <c r="F213" s="229"/>
      <c r="G213" s="229"/>
      <c r="H213" s="229"/>
      <c r="I213" s="229"/>
      <c r="J213" s="229"/>
      <c r="K213" s="229"/>
      <c r="M213" s="162"/>
      <c r="N213" s="163"/>
      <c r="O213" s="163"/>
      <c r="Q213" s="162"/>
      <c r="R213" s="163"/>
      <c r="S213" s="163"/>
      <c r="U213" s="162"/>
      <c r="V213" s="163"/>
      <c r="W213" s="163"/>
      <c r="Y213" s="162"/>
      <c r="Z213" s="163"/>
      <c r="AA213" s="163"/>
    </row>
    <row r="214" spans="4:27">
      <c r="D214" s="146"/>
      <c r="E214" s="295"/>
      <c r="F214" s="229"/>
      <c r="G214" s="229"/>
      <c r="H214" s="229"/>
      <c r="I214" s="229"/>
      <c r="J214" s="229"/>
      <c r="K214" s="229"/>
      <c r="M214" s="162"/>
      <c r="N214" s="163"/>
      <c r="O214" s="163"/>
      <c r="Q214" s="162"/>
      <c r="R214" s="163"/>
      <c r="S214" s="163"/>
      <c r="U214" s="162"/>
      <c r="V214" s="163"/>
      <c r="W214" s="163"/>
      <c r="Y214" s="162"/>
      <c r="Z214" s="163"/>
      <c r="AA214" s="163"/>
    </row>
    <row r="215" spans="4:27">
      <c r="D215" s="146"/>
      <c r="E215" s="295"/>
      <c r="F215" s="229"/>
      <c r="G215" s="229"/>
      <c r="H215" s="229"/>
      <c r="I215" s="229"/>
      <c r="J215" s="229"/>
      <c r="K215" s="229"/>
      <c r="M215" s="162"/>
      <c r="N215" s="163"/>
      <c r="O215" s="163"/>
      <c r="Q215" s="162"/>
      <c r="R215" s="163"/>
      <c r="S215" s="163"/>
      <c r="U215" s="162"/>
      <c r="V215" s="163"/>
      <c r="W215" s="163"/>
      <c r="Y215" s="162"/>
      <c r="Z215" s="163"/>
      <c r="AA215" s="163"/>
    </row>
    <row r="216" spans="4:27">
      <c r="D216" s="146"/>
      <c r="E216" s="295"/>
      <c r="F216" s="229"/>
      <c r="G216" s="229"/>
      <c r="H216" s="229"/>
      <c r="I216" s="229"/>
      <c r="J216" s="229"/>
      <c r="K216" s="229"/>
      <c r="M216" s="162"/>
      <c r="N216" s="163"/>
      <c r="O216" s="163"/>
      <c r="Q216" s="162"/>
      <c r="R216" s="163"/>
      <c r="S216" s="163"/>
      <c r="U216" s="162"/>
      <c r="V216" s="163"/>
      <c r="W216" s="163"/>
      <c r="Y216" s="162"/>
      <c r="Z216" s="163"/>
      <c r="AA216" s="163"/>
    </row>
    <row r="217" spans="4:27">
      <c r="D217" s="146"/>
      <c r="E217" s="295"/>
      <c r="F217" s="229"/>
      <c r="G217" s="229"/>
      <c r="H217" s="229"/>
      <c r="I217" s="229"/>
      <c r="J217" s="229"/>
      <c r="K217" s="229"/>
      <c r="M217" s="162"/>
      <c r="N217" s="163"/>
      <c r="O217" s="163"/>
      <c r="Q217" s="162"/>
      <c r="R217" s="163"/>
      <c r="S217" s="163"/>
      <c r="U217" s="162"/>
      <c r="V217" s="163"/>
      <c r="W217" s="163"/>
      <c r="Y217" s="162"/>
      <c r="Z217" s="163"/>
      <c r="AA217" s="163"/>
    </row>
    <row r="218" spans="4:27">
      <c r="D218" s="146"/>
      <c r="E218" s="295"/>
      <c r="F218" s="229"/>
      <c r="G218" s="229"/>
      <c r="H218" s="229"/>
      <c r="I218" s="229"/>
      <c r="J218" s="229"/>
      <c r="K218" s="229"/>
      <c r="M218" s="162"/>
      <c r="N218" s="163"/>
      <c r="O218" s="163"/>
      <c r="Q218" s="162"/>
      <c r="R218" s="163"/>
      <c r="S218" s="163"/>
      <c r="U218" s="162"/>
      <c r="V218" s="163"/>
      <c r="W218" s="163"/>
      <c r="Y218" s="162"/>
      <c r="Z218" s="163"/>
      <c r="AA218" s="163"/>
    </row>
    <row r="219" spans="4:27">
      <c r="D219" s="146"/>
      <c r="E219" s="295"/>
      <c r="F219" s="229"/>
      <c r="G219" s="229"/>
      <c r="H219" s="229"/>
      <c r="I219" s="229"/>
      <c r="J219" s="229"/>
      <c r="K219" s="229"/>
      <c r="M219" s="162"/>
      <c r="N219" s="163"/>
      <c r="O219" s="163"/>
      <c r="Q219" s="162"/>
      <c r="R219" s="163"/>
      <c r="S219" s="163"/>
      <c r="U219" s="162"/>
      <c r="V219" s="163"/>
      <c r="W219" s="163"/>
      <c r="Y219" s="162"/>
      <c r="Z219" s="163"/>
      <c r="AA219" s="163"/>
    </row>
    <row r="220" spans="4:27">
      <c r="D220" s="146"/>
      <c r="E220" s="295"/>
      <c r="F220" s="229"/>
      <c r="G220" s="229"/>
      <c r="H220" s="229"/>
      <c r="I220" s="229"/>
      <c r="J220" s="229"/>
      <c r="K220" s="229"/>
      <c r="M220" s="162"/>
      <c r="N220" s="163"/>
      <c r="O220" s="163"/>
      <c r="Q220" s="162"/>
      <c r="R220" s="163"/>
      <c r="S220" s="163"/>
      <c r="U220" s="162"/>
      <c r="V220" s="163"/>
      <c r="W220" s="163"/>
      <c r="Y220" s="162"/>
      <c r="Z220" s="163"/>
      <c r="AA220" s="163"/>
    </row>
    <row r="221" spans="4:27">
      <c r="D221" s="146"/>
      <c r="E221" s="295"/>
      <c r="F221" s="229"/>
      <c r="G221" s="229"/>
      <c r="H221" s="229"/>
      <c r="I221" s="229"/>
      <c r="J221" s="229"/>
      <c r="K221" s="229"/>
      <c r="M221" s="162"/>
      <c r="N221" s="163"/>
      <c r="O221" s="163"/>
      <c r="Q221" s="162"/>
      <c r="R221" s="163"/>
      <c r="S221" s="163"/>
      <c r="U221" s="162"/>
      <c r="V221" s="163"/>
      <c r="W221" s="163"/>
      <c r="Y221" s="162"/>
      <c r="Z221" s="163"/>
      <c r="AA221" s="163"/>
    </row>
    <row r="222" spans="4:27">
      <c r="D222" s="146"/>
      <c r="E222" s="295"/>
      <c r="F222" s="229"/>
      <c r="G222" s="229"/>
      <c r="H222" s="229"/>
      <c r="I222" s="229"/>
      <c r="J222" s="229"/>
      <c r="K222" s="229"/>
      <c r="M222" s="162"/>
      <c r="N222" s="163"/>
      <c r="O222" s="163"/>
      <c r="Q222" s="162"/>
      <c r="R222" s="163"/>
      <c r="S222" s="163"/>
      <c r="U222" s="162"/>
      <c r="V222" s="163"/>
      <c r="W222" s="163"/>
      <c r="Y222" s="162"/>
      <c r="Z222" s="163"/>
      <c r="AA222" s="163"/>
    </row>
    <row r="223" spans="4:27">
      <c r="D223" s="146"/>
      <c r="E223" s="295"/>
      <c r="F223" s="229"/>
      <c r="G223" s="229"/>
      <c r="H223" s="229"/>
      <c r="I223" s="229"/>
      <c r="J223" s="229"/>
      <c r="K223" s="229"/>
      <c r="M223" s="162"/>
      <c r="N223" s="163"/>
      <c r="O223" s="163"/>
      <c r="Q223" s="162"/>
      <c r="R223" s="163"/>
      <c r="S223" s="163"/>
      <c r="U223" s="162"/>
      <c r="V223" s="163"/>
      <c r="W223" s="163"/>
      <c r="Y223" s="162"/>
      <c r="Z223" s="163"/>
      <c r="AA223" s="163"/>
    </row>
    <row r="224" spans="4:27">
      <c r="D224" s="146"/>
      <c r="E224" s="295"/>
      <c r="F224" s="229"/>
      <c r="G224" s="229"/>
      <c r="H224" s="229"/>
      <c r="I224" s="229"/>
      <c r="J224" s="229"/>
      <c r="K224" s="229"/>
      <c r="M224" s="162"/>
      <c r="N224" s="163"/>
      <c r="O224" s="163"/>
      <c r="Q224" s="162"/>
      <c r="R224" s="163"/>
      <c r="S224" s="163"/>
      <c r="U224" s="162"/>
      <c r="V224" s="163"/>
      <c r="W224" s="163"/>
      <c r="Y224" s="162"/>
      <c r="Z224" s="163"/>
      <c r="AA224" s="163"/>
    </row>
    <row r="225" spans="4:27">
      <c r="D225" s="146"/>
      <c r="E225" s="295"/>
      <c r="F225" s="229"/>
      <c r="G225" s="229"/>
      <c r="H225" s="229"/>
      <c r="I225" s="229"/>
      <c r="J225" s="229"/>
      <c r="K225" s="229"/>
      <c r="M225" s="162"/>
      <c r="N225" s="163"/>
      <c r="O225" s="163"/>
      <c r="Q225" s="162"/>
      <c r="R225" s="163"/>
      <c r="S225" s="163"/>
      <c r="U225" s="162"/>
      <c r="V225" s="163"/>
      <c r="W225" s="163"/>
      <c r="Y225" s="162"/>
      <c r="Z225" s="163"/>
      <c r="AA225" s="163"/>
    </row>
    <row r="226" spans="4:27">
      <c r="D226" s="146"/>
      <c r="E226" s="295"/>
      <c r="F226" s="229"/>
      <c r="G226" s="229"/>
      <c r="H226" s="229"/>
      <c r="I226" s="229"/>
      <c r="J226" s="229"/>
      <c r="K226" s="229"/>
      <c r="M226" s="162"/>
      <c r="N226" s="163"/>
      <c r="O226" s="163"/>
      <c r="Q226" s="162"/>
      <c r="R226" s="163"/>
      <c r="S226" s="163"/>
      <c r="U226" s="162"/>
      <c r="V226" s="163"/>
      <c r="W226" s="163"/>
      <c r="Y226" s="162"/>
      <c r="Z226" s="163"/>
      <c r="AA226" s="163"/>
    </row>
    <row r="227" spans="4:27">
      <c r="D227" s="146"/>
      <c r="E227" s="295"/>
      <c r="F227" s="229"/>
      <c r="G227" s="229"/>
      <c r="H227" s="229"/>
      <c r="I227" s="229"/>
      <c r="J227" s="229"/>
      <c r="K227" s="229"/>
      <c r="M227" s="162"/>
      <c r="N227" s="163"/>
      <c r="O227" s="163"/>
      <c r="Q227" s="162"/>
      <c r="R227" s="163"/>
      <c r="S227" s="163"/>
      <c r="U227" s="162"/>
      <c r="V227" s="163"/>
      <c r="W227" s="163"/>
      <c r="Y227" s="162"/>
      <c r="Z227" s="163"/>
      <c r="AA227" s="163"/>
    </row>
    <row r="228" spans="4:27">
      <c r="D228" s="146"/>
      <c r="E228" s="295"/>
      <c r="F228" s="229"/>
      <c r="G228" s="229"/>
      <c r="H228" s="229"/>
      <c r="I228" s="229"/>
      <c r="J228" s="229"/>
      <c r="K228" s="229"/>
      <c r="M228" s="162"/>
      <c r="N228" s="163"/>
      <c r="O228" s="163"/>
      <c r="Q228" s="162"/>
      <c r="R228" s="163"/>
      <c r="S228" s="163"/>
      <c r="U228" s="162"/>
      <c r="V228" s="163"/>
      <c r="W228" s="163"/>
      <c r="Y228" s="162"/>
      <c r="Z228" s="163"/>
      <c r="AA228" s="163"/>
    </row>
    <row r="229" spans="4:27">
      <c r="D229" s="146"/>
      <c r="E229" s="295"/>
      <c r="F229" s="229"/>
      <c r="G229" s="229"/>
      <c r="H229" s="229"/>
      <c r="I229" s="229"/>
      <c r="J229" s="229"/>
      <c r="K229" s="229"/>
      <c r="M229" s="162"/>
      <c r="N229" s="163"/>
      <c r="O229" s="163"/>
      <c r="Q229" s="162"/>
      <c r="R229" s="163"/>
      <c r="S229" s="163"/>
      <c r="U229" s="162"/>
      <c r="V229" s="163"/>
      <c r="W229" s="163"/>
      <c r="Y229" s="162"/>
      <c r="Z229" s="163"/>
      <c r="AA229" s="163"/>
    </row>
    <row r="230" spans="4:27">
      <c r="D230" s="146"/>
      <c r="E230" s="295"/>
      <c r="F230" s="229"/>
      <c r="G230" s="229"/>
      <c r="H230" s="229"/>
      <c r="I230" s="229"/>
      <c r="J230" s="229"/>
      <c r="K230" s="229"/>
      <c r="M230" s="162"/>
      <c r="N230" s="163"/>
      <c r="O230" s="163"/>
      <c r="Q230" s="162"/>
      <c r="R230" s="163"/>
      <c r="S230" s="163"/>
      <c r="U230" s="162"/>
      <c r="V230" s="163"/>
      <c r="W230" s="163"/>
      <c r="Y230" s="162"/>
      <c r="Z230" s="163"/>
      <c r="AA230" s="163"/>
    </row>
    <row r="231" spans="4:27">
      <c r="D231" s="146"/>
      <c r="E231" s="295"/>
      <c r="F231" s="229"/>
      <c r="G231" s="229"/>
      <c r="H231" s="229"/>
      <c r="I231" s="229"/>
      <c r="J231" s="229"/>
      <c r="K231" s="229"/>
      <c r="M231" s="162"/>
      <c r="N231" s="163"/>
      <c r="O231" s="163"/>
      <c r="Q231" s="162"/>
      <c r="R231" s="163"/>
      <c r="S231" s="163"/>
      <c r="U231" s="162"/>
      <c r="V231" s="163"/>
      <c r="W231" s="163"/>
      <c r="Y231" s="162"/>
      <c r="Z231" s="163"/>
      <c r="AA231" s="163"/>
    </row>
    <row r="232" spans="4:27">
      <c r="D232" s="146"/>
      <c r="E232" s="295"/>
      <c r="F232" s="229"/>
      <c r="G232" s="229"/>
      <c r="H232" s="229"/>
      <c r="I232" s="229"/>
      <c r="J232" s="229"/>
      <c r="K232" s="229"/>
      <c r="M232" s="162"/>
      <c r="N232" s="163"/>
      <c r="O232" s="163"/>
      <c r="Q232" s="162"/>
      <c r="R232" s="163"/>
      <c r="S232" s="163"/>
      <c r="U232" s="162"/>
      <c r="V232" s="163"/>
      <c r="W232" s="163"/>
      <c r="Y232" s="162"/>
      <c r="Z232" s="163"/>
      <c r="AA232" s="163"/>
    </row>
    <row r="233" spans="4:27">
      <c r="D233" s="146"/>
      <c r="E233" s="295"/>
      <c r="F233" s="229"/>
      <c r="G233" s="229"/>
      <c r="H233" s="229"/>
      <c r="I233" s="229"/>
      <c r="J233" s="229"/>
      <c r="K233" s="229"/>
      <c r="M233" s="162"/>
      <c r="N233" s="163"/>
      <c r="O233" s="163"/>
      <c r="Q233" s="162"/>
      <c r="R233" s="163"/>
      <c r="S233" s="163"/>
      <c r="U233" s="162"/>
      <c r="V233" s="163"/>
      <c r="W233" s="163"/>
      <c r="Y233" s="162"/>
      <c r="Z233" s="163"/>
      <c r="AA233" s="163"/>
    </row>
    <row r="234" spans="4:27">
      <c r="D234" s="146"/>
      <c r="E234" s="295"/>
      <c r="F234" s="229"/>
      <c r="G234" s="229"/>
      <c r="H234" s="229"/>
      <c r="I234" s="229"/>
      <c r="J234" s="229"/>
      <c r="K234" s="229"/>
      <c r="M234" s="162"/>
      <c r="N234" s="163"/>
      <c r="O234" s="163"/>
      <c r="Q234" s="162"/>
      <c r="R234" s="163"/>
      <c r="S234" s="163"/>
      <c r="U234" s="162"/>
      <c r="V234" s="163"/>
      <c r="W234" s="163"/>
      <c r="Y234" s="162"/>
      <c r="Z234" s="163"/>
      <c r="AA234" s="163"/>
    </row>
    <row r="235" spans="4:27">
      <c r="D235" s="146"/>
      <c r="E235" s="295"/>
      <c r="F235" s="229"/>
      <c r="G235" s="229"/>
      <c r="H235" s="229"/>
      <c r="I235" s="229"/>
      <c r="J235" s="229"/>
      <c r="K235" s="229"/>
      <c r="M235" s="162"/>
      <c r="N235" s="163"/>
      <c r="O235" s="163"/>
      <c r="Q235" s="162"/>
      <c r="R235" s="163"/>
      <c r="S235" s="163"/>
      <c r="U235" s="162"/>
      <c r="V235" s="163"/>
      <c r="W235" s="163"/>
      <c r="Y235" s="162"/>
      <c r="Z235" s="163"/>
      <c r="AA235" s="163"/>
    </row>
    <row r="236" spans="4:27">
      <c r="D236" s="146"/>
      <c r="E236" s="295"/>
      <c r="F236" s="229"/>
      <c r="G236" s="229"/>
      <c r="H236" s="229"/>
      <c r="I236" s="229"/>
      <c r="J236" s="229"/>
      <c r="K236" s="229"/>
      <c r="M236" s="162"/>
      <c r="N236" s="163"/>
      <c r="O236" s="163"/>
      <c r="Q236" s="162"/>
      <c r="R236" s="163"/>
      <c r="S236" s="163"/>
      <c r="U236" s="162"/>
      <c r="V236" s="163"/>
      <c r="W236" s="163"/>
      <c r="Y236" s="162"/>
      <c r="Z236" s="163"/>
      <c r="AA236" s="163"/>
    </row>
    <row r="237" spans="4:27">
      <c r="D237" s="146"/>
      <c r="E237" s="295"/>
      <c r="F237" s="229"/>
      <c r="G237" s="229"/>
      <c r="H237" s="229"/>
      <c r="I237" s="229"/>
      <c r="J237" s="229"/>
      <c r="K237" s="229"/>
      <c r="M237" s="162"/>
      <c r="N237" s="163"/>
      <c r="O237" s="163"/>
      <c r="Q237" s="162"/>
      <c r="R237" s="163"/>
      <c r="S237" s="163"/>
      <c r="U237" s="162"/>
      <c r="V237" s="163"/>
      <c r="W237" s="163"/>
      <c r="Y237" s="162"/>
      <c r="Z237" s="163"/>
      <c r="AA237" s="163"/>
    </row>
    <row r="238" spans="4:27">
      <c r="D238" s="146"/>
      <c r="E238" s="295"/>
      <c r="F238" s="229"/>
      <c r="G238" s="229"/>
      <c r="H238" s="229"/>
      <c r="I238" s="229"/>
      <c r="J238" s="229"/>
      <c r="K238" s="229"/>
      <c r="M238" s="162"/>
      <c r="N238" s="163"/>
      <c r="O238" s="163"/>
      <c r="Q238" s="162"/>
      <c r="R238" s="163"/>
      <c r="S238" s="163"/>
      <c r="U238" s="162"/>
      <c r="V238" s="163"/>
      <c r="W238" s="163"/>
      <c r="Y238" s="162"/>
      <c r="Z238" s="163"/>
      <c r="AA238" s="163"/>
    </row>
    <row r="239" spans="4:27">
      <c r="D239" s="146"/>
      <c r="E239" s="295"/>
      <c r="F239" s="229"/>
      <c r="G239" s="229"/>
      <c r="H239" s="229"/>
      <c r="I239" s="229"/>
      <c r="J239" s="229"/>
      <c r="K239" s="229"/>
      <c r="M239" s="162"/>
      <c r="N239" s="163"/>
      <c r="O239" s="163"/>
      <c r="Q239" s="162"/>
      <c r="R239" s="163"/>
      <c r="S239" s="163"/>
      <c r="U239" s="162"/>
      <c r="V239" s="163"/>
      <c r="W239" s="163"/>
      <c r="Y239" s="162"/>
      <c r="Z239" s="163"/>
      <c r="AA239" s="163"/>
    </row>
    <row r="240" spans="4:27">
      <c r="D240" s="146"/>
      <c r="E240" s="295"/>
      <c r="F240" s="229"/>
      <c r="G240" s="229"/>
      <c r="H240" s="229"/>
      <c r="I240" s="229"/>
      <c r="J240" s="229"/>
      <c r="K240" s="229"/>
      <c r="M240" s="162"/>
      <c r="N240" s="163"/>
      <c r="O240" s="163"/>
      <c r="Q240" s="162"/>
      <c r="R240" s="163"/>
      <c r="S240" s="163"/>
      <c r="U240" s="162"/>
      <c r="V240" s="163"/>
      <c r="W240" s="163"/>
      <c r="Y240" s="162"/>
      <c r="Z240" s="163"/>
      <c r="AA240" s="163"/>
    </row>
    <row r="241" spans="4:27">
      <c r="D241" s="146"/>
      <c r="E241" s="295"/>
      <c r="F241" s="229"/>
      <c r="G241" s="229"/>
      <c r="H241" s="229"/>
      <c r="I241" s="229"/>
      <c r="J241" s="229"/>
      <c r="K241" s="229"/>
      <c r="M241" s="162"/>
      <c r="N241" s="163"/>
      <c r="O241" s="163"/>
      <c r="Q241" s="162"/>
      <c r="R241" s="163"/>
      <c r="S241" s="163"/>
      <c r="U241" s="162"/>
      <c r="V241" s="163"/>
      <c r="W241" s="163"/>
      <c r="Y241" s="162"/>
      <c r="Z241" s="163"/>
      <c r="AA241" s="163"/>
    </row>
    <row r="242" spans="4:27">
      <c r="D242" s="146"/>
      <c r="E242" s="295"/>
      <c r="F242" s="229"/>
      <c r="G242" s="229"/>
      <c r="H242" s="229"/>
      <c r="I242" s="229"/>
      <c r="J242" s="229"/>
      <c r="K242" s="229"/>
      <c r="M242" s="162"/>
      <c r="N242" s="163"/>
      <c r="O242" s="163"/>
      <c r="Q242" s="162"/>
      <c r="R242" s="163"/>
      <c r="S242" s="163"/>
      <c r="U242" s="162"/>
      <c r="V242" s="163"/>
      <c r="W242" s="163"/>
      <c r="Y242" s="162"/>
      <c r="Z242" s="163"/>
      <c r="AA242" s="163"/>
    </row>
    <row r="243" spans="4:27">
      <c r="D243" s="146"/>
      <c r="E243" s="295"/>
      <c r="F243" s="229"/>
      <c r="G243" s="229"/>
      <c r="H243" s="229"/>
      <c r="I243" s="229"/>
      <c r="J243" s="229"/>
      <c r="K243" s="229"/>
      <c r="M243" s="162"/>
      <c r="N243" s="163"/>
      <c r="O243" s="163"/>
      <c r="Q243" s="162"/>
      <c r="R243" s="163"/>
      <c r="S243" s="163"/>
      <c r="U243" s="162"/>
      <c r="V243" s="163"/>
      <c r="W243" s="163"/>
      <c r="Y243" s="162"/>
      <c r="Z243" s="163"/>
      <c r="AA243" s="163"/>
    </row>
    <row r="244" spans="4:27">
      <c r="D244" s="146"/>
      <c r="E244" s="295"/>
      <c r="F244" s="229"/>
      <c r="G244" s="229"/>
      <c r="H244" s="229"/>
      <c r="I244" s="229"/>
      <c r="J244" s="229"/>
      <c r="K244" s="229"/>
      <c r="M244" s="162"/>
      <c r="N244" s="163"/>
      <c r="O244" s="163"/>
      <c r="Q244" s="162"/>
      <c r="R244" s="163"/>
      <c r="S244" s="163"/>
      <c r="U244" s="162"/>
      <c r="V244" s="163"/>
      <c r="W244" s="163"/>
      <c r="Y244" s="162"/>
      <c r="Z244" s="163"/>
      <c r="AA244" s="163"/>
    </row>
    <row r="245" spans="4:27">
      <c r="D245" s="146"/>
      <c r="E245" s="295"/>
      <c r="F245" s="229"/>
      <c r="G245" s="229"/>
      <c r="H245" s="229"/>
      <c r="I245" s="229"/>
      <c r="J245" s="229"/>
      <c r="K245" s="229"/>
      <c r="M245" s="162"/>
      <c r="N245" s="163"/>
      <c r="O245" s="163"/>
      <c r="Q245" s="162"/>
      <c r="R245" s="163"/>
      <c r="S245" s="163"/>
      <c r="U245" s="162"/>
      <c r="V245" s="163"/>
      <c r="W245" s="163"/>
      <c r="Y245" s="162"/>
      <c r="Z245" s="163"/>
      <c r="AA245" s="163"/>
    </row>
    <row r="246" spans="4:27">
      <c r="D246" s="146"/>
      <c r="E246" s="295"/>
      <c r="F246" s="229"/>
      <c r="G246" s="229"/>
      <c r="H246" s="229"/>
      <c r="I246" s="229"/>
      <c r="J246" s="229"/>
      <c r="K246" s="229"/>
      <c r="M246" s="162"/>
      <c r="N246" s="163"/>
      <c r="O246" s="163"/>
      <c r="Q246" s="162"/>
      <c r="R246" s="163"/>
      <c r="S246" s="163"/>
      <c r="U246" s="162"/>
      <c r="V246" s="163"/>
      <c r="W246" s="163"/>
      <c r="Y246" s="162"/>
      <c r="Z246" s="163"/>
      <c r="AA246" s="163"/>
    </row>
    <row r="247" spans="4:27">
      <c r="D247" s="146"/>
      <c r="E247" s="295"/>
      <c r="F247" s="229"/>
      <c r="G247" s="229"/>
      <c r="H247" s="229"/>
      <c r="I247" s="229"/>
      <c r="J247" s="229"/>
      <c r="K247" s="229"/>
      <c r="M247" s="162"/>
      <c r="N247" s="163"/>
      <c r="O247" s="163"/>
      <c r="Q247" s="162"/>
      <c r="R247" s="163"/>
      <c r="S247" s="163"/>
      <c r="U247" s="162"/>
      <c r="V247" s="163"/>
      <c r="W247" s="163"/>
      <c r="Y247" s="162"/>
      <c r="Z247" s="163"/>
      <c r="AA247" s="163"/>
    </row>
    <row r="248" spans="4:27">
      <c r="D248" s="146"/>
      <c r="E248" s="295"/>
      <c r="F248" s="229"/>
      <c r="G248" s="229"/>
      <c r="H248" s="229"/>
      <c r="I248" s="229"/>
      <c r="J248" s="229"/>
      <c r="K248" s="229"/>
      <c r="M248" s="162"/>
      <c r="N248" s="163"/>
      <c r="O248" s="163"/>
      <c r="Q248" s="162"/>
      <c r="R248" s="163"/>
      <c r="S248" s="163"/>
      <c r="U248" s="162"/>
      <c r="V248" s="163"/>
      <c r="W248" s="163"/>
      <c r="Y248" s="162"/>
      <c r="Z248" s="163"/>
      <c r="AA248" s="163"/>
    </row>
    <row r="249" spans="4:27">
      <c r="D249" s="146"/>
      <c r="E249" s="295"/>
      <c r="F249" s="229"/>
      <c r="G249" s="229"/>
      <c r="H249" s="229"/>
      <c r="I249" s="229"/>
      <c r="J249" s="229"/>
      <c r="K249" s="229"/>
      <c r="M249" s="162"/>
      <c r="N249" s="163"/>
      <c r="O249" s="163"/>
      <c r="Q249" s="162"/>
      <c r="R249" s="163"/>
      <c r="S249" s="163"/>
      <c r="U249" s="162"/>
      <c r="V249" s="163"/>
      <c r="W249" s="163"/>
      <c r="Y249" s="162"/>
      <c r="Z249" s="163"/>
      <c r="AA249" s="163"/>
    </row>
    <row r="250" spans="4:27">
      <c r="D250" s="146"/>
      <c r="E250" s="295"/>
      <c r="F250" s="229"/>
      <c r="G250" s="229"/>
      <c r="H250" s="229"/>
      <c r="I250" s="229"/>
      <c r="J250" s="229"/>
      <c r="K250" s="229"/>
      <c r="M250" s="162"/>
      <c r="N250" s="163"/>
      <c r="O250" s="163"/>
      <c r="Q250" s="162"/>
      <c r="R250" s="163"/>
      <c r="S250" s="163"/>
      <c r="U250" s="162"/>
      <c r="V250" s="163"/>
      <c r="W250" s="163"/>
      <c r="Y250" s="162"/>
      <c r="Z250" s="163"/>
      <c r="AA250" s="163"/>
    </row>
    <row r="251" spans="4:27">
      <c r="D251" s="146"/>
      <c r="E251" s="295"/>
      <c r="F251" s="229"/>
      <c r="G251" s="229"/>
      <c r="H251" s="229"/>
      <c r="I251" s="229"/>
      <c r="J251" s="229"/>
      <c r="K251" s="229"/>
      <c r="M251" s="162"/>
      <c r="N251" s="163"/>
      <c r="O251" s="163"/>
      <c r="Q251" s="162"/>
      <c r="R251" s="163"/>
      <c r="S251" s="163"/>
      <c r="U251" s="162"/>
      <c r="V251" s="163"/>
      <c r="W251" s="163"/>
      <c r="Y251" s="162"/>
      <c r="Z251" s="163"/>
      <c r="AA251" s="163"/>
    </row>
    <row r="252" spans="4:27">
      <c r="D252" s="146"/>
      <c r="E252" s="295"/>
      <c r="F252" s="229"/>
      <c r="G252" s="229"/>
      <c r="H252" s="229"/>
      <c r="I252" s="229"/>
      <c r="J252" s="229"/>
      <c r="K252" s="229"/>
      <c r="M252" s="162"/>
      <c r="N252" s="163"/>
      <c r="O252" s="163"/>
      <c r="Q252" s="162"/>
      <c r="R252" s="163"/>
      <c r="S252" s="163"/>
      <c r="U252" s="162"/>
      <c r="V252" s="163"/>
      <c r="W252" s="163"/>
      <c r="Y252" s="162"/>
      <c r="Z252" s="163"/>
      <c r="AA252" s="163"/>
    </row>
    <row r="253" spans="4:27">
      <c r="D253" s="146"/>
      <c r="E253" s="295"/>
      <c r="F253" s="229"/>
      <c r="G253" s="229"/>
      <c r="H253" s="229"/>
      <c r="I253" s="229"/>
      <c r="J253" s="229"/>
      <c r="K253" s="229"/>
      <c r="M253" s="162"/>
      <c r="N253" s="163"/>
      <c r="O253" s="163"/>
      <c r="Q253" s="162"/>
      <c r="R253" s="163"/>
      <c r="S253" s="163"/>
      <c r="U253" s="162"/>
      <c r="V253" s="163"/>
      <c r="W253" s="163"/>
      <c r="Y253" s="162"/>
      <c r="Z253" s="163"/>
      <c r="AA253" s="163"/>
    </row>
    <row r="254" spans="4:27">
      <c r="D254" s="146"/>
      <c r="E254" s="295"/>
      <c r="F254" s="229"/>
      <c r="G254" s="229"/>
      <c r="H254" s="229"/>
      <c r="I254" s="229"/>
      <c r="J254" s="229"/>
      <c r="K254" s="229"/>
      <c r="M254" s="162"/>
      <c r="N254" s="163"/>
      <c r="O254" s="163"/>
      <c r="Q254" s="162"/>
      <c r="R254" s="163"/>
      <c r="S254" s="163"/>
      <c r="U254" s="162"/>
      <c r="V254" s="163"/>
      <c r="W254" s="163"/>
      <c r="Y254" s="162"/>
      <c r="Z254" s="163"/>
      <c r="AA254" s="163"/>
    </row>
    <row r="255" spans="4:27">
      <c r="D255" s="146"/>
      <c r="E255" s="295"/>
      <c r="F255" s="229"/>
      <c r="G255" s="229"/>
      <c r="H255" s="229"/>
      <c r="I255" s="229"/>
      <c r="J255" s="229"/>
      <c r="K255" s="229"/>
      <c r="M255" s="162"/>
      <c r="N255" s="163"/>
      <c r="O255" s="163"/>
      <c r="Q255" s="162"/>
      <c r="R255" s="163"/>
      <c r="S255" s="163"/>
      <c r="U255" s="162"/>
      <c r="V255" s="163"/>
      <c r="W255" s="163"/>
      <c r="Y255" s="162"/>
      <c r="Z255" s="163"/>
      <c r="AA255" s="163"/>
    </row>
    <row r="256" spans="4:27">
      <c r="D256" s="146"/>
      <c r="E256" s="295"/>
      <c r="F256" s="229"/>
      <c r="G256" s="229"/>
      <c r="H256" s="229"/>
      <c r="I256" s="229"/>
      <c r="J256" s="229"/>
      <c r="K256" s="229"/>
      <c r="M256" s="162"/>
      <c r="N256" s="163"/>
      <c r="O256" s="163"/>
      <c r="Q256" s="162"/>
      <c r="R256" s="163"/>
      <c r="S256" s="163"/>
      <c r="U256" s="162"/>
      <c r="V256" s="163"/>
      <c r="W256" s="163"/>
      <c r="Y256" s="162"/>
      <c r="Z256" s="163"/>
      <c r="AA256" s="163"/>
    </row>
    <row r="257" spans="4:27">
      <c r="D257" s="146"/>
      <c r="E257" s="295"/>
      <c r="F257" s="229"/>
      <c r="G257" s="229"/>
      <c r="H257" s="229"/>
      <c r="I257" s="229"/>
      <c r="J257" s="229"/>
      <c r="K257" s="229"/>
      <c r="M257" s="162"/>
      <c r="N257" s="163"/>
      <c r="O257" s="163"/>
      <c r="Q257" s="162"/>
      <c r="R257" s="163"/>
      <c r="S257" s="163"/>
      <c r="U257" s="162"/>
      <c r="V257" s="163"/>
      <c r="W257" s="163"/>
      <c r="Y257" s="162"/>
      <c r="Z257" s="163"/>
      <c r="AA257" s="163"/>
    </row>
    <row r="258" spans="4:27">
      <c r="D258" s="146"/>
      <c r="E258" s="295"/>
      <c r="F258" s="229"/>
      <c r="G258" s="229"/>
      <c r="H258" s="229"/>
      <c r="I258" s="229"/>
      <c r="J258" s="229"/>
      <c r="K258" s="229"/>
      <c r="M258" s="162"/>
      <c r="N258" s="163"/>
      <c r="O258" s="163"/>
      <c r="Q258" s="162"/>
      <c r="R258" s="163"/>
      <c r="S258" s="163"/>
      <c r="U258" s="162"/>
      <c r="V258" s="163"/>
      <c r="W258" s="163"/>
      <c r="Y258" s="162"/>
      <c r="Z258" s="163"/>
      <c r="AA258" s="163"/>
    </row>
    <row r="259" spans="4:27">
      <c r="D259" s="146"/>
      <c r="E259" s="295"/>
      <c r="F259" s="229"/>
      <c r="G259" s="229"/>
      <c r="H259" s="229"/>
      <c r="I259" s="229"/>
      <c r="J259" s="229"/>
      <c r="K259" s="229"/>
      <c r="M259" s="162"/>
      <c r="N259" s="163"/>
      <c r="O259" s="163"/>
      <c r="Q259" s="162"/>
      <c r="R259" s="163"/>
      <c r="S259" s="163"/>
      <c r="U259" s="162"/>
      <c r="V259" s="163"/>
      <c r="W259" s="163"/>
      <c r="Y259" s="162"/>
      <c r="Z259" s="163"/>
      <c r="AA259" s="163"/>
    </row>
    <row r="260" spans="4:27">
      <c r="D260" s="146"/>
      <c r="E260" s="295"/>
      <c r="F260" s="229"/>
      <c r="G260" s="229"/>
      <c r="H260" s="229"/>
      <c r="I260" s="229"/>
      <c r="J260" s="229"/>
      <c r="K260" s="229"/>
      <c r="M260" s="162"/>
      <c r="N260" s="163"/>
      <c r="O260" s="163"/>
      <c r="Q260" s="162"/>
      <c r="R260" s="163"/>
      <c r="S260" s="163"/>
      <c r="U260" s="162"/>
      <c r="V260" s="163"/>
      <c r="W260" s="163"/>
      <c r="Y260" s="162"/>
      <c r="Z260" s="163"/>
      <c r="AA260" s="163"/>
    </row>
    <row r="261" spans="4:27">
      <c r="D261" s="146"/>
      <c r="E261" s="295"/>
      <c r="F261" s="229"/>
      <c r="G261" s="229"/>
      <c r="H261" s="229"/>
      <c r="I261" s="229"/>
      <c r="J261" s="229"/>
      <c r="K261" s="229"/>
      <c r="M261" s="162"/>
      <c r="N261" s="163"/>
      <c r="O261" s="163"/>
      <c r="Q261" s="162"/>
      <c r="R261" s="163"/>
      <c r="S261" s="163"/>
      <c r="U261" s="162"/>
      <c r="V261" s="163"/>
      <c r="W261" s="163"/>
      <c r="Y261" s="162"/>
      <c r="Z261" s="163"/>
      <c r="AA261" s="163"/>
    </row>
    <row r="262" spans="4:27">
      <c r="D262" s="146"/>
      <c r="E262" s="295"/>
      <c r="F262" s="229"/>
      <c r="G262" s="229"/>
      <c r="H262" s="229"/>
      <c r="I262" s="229"/>
      <c r="J262" s="229"/>
      <c r="K262" s="229"/>
      <c r="M262" s="162"/>
      <c r="N262" s="163"/>
      <c r="O262" s="163"/>
      <c r="Q262" s="162"/>
      <c r="R262" s="163"/>
      <c r="S262" s="163"/>
      <c r="U262" s="162"/>
      <c r="V262" s="163"/>
      <c r="W262" s="163"/>
      <c r="Y262" s="162"/>
      <c r="Z262" s="163"/>
      <c r="AA262" s="163"/>
    </row>
    <row r="263" spans="4:27">
      <c r="D263" s="146"/>
      <c r="E263" s="295"/>
      <c r="F263" s="229"/>
      <c r="G263" s="229"/>
      <c r="H263" s="229"/>
      <c r="I263" s="229"/>
      <c r="J263" s="229"/>
      <c r="K263" s="229"/>
      <c r="M263" s="162"/>
      <c r="N263" s="163"/>
      <c r="O263" s="163"/>
      <c r="Q263" s="162"/>
      <c r="R263" s="163"/>
      <c r="S263" s="163"/>
      <c r="U263" s="162"/>
      <c r="V263" s="163"/>
      <c r="W263" s="163"/>
      <c r="Y263" s="162"/>
      <c r="Z263" s="163"/>
      <c r="AA263" s="163"/>
    </row>
    <row r="264" spans="4:27">
      <c r="D264" s="146"/>
      <c r="E264" s="295"/>
      <c r="F264" s="229"/>
      <c r="G264" s="229"/>
      <c r="H264" s="229"/>
      <c r="I264" s="229"/>
      <c r="J264" s="229"/>
      <c r="K264" s="229"/>
      <c r="M264" s="162"/>
      <c r="N264" s="163"/>
      <c r="O264" s="163"/>
      <c r="Q264" s="162"/>
      <c r="R264" s="163"/>
      <c r="S264" s="163"/>
      <c r="U264" s="162"/>
      <c r="V264" s="163"/>
      <c r="W264" s="163"/>
      <c r="Y264" s="162"/>
      <c r="Z264" s="163"/>
      <c r="AA264" s="163"/>
    </row>
    <row r="265" spans="4:27">
      <c r="D265" s="146"/>
      <c r="E265" s="295"/>
      <c r="F265" s="229"/>
      <c r="G265" s="229"/>
      <c r="H265" s="229"/>
      <c r="I265" s="229"/>
      <c r="J265" s="229"/>
      <c r="K265" s="229"/>
      <c r="M265" s="162"/>
      <c r="N265" s="163"/>
      <c r="O265" s="163"/>
      <c r="Q265" s="162"/>
      <c r="R265" s="163"/>
      <c r="S265" s="163"/>
      <c r="U265" s="162"/>
      <c r="V265" s="163"/>
      <c r="W265" s="163"/>
      <c r="Y265" s="162"/>
      <c r="Z265" s="163"/>
      <c r="AA265" s="163"/>
    </row>
    <row r="266" spans="4:27">
      <c r="D266" s="146"/>
      <c r="E266" s="295"/>
      <c r="F266" s="229"/>
      <c r="G266" s="229"/>
      <c r="H266" s="229"/>
      <c r="I266" s="229"/>
      <c r="J266" s="229"/>
      <c r="K266" s="229"/>
      <c r="M266" s="162"/>
      <c r="N266" s="163"/>
      <c r="O266" s="163"/>
      <c r="Q266" s="162"/>
      <c r="R266" s="163"/>
      <c r="S266" s="163"/>
      <c r="U266" s="162"/>
      <c r="V266" s="163"/>
      <c r="W266" s="163"/>
      <c r="Y266" s="162"/>
      <c r="Z266" s="163"/>
      <c r="AA266" s="163"/>
    </row>
    <row r="267" spans="4:27">
      <c r="D267" s="146"/>
      <c r="E267" s="295"/>
      <c r="F267" s="229"/>
      <c r="G267" s="229"/>
      <c r="H267" s="229"/>
      <c r="I267" s="229"/>
      <c r="J267" s="229"/>
      <c r="K267" s="229"/>
      <c r="M267" s="162"/>
      <c r="N267" s="163"/>
      <c r="O267" s="163"/>
      <c r="Q267" s="162"/>
      <c r="R267" s="163"/>
      <c r="S267" s="163"/>
      <c r="U267" s="162"/>
      <c r="V267" s="163"/>
      <c r="W267" s="163"/>
      <c r="Y267" s="162"/>
      <c r="Z267" s="163"/>
      <c r="AA267" s="163"/>
    </row>
    <row r="268" spans="4:27">
      <c r="D268" s="146"/>
      <c r="E268" s="295"/>
      <c r="F268" s="229"/>
      <c r="G268" s="229"/>
      <c r="H268" s="229"/>
      <c r="I268" s="229"/>
      <c r="J268" s="229"/>
      <c r="K268" s="229"/>
      <c r="M268" s="162"/>
      <c r="N268" s="163"/>
      <c r="O268" s="163"/>
      <c r="Q268" s="162"/>
      <c r="R268" s="163"/>
      <c r="S268" s="163"/>
      <c r="U268" s="162"/>
      <c r="V268" s="163"/>
      <c r="W268" s="163"/>
      <c r="Y268" s="162"/>
      <c r="Z268" s="163"/>
      <c r="AA268" s="163"/>
    </row>
    <row r="269" spans="4:27">
      <c r="D269" s="146"/>
      <c r="E269" s="295"/>
      <c r="F269" s="229"/>
      <c r="G269" s="229"/>
      <c r="H269" s="229"/>
      <c r="I269" s="229"/>
      <c r="J269" s="229"/>
      <c r="K269" s="229"/>
      <c r="M269" s="162"/>
      <c r="N269" s="163"/>
      <c r="O269" s="163"/>
      <c r="Q269" s="162"/>
      <c r="R269" s="163"/>
      <c r="S269" s="163"/>
      <c r="U269" s="162"/>
      <c r="V269" s="163"/>
      <c r="W269" s="163"/>
      <c r="Y269" s="162"/>
      <c r="Z269" s="163"/>
      <c r="AA269" s="163"/>
    </row>
    <row r="270" spans="4:27">
      <c r="D270" s="146"/>
      <c r="E270" s="295"/>
      <c r="F270" s="229"/>
      <c r="G270" s="229"/>
      <c r="H270" s="229"/>
      <c r="I270" s="229"/>
      <c r="J270" s="229"/>
      <c r="K270" s="229"/>
      <c r="M270" s="162"/>
      <c r="N270" s="163"/>
      <c r="O270" s="163"/>
      <c r="Q270" s="162"/>
      <c r="R270" s="163"/>
      <c r="S270" s="163"/>
      <c r="U270" s="162"/>
      <c r="V270" s="163"/>
      <c r="W270" s="163"/>
      <c r="Y270" s="162"/>
      <c r="Z270" s="163"/>
      <c r="AA270" s="163"/>
    </row>
    <row r="271" spans="4:27">
      <c r="D271" s="146"/>
      <c r="E271" s="295"/>
      <c r="F271" s="229"/>
      <c r="G271" s="229"/>
      <c r="H271" s="229"/>
      <c r="I271" s="229"/>
      <c r="J271" s="229"/>
      <c r="K271" s="229"/>
      <c r="M271" s="162"/>
      <c r="N271" s="163"/>
      <c r="O271" s="163"/>
      <c r="Q271" s="162"/>
      <c r="R271" s="163"/>
      <c r="S271" s="163"/>
      <c r="U271" s="162"/>
      <c r="V271" s="163"/>
      <c r="W271" s="163"/>
      <c r="Y271" s="162"/>
      <c r="Z271" s="163"/>
      <c r="AA271" s="163"/>
    </row>
    <row r="272" spans="4:27">
      <c r="D272" s="146"/>
      <c r="E272" s="295"/>
      <c r="F272" s="229"/>
      <c r="G272" s="229"/>
      <c r="H272" s="229"/>
      <c r="I272" s="229"/>
      <c r="J272" s="229"/>
      <c r="K272" s="229"/>
      <c r="M272" s="162"/>
      <c r="N272" s="163"/>
      <c r="O272" s="163"/>
      <c r="Q272" s="162"/>
      <c r="R272" s="163"/>
      <c r="S272" s="163"/>
      <c r="U272" s="162"/>
      <c r="V272" s="163"/>
      <c r="W272" s="163"/>
      <c r="Y272" s="162"/>
      <c r="Z272" s="163"/>
      <c r="AA272" s="163"/>
    </row>
    <row r="273" spans="4:27">
      <c r="D273" s="146"/>
      <c r="E273" s="295"/>
      <c r="F273" s="229"/>
      <c r="G273" s="229"/>
      <c r="H273" s="229"/>
      <c r="I273" s="229"/>
      <c r="J273" s="229"/>
      <c r="K273" s="229"/>
      <c r="M273" s="162"/>
      <c r="N273" s="163"/>
      <c r="O273" s="163"/>
      <c r="Q273" s="162"/>
      <c r="R273" s="163"/>
      <c r="S273" s="163"/>
      <c r="U273" s="162"/>
      <c r="V273" s="163"/>
      <c r="W273" s="163"/>
      <c r="Y273" s="162"/>
      <c r="Z273" s="163"/>
      <c r="AA273" s="163"/>
    </row>
    <row r="274" spans="4:27">
      <c r="D274" s="146"/>
      <c r="E274" s="295"/>
      <c r="F274" s="229"/>
      <c r="G274" s="229"/>
      <c r="H274" s="229"/>
      <c r="I274" s="229"/>
      <c r="J274" s="229"/>
      <c r="K274" s="229"/>
      <c r="M274" s="162"/>
      <c r="N274" s="163"/>
      <c r="O274" s="163"/>
      <c r="Q274" s="162"/>
      <c r="R274" s="163"/>
      <c r="S274" s="163"/>
      <c r="U274" s="162"/>
      <c r="V274" s="163"/>
      <c r="W274" s="163"/>
      <c r="Y274" s="162"/>
      <c r="Z274" s="163"/>
      <c r="AA274" s="163"/>
    </row>
    <row r="275" spans="4:27">
      <c r="D275" s="146"/>
      <c r="E275" s="295"/>
      <c r="F275" s="229"/>
      <c r="G275" s="229"/>
      <c r="H275" s="229"/>
      <c r="I275" s="229"/>
      <c r="J275" s="229"/>
      <c r="K275" s="229"/>
      <c r="M275" s="162"/>
      <c r="N275" s="163"/>
      <c r="O275" s="163"/>
      <c r="Q275" s="162"/>
      <c r="R275" s="163"/>
      <c r="S275" s="163"/>
      <c r="U275" s="162"/>
      <c r="V275" s="163"/>
      <c r="W275" s="163"/>
      <c r="Y275" s="162"/>
      <c r="Z275" s="163"/>
      <c r="AA275" s="163"/>
    </row>
    <row r="276" spans="4:27">
      <c r="D276" s="146"/>
      <c r="E276" s="295"/>
      <c r="F276" s="229"/>
      <c r="G276" s="229"/>
      <c r="H276" s="229"/>
      <c r="I276" s="229"/>
      <c r="J276" s="229"/>
      <c r="K276" s="229"/>
      <c r="M276" s="162"/>
      <c r="N276" s="163"/>
      <c r="O276" s="163"/>
      <c r="Q276" s="162"/>
      <c r="R276" s="163"/>
      <c r="S276" s="163"/>
      <c r="U276" s="162"/>
      <c r="V276" s="163"/>
      <c r="W276" s="163"/>
      <c r="Y276" s="162"/>
      <c r="Z276" s="163"/>
      <c r="AA276" s="163"/>
    </row>
    <row r="277" spans="4:27">
      <c r="D277" s="146"/>
      <c r="E277" s="295"/>
      <c r="F277" s="229"/>
      <c r="G277" s="229"/>
      <c r="H277" s="229"/>
      <c r="I277" s="229"/>
      <c r="J277" s="229"/>
      <c r="K277" s="229"/>
      <c r="M277" s="162"/>
      <c r="N277" s="163"/>
      <c r="O277" s="163"/>
      <c r="Q277" s="162"/>
      <c r="R277" s="163"/>
      <c r="S277" s="163"/>
      <c r="U277" s="162"/>
      <c r="V277" s="163"/>
      <c r="W277" s="163"/>
      <c r="Y277" s="162"/>
      <c r="Z277" s="163"/>
      <c r="AA277" s="163"/>
    </row>
    <row r="278" spans="4:27">
      <c r="D278" s="146"/>
      <c r="E278" s="295"/>
      <c r="F278" s="229"/>
      <c r="G278" s="229"/>
      <c r="H278" s="229"/>
      <c r="I278" s="229"/>
      <c r="J278" s="229"/>
      <c r="K278" s="229"/>
      <c r="M278" s="162"/>
      <c r="N278" s="163"/>
      <c r="O278" s="163"/>
      <c r="Q278" s="162"/>
      <c r="R278" s="163"/>
      <c r="S278" s="163"/>
      <c r="U278" s="162"/>
      <c r="V278" s="163"/>
      <c r="W278" s="163"/>
      <c r="Y278" s="162"/>
      <c r="Z278" s="163"/>
      <c r="AA278" s="163"/>
    </row>
    <row r="279" spans="4:27">
      <c r="D279" s="146"/>
      <c r="E279" s="295"/>
      <c r="F279" s="229"/>
      <c r="G279" s="229"/>
      <c r="H279" s="229"/>
      <c r="I279" s="229"/>
      <c r="J279" s="229"/>
      <c r="K279" s="229"/>
      <c r="M279" s="162"/>
      <c r="N279" s="163"/>
      <c r="O279" s="163"/>
      <c r="Q279" s="162"/>
      <c r="R279" s="163"/>
      <c r="S279" s="163"/>
      <c r="U279" s="162"/>
      <c r="V279" s="163"/>
      <c r="W279" s="163"/>
      <c r="Y279" s="162"/>
      <c r="Z279" s="163"/>
      <c r="AA279" s="163"/>
    </row>
    <row r="280" spans="4:27">
      <c r="D280" s="146"/>
      <c r="E280" s="295"/>
      <c r="F280" s="229"/>
      <c r="G280" s="229"/>
      <c r="H280" s="229"/>
      <c r="I280" s="229"/>
      <c r="J280" s="229"/>
      <c r="K280" s="229"/>
      <c r="M280" s="162"/>
      <c r="N280" s="163"/>
      <c r="O280" s="163"/>
      <c r="Q280" s="162"/>
      <c r="R280" s="163"/>
      <c r="S280" s="163"/>
      <c r="U280" s="162"/>
      <c r="V280" s="163"/>
      <c r="W280" s="163"/>
      <c r="Y280" s="162"/>
      <c r="Z280" s="163"/>
      <c r="AA280" s="163"/>
    </row>
    <row r="281" spans="4:27">
      <c r="D281" s="146"/>
      <c r="E281" s="295"/>
      <c r="F281" s="229"/>
      <c r="G281" s="229"/>
      <c r="H281" s="229"/>
      <c r="I281" s="229"/>
      <c r="J281" s="229"/>
      <c r="K281" s="229"/>
      <c r="M281" s="162"/>
      <c r="N281" s="163"/>
      <c r="O281" s="163"/>
      <c r="Q281" s="162"/>
      <c r="R281" s="163"/>
      <c r="S281" s="163"/>
      <c r="U281" s="162"/>
      <c r="V281" s="163"/>
      <c r="W281" s="163"/>
      <c r="Y281" s="162"/>
      <c r="Z281" s="163"/>
      <c r="AA281" s="163"/>
    </row>
    <row r="282" spans="4:27">
      <c r="D282" s="146"/>
      <c r="E282" s="295"/>
      <c r="F282" s="229"/>
      <c r="G282" s="229"/>
      <c r="H282" s="229"/>
      <c r="I282" s="229"/>
      <c r="J282" s="229"/>
      <c r="K282" s="229"/>
      <c r="M282" s="162"/>
      <c r="N282" s="163"/>
      <c r="O282" s="163"/>
      <c r="Q282" s="162"/>
      <c r="R282" s="163"/>
      <c r="S282" s="163"/>
      <c r="U282" s="162"/>
      <c r="V282" s="163"/>
      <c r="W282" s="163"/>
      <c r="Y282" s="162"/>
      <c r="Z282" s="163"/>
      <c r="AA282" s="163"/>
    </row>
    <row r="283" spans="4:27">
      <c r="D283" s="146"/>
      <c r="E283" s="295"/>
      <c r="F283" s="229"/>
      <c r="G283" s="229"/>
      <c r="H283" s="229"/>
      <c r="I283" s="229"/>
      <c r="J283" s="229"/>
      <c r="K283" s="229"/>
      <c r="M283" s="162"/>
      <c r="N283" s="163"/>
      <c r="O283" s="163"/>
      <c r="Q283" s="162"/>
      <c r="R283" s="163"/>
      <c r="S283" s="163"/>
      <c r="U283" s="162"/>
      <c r="V283" s="163"/>
      <c r="W283" s="163"/>
      <c r="Y283" s="162"/>
      <c r="Z283" s="163"/>
      <c r="AA283" s="163"/>
    </row>
    <row r="284" spans="4:27">
      <c r="D284" s="146"/>
      <c r="E284" s="295"/>
      <c r="F284" s="229"/>
      <c r="G284" s="229"/>
      <c r="H284" s="229"/>
      <c r="I284" s="229"/>
      <c r="J284" s="229"/>
      <c r="K284" s="229"/>
      <c r="M284" s="162"/>
      <c r="N284" s="163"/>
      <c r="O284" s="163"/>
      <c r="Q284" s="162"/>
      <c r="R284" s="163"/>
      <c r="S284" s="163"/>
      <c r="U284" s="162"/>
      <c r="V284" s="163"/>
      <c r="W284" s="163"/>
      <c r="Y284" s="162"/>
      <c r="Z284" s="163"/>
      <c r="AA284" s="163"/>
    </row>
    <row r="285" spans="4:27">
      <c r="D285" s="146"/>
      <c r="E285" s="295"/>
      <c r="F285" s="229"/>
      <c r="G285" s="229"/>
      <c r="H285" s="229"/>
      <c r="I285" s="229"/>
      <c r="J285" s="229"/>
      <c r="K285" s="229"/>
      <c r="M285" s="162"/>
      <c r="N285" s="163"/>
      <c r="O285" s="163"/>
      <c r="Q285" s="162"/>
      <c r="R285" s="163"/>
      <c r="S285" s="163"/>
      <c r="U285" s="162"/>
      <c r="V285" s="163"/>
      <c r="W285" s="163"/>
      <c r="Y285" s="162"/>
      <c r="Z285" s="163"/>
      <c r="AA285" s="163"/>
    </row>
    <row r="286" spans="4:27">
      <c r="D286" s="146"/>
      <c r="E286" s="295"/>
      <c r="F286" s="229"/>
      <c r="G286" s="229"/>
      <c r="H286" s="229"/>
      <c r="I286" s="229"/>
      <c r="J286" s="229"/>
      <c r="K286" s="229"/>
      <c r="M286" s="162"/>
      <c r="N286" s="163"/>
      <c r="O286" s="163"/>
      <c r="Q286" s="162"/>
      <c r="R286" s="163"/>
      <c r="S286" s="163"/>
      <c r="U286" s="162"/>
      <c r="V286" s="163"/>
      <c r="W286" s="163"/>
      <c r="Y286" s="162"/>
      <c r="Z286" s="163"/>
      <c r="AA286" s="163"/>
    </row>
    <row r="287" spans="4:27">
      <c r="D287" s="146"/>
      <c r="E287" s="295"/>
      <c r="F287" s="229"/>
      <c r="G287" s="229"/>
      <c r="H287" s="229"/>
      <c r="I287" s="229"/>
      <c r="J287" s="229"/>
      <c r="K287" s="229"/>
      <c r="M287" s="162"/>
      <c r="N287" s="163"/>
      <c r="O287" s="163"/>
      <c r="Q287" s="162"/>
      <c r="R287" s="163"/>
      <c r="S287" s="163"/>
      <c r="U287" s="162"/>
      <c r="V287" s="163"/>
      <c r="W287" s="163"/>
      <c r="Y287" s="162"/>
      <c r="Z287" s="163"/>
      <c r="AA287" s="163"/>
    </row>
    <row r="288" spans="4:27">
      <c r="D288" s="146"/>
      <c r="E288" s="295"/>
      <c r="F288" s="229"/>
      <c r="G288" s="229"/>
      <c r="H288" s="229"/>
      <c r="I288" s="229"/>
      <c r="J288" s="229"/>
      <c r="K288" s="229"/>
      <c r="M288" s="162"/>
      <c r="N288" s="163"/>
      <c r="O288" s="163"/>
      <c r="Q288" s="162"/>
      <c r="R288" s="163"/>
      <c r="S288" s="163"/>
      <c r="U288" s="162"/>
      <c r="V288" s="163"/>
      <c r="W288" s="163"/>
      <c r="Y288" s="162"/>
      <c r="Z288" s="163"/>
      <c r="AA288" s="163"/>
    </row>
    <row r="289" spans="4:27">
      <c r="D289" s="146"/>
      <c r="E289" s="295"/>
      <c r="F289" s="229"/>
      <c r="G289" s="229"/>
      <c r="H289" s="229"/>
      <c r="I289" s="229"/>
      <c r="J289" s="229"/>
      <c r="K289" s="229"/>
      <c r="M289" s="162"/>
      <c r="N289" s="163"/>
      <c r="O289" s="163"/>
      <c r="Q289" s="162"/>
      <c r="R289" s="163"/>
      <c r="S289" s="163"/>
      <c r="U289" s="162"/>
      <c r="V289" s="163"/>
      <c r="W289" s="163"/>
      <c r="Y289" s="162"/>
      <c r="Z289" s="163"/>
      <c r="AA289" s="163"/>
    </row>
    <row r="290" spans="4:27">
      <c r="D290" s="146"/>
      <c r="E290" s="295"/>
      <c r="F290" s="229"/>
      <c r="G290" s="229"/>
      <c r="H290" s="229"/>
      <c r="I290" s="229"/>
      <c r="J290" s="229"/>
      <c r="K290" s="229"/>
      <c r="M290" s="162"/>
      <c r="N290" s="163"/>
      <c r="O290" s="163"/>
      <c r="Q290" s="162"/>
      <c r="R290" s="163"/>
      <c r="S290" s="163"/>
      <c r="U290" s="162"/>
      <c r="V290" s="163"/>
      <c r="W290" s="163"/>
      <c r="Y290" s="162"/>
      <c r="Z290" s="163"/>
      <c r="AA290" s="163"/>
    </row>
    <row r="291" spans="4:27">
      <c r="D291" s="146"/>
      <c r="E291" s="295"/>
      <c r="F291" s="229"/>
      <c r="G291" s="229"/>
      <c r="H291" s="229"/>
      <c r="I291" s="229"/>
      <c r="J291" s="229"/>
      <c r="K291" s="229"/>
      <c r="M291" s="162"/>
      <c r="N291" s="163"/>
      <c r="O291" s="163"/>
      <c r="Q291" s="162"/>
      <c r="R291" s="163"/>
      <c r="S291" s="163"/>
      <c r="U291" s="162"/>
      <c r="V291" s="163"/>
      <c r="W291" s="163"/>
      <c r="Y291" s="162"/>
      <c r="Z291" s="163"/>
      <c r="AA291" s="163"/>
    </row>
    <row r="292" spans="4:27">
      <c r="D292" s="146"/>
      <c r="E292" s="295"/>
      <c r="F292" s="229"/>
      <c r="G292" s="229"/>
      <c r="H292" s="229"/>
      <c r="I292" s="229"/>
      <c r="J292" s="229"/>
      <c r="K292" s="229"/>
      <c r="M292" s="162"/>
      <c r="N292" s="163"/>
      <c r="O292" s="163"/>
      <c r="Q292" s="162"/>
      <c r="R292" s="163"/>
      <c r="S292" s="163"/>
      <c r="U292" s="162"/>
      <c r="V292" s="163"/>
      <c r="W292" s="163"/>
      <c r="Y292" s="162"/>
      <c r="Z292" s="163"/>
      <c r="AA292" s="163"/>
    </row>
    <row r="293" spans="4:27">
      <c r="D293" s="146"/>
      <c r="E293" s="295"/>
      <c r="F293" s="229"/>
      <c r="G293" s="229"/>
      <c r="H293" s="229"/>
      <c r="I293" s="229"/>
      <c r="J293" s="229"/>
      <c r="K293" s="229"/>
      <c r="M293" s="162"/>
      <c r="N293" s="163"/>
      <c r="O293" s="163"/>
      <c r="Q293" s="162"/>
      <c r="R293" s="163"/>
      <c r="S293" s="163"/>
      <c r="U293" s="162"/>
      <c r="V293" s="163"/>
      <c r="W293" s="163"/>
      <c r="Y293" s="162"/>
      <c r="Z293" s="163"/>
      <c r="AA293" s="163"/>
    </row>
    <row r="294" spans="4:27">
      <c r="D294" s="146"/>
      <c r="E294" s="295"/>
      <c r="F294" s="229"/>
      <c r="G294" s="229"/>
      <c r="H294" s="229"/>
      <c r="I294" s="229"/>
      <c r="J294" s="229"/>
      <c r="K294" s="229"/>
      <c r="M294" s="162"/>
      <c r="N294" s="163"/>
      <c r="O294" s="163"/>
      <c r="Q294" s="162"/>
      <c r="R294" s="163"/>
      <c r="S294" s="163"/>
      <c r="U294" s="162"/>
      <c r="V294" s="163"/>
      <c r="W294" s="163"/>
      <c r="Y294" s="162"/>
      <c r="Z294" s="163"/>
      <c r="AA294" s="163"/>
    </row>
    <row r="295" spans="4:27">
      <c r="D295" s="146"/>
      <c r="E295" s="295"/>
      <c r="F295" s="229"/>
      <c r="G295" s="229"/>
      <c r="H295" s="229"/>
      <c r="I295" s="229"/>
      <c r="J295" s="229"/>
      <c r="K295" s="229"/>
      <c r="M295" s="162"/>
      <c r="N295" s="163"/>
      <c r="O295" s="163"/>
      <c r="Q295" s="162"/>
      <c r="R295" s="163"/>
      <c r="S295" s="163"/>
      <c r="U295" s="162"/>
      <c r="V295" s="163"/>
      <c r="W295" s="163"/>
      <c r="Y295" s="162"/>
      <c r="Z295" s="163"/>
      <c r="AA295" s="163"/>
    </row>
    <row r="296" spans="4:27">
      <c r="D296" s="146"/>
      <c r="E296" s="295"/>
      <c r="F296" s="229"/>
      <c r="G296" s="229"/>
      <c r="H296" s="229"/>
      <c r="I296" s="229"/>
      <c r="J296" s="229"/>
      <c r="K296" s="229"/>
      <c r="M296" s="162"/>
      <c r="N296" s="163"/>
      <c r="O296" s="163"/>
      <c r="Q296" s="162"/>
      <c r="R296" s="163"/>
      <c r="S296" s="163"/>
      <c r="U296" s="162"/>
      <c r="V296" s="163"/>
      <c r="W296" s="163"/>
      <c r="Y296" s="162"/>
      <c r="Z296" s="163"/>
      <c r="AA296" s="163"/>
    </row>
    <row r="297" spans="4:27">
      <c r="D297" s="146"/>
      <c r="E297" s="295"/>
      <c r="F297" s="229"/>
      <c r="G297" s="229"/>
      <c r="H297" s="229"/>
      <c r="I297" s="229"/>
      <c r="J297" s="229"/>
      <c r="K297" s="229"/>
      <c r="M297" s="162"/>
      <c r="N297" s="163"/>
      <c r="O297" s="163"/>
      <c r="Q297" s="162"/>
      <c r="R297" s="163"/>
      <c r="S297" s="163"/>
      <c r="U297" s="162"/>
      <c r="V297" s="163"/>
      <c r="W297" s="163"/>
      <c r="Y297" s="162"/>
      <c r="Z297" s="163"/>
      <c r="AA297" s="163"/>
    </row>
    <row r="298" spans="4:27">
      <c r="D298" s="146"/>
      <c r="E298" s="295"/>
      <c r="F298" s="229"/>
      <c r="G298" s="229"/>
      <c r="H298" s="229"/>
      <c r="I298" s="229"/>
      <c r="J298" s="229"/>
      <c r="K298" s="229"/>
      <c r="M298" s="162"/>
      <c r="N298" s="163"/>
      <c r="O298" s="163"/>
      <c r="Q298" s="162"/>
      <c r="R298" s="163"/>
      <c r="S298" s="163"/>
      <c r="U298" s="162"/>
      <c r="V298" s="163"/>
      <c r="W298" s="163"/>
      <c r="Y298" s="162"/>
      <c r="Z298" s="163"/>
      <c r="AA298" s="163"/>
    </row>
    <row r="299" spans="4:27">
      <c r="D299" s="146"/>
      <c r="E299" s="295"/>
      <c r="F299" s="229"/>
      <c r="G299" s="229"/>
      <c r="H299" s="229"/>
      <c r="I299" s="229"/>
      <c r="J299" s="229"/>
      <c r="K299" s="229"/>
      <c r="M299" s="162"/>
      <c r="N299" s="163"/>
      <c r="O299" s="163"/>
      <c r="Q299" s="162"/>
      <c r="R299" s="163"/>
      <c r="S299" s="163"/>
      <c r="U299" s="162"/>
      <c r="V299" s="163"/>
      <c r="W299" s="163"/>
      <c r="Y299" s="162"/>
      <c r="Z299" s="163"/>
      <c r="AA299" s="163"/>
    </row>
    <row r="300" spans="4:27">
      <c r="D300" s="146"/>
      <c r="E300" s="295"/>
      <c r="F300" s="164"/>
      <c r="G300" s="164"/>
      <c r="H300" s="164"/>
      <c r="I300" s="164"/>
      <c r="J300" s="164"/>
      <c r="K300" s="164"/>
      <c r="M300" s="162"/>
      <c r="N300" s="165"/>
      <c r="O300" s="165"/>
      <c r="Q300" s="162"/>
      <c r="R300" s="165"/>
      <c r="S300" s="165"/>
      <c r="U300" s="162"/>
      <c r="V300" s="165"/>
      <c r="W300" s="165"/>
      <c r="Y300" s="162"/>
      <c r="Z300" s="165"/>
      <c r="AA300" s="165"/>
    </row>
    <row r="301" spans="4:27">
      <c r="D301" s="146"/>
      <c r="E301" s="295"/>
      <c r="F301" s="164"/>
      <c r="G301" s="164"/>
      <c r="H301" s="164"/>
      <c r="I301" s="164"/>
      <c r="J301" s="164"/>
      <c r="K301" s="164"/>
      <c r="M301" s="162"/>
      <c r="N301" s="165"/>
      <c r="O301" s="165"/>
      <c r="Q301" s="162"/>
      <c r="R301" s="165"/>
      <c r="S301" s="165"/>
      <c r="U301" s="162"/>
      <c r="V301" s="165"/>
      <c r="W301" s="165"/>
      <c r="Y301" s="162"/>
      <c r="Z301" s="165"/>
      <c r="AA301" s="165"/>
    </row>
    <row r="302" spans="4:27">
      <c r="D302" s="146"/>
      <c r="E302" s="295"/>
      <c r="F302" s="164"/>
      <c r="G302" s="164"/>
      <c r="H302" s="164"/>
      <c r="I302" s="164"/>
      <c r="J302" s="164"/>
      <c r="K302" s="164"/>
      <c r="M302" s="162"/>
      <c r="N302" s="165"/>
      <c r="O302" s="165"/>
      <c r="Q302" s="162"/>
      <c r="R302" s="165"/>
      <c r="S302" s="165"/>
      <c r="U302" s="162"/>
      <c r="V302" s="165"/>
      <c r="W302" s="165"/>
      <c r="Y302" s="162"/>
      <c r="Z302" s="165"/>
      <c r="AA302" s="165"/>
    </row>
    <row r="303" spans="4:27">
      <c r="D303" s="146"/>
      <c r="E303" s="295"/>
      <c r="F303" s="164"/>
      <c r="G303" s="164"/>
      <c r="H303" s="164"/>
      <c r="I303" s="164"/>
      <c r="J303" s="164"/>
      <c r="K303" s="164"/>
      <c r="M303" s="162"/>
      <c r="N303" s="165"/>
      <c r="O303" s="165"/>
      <c r="Q303" s="162"/>
      <c r="R303" s="165"/>
      <c r="S303" s="165"/>
      <c r="U303" s="162"/>
      <c r="V303" s="165"/>
      <c r="W303" s="165"/>
      <c r="Y303" s="162"/>
      <c r="Z303" s="165"/>
      <c r="AA303" s="165"/>
    </row>
    <row r="304" spans="4:27">
      <c r="D304" s="146"/>
      <c r="E304" s="295"/>
      <c r="F304" s="164"/>
      <c r="G304" s="164"/>
      <c r="H304" s="164"/>
      <c r="I304" s="164"/>
      <c r="J304" s="164"/>
      <c r="K304" s="164"/>
      <c r="M304" s="162"/>
      <c r="N304" s="165"/>
      <c r="O304" s="165"/>
      <c r="Q304" s="162"/>
      <c r="R304" s="165"/>
      <c r="S304" s="165"/>
      <c r="U304" s="162"/>
      <c r="V304" s="165"/>
      <c r="W304" s="165"/>
      <c r="Y304" s="162"/>
      <c r="Z304" s="165"/>
      <c r="AA304" s="165"/>
    </row>
    <row r="305" spans="4:27">
      <c r="D305" s="146"/>
      <c r="E305" s="295"/>
      <c r="F305" s="164"/>
      <c r="G305" s="164"/>
      <c r="H305" s="164"/>
      <c r="I305" s="164"/>
      <c r="J305" s="164"/>
      <c r="K305" s="164"/>
      <c r="M305" s="162"/>
      <c r="N305" s="165"/>
      <c r="O305" s="165"/>
      <c r="Q305" s="162"/>
      <c r="R305" s="165"/>
      <c r="S305" s="165"/>
      <c r="U305" s="162"/>
      <c r="V305" s="165"/>
      <c r="W305" s="165"/>
      <c r="Y305" s="162"/>
      <c r="Z305" s="165"/>
      <c r="AA305" s="165"/>
    </row>
    <row r="306" spans="4:27">
      <c r="D306" s="146"/>
      <c r="E306" s="295"/>
      <c r="F306" s="164"/>
      <c r="G306" s="164"/>
      <c r="H306" s="164"/>
      <c r="I306" s="164"/>
      <c r="J306" s="164"/>
      <c r="K306" s="164"/>
      <c r="M306" s="162"/>
      <c r="N306" s="165"/>
      <c r="O306" s="165"/>
      <c r="Q306" s="162"/>
      <c r="R306" s="165"/>
      <c r="S306" s="165"/>
      <c r="U306" s="162"/>
      <c r="V306" s="165"/>
      <c r="W306" s="165"/>
      <c r="Y306" s="162"/>
      <c r="Z306" s="165"/>
      <c r="AA306" s="165"/>
    </row>
    <row r="307" spans="4:27">
      <c r="D307" s="146"/>
      <c r="E307" s="295"/>
      <c r="F307" s="164"/>
      <c r="G307" s="164"/>
      <c r="H307" s="164"/>
      <c r="I307" s="164"/>
      <c r="J307" s="164"/>
      <c r="K307" s="164"/>
      <c r="M307" s="162"/>
      <c r="N307" s="165"/>
      <c r="O307" s="165"/>
      <c r="Q307" s="162"/>
      <c r="R307" s="165"/>
      <c r="S307" s="165"/>
      <c r="U307" s="162"/>
      <c r="V307" s="165"/>
      <c r="W307" s="165"/>
      <c r="Y307" s="162"/>
      <c r="Z307" s="165"/>
      <c r="AA307" s="165"/>
    </row>
    <row r="308" spans="4:27">
      <c r="D308" s="146"/>
      <c r="E308" s="295"/>
      <c r="F308" s="164"/>
      <c r="G308" s="164"/>
      <c r="H308" s="164"/>
      <c r="I308" s="164"/>
      <c r="J308" s="164"/>
      <c r="K308" s="164"/>
      <c r="M308" s="162"/>
      <c r="N308" s="165"/>
      <c r="O308" s="165"/>
      <c r="Q308" s="162"/>
      <c r="R308" s="165"/>
      <c r="S308" s="165"/>
      <c r="U308" s="162"/>
      <c r="V308" s="165"/>
      <c r="W308" s="165"/>
      <c r="Y308" s="162"/>
      <c r="Z308" s="165"/>
      <c r="AA308" s="165"/>
    </row>
    <row r="309" spans="4:27">
      <c r="D309" s="146"/>
      <c r="E309" s="295"/>
      <c r="F309" s="164"/>
      <c r="G309" s="164"/>
      <c r="H309" s="164"/>
      <c r="I309" s="164"/>
      <c r="J309" s="164"/>
      <c r="K309" s="164"/>
      <c r="M309" s="162"/>
      <c r="N309" s="165"/>
      <c r="O309" s="165"/>
      <c r="Q309" s="162"/>
      <c r="R309" s="165"/>
      <c r="S309" s="165"/>
      <c r="U309" s="162"/>
      <c r="V309" s="165"/>
      <c r="W309" s="165"/>
      <c r="Y309" s="162"/>
      <c r="Z309" s="165"/>
      <c r="AA309" s="165"/>
    </row>
    <row r="310" spans="4:27">
      <c r="D310" s="146"/>
      <c r="E310" s="295"/>
      <c r="F310" s="164"/>
      <c r="G310" s="164"/>
      <c r="H310" s="164"/>
      <c r="I310" s="164"/>
      <c r="J310" s="164"/>
      <c r="K310" s="164"/>
      <c r="M310" s="162"/>
      <c r="N310" s="165"/>
      <c r="O310" s="165"/>
      <c r="Q310" s="162"/>
      <c r="R310" s="165"/>
      <c r="S310" s="165"/>
      <c r="U310" s="162"/>
      <c r="V310" s="165"/>
      <c r="W310" s="165"/>
      <c r="Y310" s="162"/>
      <c r="Z310" s="165"/>
      <c r="AA310" s="165"/>
    </row>
    <row r="311" spans="4:27">
      <c r="D311" s="146"/>
      <c r="E311" s="295"/>
      <c r="F311" s="164"/>
      <c r="G311" s="164"/>
      <c r="H311" s="164"/>
      <c r="I311" s="164"/>
      <c r="J311" s="164"/>
      <c r="K311" s="164"/>
      <c r="M311" s="162"/>
      <c r="N311" s="165"/>
      <c r="O311" s="165"/>
      <c r="Q311" s="162"/>
      <c r="R311" s="165"/>
      <c r="S311" s="165"/>
      <c r="U311" s="162"/>
      <c r="V311" s="165"/>
      <c r="W311" s="165"/>
      <c r="Y311" s="162"/>
      <c r="Z311" s="165"/>
      <c r="AA311" s="165"/>
    </row>
    <row r="312" spans="4:27">
      <c r="D312" s="146"/>
      <c r="E312" s="295"/>
      <c r="F312" s="164"/>
      <c r="G312" s="164"/>
      <c r="H312" s="164"/>
      <c r="I312" s="164"/>
      <c r="J312" s="164"/>
      <c r="K312" s="164"/>
      <c r="M312" s="162"/>
      <c r="N312" s="165"/>
      <c r="O312" s="165"/>
      <c r="Q312" s="162"/>
      <c r="R312" s="165"/>
      <c r="S312" s="165"/>
      <c r="U312" s="162"/>
      <c r="V312" s="165"/>
      <c r="W312" s="165"/>
      <c r="Y312" s="162"/>
      <c r="Z312" s="165"/>
      <c r="AA312" s="165"/>
    </row>
    <row r="313" spans="4:27">
      <c r="D313" s="146"/>
      <c r="E313" s="295"/>
      <c r="F313" s="164"/>
      <c r="G313" s="164"/>
      <c r="H313" s="164"/>
      <c r="I313" s="164"/>
      <c r="J313" s="164"/>
      <c r="K313" s="164"/>
      <c r="M313" s="162"/>
      <c r="N313" s="165"/>
      <c r="O313" s="165"/>
      <c r="Q313" s="162"/>
      <c r="R313" s="165"/>
      <c r="S313" s="165"/>
      <c r="U313" s="162"/>
      <c r="V313" s="165"/>
      <c r="W313" s="165"/>
      <c r="Y313" s="162"/>
      <c r="Z313" s="165"/>
      <c r="AA313" s="165"/>
    </row>
    <row r="314" spans="4:27">
      <c r="D314" s="146"/>
      <c r="E314" s="295"/>
      <c r="F314" s="164"/>
      <c r="G314" s="164"/>
      <c r="H314" s="164"/>
      <c r="I314" s="164"/>
      <c r="J314" s="164"/>
      <c r="K314" s="164"/>
      <c r="M314" s="162"/>
      <c r="N314" s="165"/>
      <c r="O314" s="165"/>
      <c r="Q314" s="162"/>
      <c r="R314" s="165"/>
      <c r="S314" s="165"/>
      <c r="U314" s="162"/>
      <c r="V314" s="165"/>
      <c r="W314" s="165"/>
      <c r="Y314" s="162"/>
      <c r="Z314" s="165"/>
      <c r="AA314" s="165"/>
    </row>
    <row r="315" spans="4:27">
      <c r="D315" s="146"/>
      <c r="E315" s="295"/>
      <c r="F315" s="164"/>
      <c r="G315" s="164"/>
      <c r="H315" s="164"/>
      <c r="I315" s="164"/>
      <c r="J315" s="164"/>
      <c r="K315" s="164"/>
      <c r="M315" s="162"/>
      <c r="N315" s="165"/>
      <c r="O315" s="165"/>
      <c r="Q315" s="162"/>
      <c r="R315" s="165"/>
      <c r="S315" s="165"/>
      <c r="U315" s="162"/>
      <c r="V315" s="165"/>
      <c r="W315" s="165"/>
      <c r="Y315" s="162"/>
      <c r="Z315" s="165"/>
      <c r="AA315" s="165"/>
    </row>
    <row r="316" spans="4:27">
      <c r="D316" s="146"/>
      <c r="E316" s="295"/>
      <c r="F316" s="164"/>
      <c r="G316" s="164"/>
      <c r="H316" s="164"/>
      <c r="I316" s="164"/>
      <c r="J316" s="164"/>
      <c r="K316" s="164"/>
      <c r="M316" s="162"/>
      <c r="N316" s="165"/>
      <c r="O316" s="165"/>
      <c r="Q316" s="162"/>
      <c r="R316" s="165"/>
      <c r="S316" s="165"/>
      <c r="U316" s="162"/>
      <c r="V316" s="165"/>
      <c r="W316" s="165"/>
      <c r="Y316" s="162"/>
      <c r="Z316" s="165"/>
      <c r="AA316" s="165"/>
    </row>
    <row r="317" spans="4:27">
      <c r="D317" s="146"/>
      <c r="E317" s="295"/>
      <c r="M317" s="162"/>
      <c r="Q317" s="162"/>
      <c r="U317" s="162"/>
      <c r="Y317" s="162"/>
    </row>
    <row r="318" spans="4:27">
      <c r="D318" s="146"/>
      <c r="E318" s="295"/>
      <c r="M318" s="162"/>
      <c r="Q318" s="162"/>
      <c r="U318" s="162"/>
      <c r="Y318" s="162"/>
    </row>
    <row r="319" spans="4:27">
      <c r="D319" s="146"/>
      <c r="E319" s="295"/>
      <c r="M319" s="162"/>
      <c r="Q319" s="162"/>
      <c r="U319" s="162"/>
      <c r="Y319" s="162"/>
    </row>
    <row r="320" spans="4:27">
      <c r="D320" s="146"/>
      <c r="E320" s="295"/>
      <c r="M320" s="162"/>
      <c r="Q320" s="162"/>
      <c r="U320" s="162"/>
      <c r="Y320" s="162"/>
    </row>
    <row r="321" spans="4:25">
      <c r="D321" s="146"/>
      <c r="E321" s="295"/>
      <c r="M321" s="162"/>
      <c r="Q321" s="162"/>
      <c r="U321" s="162"/>
      <c r="Y321" s="162"/>
    </row>
    <row r="322" spans="4:25">
      <c r="D322" s="146"/>
      <c r="E322" s="295"/>
      <c r="M322" s="162"/>
      <c r="Q322" s="162"/>
      <c r="U322" s="162"/>
      <c r="Y322" s="162"/>
    </row>
    <row r="323" spans="4:25">
      <c r="D323" s="146"/>
      <c r="E323" s="295"/>
      <c r="M323" s="162"/>
      <c r="Q323" s="162"/>
      <c r="U323" s="162"/>
      <c r="Y323" s="162"/>
    </row>
    <row r="324" spans="4:25">
      <c r="D324" s="146"/>
      <c r="E324" s="295"/>
      <c r="M324" s="162"/>
      <c r="Q324" s="162"/>
      <c r="U324" s="162"/>
      <c r="Y324" s="162"/>
    </row>
    <row r="325" spans="4:25">
      <c r="D325" s="146"/>
      <c r="E325" s="295"/>
      <c r="M325" s="162"/>
      <c r="Q325" s="162"/>
      <c r="U325" s="162"/>
      <c r="Y325" s="162"/>
    </row>
  </sheetData>
  <sheetProtection selectLockedCells="1" selectUnlockedCells="1"/>
  <mergeCells count="13">
    <mergeCell ref="X5:AA5"/>
    <mergeCell ref="Y6:AA6"/>
    <mergeCell ref="U6:W6"/>
    <mergeCell ref="T5:W5"/>
    <mergeCell ref="B6:C7"/>
    <mergeCell ref="E6:G6"/>
    <mergeCell ref="I6:K6"/>
    <mergeCell ref="M6:O6"/>
    <mergeCell ref="P5:S5"/>
    <mergeCell ref="P6:R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50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0"/>
  <sheetViews>
    <sheetView workbookViewId="0">
      <pane ySplit="2" topLeftCell="A3" activePane="bottomLeft" state="frozen"/>
      <selection pane="bottomLeft" sqref="A1:F1"/>
    </sheetView>
  </sheetViews>
  <sheetFormatPr defaultRowHeight="1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9" ht="16.5" customHeight="1" thickBot="1">
      <c r="A1" s="588" t="s">
        <v>394</v>
      </c>
      <c r="B1" s="588"/>
      <c r="C1" s="588"/>
      <c r="D1" s="588"/>
      <c r="E1" s="588"/>
      <c r="F1" s="588"/>
    </row>
    <row r="2" spans="1:9" ht="15.75" thickBot="1">
      <c r="A2" s="2"/>
      <c r="B2" s="3" t="s">
        <v>0</v>
      </c>
      <c r="C2" s="3" t="s">
        <v>1</v>
      </c>
      <c r="D2" s="3" t="s">
        <v>2</v>
      </c>
      <c r="E2" s="3" t="s">
        <v>391</v>
      </c>
      <c r="F2" s="4" t="s">
        <v>3</v>
      </c>
    </row>
    <row r="3" spans="1:9" ht="16.5" thickBot="1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9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9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9">
      <c r="A6" s="14" t="s">
        <v>7</v>
      </c>
      <c r="B6" s="15">
        <v>4489948.6500000004</v>
      </c>
      <c r="C6" s="16">
        <v>5134478.62</v>
      </c>
      <c r="D6" s="16">
        <v>5356545</v>
      </c>
      <c r="E6" s="16">
        <v>5198054</v>
      </c>
      <c r="F6" s="17">
        <v>5177308</v>
      </c>
      <c r="G6" s="18"/>
      <c r="H6" s="19"/>
      <c r="I6" s="19"/>
    </row>
    <row r="7" spans="1:9">
      <c r="A7" s="20" t="s">
        <v>8</v>
      </c>
      <c r="B7" s="21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  <c r="G7" s="19"/>
      <c r="H7" s="19"/>
      <c r="I7" s="19"/>
    </row>
    <row r="8" spans="1:9">
      <c r="A8" s="22" t="s">
        <v>9</v>
      </c>
      <c r="B8" s="15">
        <v>730988.65</v>
      </c>
      <c r="C8" s="16">
        <v>728087.41</v>
      </c>
      <c r="D8" s="16">
        <v>810000</v>
      </c>
      <c r="E8" s="16">
        <v>801388</v>
      </c>
      <c r="F8" s="17">
        <v>815000</v>
      </c>
      <c r="G8" s="296"/>
      <c r="H8" s="19"/>
      <c r="I8" s="19"/>
    </row>
    <row r="9" spans="1:9">
      <c r="A9" s="20" t="s">
        <v>10</v>
      </c>
      <c r="B9" s="21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  <c r="G9" s="19"/>
      <c r="H9" s="19"/>
      <c r="I9" s="19"/>
    </row>
    <row r="10" spans="1:9">
      <c r="A10" s="24" t="s">
        <v>11</v>
      </c>
      <c r="B10" s="25">
        <v>12240</v>
      </c>
      <c r="C10" s="26">
        <v>11638.67</v>
      </c>
      <c r="D10" s="26">
        <v>19000</v>
      </c>
      <c r="E10" s="26">
        <v>19482</v>
      </c>
      <c r="F10" s="26">
        <v>19000</v>
      </c>
      <c r="G10" s="19"/>
      <c r="H10" s="19"/>
      <c r="I10" s="19"/>
    </row>
    <row r="11" spans="1:9">
      <c r="A11" s="24" t="s">
        <v>12</v>
      </c>
      <c r="B11" s="25">
        <v>21788</v>
      </c>
      <c r="C11" s="26">
        <v>21117.64</v>
      </c>
      <c r="D11" s="26">
        <v>22000</v>
      </c>
      <c r="E11" s="26">
        <v>22332</v>
      </c>
      <c r="F11" s="26">
        <v>27000</v>
      </c>
      <c r="G11" s="19"/>
      <c r="H11" s="19"/>
      <c r="I11" s="19"/>
    </row>
    <row r="12" spans="1:9">
      <c r="A12" s="24" t="s">
        <v>13</v>
      </c>
      <c r="B12" s="25">
        <v>30230</v>
      </c>
      <c r="C12" s="26">
        <v>32337.03</v>
      </c>
      <c r="D12" s="26">
        <v>40000</v>
      </c>
      <c r="E12" s="26">
        <v>48023</v>
      </c>
      <c r="F12" s="26">
        <v>46000</v>
      </c>
      <c r="G12" s="19"/>
      <c r="H12" s="19"/>
      <c r="I12" s="19"/>
    </row>
    <row r="13" spans="1:9">
      <c r="A13" s="24" t="s">
        <v>14</v>
      </c>
      <c r="B13" s="25">
        <v>353791</v>
      </c>
      <c r="C13" s="26">
        <v>382370.97</v>
      </c>
      <c r="D13" s="26">
        <v>580000</v>
      </c>
      <c r="E13" s="26">
        <v>567850</v>
      </c>
      <c r="F13" s="23">
        <v>580000</v>
      </c>
      <c r="G13" s="296"/>
      <c r="H13" s="19"/>
      <c r="I13" s="19"/>
    </row>
    <row r="14" spans="1:9">
      <c r="A14" s="24" t="s">
        <v>15</v>
      </c>
      <c r="B14" s="27">
        <v>115976</v>
      </c>
      <c r="C14" s="26">
        <v>106037.5</v>
      </c>
      <c r="D14" s="26">
        <v>140000</v>
      </c>
      <c r="E14" s="26">
        <v>112950</v>
      </c>
      <c r="F14" s="28">
        <v>145000</v>
      </c>
      <c r="G14" s="19"/>
      <c r="H14" s="19"/>
      <c r="I14" s="19"/>
    </row>
    <row r="15" spans="1:9">
      <c r="A15" s="29" t="s">
        <v>16</v>
      </c>
      <c r="B15" s="30">
        <f>B16+B28+B55+B65</f>
        <v>4856272.7300000004</v>
      </c>
      <c r="C15" s="30">
        <f>C16+C28+C55+C65</f>
        <v>4500730.46</v>
      </c>
      <c r="D15" s="31">
        <f>D16+D28+D55+D65</f>
        <v>4720915</v>
      </c>
      <c r="E15" s="31">
        <v>4422476</v>
      </c>
      <c r="F15" s="31">
        <f>F16+F28+F55+F65</f>
        <v>4881429</v>
      </c>
      <c r="G15" s="19"/>
      <c r="H15" s="19"/>
      <c r="I15" s="19"/>
    </row>
    <row r="16" spans="1:9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  <c r="G16" s="19"/>
      <c r="H16" s="19"/>
      <c r="I16" s="19"/>
    </row>
    <row r="17" spans="1:9">
      <c r="A17" s="14" t="s">
        <v>18</v>
      </c>
      <c r="B17" s="25">
        <v>58794</v>
      </c>
      <c r="C17" s="26">
        <v>61567.88</v>
      </c>
      <c r="D17" s="26">
        <v>70000</v>
      </c>
      <c r="E17" s="26">
        <v>59299</v>
      </c>
      <c r="F17" s="32">
        <v>69000</v>
      </c>
      <c r="G17" s="19"/>
      <c r="H17" s="19"/>
      <c r="I17" s="19"/>
    </row>
    <row r="18" spans="1:9">
      <c r="A18" s="14" t="s">
        <v>19</v>
      </c>
      <c r="B18" s="25">
        <v>232206</v>
      </c>
      <c r="C18" s="26">
        <v>60374.58</v>
      </c>
      <c r="D18" s="26">
        <v>21500</v>
      </c>
      <c r="E18" s="26">
        <v>24760</v>
      </c>
      <c r="F18" s="32">
        <v>7640</v>
      </c>
      <c r="G18" s="19"/>
      <c r="H18" s="19"/>
      <c r="I18" s="19"/>
    </row>
    <row r="19" spans="1:9">
      <c r="A19" s="14" t="s">
        <v>20</v>
      </c>
      <c r="B19" s="25">
        <v>1481</v>
      </c>
      <c r="C19" s="26">
        <v>1539.87</v>
      </c>
      <c r="D19" s="26">
        <v>1500</v>
      </c>
      <c r="E19" s="26">
        <v>1407</v>
      </c>
      <c r="F19" s="32">
        <v>1400</v>
      </c>
      <c r="G19" s="19"/>
      <c r="H19" s="19"/>
      <c r="I19" s="19"/>
    </row>
    <row r="20" spans="1:9">
      <c r="A20" s="14" t="s">
        <v>21</v>
      </c>
      <c r="B20" s="25">
        <v>441537</v>
      </c>
      <c r="C20" s="26">
        <v>438184.47</v>
      </c>
      <c r="D20" s="26">
        <v>440000</v>
      </c>
      <c r="E20" s="26">
        <v>398986</v>
      </c>
      <c r="F20" s="32">
        <v>450100</v>
      </c>
      <c r="G20" s="19"/>
      <c r="H20" s="19"/>
      <c r="I20" s="19"/>
    </row>
    <row r="21" spans="1:9">
      <c r="A21" s="14" t="s">
        <v>22</v>
      </c>
      <c r="B21" s="25">
        <v>58904</v>
      </c>
      <c r="C21" s="26">
        <v>66439.460000000006</v>
      </c>
      <c r="D21" s="26">
        <v>60000</v>
      </c>
      <c r="E21" s="26">
        <v>44754</v>
      </c>
      <c r="F21" s="32">
        <v>44500</v>
      </c>
      <c r="G21" s="19"/>
      <c r="H21" s="19"/>
      <c r="I21" s="19"/>
    </row>
    <row r="22" spans="1:9">
      <c r="A22" s="14" t="s">
        <v>23</v>
      </c>
      <c r="B22" s="25">
        <v>68994</v>
      </c>
      <c r="C22" s="26">
        <v>56914.62</v>
      </c>
      <c r="D22" s="26">
        <v>60000</v>
      </c>
      <c r="E22" s="26">
        <v>73634</v>
      </c>
      <c r="F22" s="32">
        <v>65300</v>
      </c>
      <c r="G22" s="19"/>
      <c r="H22" s="19"/>
      <c r="I22" s="19"/>
    </row>
    <row r="23" spans="1:9">
      <c r="A23" s="14" t="s">
        <v>24</v>
      </c>
      <c r="B23" s="25">
        <v>5332</v>
      </c>
      <c r="C23" s="26">
        <v>5331.96</v>
      </c>
      <c r="D23" s="26">
        <v>5500</v>
      </c>
      <c r="E23" s="26">
        <v>5332</v>
      </c>
      <c r="F23" s="32">
        <v>5982</v>
      </c>
      <c r="G23" s="19"/>
      <c r="H23" s="19"/>
      <c r="I23" s="19"/>
    </row>
    <row r="24" spans="1:9">
      <c r="A24" s="14" t="s">
        <v>25</v>
      </c>
      <c r="B24" s="25">
        <v>16480</v>
      </c>
      <c r="C24" s="26">
        <v>20030.12</v>
      </c>
      <c r="D24" s="26">
        <v>21000</v>
      </c>
      <c r="E24" s="26">
        <v>16675</v>
      </c>
      <c r="F24" s="32">
        <v>21000</v>
      </c>
      <c r="G24" s="19"/>
      <c r="H24" s="19"/>
      <c r="I24" s="19"/>
    </row>
    <row r="25" spans="1:9">
      <c r="A25" s="14" t="s">
        <v>26</v>
      </c>
      <c r="B25" s="25">
        <v>19605</v>
      </c>
      <c r="C25" s="26">
        <v>22524.68</v>
      </c>
      <c r="D25" s="26">
        <v>20000</v>
      </c>
      <c r="E25" s="26">
        <v>31206</v>
      </c>
      <c r="F25" s="32">
        <v>23432</v>
      </c>
      <c r="G25" s="19"/>
      <c r="H25" s="19"/>
      <c r="I25" s="19"/>
    </row>
    <row r="26" spans="1:9">
      <c r="A26" s="14" t="s">
        <v>27</v>
      </c>
      <c r="B26" s="25"/>
      <c r="C26" s="26"/>
      <c r="D26" s="26"/>
      <c r="E26" s="26"/>
      <c r="F26" s="32">
        <v>45000</v>
      </c>
      <c r="G26" s="19"/>
      <c r="H26" s="19"/>
      <c r="I26" s="19"/>
    </row>
    <row r="27" spans="1:9">
      <c r="A27" s="22" t="s">
        <v>28</v>
      </c>
      <c r="B27" s="27">
        <v>10026</v>
      </c>
      <c r="C27" s="16">
        <v>8477.2099999999991</v>
      </c>
      <c r="D27" s="16">
        <v>10000</v>
      </c>
      <c r="E27" s="16">
        <v>11498</v>
      </c>
      <c r="F27" s="33">
        <v>8000</v>
      </c>
      <c r="G27" s="19"/>
      <c r="H27" s="19"/>
      <c r="I27" s="19"/>
    </row>
    <row r="28" spans="1:9">
      <c r="A28" s="11" t="s">
        <v>29</v>
      </c>
      <c r="B28" s="21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  <c r="G28" s="19"/>
      <c r="H28" s="19"/>
      <c r="I28" s="19"/>
    </row>
    <row r="29" spans="1:9">
      <c r="A29" s="14" t="s">
        <v>30</v>
      </c>
      <c r="B29" s="25">
        <v>213570.5</v>
      </c>
      <c r="C29" s="26">
        <v>201861.5</v>
      </c>
      <c r="D29" s="26">
        <v>210000</v>
      </c>
      <c r="E29" s="26">
        <v>136694</v>
      </c>
      <c r="F29" s="34">
        <v>160000</v>
      </c>
      <c r="G29" s="296"/>
      <c r="H29" s="19"/>
      <c r="I29" s="19"/>
    </row>
    <row r="30" spans="1:9">
      <c r="A30" s="14" t="s">
        <v>31</v>
      </c>
      <c r="B30" s="25">
        <v>15550</v>
      </c>
      <c r="C30" s="26">
        <v>20652.810000000001</v>
      </c>
      <c r="D30" s="26">
        <v>20000</v>
      </c>
      <c r="E30" s="26">
        <v>16818</v>
      </c>
      <c r="F30" s="35">
        <v>35000</v>
      </c>
      <c r="G30" s="19"/>
      <c r="H30" s="19"/>
      <c r="I30" s="19"/>
    </row>
    <row r="31" spans="1:9">
      <c r="A31" s="14" t="s">
        <v>32</v>
      </c>
      <c r="B31" s="25">
        <v>2749.5</v>
      </c>
      <c r="C31" s="26">
        <v>2974.5</v>
      </c>
      <c r="D31" s="26">
        <v>3300</v>
      </c>
      <c r="E31" s="26">
        <v>3136</v>
      </c>
      <c r="F31" s="26">
        <v>5000</v>
      </c>
      <c r="G31" s="19"/>
      <c r="H31" s="19"/>
      <c r="I31" s="19"/>
    </row>
    <row r="32" spans="1:9">
      <c r="A32" s="14" t="s">
        <v>33</v>
      </c>
      <c r="B32" s="25">
        <v>1233</v>
      </c>
      <c r="C32" s="26">
        <v>1359</v>
      </c>
      <c r="D32" s="26">
        <v>1300</v>
      </c>
      <c r="E32" s="26">
        <v>1435</v>
      </c>
      <c r="F32" s="26">
        <v>2000</v>
      </c>
      <c r="G32" s="19"/>
      <c r="H32" s="19"/>
      <c r="I32" s="19"/>
    </row>
    <row r="33" spans="1:9">
      <c r="A33" s="14" t="s">
        <v>34</v>
      </c>
      <c r="B33" s="25">
        <v>3500</v>
      </c>
      <c r="C33" s="26">
        <v>1783</v>
      </c>
      <c r="D33" s="26">
        <v>2500</v>
      </c>
      <c r="E33" s="26">
        <v>1048</v>
      </c>
      <c r="F33" s="26">
        <v>2000</v>
      </c>
      <c r="G33" s="19"/>
      <c r="H33" s="19"/>
      <c r="I33" s="19"/>
    </row>
    <row r="34" spans="1:9">
      <c r="A34" s="14" t="s">
        <v>35</v>
      </c>
      <c r="B34" s="25">
        <v>16632</v>
      </c>
      <c r="C34" s="26">
        <v>17708</v>
      </c>
      <c r="D34" s="26">
        <v>18000</v>
      </c>
      <c r="E34" s="26">
        <v>21324</v>
      </c>
      <c r="F34" s="26">
        <v>23000</v>
      </c>
      <c r="G34" s="19"/>
      <c r="H34" s="19"/>
      <c r="I34" s="19"/>
    </row>
    <row r="35" spans="1:9">
      <c r="A35" s="14" t="s">
        <v>36</v>
      </c>
      <c r="B35" s="25">
        <v>42143.99</v>
      </c>
      <c r="C35" s="26">
        <v>26847.57</v>
      </c>
      <c r="D35" s="26">
        <v>20000</v>
      </c>
      <c r="E35" s="26">
        <v>24953</v>
      </c>
      <c r="F35" s="35">
        <v>60000</v>
      </c>
      <c r="G35" s="19"/>
      <c r="H35" s="19"/>
      <c r="I35" s="19"/>
    </row>
    <row r="36" spans="1:9">
      <c r="A36" s="14" t="s">
        <v>37</v>
      </c>
      <c r="B36" s="25"/>
      <c r="C36" s="26">
        <v>4827</v>
      </c>
      <c r="D36" s="26"/>
      <c r="E36" s="26">
        <v>0</v>
      </c>
      <c r="F36" s="26"/>
      <c r="G36" s="19"/>
      <c r="H36" s="19"/>
      <c r="I36" s="19"/>
    </row>
    <row r="37" spans="1:9">
      <c r="A37" s="14" t="s">
        <v>38</v>
      </c>
      <c r="B37" s="25">
        <v>10957.68</v>
      </c>
      <c r="C37" s="26">
        <v>12607.72</v>
      </c>
      <c r="D37" s="26">
        <v>13000</v>
      </c>
      <c r="E37" s="26">
        <v>10746</v>
      </c>
      <c r="F37" s="26">
        <v>14000</v>
      </c>
      <c r="G37" s="19"/>
      <c r="H37" s="19"/>
      <c r="I37" s="19"/>
    </row>
    <row r="38" spans="1:9">
      <c r="A38" s="14" t="s">
        <v>39</v>
      </c>
      <c r="B38" s="25">
        <v>5151.91</v>
      </c>
      <c r="C38" s="36">
        <v>9754.7199999999993</v>
      </c>
      <c r="D38" s="36">
        <v>10000</v>
      </c>
      <c r="E38" s="36">
        <v>3844</v>
      </c>
      <c r="F38" s="35">
        <v>10000</v>
      </c>
      <c r="G38" s="19"/>
      <c r="H38" s="19"/>
      <c r="I38" s="19"/>
    </row>
    <row r="39" spans="1:9">
      <c r="A39" s="14" t="s">
        <v>40</v>
      </c>
      <c r="B39" s="25">
        <v>1128</v>
      </c>
      <c r="C39" s="26">
        <v>92.5</v>
      </c>
      <c r="D39" s="26">
        <v>0</v>
      </c>
      <c r="E39" s="26">
        <v>200</v>
      </c>
      <c r="F39" s="26">
        <v>0</v>
      </c>
      <c r="G39" s="19"/>
      <c r="H39" s="19"/>
      <c r="I39" s="19"/>
    </row>
    <row r="40" spans="1:9">
      <c r="A40" s="37" t="s">
        <v>41</v>
      </c>
      <c r="B40" s="25">
        <v>17579.759999999998</v>
      </c>
      <c r="C40" s="26">
        <v>17662.91</v>
      </c>
      <c r="D40" s="26">
        <v>19920</v>
      </c>
      <c r="E40" s="26">
        <v>17293</v>
      </c>
      <c r="F40" s="26">
        <v>19920</v>
      </c>
      <c r="G40" s="19"/>
      <c r="H40" s="19"/>
      <c r="I40" s="19"/>
    </row>
    <row r="41" spans="1:9">
      <c r="A41" s="37" t="s">
        <v>42</v>
      </c>
      <c r="B41" s="25">
        <v>23676</v>
      </c>
      <c r="C41" s="26">
        <v>39433.56</v>
      </c>
      <c r="D41" s="26">
        <v>40000</v>
      </c>
      <c r="E41" s="26">
        <v>32993</v>
      </c>
      <c r="F41" s="26">
        <v>40000</v>
      </c>
      <c r="G41" s="19"/>
      <c r="H41" s="19"/>
      <c r="I41" s="19"/>
    </row>
    <row r="42" spans="1:9">
      <c r="A42" s="14" t="s">
        <v>43</v>
      </c>
      <c r="B42" s="25">
        <v>0</v>
      </c>
      <c r="C42" s="26"/>
      <c r="D42" s="26"/>
      <c r="E42" s="26">
        <v>10052</v>
      </c>
      <c r="F42" s="26"/>
      <c r="G42" s="19"/>
      <c r="H42" s="19"/>
      <c r="I42" s="19"/>
    </row>
    <row r="43" spans="1:9">
      <c r="A43" s="37" t="s">
        <v>44</v>
      </c>
      <c r="B43" s="25">
        <v>49299.14</v>
      </c>
      <c r="C43" s="26">
        <v>37202</v>
      </c>
      <c r="D43" s="26">
        <v>40000</v>
      </c>
      <c r="E43" s="26">
        <v>26037</v>
      </c>
      <c r="F43" s="26">
        <v>20000</v>
      </c>
      <c r="G43" s="19"/>
      <c r="H43" s="19"/>
      <c r="I43" s="19"/>
    </row>
    <row r="44" spans="1:9">
      <c r="A44" s="37" t="s">
        <v>45</v>
      </c>
      <c r="B44" s="25"/>
      <c r="C44" s="26"/>
      <c r="D44" s="26"/>
      <c r="E44" s="26"/>
      <c r="F44" s="26">
        <v>40000</v>
      </c>
      <c r="G44" s="19"/>
      <c r="H44" s="19"/>
      <c r="I44" s="19"/>
    </row>
    <row r="45" spans="1:9">
      <c r="A45" s="37" t="s">
        <v>46</v>
      </c>
      <c r="B45" s="25"/>
      <c r="C45" s="26"/>
      <c r="D45" s="26"/>
      <c r="E45" s="26"/>
      <c r="F45" s="26">
        <v>14500</v>
      </c>
      <c r="G45" s="19"/>
      <c r="H45" s="19"/>
      <c r="I45" s="19"/>
    </row>
    <row r="46" spans="1:9">
      <c r="A46" s="37" t="s">
        <v>47</v>
      </c>
      <c r="B46" s="25"/>
      <c r="C46" s="26"/>
      <c r="D46" s="26"/>
      <c r="E46" s="26"/>
      <c r="F46" s="26">
        <v>2000</v>
      </c>
      <c r="G46" s="19"/>
      <c r="H46" s="19"/>
      <c r="I46" s="19"/>
    </row>
    <row r="47" spans="1:9">
      <c r="A47" s="37" t="s">
        <v>48</v>
      </c>
      <c r="B47" s="25"/>
      <c r="C47" s="26"/>
      <c r="D47" s="26"/>
      <c r="E47" s="26"/>
      <c r="F47" s="26">
        <v>1000</v>
      </c>
      <c r="G47" s="19"/>
      <c r="H47" s="19"/>
      <c r="I47" s="19"/>
    </row>
    <row r="48" spans="1:9">
      <c r="A48" s="37" t="s">
        <v>49</v>
      </c>
      <c r="B48" s="25"/>
      <c r="C48" s="26"/>
      <c r="D48" s="26"/>
      <c r="E48" s="26"/>
      <c r="F48" s="26">
        <v>500</v>
      </c>
      <c r="G48" s="19"/>
      <c r="H48" s="19"/>
      <c r="I48" s="19"/>
    </row>
    <row r="49" spans="1:9">
      <c r="A49" s="37" t="s">
        <v>50</v>
      </c>
      <c r="B49" s="25">
        <v>2079.3200000000002</v>
      </c>
      <c r="C49" s="26">
        <v>1872.02</v>
      </c>
      <c r="D49" s="26">
        <v>2000</v>
      </c>
      <c r="E49" s="26">
        <v>1569</v>
      </c>
      <c r="F49" s="26">
        <v>1500</v>
      </c>
      <c r="G49" s="19"/>
      <c r="H49" s="19"/>
      <c r="I49" s="19"/>
    </row>
    <row r="50" spans="1:9">
      <c r="A50" s="14" t="s">
        <v>51</v>
      </c>
      <c r="B50" s="25">
        <v>15728.2</v>
      </c>
      <c r="C50" s="26">
        <v>14867.9</v>
      </c>
      <c r="D50" s="26">
        <v>15000</v>
      </c>
      <c r="E50" s="26">
        <v>12779</v>
      </c>
      <c r="F50" s="26">
        <v>15000</v>
      </c>
      <c r="G50" s="19"/>
      <c r="H50" s="19"/>
      <c r="I50" s="19"/>
    </row>
    <row r="51" spans="1:9">
      <c r="A51" s="14" t="s">
        <v>52</v>
      </c>
      <c r="B51" s="25"/>
      <c r="C51" s="26">
        <v>8953.23</v>
      </c>
      <c r="D51" s="26"/>
      <c r="E51" s="26">
        <v>3660</v>
      </c>
      <c r="F51" s="26"/>
      <c r="G51" s="19"/>
      <c r="H51" s="19"/>
      <c r="I51" s="19"/>
    </row>
    <row r="52" spans="1:9">
      <c r="A52" s="14" t="s">
        <v>53</v>
      </c>
      <c r="B52" s="25"/>
      <c r="C52" s="26"/>
      <c r="D52" s="26">
        <v>5400</v>
      </c>
      <c r="E52" s="26">
        <v>2700</v>
      </c>
      <c r="F52" s="26"/>
      <c r="G52" s="19"/>
      <c r="H52" s="19"/>
      <c r="I52" s="19"/>
    </row>
    <row r="53" spans="1:9">
      <c r="A53" s="14" t="s">
        <v>54</v>
      </c>
      <c r="B53" s="25">
        <v>1383</v>
      </c>
      <c r="C53" s="26">
        <v>817.91</v>
      </c>
      <c r="D53" s="26"/>
      <c r="E53" s="26">
        <v>178</v>
      </c>
      <c r="F53" s="26"/>
      <c r="G53" s="19"/>
      <c r="H53" s="19"/>
      <c r="I53" s="19"/>
    </row>
    <row r="54" spans="1:9">
      <c r="A54" s="14" t="s">
        <v>55</v>
      </c>
      <c r="B54" s="15">
        <v>796.39</v>
      </c>
      <c r="C54" s="16">
        <v>732.72</v>
      </c>
      <c r="D54" s="16">
        <v>800</v>
      </c>
      <c r="E54" s="16">
        <v>651</v>
      </c>
      <c r="F54" s="16">
        <v>800</v>
      </c>
      <c r="G54" s="19"/>
      <c r="H54" s="19"/>
      <c r="I54" s="19"/>
    </row>
    <row r="55" spans="1:9">
      <c r="A55" s="20" t="s">
        <v>56</v>
      </c>
      <c r="B55" s="21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  <c r="G55" s="19"/>
      <c r="H55" s="19"/>
      <c r="I55" s="19"/>
    </row>
    <row r="56" spans="1:9">
      <c r="A56" s="14" t="s">
        <v>56</v>
      </c>
      <c r="B56" s="25">
        <v>34966.78</v>
      </c>
      <c r="C56" s="26">
        <v>49823.98</v>
      </c>
      <c r="D56" s="26">
        <v>50000</v>
      </c>
      <c r="E56" s="26">
        <v>76101</v>
      </c>
      <c r="F56" s="26">
        <v>50000</v>
      </c>
      <c r="G56" s="19"/>
      <c r="H56" s="19"/>
      <c r="I56" s="19"/>
    </row>
    <row r="57" spans="1:9">
      <c r="A57" s="14" t="s">
        <v>57</v>
      </c>
      <c r="B57" s="25"/>
      <c r="C57" s="26"/>
      <c r="D57" s="26">
        <v>7000</v>
      </c>
      <c r="E57" s="26"/>
      <c r="F57" s="26">
        <v>7000</v>
      </c>
      <c r="G57" s="19"/>
      <c r="H57" s="19"/>
      <c r="I57" s="19"/>
    </row>
    <row r="58" spans="1:9">
      <c r="A58" s="14" t="s">
        <v>58</v>
      </c>
      <c r="B58" s="25">
        <v>99.79</v>
      </c>
      <c r="C58" s="26">
        <v>110.39</v>
      </c>
      <c r="D58" s="26"/>
      <c r="E58" s="26">
        <v>1744</v>
      </c>
      <c r="F58" s="26">
        <v>100</v>
      </c>
      <c r="G58" s="19"/>
      <c r="H58" s="19"/>
      <c r="I58" s="19"/>
    </row>
    <row r="59" spans="1:9">
      <c r="A59" s="14" t="s">
        <v>59</v>
      </c>
      <c r="B59" s="25">
        <v>48.97</v>
      </c>
      <c r="C59" s="26">
        <v>9213.81</v>
      </c>
      <c r="D59" s="26">
        <v>5000</v>
      </c>
      <c r="E59" s="26">
        <v>34105</v>
      </c>
      <c r="F59" s="26">
        <v>5000</v>
      </c>
      <c r="G59" s="19"/>
      <c r="H59" s="19"/>
      <c r="I59" s="19"/>
    </row>
    <row r="60" spans="1:9">
      <c r="A60" s="14" t="s">
        <v>60</v>
      </c>
      <c r="B60" s="25">
        <v>10669.08</v>
      </c>
      <c r="C60" s="26">
        <v>5560.16</v>
      </c>
      <c r="D60" s="26"/>
      <c r="E60" s="26"/>
      <c r="F60" s="26"/>
      <c r="G60" s="19"/>
      <c r="H60" s="19"/>
      <c r="I60" s="19"/>
    </row>
    <row r="61" spans="1:9">
      <c r="A61" s="14" t="s">
        <v>61</v>
      </c>
      <c r="B61" s="25">
        <v>7770.01</v>
      </c>
      <c r="C61" s="26">
        <v>12982.13</v>
      </c>
      <c r="D61" s="26">
        <v>11000</v>
      </c>
      <c r="E61" s="26">
        <v>9012</v>
      </c>
      <c r="F61" s="26">
        <v>11000</v>
      </c>
      <c r="G61" s="19"/>
      <c r="H61" s="19"/>
      <c r="I61" s="19"/>
    </row>
    <row r="62" spans="1:9">
      <c r="A62" s="14" t="s">
        <v>62</v>
      </c>
      <c r="B62" s="25">
        <v>315.70999999999998</v>
      </c>
      <c r="C62" s="26">
        <v>458.6</v>
      </c>
      <c r="D62" s="26">
        <v>500</v>
      </c>
      <c r="E62" s="26">
        <v>351</v>
      </c>
      <c r="F62" s="26">
        <v>500</v>
      </c>
      <c r="G62" s="19"/>
      <c r="H62" s="19"/>
      <c r="I62" s="19"/>
    </row>
    <row r="63" spans="1:9">
      <c r="A63" s="14" t="s">
        <v>63</v>
      </c>
      <c r="B63" s="25">
        <v>207878.28</v>
      </c>
      <c r="C63" s="26">
        <v>225688.06</v>
      </c>
      <c r="D63" s="26">
        <v>200578</v>
      </c>
      <c r="E63" s="26">
        <v>181824</v>
      </c>
      <c r="F63" s="26">
        <v>243590</v>
      </c>
      <c r="G63" s="19"/>
      <c r="H63" s="19"/>
      <c r="I63" s="19"/>
    </row>
    <row r="64" spans="1:9">
      <c r="A64" s="14" t="s">
        <v>64</v>
      </c>
      <c r="B64" s="27">
        <v>1610</v>
      </c>
      <c r="C64" s="16">
        <v>1610</v>
      </c>
      <c r="D64" s="16">
        <v>1610</v>
      </c>
      <c r="E64" s="16"/>
      <c r="F64" s="16" t="s">
        <v>65</v>
      </c>
      <c r="G64" s="19"/>
      <c r="H64" s="19"/>
      <c r="I64" s="19"/>
    </row>
    <row r="65" spans="1:9">
      <c r="A65" s="38" t="s">
        <v>66</v>
      </c>
      <c r="B65" s="21">
        <f>SUM(B66:B111)</f>
        <v>3256396.7200000007</v>
      </c>
      <c r="C65" s="39">
        <f>SUM(C66:C111)</f>
        <v>3031887.91</v>
      </c>
      <c r="D65" s="39">
        <f>SUM(D66:D111)</f>
        <v>3314507</v>
      </c>
      <c r="E65" s="13">
        <v>3124678</v>
      </c>
      <c r="F65" s="12">
        <f>SUM(F66:F111)</f>
        <v>3356665</v>
      </c>
      <c r="G65" s="19"/>
      <c r="H65" s="19"/>
      <c r="I65" s="19"/>
    </row>
    <row r="66" spans="1:9">
      <c r="A66" s="14" t="s">
        <v>67</v>
      </c>
      <c r="B66" s="25">
        <v>3100</v>
      </c>
      <c r="C66" s="26"/>
      <c r="D66" s="25"/>
      <c r="E66" s="25"/>
      <c r="F66" s="32"/>
      <c r="G66" s="19"/>
      <c r="H66" s="19"/>
      <c r="I66" s="19"/>
    </row>
    <row r="67" spans="1:9">
      <c r="A67" s="14" t="s">
        <v>68</v>
      </c>
      <c r="B67" s="25">
        <v>12700.87</v>
      </c>
      <c r="C67" s="26">
        <v>9297.18</v>
      </c>
      <c r="D67" s="25"/>
      <c r="E67" s="25">
        <v>15716</v>
      </c>
      <c r="F67" s="32">
        <v>17715</v>
      </c>
      <c r="G67" s="19"/>
      <c r="H67" s="19"/>
      <c r="I67" s="19"/>
    </row>
    <row r="68" spans="1:9">
      <c r="A68" s="14" t="s">
        <v>69</v>
      </c>
      <c r="B68" s="25"/>
      <c r="C68" s="26">
        <v>35</v>
      </c>
      <c r="D68" s="25"/>
      <c r="E68" s="25">
        <v>213</v>
      </c>
      <c r="F68" s="32"/>
      <c r="G68" s="19"/>
      <c r="H68" s="19"/>
      <c r="I68" s="19"/>
    </row>
    <row r="69" spans="1:9">
      <c r="A69" s="14" t="s">
        <v>70</v>
      </c>
      <c r="B69" s="25">
        <v>1100</v>
      </c>
      <c r="C69" s="26"/>
      <c r="D69" s="25"/>
      <c r="E69" s="25"/>
      <c r="F69" s="32"/>
      <c r="G69" s="19"/>
      <c r="H69" s="19"/>
      <c r="I69" s="19"/>
    </row>
    <row r="70" spans="1:9">
      <c r="A70" s="14" t="s">
        <v>71</v>
      </c>
      <c r="B70" s="25">
        <v>5000</v>
      </c>
      <c r="C70" s="26"/>
      <c r="D70" s="25"/>
      <c r="E70" s="25"/>
      <c r="F70" s="32"/>
      <c r="G70" s="19"/>
      <c r="H70" s="19"/>
      <c r="I70" s="19"/>
    </row>
    <row r="71" spans="1:9">
      <c r="A71" s="14" t="s">
        <v>72</v>
      </c>
      <c r="B71" s="25">
        <v>2410</v>
      </c>
      <c r="C71" s="26">
        <v>986</v>
      </c>
      <c r="D71" s="25"/>
      <c r="E71" s="25">
        <v>886</v>
      </c>
      <c r="F71" s="32"/>
      <c r="G71" s="19"/>
      <c r="H71" s="19"/>
      <c r="I71" s="19"/>
    </row>
    <row r="72" spans="1:9">
      <c r="A72" s="14" t="s">
        <v>73</v>
      </c>
      <c r="B72" s="25"/>
      <c r="C72" s="26">
        <v>1000</v>
      </c>
      <c r="D72" s="25"/>
      <c r="E72" s="25"/>
      <c r="F72" s="32"/>
      <c r="G72" s="19"/>
      <c r="H72" s="19"/>
      <c r="I72" s="19"/>
    </row>
    <row r="73" spans="1:9">
      <c r="A73" s="14" t="s">
        <v>74</v>
      </c>
      <c r="B73" s="25"/>
      <c r="C73" s="26"/>
      <c r="D73" s="25">
        <v>7875</v>
      </c>
      <c r="E73" s="25">
        <v>7875</v>
      </c>
      <c r="F73" s="32"/>
      <c r="G73" s="19"/>
      <c r="H73" s="19"/>
      <c r="I73" s="19"/>
    </row>
    <row r="74" spans="1:9">
      <c r="A74" s="14" t="s">
        <v>75</v>
      </c>
      <c r="B74" s="25"/>
      <c r="C74" s="26">
        <v>11307.95</v>
      </c>
      <c r="D74" s="25"/>
      <c r="E74" s="25"/>
      <c r="F74" s="32"/>
      <c r="G74" s="19"/>
      <c r="H74" s="19"/>
      <c r="I74" s="19"/>
    </row>
    <row r="75" spans="1:9">
      <c r="A75" s="14" t="s">
        <v>76</v>
      </c>
      <c r="B75" s="25"/>
      <c r="C75" s="26">
        <v>1900</v>
      </c>
      <c r="D75" s="25">
        <v>248090</v>
      </c>
      <c r="E75" s="25"/>
      <c r="F75" s="32">
        <v>136120</v>
      </c>
      <c r="G75" s="19"/>
      <c r="H75" s="19"/>
      <c r="I75" s="19"/>
    </row>
    <row r="76" spans="1:9" s="44" customFormat="1">
      <c r="A76" s="40" t="s">
        <v>77</v>
      </c>
      <c r="B76" s="41"/>
      <c r="C76" s="23"/>
      <c r="D76" s="41"/>
      <c r="E76" s="41"/>
      <c r="F76" s="42">
        <v>177690</v>
      </c>
      <c r="G76" s="43"/>
      <c r="H76" s="43"/>
      <c r="I76" s="43"/>
    </row>
    <row r="77" spans="1:9">
      <c r="A77" s="14" t="s">
        <v>78</v>
      </c>
      <c r="B77" s="25"/>
      <c r="C77" s="26">
        <v>200</v>
      </c>
      <c r="D77" s="25"/>
      <c r="E77" s="25">
        <v>40</v>
      </c>
      <c r="F77" s="32"/>
      <c r="G77" s="19"/>
      <c r="H77" s="19"/>
      <c r="I77" s="19"/>
    </row>
    <row r="78" spans="1:9">
      <c r="A78" s="14" t="s">
        <v>79</v>
      </c>
      <c r="B78" s="25"/>
      <c r="C78" s="26">
        <v>10000</v>
      </c>
      <c r="D78" s="25">
        <v>10000</v>
      </c>
      <c r="E78" s="25"/>
      <c r="F78" s="32"/>
      <c r="G78" s="19"/>
      <c r="H78" s="19"/>
      <c r="I78" s="19"/>
    </row>
    <row r="79" spans="1:9">
      <c r="A79" s="391" t="s">
        <v>389</v>
      </c>
      <c r="B79" s="25"/>
      <c r="C79" s="26"/>
      <c r="D79" s="25"/>
      <c r="E79" s="25">
        <v>2500</v>
      </c>
      <c r="F79" s="32"/>
      <c r="G79" s="19"/>
      <c r="H79" s="19"/>
      <c r="I79" s="19"/>
    </row>
    <row r="80" spans="1:9">
      <c r="A80" s="14" t="s">
        <v>80</v>
      </c>
      <c r="B80" s="25"/>
      <c r="C80" s="26"/>
      <c r="D80" s="25"/>
      <c r="E80" s="25">
        <v>3619</v>
      </c>
      <c r="F80" s="32">
        <v>3000</v>
      </c>
      <c r="G80" s="19"/>
      <c r="H80" s="19"/>
      <c r="I80" s="19"/>
    </row>
    <row r="81" spans="1:9">
      <c r="A81" s="14" t="s">
        <v>81</v>
      </c>
      <c r="B81" s="25"/>
      <c r="C81" s="26">
        <v>36247</v>
      </c>
      <c r="D81" s="25">
        <v>168060</v>
      </c>
      <c r="E81" s="25">
        <v>168060</v>
      </c>
      <c r="F81" s="26">
        <v>155440</v>
      </c>
      <c r="G81" s="19"/>
      <c r="H81" s="19"/>
      <c r="I81" s="19"/>
    </row>
    <row r="82" spans="1:9">
      <c r="A82" s="14" t="s">
        <v>82</v>
      </c>
      <c r="B82" s="25">
        <v>356253</v>
      </c>
      <c r="C82" s="26">
        <v>6668</v>
      </c>
      <c r="D82" s="25"/>
      <c r="E82" s="25"/>
      <c r="F82" s="45"/>
      <c r="G82" s="19"/>
      <c r="H82" s="19"/>
      <c r="I82" s="19"/>
    </row>
    <row r="83" spans="1:9">
      <c r="A83" s="14" t="s">
        <v>83</v>
      </c>
      <c r="B83" s="25">
        <v>13436.38</v>
      </c>
      <c r="C83" s="26">
        <v>12960.64</v>
      </c>
      <c r="D83" s="25">
        <v>12985</v>
      </c>
      <c r="E83" s="25">
        <v>12983</v>
      </c>
      <c r="F83" s="26">
        <v>13161</v>
      </c>
      <c r="G83" s="19"/>
      <c r="H83" s="19"/>
      <c r="I83" s="19"/>
    </row>
    <row r="84" spans="1:9">
      <c r="A84" s="37" t="s">
        <v>84</v>
      </c>
      <c r="B84" s="25">
        <v>2558685</v>
      </c>
      <c r="C84" s="26">
        <v>2527802</v>
      </c>
      <c r="D84" s="25">
        <v>2579140</v>
      </c>
      <c r="E84" s="25">
        <v>2596710</v>
      </c>
      <c r="F84" s="26">
        <v>2563711</v>
      </c>
      <c r="G84" s="19"/>
      <c r="H84" s="19"/>
      <c r="I84" s="19"/>
    </row>
    <row r="85" spans="1:9">
      <c r="A85" s="37" t="s">
        <v>85</v>
      </c>
      <c r="B85" s="25">
        <v>16643.39</v>
      </c>
      <c r="C85" s="26">
        <v>22041.919999999998</v>
      </c>
      <c r="D85" s="25">
        <v>21000</v>
      </c>
      <c r="E85" s="25">
        <v>21990</v>
      </c>
      <c r="F85" s="26">
        <v>21799</v>
      </c>
      <c r="G85" s="19"/>
      <c r="H85" s="19"/>
      <c r="I85" s="19"/>
    </row>
    <row r="86" spans="1:9">
      <c r="A86" s="37" t="s">
        <v>86</v>
      </c>
      <c r="B86" s="25">
        <v>11180.47</v>
      </c>
      <c r="C86" s="26">
        <v>11542.52</v>
      </c>
      <c r="D86" s="25">
        <v>11535</v>
      </c>
      <c r="E86" s="25">
        <v>11535</v>
      </c>
      <c r="F86" s="26">
        <v>11398</v>
      </c>
      <c r="G86" s="19"/>
      <c r="H86" s="19"/>
      <c r="I86" s="19"/>
    </row>
    <row r="87" spans="1:9">
      <c r="A87" s="37" t="s">
        <v>87</v>
      </c>
      <c r="B87" s="25">
        <v>1233.17</v>
      </c>
      <c r="C87" s="26">
        <v>1255.31</v>
      </c>
      <c r="D87" s="25">
        <v>1260</v>
      </c>
      <c r="E87" s="25">
        <v>1254</v>
      </c>
      <c r="F87" s="26">
        <v>1260</v>
      </c>
      <c r="G87" s="19"/>
      <c r="H87" s="19"/>
      <c r="I87" s="19"/>
    </row>
    <row r="88" spans="1:9">
      <c r="A88" s="37" t="s">
        <v>88</v>
      </c>
      <c r="B88" s="25">
        <v>2312.79</v>
      </c>
      <c r="C88" s="26">
        <v>2229.56</v>
      </c>
      <c r="D88" s="25">
        <v>2110</v>
      </c>
      <c r="E88" s="25">
        <v>2109</v>
      </c>
      <c r="F88" s="26">
        <v>2110</v>
      </c>
      <c r="G88" s="19"/>
      <c r="H88" s="19"/>
      <c r="I88" s="19"/>
    </row>
    <row r="89" spans="1:9">
      <c r="A89" s="37" t="s">
        <v>89</v>
      </c>
      <c r="B89" s="25">
        <v>7883.7</v>
      </c>
      <c r="C89" s="26">
        <v>7821.33</v>
      </c>
      <c r="D89" s="25">
        <v>7805</v>
      </c>
      <c r="E89" s="25">
        <v>7803</v>
      </c>
      <c r="F89" s="26">
        <v>7805</v>
      </c>
      <c r="G89" s="19"/>
      <c r="H89" s="19"/>
      <c r="I89" s="19"/>
    </row>
    <row r="90" spans="1:9">
      <c r="A90" s="37" t="s">
        <v>90</v>
      </c>
      <c r="B90" s="25">
        <v>37342</v>
      </c>
      <c r="C90" s="26">
        <v>38135</v>
      </c>
      <c r="D90" s="25">
        <v>39100</v>
      </c>
      <c r="E90" s="25">
        <v>22017</v>
      </c>
      <c r="F90" s="26">
        <v>39100</v>
      </c>
      <c r="G90" s="19"/>
      <c r="H90" s="19"/>
      <c r="I90" s="19"/>
    </row>
    <row r="91" spans="1:9">
      <c r="A91" s="37" t="s">
        <v>91</v>
      </c>
      <c r="B91" s="46">
        <v>132187.64000000001</v>
      </c>
      <c r="C91" s="26">
        <v>158161.88</v>
      </c>
      <c r="D91" s="25">
        <v>150547</v>
      </c>
      <c r="E91" s="25">
        <v>156103</v>
      </c>
      <c r="F91" s="26">
        <v>150056</v>
      </c>
      <c r="G91" s="19"/>
      <c r="H91" s="19"/>
      <c r="I91" s="19"/>
    </row>
    <row r="92" spans="1:9">
      <c r="A92" s="47" t="s">
        <v>92</v>
      </c>
      <c r="B92" s="25">
        <v>9036.5300000000007</v>
      </c>
      <c r="C92" s="26">
        <v>8376.73</v>
      </c>
      <c r="D92" s="25">
        <v>10000</v>
      </c>
      <c r="E92" s="25">
        <v>4645</v>
      </c>
      <c r="F92" s="26">
        <v>10000</v>
      </c>
      <c r="G92" s="19"/>
      <c r="H92" s="19"/>
      <c r="I92" s="19"/>
    </row>
    <row r="93" spans="1:9">
      <c r="A93" s="47" t="s">
        <v>93</v>
      </c>
      <c r="B93" s="25"/>
      <c r="C93" s="26">
        <v>288</v>
      </c>
      <c r="D93" s="25"/>
      <c r="E93" s="25">
        <v>598</v>
      </c>
      <c r="F93" s="26">
        <v>50</v>
      </c>
      <c r="G93" s="19"/>
      <c r="H93" s="19"/>
      <c r="I93" s="19"/>
    </row>
    <row r="94" spans="1:9">
      <c r="A94" s="47" t="s">
        <v>94</v>
      </c>
      <c r="B94" s="25"/>
      <c r="C94" s="26"/>
      <c r="D94" s="25"/>
      <c r="E94" s="25"/>
      <c r="F94" s="26">
        <v>250</v>
      </c>
      <c r="G94" s="19"/>
      <c r="H94" s="19"/>
      <c r="I94" s="19"/>
    </row>
    <row r="95" spans="1:9">
      <c r="A95" s="47" t="s">
        <v>95</v>
      </c>
      <c r="B95" s="25">
        <v>23900.27</v>
      </c>
      <c r="C95" s="26">
        <v>40280.629999999997</v>
      </c>
      <c r="D95" s="25">
        <v>35000</v>
      </c>
      <c r="E95" s="25">
        <v>38320</v>
      </c>
      <c r="F95" s="26">
        <v>35000</v>
      </c>
      <c r="G95" s="19"/>
      <c r="H95" s="19"/>
      <c r="I95" s="19"/>
    </row>
    <row r="96" spans="1:9">
      <c r="A96" s="47" t="s">
        <v>96</v>
      </c>
      <c r="B96" s="25">
        <v>3292.56</v>
      </c>
      <c r="C96" s="26">
        <v>76749.22</v>
      </c>
      <c r="D96" s="25"/>
      <c r="E96" s="25">
        <v>2569</v>
      </c>
      <c r="F96" s="26"/>
      <c r="G96" s="19"/>
      <c r="H96" s="19"/>
      <c r="I96" s="19"/>
    </row>
    <row r="97" spans="1:9">
      <c r="A97" s="47" t="s">
        <v>97</v>
      </c>
      <c r="B97" s="25">
        <v>13292</v>
      </c>
      <c r="C97" s="26"/>
      <c r="D97" s="25"/>
      <c r="E97" s="25"/>
      <c r="F97" s="26"/>
      <c r="G97" s="19"/>
      <c r="H97" s="19"/>
      <c r="I97" s="19"/>
    </row>
    <row r="98" spans="1:9">
      <c r="A98" s="47" t="s">
        <v>98</v>
      </c>
      <c r="B98" s="25"/>
      <c r="C98" s="26"/>
      <c r="D98" s="25"/>
      <c r="E98" s="25">
        <v>238</v>
      </c>
      <c r="F98" s="26"/>
      <c r="G98" s="19"/>
      <c r="H98" s="19"/>
      <c r="I98" s="19"/>
    </row>
    <row r="99" spans="1:9">
      <c r="A99" s="47" t="s">
        <v>99</v>
      </c>
      <c r="B99" s="25">
        <v>29311.43</v>
      </c>
      <c r="C99" s="26">
        <v>27202.04</v>
      </c>
      <c r="D99" s="25"/>
      <c r="E99" s="25">
        <v>15664</v>
      </c>
      <c r="F99" s="26"/>
      <c r="G99" s="19"/>
      <c r="H99" s="19"/>
      <c r="I99" s="19"/>
    </row>
    <row r="100" spans="1:9">
      <c r="A100" s="47" t="s">
        <v>100</v>
      </c>
      <c r="B100" s="25">
        <v>9295.52</v>
      </c>
      <c r="C100" s="26">
        <v>10000</v>
      </c>
      <c r="D100" s="25">
        <v>9000</v>
      </c>
      <c r="E100" s="25">
        <v>11500</v>
      </c>
      <c r="F100" s="26">
        <v>11000</v>
      </c>
      <c r="G100" s="19"/>
      <c r="H100" s="19"/>
      <c r="I100" s="19"/>
    </row>
    <row r="101" spans="1:9">
      <c r="A101" s="297" t="s">
        <v>385</v>
      </c>
      <c r="B101" s="25"/>
      <c r="C101" s="26"/>
      <c r="D101" s="25">
        <v>1000</v>
      </c>
      <c r="E101" s="25">
        <v>1000</v>
      </c>
      <c r="F101" s="26"/>
      <c r="G101" s="19"/>
      <c r="H101" s="19"/>
      <c r="I101" s="19"/>
    </row>
    <row r="102" spans="1:9">
      <c r="A102" s="47" t="s">
        <v>101</v>
      </c>
      <c r="B102" s="25">
        <v>2000</v>
      </c>
      <c r="C102" s="26"/>
      <c r="D102" s="25"/>
      <c r="E102" s="25"/>
      <c r="F102" s="26"/>
      <c r="G102" s="19"/>
      <c r="H102" s="19"/>
      <c r="I102" s="19"/>
    </row>
    <row r="103" spans="1:9">
      <c r="A103" s="47" t="s">
        <v>102</v>
      </c>
      <c r="B103" s="25"/>
      <c r="C103" s="26">
        <v>800</v>
      </c>
      <c r="D103" s="25"/>
      <c r="E103" s="25"/>
      <c r="F103" s="26"/>
      <c r="G103" s="19"/>
      <c r="H103" s="19"/>
      <c r="I103" s="19"/>
    </row>
    <row r="104" spans="1:9">
      <c r="A104" s="47" t="s">
        <v>103</v>
      </c>
      <c r="B104" s="25"/>
      <c r="C104" s="26">
        <v>700</v>
      </c>
      <c r="D104" s="25"/>
      <c r="E104" s="25">
        <v>430</v>
      </c>
      <c r="F104" s="26"/>
      <c r="G104" s="19"/>
      <c r="H104" s="19"/>
      <c r="I104" s="19"/>
    </row>
    <row r="105" spans="1:9">
      <c r="A105" s="47" t="s">
        <v>104</v>
      </c>
      <c r="B105" s="25">
        <v>3500</v>
      </c>
      <c r="C105" s="26">
        <v>2900</v>
      </c>
      <c r="D105" s="25"/>
      <c r="E105" s="25">
        <v>4500</v>
      </c>
      <c r="F105" s="26"/>
      <c r="G105" s="19"/>
      <c r="H105" s="19"/>
      <c r="I105" s="19"/>
    </row>
    <row r="106" spans="1:9">
      <c r="A106" s="47" t="s">
        <v>105</v>
      </c>
      <c r="B106" s="25">
        <v>400</v>
      </c>
      <c r="C106" s="26"/>
      <c r="D106" s="25"/>
      <c r="E106" s="25">
        <v>800</v>
      </c>
      <c r="F106" s="26"/>
      <c r="G106" s="19"/>
      <c r="H106" s="19"/>
      <c r="I106" s="19"/>
    </row>
    <row r="107" spans="1:9">
      <c r="A107" s="47" t="s">
        <v>106</v>
      </c>
      <c r="B107" s="25">
        <v>100</v>
      </c>
      <c r="C107" s="26"/>
      <c r="D107" s="25"/>
      <c r="E107" s="25"/>
      <c r="F107" s="26"/>
      <c r="G107" s="19"/>
      <c r="H107" s="19"/>
      <c r="I107" s="19"/>
    </row>
    <row r="108" spans="1:9">
      <c r="A108" s="47" t="s">
        <v>107</v>
      </c>
      <c r="B108" s="25">
        <v>400</v>
      </c>
      <c r="C108" s="26"/>
      <c r="D108" s="25"/>
      <c r="E108" s="25"/>
      <c r="F108" s="26"/>
      <c r="G108" s="19"/>
      <c r="H108" s="19"/>
      <c r="I108" s="19"/>
    </row>
    <row r="109" spans="1:9">
      <c r="A109" s="47" t="s">
        <v>108</v>
      </c>
      <c r="B109" s="25">
        <v>400</v>
      </c>
      <c r="C109" s="26"/>
      <c r="D109" s="25"/>
      <c r="E109" s="25"/>
      <c r="F109" s="26"/>
      <c r="G109" s="19"/>
      <c r="H109" s="19"/>
      <c r="I109" s="19"/>
    </row>
    <row r="110" spans="1:9">
      <c r="A110" s="297" t="s">
        <v>390</v>
      </c>
      <c r="B110" s="25"/>
      <c r="C110" s="26"/>
      <c r="D110" s="25"/>
      <c r="E110" s="25">
        <v>13000</v>
      </c>
      <c r="F110" s="26"/>
      <c r="G110" s="19"/>
      <c r="H110" s="19"/>
      <c r="I110" s="19"/>
    </row>
    <row r="111" spans="1:9" ht="15.75" thickBot="1">
      <c r="A111" s="48" t="s">
        <v>109</v>
      </c>
      <c r="B111" s="49"/>
      <c r="C111" s="50">
        <v>5000</v>
      </c>
      <c r="D111" s="49"/>
      <c r="E111" s="49"/>
      <c r="F111" s="50"/>
      <c r="G111" s="19"/>
      <c r="H111" s="19"/>
      <c r="I111" s="19"/>
    </row>
    <row r="112" spans="1:9" ht="16.5" thickBot="1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  <c r="G112" s="19"/>
      <c r="H112" s="19"/>
      <c r="I112" s="19"/>
    </row>
    <row r="113" spans="1:9">
      <c r="A113" s="51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  <c r="G113" s="19"/>
      <c r="H113" s="19"/>
      <c r="I113" s="19"/>
    </row>
    <row r="114" spans="1:9">
      <c r="A114" s="14" t="s">
        <v>112</v>
      </c>
      <c r="B114" s="25">
        <v>436897.41</v>
      </c>
      <c r="C114" s="26">
        <v>268273.05</v>
      </c>
      <c r="D114" s="26">
        <v>198038</v>
      </c>
      <c r="E114" s="26">
        <v>162074</v>
      </c>
      <c r="F114" s="26">
        <v>160000</v>
      </c>
      <c r="G114" s="19"/>
      <c r="H114" s="19"/>
      <c r="I114" s="19"/>
    </row>
    <row r="115" spans="1:9">
      <c r="A115" s="37" t="s">
        <v>113</v>
      </c>
      <c r="B115" s="52">
        <v>9322.5400000000009</v>
      </c>
      <c r="C115" s="26">
        <v>24756.65</v>
      </c>
      <c r="D115" s="26">
        <v>39700</v>
      </c>
      <c r="E115" s="26">
        <v>39820</v>
      </c>
      <c r="F115" s="26">
        <v>30000</v>
      </c>
      <c r="G115" s="19"/>
      <c r="H115" s="19"/>
      <c r="I115" s="19"/>
    </row>
    <row r="116" spans="1:9">
      <c r="A116" s="37" t="s">
        <v>114</v>
      </c>
      <c r="B116" s="52"/>
      <c r="C116" s="26"/>
      <c r="D116" s="26">
        <v>5000</v>
      </c>
      <c r="E116" s="26">
        <v>4644</v>
      </c>
      <c r="F116" s="26"/>
      <c r="G116" s="19"/>
      <c r="H116" s="19"/>
      <c r="I116" s="19"/>
    </row>
    <row r="117" spans="1:9">
      <c r="A117" s="53" t="s">
        <v>115</v>
      </c>
      <c r="B117" s="54">
        <v>315624.86</v>
      </c>
      <c r="C117" s="16">
        <v>114048.13</v>
      </c>
      <c r="D117" s="16">
        <v>563492</v>
      </c>
      <c r="E117" s="16">
        <v>166805</v>
      </c>
      <c r="F117" s="17">
        <v>488900</v>
      </c>
      <c r="G117" s="296"/>
      <c r="H117" s="19"/>
      <c r="I117" s="19"/>
    </row>
    <row r="118" spans="1:9">
      <c r="A118" s="55" t="s">
        <v>116</v>
      </c>
      <c r="B118" s="56">
        <f>SUM(B119:B128)</f>
        <v>0</v>
      </c>
      <c r="C118" s="56">
        <f>SUM(C119:C128)</f>
        <v>421554.89</v>
      </c>
      <c r="D118" s="56">
        <f>SUM(D119:D128)</f>
        <v>2834139</v>
      </c>
      <c r="E118" s="56">
        <v>362597</v>
      </c>
      <c r="F118" s="56">
        <f>SUM(F119:F128)</f>
        <v>3612801</v>
      </c>
      <c r="G118" s="19"/>
      <c r="H118" s="19"/>
      <c r="I118" s="19"/>
    </row>
    <row r="119" spans="1:9">
      <c r="A119" s="14" t="s">
        <v>117</v>
      </c>
      <c r="B119" s="25"/>
      <c r="C119" s="26">
        <v>13200</v>
      </c>
      <c r="D119" s="25"/>
      <c r="E119" s="25"/>
      <c r="F119" s="26"/>
      <c r="G119" s="19"/>
      <c r="H119" s="19"/>
      <c r="I119" s="19"/>
    </row>
    <row r="120" spans="1:9">
      <c r="A120" s="14" t="s">
        <v>118</v>
      </c>
      <c r="B120" s="25"/>
      <c r="C120" s="26">
        <v>218060.65</v>
      </c>
      <c r="D120" s="25"/>
      <c r="E120" s="25"/>
      <c r="F120" s="26"/>
      <c r="G120" s="19"/>
      <c r="H120" s="19"/>
      <c r="I120" s="19"/>
    </row>
    <row r="121" spans="1:9">
      <c r="A121" s="14" t="s">
        <v>119</v>
      </c>
      <c r="B121" s="25"/>
      <c r="C121" s="26"/>
      <c r="D121" s="25">
        <v>9000</v>
      </c>
      <c r="E121" s="25">
        <v>9000</v>
      </c>
      <c r="F121" s="26"/>
      <c r="G121" s="19"/>
      <c r="H121" s="19"/>
      <c r="I121" s="19"/>
    </row>
    <row r="122" spans="1:9">
      <c r="A122" s="14" t="s">
        <v>120</v>
      </c>
      <c r="B122" s="25"/>
      <c r="C122" s="26"/>
      <c r="D122" s="26">
        <v>30000</v>
      </c>
      <c r="E122" s="26">
        <v>27000</v>
      </c>
      <c r="F122" s="26"/>
      <c r="G122" s="19"/>
      <c r="H122" s="19"/>
      <c r="I122" s="19"/>
    </row>
    <row r="123" spans="1:9">
      <c r="A123" s="14" t="s">
        <v>121</v>
      </c>
      <c r="B123" s="25"/>
      <c r="C123" s="26"/>
      <c r="D123" s="52">
        <v>19950</v>
      </c>
      <c r="E123" s="52">
        <v>19924</v>
      </c>
      <c r="F123" s="26"/>
      <c r="G123" s="19"/>
      <c r="H123" s="19"/>
      <c r="I123" s="19"/>
    </row>
    <row r="124" spans="1:9">
      <c r="A124" s="14" t="s">
        <v>122</v>
      </c>
      <c r="B124" s="25"/>
      <c r="C124" s="26"/>
      <c r="D124" s="26">
        <v>306673</v>
      </c>
      <c r="E124" s="26">
        <v>306673</v>
      </c>
      <c r="F124" s="26"/>
      <c r="G124" s="19"/>
      <c r="H124" s="19"/>
      <c r="I124" s="19"/>
    </row>
    <row r="125" spans="1:9">
      <c r="A125" s="14" t="s">
        <v>123</v>
      </c>
      <c r="B125" s="25"/>
      <c r="C125" s="26"/>
      <c r="D125" s="26">
        <v>394135</v>
      </c>
      <c r="E125" s="26"/>
      <c r="F125" s="34">
        <v>771232</v>
      </c>
      <c r="G125" s="19"/>
      <c r="H125" s="19"/>
      <c r="I125" s="19"/>
    </row>
    <row r="126" spans="1:9">
      <c r="A126" s="14" t="s">
        <v>124</v>
      </c>
      <c r="B126" s="25"/>
      <c r="C126" s="23">
        <v>190294.24</v>
      </c>
      <c r="D126" s="26">
        <v>1048711</v>
      </c>
      <c r="E126" s="26"/>
      <c r="F126" s="34">
        <v>935777</v>
      </c>
      <c r="G126" s="296"/>
      <c r="H126" s="19"/>
      <c r="I126" s="19"/>
    </row>
    <row r="127" spans="1:9">
      <c r="A127" s="14" t="s">
        <v>125</v>
      </c>
      <c r="B127" s="25"/>
      <c r="C127" s="23"/>
      <c r="D127" s="26"/>
      <c r="E127" s="26"/>
      <c r="F127" s="34">
        <v>59593</v>
      </c>
      <c r="G127" s="18"/>
      <c r="H127" s="19"/>
      <c r="I127" s="19"/>
    </row>
    <row r="128" spans="1:9" ht="15.75" thickBot="1">
      <c r="A128" s="14" t="s">
        <v>126</v>
      </c>
      <c r="B128" s="49"/>
      <c r="C128" s="57"/>
      <c r="D128" s="26">
        <v>1025670</v>
      </c>
      <c r="E128" s="26"/>
      <c r="F128" s="34">
        <v>1846199</v>
      </c>
      <c r="G128" s="19"/>
      <c r="H128" s="19"/>
      <c r="I128" s="19"/>
    </row>
    <row r="129" spans="1:9" ht="16.5" thickBot="1">
      <c r="A129" s="58" t="s">
        <v>127</v>
      </c>
      <c r="B129" s="59">
        <f>SUM(B130:B131)</f>
        <v>1094060.6099999999</v>
      </c>
      <c r="C129" s="59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  <c r="G129" s="19"/>
      <c r="H129" s="19"/>
      <c r="I129" s="19"/>
    </row>
    <row r="130" spans="1:9">
      <c r="A130" s="14" t="s">
        <v>128</v>
      </c>
      <c r="B130" s="36">
        <v>277663</v>
      </c>
      <c r="C130" s="26">
        <v>97009.26</v>
      </c>
      <c r="D130" s="26">
        <v>144727</v>
      </c>
      <c r="E130" s="26">
        <v>144727</v>
      </c>
      <c r="F130" s="34">
        <v>76000</v>
      </c>
      <c r="G130" s="296"/>
      <c r="H130" s="19"/>
      <c r="I130" s="19"/>
    </row>
    <row r="131" spans="1:9" ht="15.75" thickBot="1">
      <c r="A131" s="14" t="s">
        <v>129</v>
      </c>
      <c r="B131" s="50">
        <v>816397.61</v>
      </c>
      <c r="C131" s="60">
        <v>256389.15</v>
      </c>
      <c r="D131" s="50">
        <v>430000</v>
      </c>
      <c r="E131" s="50">
        <v>430000</v>
      </c>
      <c r="F131" s="50">
        <v>400000</v>
      </c>
      <c r="G131" s="19"/>
      <c r="H131" s="19"/>
      <c r="I131" s="19"/>
    </row>
    <row r="132" spans="1:9" ht="16.5" thickBot="1">
      <c r="A132" s="61" t="s">
        <v>130</v>
      </c>
      <c r="B132" s="62">
        <f>B112+B3+B129</f>
        <v>12467140.450000001</v>
      </c>
      <c r="C132" s="63">
        <f>C129+C112+C3</f>
        <v>12098829.43</v>
      </c>
      <c r="D132" s="63">
        <f>D3+D112+D129</f>
        <v>15903556</v>
      </c>
      <c r="E132" s="63">
        <v>12503222</v>
      </c>
      <c r="F132" s="63">
        <f>F3+F112+F129</f>
        <v>16458438</v>
      </c>
      <c r="G132" s="19"/>
      <c r="H132" s="19"/>
      <c r="I132" s="19"/>
    </row>
    <row r="133" spans="1:9">
      <c r="A133" s="64"/>
      <c r="B133" s="44"/>
      <c r="C133" s="44"/>
      <c r="D133" s="65"/>
      <c r="E133" s="65"/>
      <c r="G133" s="19"/>
      <c r="H133" s="19"/>
      <c r="I133" s="19"/>
    </row>
    <row r="134" spans="1:9">
      <c r="A134" s="66"/>
      <c r="B134" s="66"/>
      <c r="C134" s="66"/>
      <c r="D134" s="65"/>
      <c r="E134" s="65"/>
      <c r="G134" s="19"/>
      <c r="H134" s="19"/>
      <c r="I134" s="19"/>
    </row>
    <row r="135" spans="1:9">
      <c r="A135" s="67"/>
      <c r="B135" s="44"/>
      <c r="C135" s="44"/>
      <c r="D135" s="65"/>
      <c r="E135" s="65"/>
    </row>
    <row r="136" spans="1:9">
      <c r="B136" s="44"/>
      <c r="C136" s="44"/>
      <c r="D136" s="65"/>
      <c r="E136" s="65"/>
    </row>
    <row r="137" spans="1:9">
      <c r="B137" s="44"/>
      <c r="C137" s="44"/>
      <c r="D137" s="65"/>
      <c r="E137" s="65"/>
    </row>
    <row r="138" spans="1:9">
      <c r="B138" s="44"/>
      <c r="C138" s="44"/>
      <c r="D138" s="65"/>
      <c r="E138" s="65"/>
    </row>
    <row r="139" spans="1:9">
      <c r="B139" s="44"/>
      <c r="C139" s="44"/>
      <c r="D139" s="65"/>
      <c r="E139" s="65"/>
    </row>
    <row r="140" spans="1:9">
      <c r="B140" s="44"/>
      <c r="C140" s="44"/>
      <c r="D140" s="65"/>
      <c r="E140" s="65"/>
    </row>
    <row r="141" spans="1:9">
      <c r="B141" s="44"/>
      <c r="C141" s="44"/>
      <c r="D141" s="65"/>
      <c r="E141" s="65"/>
    </row>
    <row r="142" spans="1:9">
      <c r="B142" s="44"/>
      <c r="C142" s="44"/>
      <c r="D142" s="65"/>
      <c r="E142" s="65"/>
    </row>
    <row r="143" spans="1:9">
      <c r="B143" s="44"/>
      <c r="C143" s="44"/>
      <c r="D143" s="65"/>
      <c r="E143" s="65"/>
    </row>
    <row r="144" spans="1:9">
      <c r="B144" s="44"/>
      <c r="C144" s="44"/>
      <c r="D144" s="65"/>
      <c r="E144" s="65"/>
    </row>
    <row r="145" spans="2:5">
      <c r="B145" s="44"/>
      <c r="C145" s="44"/>
      <c r="D145" s="65"/>
      <c r="E145" s="65"/>
    </row>
    <row r="146" spans="2:5">
      <c r="B146" s="44"/>
      <c r="C146" s="44"/>
      <c r="D146" s="65"/>
      <c r="E146" s="65"/>
    </row>
    <row r="147" spans="2:5">
      <c r="B147" s="44"/>
      <c r="C147" s="44"/>
      <c r="D147" s="65"/>
      <c r="E147" s="65"/>
    </row>
    <row r="148" spans="2:5">
      <c r="B148" s="44"/>
      <c r="C148" s="44"/>
      <c r="D148" s="65"/>
      <c r="E148" s="65"/>
    </row>
    <row r="149" spans="2:5">
      <c r="B149" s="44"/>
      <c r="C149" s="44"/>
      <c r="D149" s="65"/>
      <c r="E149" s="65"/>
    </row>
    <row r="150" spans="2:5">
      <c r="B150" s="44"/>
      <c r="C150" s="44"/>
      <c r="D150" s="65"/>
      <c r="E150" s="65"/>
    </row>
    <row r="151" spans="2:5">
      <c r="B151" s="44"/>
      <c r="C151" s="44"/>
      <c r="D151" s="65"/>
      <c r="E151" s="65"/>
    </row>
    <row r="152" spans="2:5">
      <c r="B152" s="44"/>
      <c r="C152" s="44"/>
      <c r="D152" s="65"/>
      <c r="E152" s="65"/>
    </row>
    <row r="153" spans="2:5">
      <c r="B153" s="44"/>
      <c r="C153" s="44"/>
      <c r="D153" s="65"/>
      <c r="E153" s="65"/>
    </row>
    <row r="154" spans="2:5">
      <c r="B154" s="44"/>
      <c r="C154" s="44"/>
      <c r="D154" s="65"/>
      <c r="E154" s="65"/>
    </row>
    <row r="155" spans="2:5">
      <c r="B155" s="44"/>
      <c r="C155" s="44"/>
      <c r="D155" s="65"/>
      <c r="E155" s="65"/>
    </row>
    <row r="156" spans="2:5">
      <c r="B156" s="44"/>
      <c r="C156" s="44"/>
      <c r="D156" s="65"/>
      <c r="E156" s="65"/>
    </row>
    <row r="157" spans="2:5">
      <c r="B157" s="44"/>
      <c r="C157" s="44"/>
      <c r="D157" s="65"/>
      <c r="E157" s="65"/>
    </row>
    <row r="158" spans="2:5">
      <c r="B158" s="44"/>
      <c r="C158" s="44"/>
      <c r="D158" s="65"/>
      <c r="E158" s="65"/>
    </row>
    <row r="159" spans="2:5">
      <c r="B159" s="44"/>
      <c r="C159" s="44"/>
      <c r="D159" s="65"/>
      <c r="E159" s="65"/>
    </row>
    <row r="160" spans="2:5">
      <c r="B160" s="44"/>
      <c r="C160" s="44"/>
      <c r="D160" s="65"/>
      <c r="E160" s="65"/>
    </row>
    <row r="161" spans="2:5">
      <c r="B161" s="44"/>
      <c r="C161" s="44"/>
      <c r="D161" s="65"/>
      <c r="E161" s="65"/>
    </row>
    <row r="162" spans="2:5">
      <c r="B162" s="44"/>
      <c r="C162" s="44"/>
      <c r="D162" s="65"/>
      <c r="E162" s="65"/>
    </row>
    <row r="163" spans="2:5">
      <c r="B163" s="44"/>
      <c r="C163" s="44"/>
      <c r="D163" s="65"/>
      <c r="E163" s="65"/>
    </row>
    <row r="164" spans="2:5">
      <c r="B164" s="44"/>
      <c r="C164" s="44"/>
      <c r="D164" s="65"/>
      <c r="E164" s="65"/>
    </row>
    <row r="165" spans="2:5">
      <c r="B165" s="44"/>
      <c r="C165" s="44"/>
      <c r="D165" s="65"/>
      <c r="E165" s="65"/>
    </row>
    <row r="166" spans="2:5">
      <c r="B166" s="44"/>
      <c r="C166" s="44"/>
      <c r="D166" s="65"/>
      <c r="E166" s="65"/>
    </row>
    <row r="167" spans="2:5">
      <c r="B167" s="44"/>
      <c r="C167" s="44"/>
      <c r="D167" s="65"/>
      <c r="E167" s="65"/>
    </row>
    <row r="168" spans="2:5">
      <c r="B168" s="44"/>
      <c r="C168" s="44"/>
      <c r="D168" s="65"/>
      <c r="E168" s="65"/>
    </row>
    <row r="169" spans="2:5">
      <c r="B169" s="44"/>
      <c r="C169" s="44"/>
      <c r="D169" s="65"/>
      <c r="E169" s="65"/>
    </row>
    <row r="170" spans="2:5">
      <c r="B170" s="44"/>
      <c r="C170" s="44"/>
      <c r="D170" s="65"/>
      <c r="E170" s="65"/>
    </row>
    <row r="171" spans="2:5">
      <c r="B171" s="44"/>
      <c r="C171" s="44"/>
      <c r="D171" s="65"/>
      <c r="E171" s="65"/>
    </row>
    <row r="172" spans="2:5">
      <c r="B172" s="44"/>
      <c r="C172" s="44"/>
      <c r="D172" s="65"/>
      <c r="E172" s="65"/>
    </row>
    <row r="173" spans="2:5">
      <c r="B173" s="44"/>
      <c r="C173" s="44"/>
      <c r="D173" s="65"/>
      <c r="E173" s="65"/>
    </row>
    <row r="174" spans="2:5">
      <c r="B174" s="44"/>
      <c r="C174" s="44"/>
      <c r="D174" s="65"/>
      <c r="E174" s="65"/>
    </row>
    <row r="175" spans="2:5">
      <c r="B175" s="44"/>
      <c r="C175" s="44"/>
      <c r="D175" s="65"/>
      <c r="E175" s="65"/>
    </row>
    <row r="176" spans="2:5">
      <c r="B176" s="44"/>
      <c r="C176" s="44"/>
      <c r="D176" s="65"/>
      <c r="E176" s="65"/>
    </row>
    <row r="177" spans="2:5">
      <c r="B177" s="44"/>
      <c r="C177" s="44"/>
      <c r="D177" s="65"/>
      <c r="E177" s="65"/>
    </row>
    <row r="178" spans="2:5">
      <c r="B178" s="44"/>
      <c r="C178" s="44"/>
      <c r="D178" s="65"/>
      <c r="E178" s="65"/>
    </row>
    <row r="179" spans="2:5">
      <c r="B179" s="44"/>
      <c r="C179" s="44"/>
      <c r="D179" s="65"/>
      <c r="E179" s="65"/>
    </row>
    <row r="180" spans="2:5">
      <c r="B180" s="44"/>
      <c r="C180" s="44"/>
      <c r="D180" s="65"/>
      <c r="E180" s="65"/>
    </row>
    <row r="181" spans="2:5">
      <c r="B181" s="44"/>
      <c r="C181" s="44"/>
      <c r="D181" s="65"/>
      <c r="E181" s="65"/>
    </row>
    <row r="182" spans="2:5">
      <c r="B182" s="44"/>
      <c r="C182" s="44"/>
      <c r="D182" s="65"/>
      <c r="E182" s="65"/>
    </row>
    <row r="183" spans="2:5">
      <c r="B183" s="44"/>
      <c r="C183" s="44"/>
      <c r="D183" s="65"/>
      <c r="E183" s="65"/>
    </row>
    <row r="184" spans="2:5">
      <c r="B184" s="44"/>
      <c r="C184" s="44"/>
      <c r="D184" s="65"/>
      <c r="E184" s="65"/>
    </row>
    <row r="185" spans="2:5">
      <c r="B185" s="44"/>
      <c r="C185" s="44"/>
      <c r="D185" s="65"/>
      <c r="E185" s="65"/>
    </row>
    <row r="186" spans="2:5">
      <c r="B186" s="44"/>
      <c r="C186" s="44"/>
      <c r="D186" s="65"/>
      <c r="E186" s="65"/>
    </row>
    <row r="187" spans="2:5">
      <c r="B187" s="44"/>
      <c r="C187" s="44"/>
      <c r="D187" s="65"/>
      <c r="E187" s="65"/>
    </row>
    <row r="188" spans="2:5">
      <c r="B188" s="44"/>
      <c r="C188" s="44"/>
      <c r="D188" s="65"/>
      <c r="E188" s="65"/>
    </row>
    <row r="189" spans="2:5">
      <c r="B189" s="44"/>
      <c r="C189" s="44"/>
      <c r="D189" s="65"/>
      <c r="E189" s="65"/>
    </row>
    <row r="190" spans="2:5">
      <c r="B190" s="44"/>
      <c r="C190" s="44"/>
      <c r="D190" s="65"/>
      <c r="E190" s="65"/>
    </row>
    <row r="191" spans="2:5">
      <c r="B191" s="44"/>
      <c r="C191" s="44"/>
      <c r="D191" s="65"/>
      <c r="E191" s="65"/>
    </row>
    <row r="192" spans="2:5">
      <c r="B192" s="44"/>
      <c r="C192" s="44"/>
      <c r="D192" s="65"/>
      <c r="E192" s="65"/>
    </row>
    <row r="193" spans="2:5">
      <c r="B193" s="44"/>
      <c r="C193" s="44"/>
      <c r="D193" s="65"/>
      <c r="E193" s="65"/>
    </row>
    <row r="194" spans="2:5">
      <c r="B194" s="44"/>
      <c r="C194" s="44"/>
      <c r="D194" s="65"/>
      <c r="E194" s="65"/>
    </row>
    <row r="195" spans="2:5">
      <c r="B195" s="44"/>
      <c r="C195" s="44"/>
      <c r="D195" s="65"/>
      <c r="E195" s="65"/>
    </row>
    <row r="196" spans="2:5">
      <c r="B196" s="44"/>
      <c r="C196" s="44"/>
      <c r="D196" s="65"/>
      <c r="E196" s="65"/>
    </row>
    <row r="197" spans="2:5">
      <c r="B197" s="44"/>
      <c r="C197" s="44"/>
      <c r="D197" s="65"/>
      <c r="E197" s="65"/>
    </row>
    <row r="198" spans="2:5">
      <c r="B198" s="44"/>
      <c r="C198" s="44"/>
      <c r="D198" s="65"/>
      <c r="E198" s="65"/>
    </row>
    <row r="199" spans="2:5">
      <c r="B199" s="44"/>
      <c r="C199" s="44"/>
      <c r="D199" s="65"/>
      <c r="E199" s="65"/>
    </row>
    <row r="200" spans="2:5">
      <c r="B200" s="44"/>
      <c r="C200" s="44"/>
      <c r="D200" s="65"/>
      <c r="E200" s="65"/>
    </row>
    <row r="201" spans="2:5">
      <c r="B201" s="44"/>
      <c r="C201" s="44"/>
      <c r="D201" s="65"/>
      <c r="E201" s="65"/>
    </row>
    <row r="202" spans="2:5">
      <c r="B202" s="44"/>
      <c r="C202" s="44"/>
      <c r="D202" s="65"/>
      <c r="E202" s="65"/>
    </row>
    <row r="203" spans="2:5">
      <c r="B203" s="44"/>
      <c r="C203" s="44"/>
      <c r="D203" s="65"/>
      <c r="E203" s="65"/>
    </row>
    <row r="204" spans="2:5">
      <c r="B204" s="44"/>
      <c r="C204" s="44"/>
      <c r="D204" s="65"/>
      <c r="E204" s="65"/>
    </row>
    <row r="205" spans="2:5">
      <c r="B205" s="44"/>
      <c r="C205" s="44"/>
      <c r="D205" s="65"/>
      <c r="E205" s="65"/>
    </row>
    <row r="206" spans="2:5">
      <c r="B206" s="44"/>
      <c r="C206" s="44"/>
      <c r="D206" s="65"/>
      <c r="E206" s="65"/>
    </row>
    <row r="207" spans="2:5">
      <c r="B207" s="44"/>
      <c r="C207" s="44"/>
      <c r="D207" s="65"/>
      <c r="E207" s="65"/>
    </row>
    <row r="208" spans="2:5">
      <c r="B208" s="44"/>
      <c r="C208" s="44"/>
      <c r="D208" s="65"/>
      <c r="E208" s="65"/>
    </row>
    <row r="209" spans="2:5">
      <c r="B209" s="44"/>
      <c r="C209" s="44"/>
      <c r="D209" s="65"/>
      <c r="E209" s="65"/>
    </row>
    <row r="210" spans="2:5">
      <c r="B210" s="44"/>
      <c r="C210" s="44"/>
      <c r="D210" s="65"/>
      <c r="E210" s="65"/>
    </row>
    <row r="211" spans="2:5">
      <c r="B211" s="44"/>
      <c r="C211" s="44"/>
      <c r="D211" s="65"/>
      <c r="E211" s="65"/>
    </row>
    <row r="212" spans="2:5">
      <c r="B212" s="44"/>
      <c r="C212" s="44"/>
      <c r="D212" s="65"/>
      <c r="E212" s="65"/>
    </row>
    <row r="213" spans="2:5">
      <c r="B213" s="44"/>
      <c r="C213" s="44"/>
      <c r="D213" s="65"/>
      <c r="E213" s="65"/>
    </row>
    <row r="214" spans="2:5">
      <c r="B214" s="44"/>
      <c r="C214" s="44"/>
      <c r="D214" s="65"/>
      <c r="E214" s="65"/>
    </row>
    <row r="215" spans="2:5">
      <c r="B215" s="44"/>
      <c r="C215" s="44"/>
      <c r="D215" s="65"/>
      <c r="E215" s="65"/>
    </row>
    <row r="216" spans="2:5">
      <c r="B216" s="44"/>
      <c r="C216" s="44"/>
      <c r="D216" s="65"/>
      <c r="E216" s="65"/>
    </row>
    <row r="217" spans="2:5">
      <c r="B217" s="44"/>
      <c r="C217" s="44"/>
      <c r="D217" s="65"/>
      <c r="E217" s="65"/>
    </row>
    <row r="218" spans="2:5">
      <c r="B218" s="44"/>
      <c r="C218" s="44"/>
      <c r="D218" s="65"/>
      <c r="E218" s="65"/>
    </row>
    <row r="219" spans="2:5">
      <c r="B219" s="44"/>
      <c r="C219" s="44"/>
      <c r="D219" s="65"/>
      <c r="E219" s="65"/>
    </row>
    <row r="220" spans="2:5">
      <c r="B220" s="44"/>
      <c r="C220" s="44"/>
      <c r="D220" s="65"/>
      <c r="E220" s="65"/>
    </row>
    <row r="221" spans="2:5">
      <c r="B221" s="44"/>
      <c r="C221" s="44"/>
      <c r="D221" s="65"/>
      <c r="E221" s="65"/>
    </row>
    <row r="222" spans="2:5">
      <c r="B222" s="44"/>
      <c r="C222" s="44"/>
      <c r="D222" s="65"/>
      <c r="E222" s="65"/>
    </row>
    <row r="223" spans="2:5">
      <c r="B223" s="44"/>
      <c r="C223" s="44"/>
      <c r="D223" s="65"/>
      <c r="E223" s="65"/>
    </row>
    <row r="224" spans="2:5">
      <c r="B224" s="44"/>
      <c r="C224" s="44"/>
      <c r="D224" s="65"/>
      <c r="E224" s="65"/>
    </row>
    <row r="225" spans="2:5">
      <c r="B225" s="44"/>
      <c r="C225" s="44"/>
      <c r="D225" s="65"/>
      <c r="E225" s="65"/>
    </row>
    <row r="226" spans="2:5">
      <c r="B226" s="44"/>
      <c r="C226" s="44"/>
      <c r="D226" s="65"/>
      <c r="E226" s="65"/>
    </row>
    <row r="227" spans="2:5">
      <c r="B227" s="44"/>
      <c r="C227" s="44"/>
      <c r="D227" s="65"/>
      <c r="E227" s="65"/>
    </row>
    <row r="228" spans="2:5">
      <c r="B228" s="44"/>
      <c r="C228" s="44"/>
      <c r="D228" s="65"/>
      <c r="E228" s="65"/>
    </row>
    <row r="229" spans="2:5">
      <c r="B229" s="44"/>
      <c r="C229" s="44"/>
      <c r="D229" s="65"/>
      <c r="E229" s="65"/>
    </row>
    <row r="230" spans="2:5">
      <c r="B230" s="44"/>
      <c r="C230" s="44"/>
      <c r="D230" s="65"/>
      <c r="E230" s="65"/>
    </row>
    <row r="231" spans="2:5">
      <c r="B231" s="44"/>
      <c r="C231" s="44"/>
      <c r="D231" s="65"/>
      <c r="E231" s="65"/>
    </row>
    <row r="232" spans="2:5">
      <c r="B232" s="44"/>
      <c r="C232" s="44"/>
      <c r="D232" s="65"/>
      <c r="E232" s="65"/>
    </row>
    <row r="233" spans="2:5">
      <c r="B233" s="44"/>
      <c r="C233" s="44"/>
      <c r="D233" s="65"/>
      <c r="E233" s="65"/>
    </row>
    <row r="234" spans="2:5">
      <c r="B234" s="44"/>
      <c r="C234" s="44"/>
      <c r="D234" s="65"/>
      <c r="E234" s="65"/>
    </row>
    <row r="235" spans="2:5">
      <c r="B235" s="44"/>
      <c r="C235" s="44"/>
      <c r="D235" s="65"/>
      <c r="E235" s="65"/>
    </row>
    <row r="236" spans="2:5">
      <c r="B236" s="44"/>
      <c r="C236" s="44"/>
      <c r="D236" s="65"/>
      <c r="E236" s="65"/>
    </row>
    <row r="237" spans="2:5">
      <c r="B237" s="44"/>
      <c r="C237" s="44"/>
      <c r="D237" s="65"/>
      <c r="E237" s="65"/>
    </row>
    <row r="238" spans="2:5">
      <c r="B238" s="44"/>
      <c r="C238" s="44"/>
      <c r="D238" s="65"/>
      <c r="E238" s="65"/>
    </row>
    <row r="239" spans="2:5">
      <c r="B239" s="44"/>
      <c r="C239" s="44"/>
      <c r="D239" s="65"/>
      <c r="E239" s="65"/>
    </row>
    <row r="240" spans="2:5">
      <c r="B240" s="44"/>
      <c r="C240" s="44"/>
      <c r="D240" s="65"/>
      <c r="E240" s="65"/>
    </row>
    <row r="241" spans="2:5">
      <c r="B241" s="44"/>
      <c r="C241" s="44"/>
      <c r="D241" s="65"/>
      <c r="E241" s="65"/>
    </row>
    <row r="242" spans="2:5">
      <c r="B242" s="44"/>
      <c r="C242" s="44"/>
      <c r="D242" s="65"/>
      <c r="E242" s="65"/>
    </row>
    <row r="243" spans="2:5">
      <c r="B243" s="44"/>
      <c r="C243" s="44"/>
      <c r="D243" s="65"/>
      <c r="E243" s="65"/>
    </row>
    <row r="244" spans="2:5">
      <c r="B244" s="44"/>
      <c r="C244" s="44"/>
      <c r="D244" s="65"/>
      <c r="E244" s="65"/>
    </row>
    <row r="245" spans="2:5">
      <c r="B245" s="44"/>
      <c r="C245" s="44"/>
      <c r="D245" s="65"/>
      <c r="E245" s="65"/>
    </row>
    <row r="246" spans="2:5">
      <c r="B246" s="44"/>
      <c r="C246" s="44"/>
      <c r="D246" s="65"/>
      <c r="E246" s="65"/>
    </row>
    <row r="247" spans="2:5">
      <c r="B247" s="44"/>
      <c r="C247" s="44"/>
      <c r="D247" s="65"/>
      <c r="E247" s="65"/>
    </row>
    <row r="248" spans="2:5">
      <c r="B248" s="44"/>
      <c r="C248" s="44"/>
      <c r="D248" s="65"/>
      <c r="E248" s="65"/>
    </row>
    <row r="249" spans="2:5">
      <c r="B249" s="44"/>
      <c r="C249" s="44"/>
      <c r="D249" s="65"/>
      <c r="E249" s="65"/>
    </row>
    <row r="250" spans="2:5">
      <c r="B250" s="44"/>
      <c r="C250" s="44"/>
      <c r="D250" s="65"/>
      <c r="E250" s="65"/>
    </row>
    <row r="251" spans="2:5">
      <c r="B251" s="44"/>
      <c r="C251" s="44"/>
      <c r="D251" s="65"/>
      <c r="E251" s="65"/>
    </row>
    <row r="252" spans="2:5">
      <c r="B252" s="44"/>
      <c r="C252" s="44"/>
      <c r="D252" s="65"/>
      <c r="E252" s="65"/>
    </row>
    <row r="253" spans="2:5">
      <c r="B253" s="44"/>
      <c r="C253" s="44"/>
      <c r="D253" s="65"/>
      <c r="E253" s="65"/>
    </row>
    <row r="254" spans="2:5">
      <c r="B254" s="44"/>
      <c r="C254" s="44"/>
      <c r="D254" s="65"/>
      <c r="E254" s="65"/>
    </row>
    <row r="255" spans="2:5">
      <c r="B255" s="44"/>
      <c r="C255" s="44"/>
      <c r="D255" s="65"/>
      <c r="E255" s="65"/>
    </row>
    <row r="256" spans="2:5">
      <c r="B256" s="44"/>
      <c r="C256" s="44"/>
      <c r="D256" s="65"/>
      <c r="E256" s="65"/>
    </row>
    <row r="257" spans="2:5">
      <c r="B257" s="44"/>
      <c r="C257" s="44"/>
      <c r="D257" s="65"/>
      <c r="E257" s="65"/>
    </row>
    <row r="258" spans="2:5">
      <c r="B258" s="44"/>
      <c r="C258" s="44"/>
      <c r="D258" s="65"/>
      <c r="E258" s="65"/>
    </row>
    <row r="259" spans="2:5">
      <c r="B259" s="44"/>
      <c r="C259" s="44"/>
      <c r="D259" s="65"/>
      <c r="E259" s="65"/>
    </row>
    <row r="260" spans="2:5">
      <c r="B260" s="44"/>
      <c r="C260" s="44"/>
      <c r="D260" s="65"/>
      <c r="E260" s="65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/>
  <cols>
    <col min="1" max="1" width="0" style="68" hidden="1" customWidth="1"/>
    <col min="2" max="2" width="18.85546875" style="68" customWidth="1"/>
    <col min="3" max="3" width="52.28515625" style="68" customWidth="1"/>
    <col min="4" max="4" width="11.7109375" style="69" customWidth="1"/>
    <col min="5" max="5" width="11.42578125" style="69" customWidth="1"/>
    <col min="6" max="7" width="9.140625" style="68"/>
    <col min="8" max="9" width="10.140625" style="68" customWidth="1"/>
    <col min="10" max="11" width="9.140625" style="68"/>
    <col min="12" max="13" width="12.7109375" style="70" customWidth="1"/>
    <col min="14" max="14" width="11.7109375" style="71" customWidth="1"/>
    <col min="15" max="19" width="10.140625" style="71" customWidth="1"/>
    <col min="20" max="21" width="12.7109375" style="70" customWidth="1"/>
    <col min="22" max="22" width="11.7109375" style="71" customWidth="1"/>
    <col min="23" max="23" width="10.140625" style="71" customWidth="1"/>
    <col min="24" max="16384" width="9.140625" style="68"/>
  </cols>
  <sheetData>
    <row r="1" spans="1:23">
      <c r="A1" s="72"/>
      <c r="E1" s="70"/>
    </row>
    <row r="2" spans="1:23" ht="15.75">
      <c r="A2" s="72"/>
      <c r="B2" s="73"/>
      <c r="C2" s="74"/>
      <c r="D2" s="75"/>
      <c r="E2" s="75"/>
      <c r="F2" s="76"/>
      <c r="L2" s="77"/>
      <c r="M2" s="77"/>
      <c r="N2" s="78"/>
      <c r="O2" s="79"/>
      <c r="P2" s="79"/>
      <c r="Q2" s="79"/>
      <c r="R2" s="79"/>
      <c r="S2" s="79"/>
      <c r="T2" s="77"/>
      <c r="U2" s="77"/>
      <c r="V2" s="78"/>
      <c r="W2" s="79"/>
    </row>
    <row r="3" spans="1:23" ht="18">
      <c r="A3" s="80"/>
      <c r="B3" s="81" t="s">
        <v>131</v>
      </c>
      <c r="C3" s="81"/>
      <c r="D3" s="81"/>
      <c r="E3" s="81"/>
      <c r="L3" s="71"/>
      <c r="M3" s="71"/>
      <c r="T3" s="71"/>
      <c r="U3" s="71"/>
    </row>
    <row r="4" spans="1:23" ht="13.5" thickBot="1">
      <c r="A4" s="80"/>
      <c r="C4" s="82"/>
      <c r="D4" s="70"/>
      <c r="E4" s="70"/>
      <c r="F4" s="83"/>
      <c r="G4" s="84"/>
      <c r="H4" s="83"/>
      <c r="I4" s="84"/>
      <c r="J4" s="84"/>
      <c r="K4" s="84"/>
      <c r="N4" s="83"/>
      <c r="O4" s="83"/>
      <c r="P4" s="83"/>
      <c r="Q4" s="83"/>
      <c r="R4" s="83"/>
      <c r="S4" s="83"/>
      <c r="V4" s="83"/>
      <c r="W4" s="83"/>
    </row>
    <row r="5" spans="1:23" ht="13.5" thickBot="1">
      <c r="A5" s="80"/>
      <c r="D5" s="593" t="s">
        <v>132</v>
      </c>
      <c r="E5" s="593"/>
      <c r="F5" s="593"/>
      <c r="G5" s="593"/>
      <c r="H5" s="594" t="s">
        <v>133</v>
      </c>
      <c r="I5" s="594"/>
      <c r="J5" s="594"/>
      <c r="K5" s="594"/>
      <c r="L5" s="585" t="s">
        <v>2</v>
      </c>
      <c r="M5" s="585"/>
      <c r="N5" s="585"/>
      <c r="O5" s="585"/>
      <c r="P5" s="585" t="s">
        <v>392</v>
      </c>
      <c r="Q5" s="585"/>
      <c r="R5" s="585"/>
      <c r="S5" s="585"/>
      <c r="T5" s="585" t="s">
        <v>388</v>
      </c>
      <c r="U5" s="585"/>
      <c r="V5" s="585"/>
      <c r="W5" s="585"/>
    </row>
    <row r="6" spans="1:23" ht="12.75" customHeight="1" thickBot="1">
      <c r="A6" s="80"/>
      <c r="B6" s="590" t="s">
        <v>134</v>
      </c>
      <c r="C6" s="590"/>
      <c r="D6" s="304" t="s">
        <v>135</v>
      </c>
      <c r="E6" s="591" t="s">
        <v>136</v>
      </c>
      <c r="F6" s="591"/>
      <c r="G6" s="591"/>
      <c r="H6" s="304" t="s">
        <v>135</v>
      </c>
      <c r="I6" s="592" t="s">
        <v>137</v>
      </c>
      <c r="J6" s="592"/>
      <c r="K6" s="592"/>
      <c r="L6" s="305" t="s">
        <v>135</v>
      </c>
      <c r="M6" s="589" t="s">
        <v>138</v>
      </c>
      <c r="N6" s="589"/>
      <c r="O6" s="589"/>
      <c r="P6" s="305" t="s">
        <v>135</v>
      </c>
      <c r="Q6" s="589" t="s">
        <v>138</v>
      </c>
      <c r="R6" s="589"/>
      <c r="S6" s="589"/>
      <c r="T6" s="305" t="s">
        <v>135</v>
      </c>
      <c r="U6" s="589" t="s">
        <v>139</v>
      </c>
      <c r="V6" s="589"/>
      <c r="W6" s="589"/>
    </row>
    <row r="7" spans="1:23" ht="24.75" thickBot="1">
      <c r="A7" s="80"/>
      <c r="B7" s="590"/>
      <c r="C7" s="590"/>
      <c r="D7" s="306" t="s">
        <v>140</v>
      </c>
      <c r="E7" s="307" t="s">
        <v>141</v>
      </c>
      <c r="F7" s="308" t="s">
        <v>142</v>
      </c>
      <c r="G7" s="309" t="s">
        <v>143</v>
      </c>
      <c r="H7" s="306" t="s">
        <v>144</v>
      </c>
      <c r="I7" s="307" t="s">
        <v>141</v>
      </c>
      <c r="J7" s="308" t="s">
        <v>142</v>
      </c>
      <c r="K7" s="310" t="s">
        <v>143</v>
      </c>
      <c r="L7" s="311" t="s">
        <v>145</v>
      </c>
      <c r="M7" s="312" t="s">
        <v>141</v>
      </c>
      <c r="N7" s="313" t="s">
        <v>142</v>
      </c>
      <c r="O7" s="314" t="s">
        <v>143</v>
      </c>
      <c r="P7" s="311" t="s">
        <v>145</v>
      </c>
      <c r="Q7" s="312" t="s">
        <v>141</v>
      </c>
      <c r="R7" s="313" t="s">
        <v>142</v>
      </c>
      <c r="S7" s="314" t="s">
        <v>143</v>
      </c>
      <c r="T7" s="311" t="s">
        <v>146</v>
      </c>
      <c r="U7" s="312" t="s">
        <v>141</v>
      </c>
      <c r="V7" s="313" t="s">
        <v>142</v>
      </c>
      <c r="W7" s="314" t="s">
        <v>143</v>
      </c>
    </row>
    <row r="8" spans="1:23" ht="24" customHeight="1" thickBot="1">
      <c r="A8" s="80"/>
      <c r="B8" s="315" t="s">
        <v>147</v>
      </c>
      <c r="C8" s="316"/>
      <c r="D8" s="317">
        <f>E8+F8+G8</f>
        <v>12389711.630000001</v>
      </c>
      <c r="E8" s="318">
        <f>E10+E24+E38+E48+E54+E70+E78+E93+E97+E120+E130+E139+E151+E174+E175</f>
        <v>10700252.630000001</v>
      </c>
      <c r="F8" s="318">
        <f>F10+F24+F38+F48+F54+F70+F78+F93+F97+F120+F130+F139+F151+F174+F175</f>
        <v>1368863</v>
      </c>
      <c r="G8" s="319">
        <f>G10+G24+G38+G48+G54+G70+G78+G93+G97+G120+G130+G139+G151+G174+G175</f>
        <v>320596</v>
      </c>
      <c r="H8" s="317">
        <f>I8+J8+K8</f>
        <v>11938481.390000001</v>
      </c>
      <c r="I8" s="318">
        <f>I10+I24+I38+I48+I54+I70+I78+I93+I97+I120+I130+I139+I151+I174+I175</f>
        <v>10603898.41</v>
      </c>
      <c r="J8" s="318">
        <f>J10+J24+J38+J48+J54+J70+J78+J93+J97+J120+J130+J139+J151+J174+J175</f>
        <v>781513.98</v>
      </c>
      <c r="K8" s="320">
        <f>K10+K24+K38+K48+K54+K70+K78+K93+K97+K120+K130+K139+K151+K174+K175</f>
        <v>553069</v>
      </c>
      <c r="L8" s="321">
        <f>SUM(M8:O8)</f>
        <v>15219259</v>
      </c>
      <c r="M8" s="318">
        <f>M10+M24+M38+M48+M54+M70+M78+M93+M97+M120+M130+M139+M151+M174+M175</f>
        <v>10786999</v>
      </c>
      <c r="N8" s="318">
        <f>N10+N24+N38+N48+N54+N70+N78+N93+N97+N120+N130+N139+N151+N174+N175</f>
        <v>3777453</v>
      </c>
      <c r="O8" s="320">
        <f>O10+O24+O38+O48+O54+O70+O78+O93+O97+O120+O130+O139+O151+O174+O175</f>
        <v>654807</v>
      </c>
      <c r="P8" s="321">
        <v>12339862.450000001</v>
      </c>
      <c r="Q8" s="318">
        <v>10730799.140000001</v>
      </c>
      <c r="R8" s="318">
        <v>957999</v>
      </c>
      <c r="S8" s="320">
        <v>654683.57999999996</v>
      </c>
      <c r="T8" s="321">
        <f>SUM(U8:W8)</f>
        <v>15475317</v>
      </c>
      <c r="U8" s="318">
        <f>U10+U24+U38+U48+U54+U70+U78+U93+U97+U120+U130+U139+U151+U174+U175</f>
        <v>10379383</v>
      </c>
      <c r="V8" s="318">
        <f>V10+V24+V38+V48+V54+V70+V78+V93+V97+V120+V130+V139+V151+V174+V175</f>
        <v>4350220</v>
      </c>
      <c r="W8" s="320">
        <f>W10+W24+W38+W48+W54+W70+W78+W93+W97+W120+W130+W139+W151+W174+W175</f>
        <v>745714</v>
      </c>
    </row>
    <row r="9" spans="1:23" ht="13.5" thickBot="1">
      <c r="A9" s="80"/>
      <c r="B9" s="85" t="s">
        <v>148</v>
      </c>
      <c r="C9" s="86"/>
      <c r="D9" s="87"/>
      <c r="E9" s="88"/>
      <c r="F9" s="89"/>
      <c r="G9" s="88"/>
      <c r="H9" s="88"/>
      <c r="I9" s="88"/>
      <c r="J9" s="88"/>
      <c r="K9" s="88"/>
      <c r="L9" s="87"/>
      <c r="M9" s="90"/>
      <c r="N9" s="89"/>
      <c r="O9" s="90"/>
      <c r="P9" s="430"/>
      <c r="Q9" s="431"/>
      <c r="R9" s="432"/>
      <c r="S9" s="431"/>
      <c r="T9" s="87"/>
      <c r="U9" s="90"/>
      <c r="V9" s="89"/>
      <c r="W9" s="90"/>
    </row>
    <row r="10" spans="1:23" ht="14.25">
      <c r="A10" s="80"/>
      <c r="B10" s="322" t="s">
        <v>149</v>
      </c>
      <c r="C10" s="323"/>
      <c r="D10" s="324">
        <f t="shared" ref="D10:W10" si="0">D11+D16+D20+D21+D22+D23</f>
        <v>249041</v>
      </c>
      <c r="E10" s="325">
        <f t="shared" si="0"/>
        <v>202089</v>
      </c>
      <c r="F10" s="325">
        <f t="shared" si="0"/>
        <v>46952</v>
      </c>
      <c r="G10" s="326">
        <f t="shared" si="0"/>
        <v>0</v>
      </c>
      <c r="H10" s="324">
        <f>H11+H16+H20+H21+H22+H23-1</f>
        <v>182685</v>
      </c>
      <c r="I10" s="325">
        <f t="shared" si="0"/>
        <v>169377</v>
      </c>
      <c r="J10" s="325">
        <f t="shared" si="0"/>
        <v>13309</v>
      </c>
      <c r="K10" s="327">
        <f t="shared" si="0"/>
        <v>0</v>
      </c>
      <c r="L10" s="328">
        <f t="shared" si="0"/>
        <v>197081</v>
      </c>
      <c r="M10" s="325">
        <f t="shared" si="0"/>
        <v>182081</v>
      </c>
      <c r="N10" s="325">
        <f t="shared" si="0"/>
        <v>15000</v>
      </c>
      <c r="O10" s="327">
        <f t="shared" si="0"/>
        <v>0</v>
      </c>
      <c r="P10" s="393">
        <v>167746.69</v>
      </c>
      <c r="Q10" s="394">
        <v>166090.16</v>
      </c>
      <c r="R10" s="394">
        <v>1656.53</v>
      </c>
      <c r="S10" s="395">
        <v>0</v>
      </c>
      <c r="T10" s="328">
        <f t="shared" si="0"/>
        <v>204307</v>
      </c>
      <c r="U10" s="325">
        <f t="shared" si="0"/>
        <v>179307</v>
      </c>
      <c r="V10" s="325">
        <f t="shared" si="0"/>
        <v>25000</v>
      </c>
      <c r="W10" s="327">
        <f t="shared" si="0"/>
        <v>0</v>
      </c>
    </row>
    <row r="11" spans="1:23" ht="15.75">
      <c r="A11" s="80"/>
      <c r="B11" s="345" t="s">
        <v>150</v>
      </c>
      <c r="C11" s="346" t="s">
        <v>151</v>
      </c>
      <c r="D11" s="347">
        <f>SUM(D12:D15)</f>
        <v>114308</v>
      </c>
      <c r="E11" s="348">
        <f>SUM(E12:E15)</f>
        <v>114308</v>
      </c>
      <c r="F11" s="348">
        <f>SUM(F12:F15)</f>
        <v>0</v>
      </c>
      <c r="G11" s="349">
        <f>SUM(G12:G15)</f>
        <v>0</v>
      </c>
      <c r="H11" s="347">
        <f t="shared" ref="H11:W11" si="1">SUM(H12:H15)</f>
        <v>84347</v>
      </c>
      <c r="I11" s="348">
        <f t="shared" si="1"/>
        <v>84347</v>
      </c>
      <c r="J11" s="348">
        <f t="shared" si="1"/>
        <v>0</v>
      </c>
      <c r="K11" s="350">
        <f t="shared" si="1"/>
        <v>0</v>
      </c>
      <c r="L11" s="351">
        <f t="shared" si="1"/>
        <v>98845</v>
      </c>
      <c r="M11" s="348">
        <f t="shared" si="1"/>
        <v>98845</v>
      </c>
      <c r="N11" s="348">
        <f t="shared" si="1"/>
        <v>0</v>
      </c>
      <c r="O11" s="350">
        <f t="shared" si="1"/>
        <v>0</v>
      </c>
      <c r="P11" s="396">
        <v>92823.26</v>
      </c>
      <c r="Q11" s="397">
        <v>92823.26</v>
      </c>
      <c r="R11" s="397">
        <v>0</v>
      </c>
      <c r="S11" s="398">
        <v>0</v>
      </c>
      <c r="T11" s="351">
        <f t="shared" si="1"/>
        <v>100803</v>
      </c>
      <c r="U11" s="348">
        <f t="shared" si="1"/>
        <v>100803</v>
      </c>
      <c r="V11" s="348">
        <f t="shared" si="1"/>
        <v>0</v>
      </c>
      <c r="W11" s="350">
        <f t="shared" si="1"/>
        <v>0</v>
      </c>
    </row>
    <row r="12" spans="1:23" ht="15.75">
      <c r="A12" s="80"/>
      <c r="B12" s="91">
        <v>1</v>
      </c>
      <c r="C12" s="92" t="s">
        <v>152</v>
      </c>
      <c r="D12" s="93">
        <f>SUM(E12:G12)</f>
        <v>49611</v>
      </c>
      <c r="E12" s="98">
        <v>49611</v>
      </c>
      <c r="F12" s="94"/>
      <c r="G12" s="95"/>
      <c r="H12" s="93">
        <f>SUM(I12:K12)</f>
        <v>38616</v>
      </c>
      <c r="I12" s="94">
        <v>38616</v>
      </c>
      <c r="J12" s="94"/>
      <c r="K12" s="96"/>
      <c r="L12" s="97">
        <f>SUM(M12:O12)</f>
        <v>38994</v>
      </c>
      <c r="M12" s="94">
        <f>'[2]1.Plánovanie, manažment a kontr'!$E$5</f>
        <v>38994</v>
      </c>
      <c r="N12" s="94">
        <f>'[2]1.Plánovanie, manažment a kontr'!$F$5</f>
        <v>0</v>
      </c>
      <c r="O12" s="96">
        <f>'[2]1.Plánovanie, manažment a kontr'!$G$5</f>
        <v>0</v>
      </c>
      <c r="P12" s="396">
        <v>38175.74</v>
      </c>
      <c r="Q12" s="399">
        <v>38175.74</v>
      </c>
      <c r="R12" s="399">
        <v>0</v>
      </c>
      <c r="S12" s="400">
        <v>0</v>
      </c>
      <c r="T12" s="97">
        <f>SUM(U12:W12)</f>
        <v>39550</v>
      </c>
      <c r="U12" s="94">
        <f>'[2]1.Plánovanie, manažment a kontr'!$K$5</f>
        <v>39550</v>
      </c>
      <c r="V12" s="94">
        <f>'[2]1.Plánovanie, manažment a kontr'!$L$5</f>
        <v>0</v>
      </c>
      <c r="W12" s="96">
        <f>'[2]1.Plánovanie, manažment a kontr'!$M$5</f>
        <v>0</v>
      </c>
    </row>
    <row r="13" spans="1:23" ht="15.75">
      <c r="A13" s="99"/>
      <c r="B13" s="91">
        <v>2</v>
      </c>
      <c r="C13" s="92" t="s">
        <v>153</v>
      </c>
      <c r="D13" s="93">
        <f>SUM(E13:G13)</f>
        <v>26900</v>
      </c>
      <c r="E13" s="94">
        <v>26900</v>
      </c>
      <c r="F13" s="94"/>
      <c r="G13" s="95"/>
      <c r="H13" s="93">
        <f>SUM(I13:K13)</f>
        <v>21177</v>
      </c>
      <c r="I13" s="94">
        <v>21177</v>
      </c>
      <c r="J13" s="94"/>
      <c r="K13" s="96"/>
      <c r="L13" s="97">
        <f>SUM(M13:O13)</f>
        <v>26871</v>
      </c>
      <c r="M13" s="94">
        <f>'[2]1.Plánovanie, manažment a kontr'!$E$14</f>
        <v>26871</v>
      </c>
      <c r="N13" s="94">
        <f>'[2]1.Plánovanie, manažment a kontr'!$F$14</f>
        <v>0</v>
      </c>
      <c r="O13" s="96">
        <f>'[2]1.Plánovanie, manažment a kontr'!$G$14</f>
        <v>0</v>
      </c>
      <c r="P13" s="396">
        <v>26838.14</v>
      </c>
      <c r="Q13" s="399">
        <v>26838.14</v>
      </c>
      <c r="R13" s="399">
        <v>0</v>
      </c>
      <c r="S13" s="400">
        <v>0</v>
      </c>
      <c r="T13" s="97">
        <f>SUM(U13:W13)</f>
        <v>26321</v>
      </c>
      <c r="U13" s="94">
        <f>'[2]1.Plánovanie, manažment a kontr'!$K$14</f>
        <v>26321</v>
      </c>
      <c r="V13" s="94">
        <f>'[2]1.Plánovanie, manažment a kontr'!$L$14</f>
        <v>0</v>
      </c>
      <c r="W13" s="96">
        <f>'[2]1.Plánovanie, manažment a kontr'!$M$14</f>
        <v>0</v>
      </c>
    </row>
    <row r="14" spans="1:23" ht="15.75">
      <c r="A14" s="99"/>
      <c r="B14" s="91">
        <v>3</v>
      </c>
      <c r="C14" s="100" t="s">
        <v>154</v>
      </c>
      <c r="D14" s="93">
        <f>SUM(E14:G14)</f>
        <v>37797</v>
      </c>
      <c r="E14" s="94">
        <v>37797</v>
      </c>
      <c r="F14" s="94"/>
      <c r="G14" s="95"/>
      <c r="H14" s="93">
        <f>SUM(I14:K14)</f>
        <v>24554</v>
      </c>
      <c r="I14" s="94">
        <v>24554</v>
      </c>
      <c r="J14" s="94"/>
      <c r="K14" s="96"/>
      <c r="L14" s="97">
        <f>SUM(M14:O14)</f>
        <v>32980</v>
      </c>
      <c r="M14" s="94">
        <f>'[2]1.Plánovanie, manažment a kontr'!$E$22</f>
        <v>32980</v>
      </c>
      <c r="N14" s="94">
        <f>'[2]1.Plánovanie, manažment a kontr'!$F$22</f>
        <v>0</v>
      </c>
      <c r="O14" s="96">
        <f>'[2]1.Plánovanie, manažment a kontr'!$G$22</f>
        <v>0</v>
      </c>
      <c r="P14" s="396">
        <v>27809.38</v>
      </c>
      <c r="Q14" s="399">
        <v>27809.38</v>
      </c>
      <c r="R14" s="399">
        <v>0</v>
      </c>
      <c r="S14" s="400">
        <v>0</v>
      </c>
      <c r="T14" s="97">
        <f>SUM(U14:W14)</f>
        <v>34932</v>
      </c>
      <c r="U14" s="94">
        <f>'[2]1.Plánovanie, manažment a kontr'!$K$22</f>
        <v>34932</v>
      </c>
      <c r="V14" s="94">
        <f>'[2]1.Plánovanie, manažment a kontr'!$L$22</f>
        <v>0</v>
      </c>
      <c r="W14" s="96">
        <f>'[2]1.Plánovanie, manažment a kontr'!$M$22</f>
        <v>0</v>
      </c>
    </row>
    <row r="15" spans="1:23" ht="15.75">
      <c r="A15" s="99"/>
      <c r="B15" s="91">
        <v>4</v>
      </c>
      <c r="C15" s="100" t="s">
        <v>155</v>
      </c>
      <c r="D15" s="93">
        <f>SUM(E15:G15)</f>
        <v>0</v>
      </c>
      <c r="E15" s="94"/>
      <c r="F15" s="94"/>
      <c r="G15" s="95"/>
      <c r="H15" s="93">
        <f>SUM(I15:K15)</f>
        <v>0</v>
      </c>
      <c r="I15" s="94">
        <v>0</v>
      </c>
      <c r="J15" s="94"/>
      <c r="K15" s="96"/>
      <c r="L15" s="97">
        <f>SUM(M15:O15)</f>
        <v>0</v>
      </c>
      <c r="M15" s="94">
        <f>'[2]1.Plánovanie, manažment a kontr'!$E$26</f>
        <v>0</v>
      </c>
      <c r="N15" s="94">
        <f>'[2]1.Plánovanie, manažment a kontr'!$F$26</f>
        <v>0</v>
      </c>
      <c r="O15" s="96">
        <f>'[2]1.Plánovanie, manažment a kontr'!$G$26</f>
        <v>0</v>
      </c>
      <c r="P15" s="396">
        <v>0</v>
      </c>
      <c r="Q15" s="399">
        <v>0</v>
      </c>
      <c r="R15" s="399">
        <v>0</v>
      </c>
      <c r="S15" s="400">
        <v>0</v>
      </c>
      <c r="T15" s="97">
        <f>SUM(U15:W15)</f>
        <v>0</v>
      </c>
      <c r="U15" s="94">
        <f>'[2]1.Plánovanie, manažment a kontr'!$K$26</f>
        <v>0</v>
      </c>
      <c r="V15" s="94">
        <f>'[2]1.Plánovanie, manažment a kontr'!$L$26</f>
        <v>0</v>
      </c>
      <c r="W15" s="96">
        <f>'[2]1.Plánovanie, manažment a kontr'!$M$26</f>
        <v>0</v>
      </c>
    </row>
    <row r="16" spans="1:23" ht="15.75">
      <c r="A16" s="99"/>
      <c r="B16" s="345" t="s">
        <v>156</v>
      </c>
      <c r="C16" s="352" t="s">
        <v>157</v>
      </c>
      <c r="D16" s="347">
        <f t="shared" ref="D16:W16" si="2">SUM(D17:D19)</f>
        <v>61358</v>
      </c>
      <c r="E16" s="348">
        <f t="shared" si="2"/>
        <v>16667</v>
      </c>
      <c r="F16" s="348">
        <f t="shared" si="2"/>
        <v>44691</v>
      </c>
      <c r="G16" s="349">
        <f t="shared" si="2"/>
        <v>0</v>
      </c>
      <c r="H16" s="347">
        <f t="shared" si="2"/>
        <v>32896</v>
      </c>
      <c r="I16" s="348">
        <f t="shared" si="2"/>
        <v>19587</v>
      </c>
      <c r="J16" s="348">
        <f t="shared" si="2"/>
        <v>13309</v>
      </c>
      <c r="K16" s="350">
        <f t="shared" si="2"/>
        <v>0</v>
      </c>
      <c r="L16" s="351">
        <f t="shared" si="2"/>
        <v>31800</v>
      </c>
      <c r="M16" s="348">
        <f t="shared" si="2"/>
        <v>16800</v>
      </c>
      <c r="N16" s="348">
        <f t="shared" si="2"/>
        <v>15000</v>
      </c>
      <c r="O16" s="350">
        <f t="shared" si="2"/>
        <v>0</v>
      </c>
      <c r="P16" s="396">
        <v>9763.3700000000008</v>
      </c>
      <c r="Q16" s="397">
        <v>8106.84</v>
      </c>
      <c r="R16" s="397">
        <v>1656.53</v>
      </c>
      <c r="S16" s="398">
        <v>0</v>
      </c>
      <c r="T16" s="351">
        <f t="shared" si="2"/>
        <v>47600</v>
      </c>
      <c r="U16" s="348">
        <f t="shared" si="2"/>
        <v>22600</v>
      </c>
      <c r="V16" s="348">
        <f t="shared" si="2"/>
        <v>25000</v>
      </c>
      <c r="W16" s="350">
        <f t="shared" si="2"/>
        <v>0</v>
      </c>
    </row>
    <row r="17" spans="1:23" ht="15.75">
      <c r="A17" s="99"/>
      <c r="B17" s="91">
        <v>1</v>
      </c>
      <c r="C17" s="100" t="s">
        <v>158</v>
      </c>
      <c r="D17" s="93">
        <f t="shared" ref="D17:D23" si="3">SUM(E17:G17)</f>
        <v>13463</v>
      </c>
      <c r="E17" s="98">
        <v>13463</v>
      </c>
      <c r="F17" s="94"/>
      <c r="G17" s="95"/>
      <c r="H17" s="93">
        <f t="shared" ref="H17:H23" si="4">SUM(I17:K17)</f>
        <v>2001</v>
      </c>
      <c r="I17" s="94">
        <v>2001</v>
      </c>
      <c r="J17" s="94"/>
      <c r="K17" s="96"/>
      <c r="L17" s="97">
        <f t="shared" ref="L17:L23" si="5">SUM(M17:O17)</f>
        <v>6000</v>
      </c>
      <c r="M17" s="94">
        <f>'[2]1.Plánovanie, manažment a kontr'!$E$30</f>
        <v>6000</v>
      </c>
      <c r="N17" s="94">
        <f>'[2]1.Plánovanie, manažment a kontr'!$F$30</f>
        <v>0</v>
      </c>
      <c r="O17" s="96">
        <f>'[2]1.Plánovanie, manažment a kontr'!$G$30</f>
        <v>0</v>
      </c>
      <c r="P17" s="396">
        <v>228.58</v>
      </c>
      <c r="Q17" s="399">
        <v>228.58</v>
      </c>
      <c r="R17" s="399">
        <v>0</v>
      </c>
      <c r="S17" s="400">
        <v>0</v>
      </c>
      <c r="T17" s="97">
        <f t="shared" ref="T17:T23" si="6">SUM(U17:W17)</f>
        <v>2046</v>
      </c>
      <c r="U17" s="94">
        <f>'[2]1.Plánovanie, manažment a kontr'!$K$30</f>
        <v>2046</v>
      </c>
      <c r="V17" s="94">
        <f>'[2]1.Plánovanie, manažment a kontr'!$L$30</f>
        <v>0</v>
      </c>
      <c r="W17" s="96">
        <f>'[2]1.Plánovanie, manažment a kontr'!$M$30</f>
        <v>0</v>
      </c>
    </row>
    <row r="18" spans="1:23" ht="15.75">
      <c r="A18" s="99"/>
      <c r="B18" s="91">
        <v>2</v>
      </c>
      <c r="C18" s="100" t="s">
        <v>159</v>
      </c>
      <c r="D18" s="93">
        <f t="shared" si="3"/>
        <v>0</v>
      </c>
      <c r="E18" s="94">
        <v>0</v>
      </c>
      <c r="F18" s="94"/>
      <c r="G18" s="95"/>
      <c r="H18" s="93">
        <f t="shared" si="4"/>
        <v>12120</v>
      </c>
      <c r="I18" s="94">
        <v>12120</v>
      </c>
      <c r="J18" s="94"/>
      <c r="K18" s="96"/>
      <c r="L18" s="97">
        <f t="shared" si="5"/>
        <v>0</v>
      </c>
      <c r="M18" s="94">
        <f>'[2]1.Plánovanie, manažment a kontr'!$E$39</f>
        <v>0</v>
      </c>
      <c r="N18" s="94">
        <f>'[2]1.Plánovanie, manažment a kontr'!$F$39</f>
        <v>0</v>
      </c>
      <c r="O18" s="96">
        <f>'[2]1.Plánovanie, manažment a kontr'!$G$39</f>
        <v>0</v>
      </c>
      <c r="P18" s="396">
        <v>0</v>
      </c>
      <c r="Q18" s="399">
        <v>0</v>
      </c>
      <c r="R18" s="399">
        <v>0</v>
      </c>
      <c r="S18" s="400">
        <v>0</v>
      </c>
      <c r="T18" s="97">
        <f t="shared" si="6"/>
        <v>10904</v>
      </c>
      <c r="U18" s="94">
        <f>'[2]1.Plánovanie, manažment a kontr'!$K$39</f>
        <v>10904</v>
      </c>
      <c r="V18" s="94">
        <f>'[2]1.Plánovanie, manažment a kontr'!$L$39</f>
        <v>0</v>
      </c>
      <c r="W18" s="96">
        <f>'[2]1.Plánovanie, manažment a kontr'!$M$39</f>
        <v>0</v>
      </c>
    </row>
    <row r="19" spans="1:23" ht="15.75">
      <c r="A19" s="99"/>
      <c r="B19" s="91">
        <v>3</v>
      </c>
      <c r="C19" s="100" t="s">
        <v>160</v>
      </c>
      <c r="D19" s="93">
        <f t="shared" si="3"/>
        <v>47895</v>
      </c>
      <c r="E19" s="94">
        <v>3204</v>
      </c>
      <c r="F19" s="94">
        <v>44691</v>
      </c>
      <c r="G19" s="95"/>
      <c r="H19" s="93">
        <f t="shared" si="4"/>
        <v>18775</v>
      </c>
      <c r="I19" s="94">
        <v>5466</v>
      </c>
      <c r="J19" s="94">
        <v>13309</v>
      </c>
      <c r="K19" s="96"/>
      <c r="L19" s="97">
        <f t="shared" si="5"/>
        <v>25800</v>
      </c>
      <c r="M19" s="94">
        <f>'[2]1.Plánovanie, manažment a kontr'!$E$42</f>
        <v>10800</v>
      </c>
      <c r="N19" s="94">
        <f>'[2]1.Plánovanie, manažment a kontr'!$F$42</f>
        <v>15000</v>
      </c>
      <c r="O19" s="96">
        <f>'[2]1.Plánovanie, manažment a kontr'!$G$42</f>
        <v>0</v>
      </c>
      <c r="P19" s="396">
        <v>9534.7900000000009</v>
      </c>
      <c r="Q19" s="399">
        <v>7878.26</v>
      </c>
      <c r="R19" s="399">
        <v>1656.53</v>
      </c>
      <c r="S19" s="400">
        <v>0</v>
      </c>
      <c r="T19" s="97">
        <f t="shared" si="6"/>
        <v>34650</v>
      </c>
      <c r="U19" s="94">
        <f>'[2]1.Plánovanie, manažment a kontr'!$K$42</f>
        <v>9650</v>
      </c>
      <c r="V19" s="94">
        <f>'[2]1.Plánovanie, manažment a kontr'!$L$42</f>
        <v>25000</v>
      </c>
      <c r="W19" s="96">
        <f>'[2]1.Plánovanie, manažment a kontr'!$M$42</f>
        <v>0</v>
      </c>
    </row>
    <row r="20" spans="1:23" ht="15.75">
      <c r="A20" s="83"/>
      <c r="B20" s="345" t="s">
        <v>161</v>
      </c>
      <c r="C20" s="352" t="s">
        <v>162</v>
      </c>
      <c r="D20" s="347">
        <f t="shared" si="3"/>
        <v>59900</v>
      </c>
      <c r="E20" s="348">
        <v>59900</v>
      </c>
      <c r="F20" s="348"/>
      <c r="G20" s="349"/>
      <c r="H20" s="347">
        <f t="shared" si="4"/>
        <v>57447</v>
      </c>
      <c r="I20" s="348">
        <v>57447</v>
      </c>
      <c r="J20" s="348"/>
      <c r="K20" s="350"/>
      <c r="L20" s="351">
        <f t="shared" si="5"/>
        <v>51195</v>
      </c>
      <c r="M20" s="348">
        <f>'[2]1.Plánovanie, manažment a kontr'!$E$52</f>
        <v>51195</v>
      </c>
      <c r="N20" s="348">
        <f>'[2]1.Plánovanie, manažment a kontr'!$F$52</f>
        <v>0</v>
      </c>
      <c r="O20" s="350">
        <f>'[2]1.Plánovanie, manažment a kontr'!$G$52</f>
        <v>0</v>
      </c>
      <c r="P20" s="396">
        <v>51038.51</v>
      </c>
      <c r="Q20" s="397">
        <v>51038.51</v>
      </c>
      <c r="R20" s="397">
        <v>0</v>
      </c>
      <c r="S20" s="398">
        <v>0</v>
      </c>
      <c r="T20" s="351">
        <f t="shared" si="6"/>
        <v>43870</v>
      </c>
      <c r="U20" s="348">
        <f>'[2]1.Plánovanie, manažment a kontr'!$K$52</f>
        <v>43870</v>
      </c>
      <c r="V20" s="348">
        <f>'[2]1.Plánovanie, manažment a kontr'!$L$52</f>
        <v>0</v>
      </c>
      <c r="W20" s="350">
        <f>'[2]1.Plánovanie, manažment a kontr'!$M$52</f>
        <v>0</v>
      </c>
    </row>
    <row r="21" spans="1:23" ht="15.75">
      <c r="A21" s="80"/>
      <c r="B21" s="345" t="s">
        <v>163</v>
      </c>
      <c r="C21" s="352" t="s">
        <v>164</v>
      </c>
      <c r="D21" s="347">
        <f t="shared" si="3"/>
        <v>1990</v>
      </c>
      <c r="E21" s="348">
        <v>1990</v>
      </c>
      <c r="F21" s="348"/>
      <c r="G21" s="349"/>
      <c r="H21" s="347">
        <f t="shared" si="4"/>
        <v>1990</v>
      </c>
      <c r="I21" s="348">
        <v>1990</v>
      </c>
      <c r="J21" s="348"/>
      <c r="K21" s="350"/>
      <c r="L21" s="351">
        <f t="shared" si="5"/>
        <v>3300</v>
      </c>
      <c r="M21" s="348">
        <f>'[2]1.Plánovanie, manažment a kontr'!$E$61</f>
        <v>3300</v>
      </c>
      <c r="N21" s="348">
        <f>'[2]1.Plánovanie, manažment a kontr'!$F$61</f>
        <v>0</v>
      </c>
      <c r="O21" s="350">
        <f>'[2]1.Plánovanie, manažment a kontr'!$G$61</f>
        <v>0</v>
      </c>
      <c r="P21" s="396">
        <v>2300</v>
      </c>
      <c r="Q21" s="397">
        <v>2300</v>
      </c>
      <c r="R21" s="397">
        <v>0</v>
      </c>
      <c r="S21" s="398">
        <v>0</v>
      </c>
      <c r="T21" s="351">
        <f t="shared" si="6"/>
        <v>3668</v>
      </c>
      <c r="U21" s="348">
        <f>'[2]1.Plánovanie, manažment a kontr'!$K$61</f>
        <v>3668</v>
      </c>
      <c r="V21" s="348">
        <f>'[2]1.Plánovanie, manažment a kontr'!$L$61</f>
        <v>0</v>
      </c>
      <c r="W21" s="350">
        <f>'[2]1.Plánovanie, manažment a kontr'!$M$61</f>
        <v>0</v>
      </c>
    </row>
    <row r="22" spans="1:23" ht="15.75">
      <c r="A22" s="80"/>
      <c r="B22" s="345" t="s">
        <v>165</v>
      </c>
      <c r="C22" s="352" t="s">
        <v>166</v>
      </c>
      <c r="D22" s="347">
        <f t="shared" si="3"/>
        <v>5812</v>
      </c>
      <c r="E22" s="348">
        <v>5812</v>
      </c>
      <c r="F22" s="348"/>
      <c r="G22" s="349"/>
      <c r="H22" s="347">
        <f t="shared" si="4"/>
        <v>6006</v>
      </c>
      <c r="I22" s="348">
        <v>6006</v>
      </c>
      <c r="J22" s="348"/>
      <c r="K22" s="350"/>
      <c r="L22" s="351">
        <f t="shared" si="5"/>
        <v>11941</v>
      </c>
      <c r="M22" s="348">
        <f>'[2]1.Plánovanie, manažment a kontr'!$E$63</f>
        <v>11941</v>
      </c>
      <c r="N22" s="348">
        <f>'[2]1.Plánovanie, manažment a kontr'!$F$63</f>
        <v>0</v>
      </c>
      <c r="O22" s="350">
        <f>'[2]1.Plánovanie, manažment a kontr'!$G$63</f>
        <v>0</v>
      </c>
      <c r="P22" s="396">
        <v>11821.55</v>
      </c>
      <c r="Q22" s="397">
        <v>11821.55</v>
      </c>
      <c r="R22" s="397">
        <v>0</v>
      </c>
      <c r="S22" s="398">
        <v>0</v>
      </c>
      <c r="T22" s="351">
        <f t="shared" si="6"/>
        <v>8366</v>
      </c>
      <c r="U22" s="348">
        <f>'[2]1.Plánovanie, manažment a kontr'!$K$63</f>
        <v>8366</v>
      </c>
      <c r="V22" s="348">
        <f>'[2]1.Plánovanie, manažment a kontr'!$L$63</f>
        <v>0</v>
      </c>
      <c r="W22" s="350">
        <f>'[2]1.Plánovanie, manažment a kontr'!$M$63</f>
        <v>0</v>
      </c>
    </row>
    <row r="23" spans="1:23" ht="16.5" thickBot="1">
      <c r="A23" s="80"/>
      <c r="B23" s="353" t="s">
        <v>167</v>
      </c>
      <c r="C23" s="354" t="s">
        <v>168</v>
      </c>
      <c r="D23" s="355">
        <f t="shared" si="3"/>
        <v>5673</v>
      </c>
      <c r="E23" s="356">
        <v>3412</v>
      </c>
      <c r="F23" s="356">
        <v>2261</v>
      </c>
      <c r="G23" s="357"/>
      <c r="H23" s="347">
        <f t="shared" si="4"/>
        <v>0</v>
      </c>
      <c r="I23" s="358">
        <v>0</v>
      </c>
      <c r="J23" s="358"/>
      <c r="K23" s="359"/>
      <c r="L23" s="360">
        <f t="shared" si="5"/>
        <v>0</v>
      </c>
      <c r="M23" s="358">
        <f>'[2]1.Plánovanie, manažment a kontr'!$E$67</f>
        <v>0</v>
      </c>
      <c r="N23" s="358">
        <f>'[2]1.Plánovanie, manažment a kontr'!$F$67</f>
        <v>0</v>
      </c>
      <c r="O23" s="359">
        <f>'[2]1.Plánovanie, manažment a kontr'!$G$67</f>
        <v>0</v>
      </c>
      <c r="P23" s="401">
        <v>0</v>
      </c>
      <c r="Q23" s="402">
        <v>0</v>
      </c>
      <c r="R23" s="402">
        <v>0</v>
      </c>
      <c r="S23" s="403">
        <v>0</v>
      </c>
      <c r="T23" s="360">
        <f t="shared" si="6"/>
        <v>0</v>
      </c>
      <c r="U23" s="358">
        <f>'[2]1.Plánovanie, manažment a kontr'!$K$67</f>
        <v>0</v>
      </c>
      <c r="V23" s="358">
        <f>'[2]1.Plánovanie, manažment a kontr'!$L$67</f>
        <v>0</v>
      </c>
      <c r="W23" s="359">
        <f>'[2]1.Plánovanie, manažment a kontr'!$M$67</f>
        <v>0</v>
      </c>
    </row>
    <row r="24" spans="1:23" s="82" customFormat="1" ht="14.25">
      <c r="A24" s="99"/>
      <c r="B24" s="329" t="s">
        <v>169</v>
      </c>
      <c r="C24" s="330"/>
      <c r="D24" s="324">
        <f t="shared" ref="D24:W24" si="7">D25+D34+D37</f>
        <v>34198</v>
      </c>
      <c r="E24" s="325">
        <f t="shared" si="7"/>
        <v>34198</v>
      </c>
      <c r="F24" s="325">
        <f t="shared" si="7"/>
        <v>0</v>
      </c>
      <c r="G24" s="326">
        <f t="shared" si="7"/>
        <v>0</v>
      </c>
      <c r="H24" s="324">
        <f>H25+H34+H37-1</f>
        <v>23616</v>
      </c>
      <c r="I24" s="325">
        <f>I25+I34+I37-1</f>
        <v>23616</v>
      </c>
      <c r="J24" s="325">
        <f t="shared" si="7"/>
        <v>0</v>
      </c>
      <c r="K24" s="327">
        <f t="shared" si="7"/>
        <v>0</v>
      </c>
      <c r="L24" s="328">
        <f t="shared" si="7"/>
        <v>25592</v>
      </c>
      <c r="M24" s="325">
        <f t="shared" si="7"/>
        <v>25592</v>
      </c>
      <c r="N24" s="325">
        <f t="shared" si="7"/>
        <v>0</v>
      </c>
      <c r="O24" s="327">
        <f t="shared" si="7"/>
        <v>0</v>
      </c>
      <c r="P24" s="404">
        <v>32781.14</v>
      </c>
      <c r="Q24" s="405">
        <v>32781.14</v>
      </c>
      <c r="R24" s="394">
        <v>0</v>
      </c>
      <c r="S24" s="395">
        <v>0</v>
      </c>
      <c r="T24" s="328">
        <f t="shared" si="7"/>
        <v>15250</v>
      </c>
      <c r="U24" s="325">
        <f t="shared" si="7"/>
        <v>15250</v>
      </c>
      <c r="V24" s="325">
        <f t="shared" si="7"/>
        <v>0</v>
      </c>
      <c r="W24" s="327">
        <f t="shared" si="7"/>
        <v>0</v>
      </c>
    </row>
    <row r="25" spans="1:23" ht="15.75">
      <c r="A25" s="80"/>
      <c r="B25" s="345" t="s">
        <v>170</v>
      </c>
      <c r="C25" s="361" t="s">
        <v>171</v>
      </c>
      <c r="D25" s="347">
        <f t="shared" ref="D25:W25" si="8">SUM(D26:D33)</f>
        <v>23986</v>
      </c>
      <c r="E25" s="348">
        <f t="shared" si="8"/>
        <v>23986</v>
      </c>
      <c r="F25" s="348">
        <f t="shared" si="8"/>
        <v>0</v>
      </c>
      <c r="G25" s="349">
        <f t="shared" si="8"/>
        <v>0</v>
      </c>
      <c r="H25" s="347">
        <f t="shared" si="8"/>
        <v>7699</v>
      </c>
      <c r="I25" s="348">
        <f t="shared" si="8"/>
        <v>7699</v>
      </c>
      <c r="J25" s="348">
        <f t="shared" si="8"/>
        <v>0</v>
      </c>
      <c r="K25" s="350">
        <f t="shared" si="8"/>
        <v>0</v>
      </c>
      <c r="L25" s="351">
        <f t="shared" si="8"/>
        <v>21572</v>
      </c>
      <c r="M25" s="348">
        <f t="shared" si="8"/>
        <v>21572</v>
      </c>
      <c r="N25" s="348">
        <f t="shared" si="8"/>
        <v>0</v>
      </c>
      <c r="O25" s="350">
        <f t="shared" si="8"/>
        <v>0</v>
      </c>
      <c r="P25" s="396">
        <v>17531.349999999999</v>
      </c>
      <c r="Q25" s="397">
        <v>17531.349999999999</v>
      </c>
      <c r="R25" s="397">
        <v>0</v>
      </c>
      <c r="S25" s="398">
        <v>0</v>
      </c>
      <c r="T25" s="351">
        <f t="shared" si="8"/>
        <v>10100</v>
      </c>
      <c r="U25" s="348">
        <f t="shared" si="8"/>
        <v>10100</v>
      </c>
      <c r="V25" s="348">
        <f t="shared" si="8"/>
        <v>0</v>
      </c>
      <c r="W25" s="350">
        <f t="shared" si="8"/>
        <v>0</v>
      </c>
    </row>
    <row r="26" spans="1:23" ht="15.75">
      <c r="A26" s="108"/>
      <c r="B26" s="91">
        <v>1</v>
      </c>
      <c r="C26" s="107" t="s">
        <v>172</v>
      </c>
      <c r="D26" s="93">
        <f t="shared" ref="D26:D33" si="9">SUM(E26:G26)</f>
        <v>47</v>
      </c>
      <c r="E26" s="94">
        <v>47</v>
      </c>
      <c r="F26" s="94">
        <f>'[2]2. Propagácia a marketing'!$F$5</f>
        <v>0</v>
      </c>
      <c r="G26" s="95">
        <f>'[2]2. Propagácia a marketing'!$G$5</f>
        <v>0</v>
      </c>
      <c r="H26" s="93">
        <f t="shared" ref="H26:H33" si="10">SUM(I26:K26)</f>
        <v>110</v>
      </c>
      <c r="I26" s="94">
        <v>110</v>
      </c>
      <c r="J26" s="94">
        <f>'[2]2. Propagácia a marketing'!$I$5</f>
        <v>0</v>
      </c>
      <c r="K26" s="96">
        <f>'[2]2. Propagácia a marketing'!$J$5</f>
        <v>0</v>
      </c>
      <c r="L26" s="97">
        <f t="shared" ref="L26:L33" si="11">SUM(M26:O26)</f>
        <v>130</v>
      </c>
      <c r="M26" s="94">
        <f>'[2]2. Propagácia a marketing'!$K$5</f>
        <v>130</v>
      </c>
      <c r="N26" s="94">
        <f>'[2]2. Propagácia a marketing'!$L$5</f>
        <v>0</v>
      </c>
      <c r="O26" s="96">
        <f>'[2]2. Propagácia a marketing'!$M$5</f>
        <v>0</v>
      </c>
      <c r="P26" s="396">
        <v>128.30000000000001</v>
      </c>
      <c r="Q26" s="399">
        <v>128.30000000000001</v>
      </c>
      <c r="R26" s="399">
        <v>0</v>
      </c>
      <c r="S26" s="400">
        <v>0</v>
      </c>
      <c r="T26" s="97">
        <f t="shared" ref="T26:T33" si="12">SUM(U26:W26)</f>
        <v>130</v>
      </c>
      <c r="U26" s="94">
        <f>'[2]2. Propagácia a marketing'!$Q$5</f>
        <v>130</v>
      </c>
      <c r="V26" s="94">
        <f>'[2]2. Propagácia a marketing'!$R$5</f>
        <v>0</v>
      </c>
      <c r="W26" s="96">
        <f>'[2]2. Propagácia a marketing'!$S$5</f>
        <v>0</v>
      </c>
    </row>
    <row r="27" spans="1:23" ht="15.75">
      <c r="A27" s="80"/>
      <c r="B27" s="91">
        <v>2</v>
      </c>
      <c r="C27" s="109" t="s">
        <v>173</v>
      </c>
      <c r="D27" s="93">
        <f t="shared" si="9"/>
        <v>503</v>
      </c>
      <c r="E27" s="94">
        <v>503</v>
      </c>
      <c r="F27" s="94">
        <f>'[2]2. Propagácia a marketing'!$F$7</f>
        <v>0</v>
      </c>
      <c r="G27" s="95">
        <f>'[2]2. Propagácia a marketing'!$G$7</f>
        <v>0</v>
      </c>
      <c r="H27" s="93">
        <f t="shared" si="10"/>
        <v>239</v>
      </c>
      <c r="I27" s="94">
        <v>239</v>
      </c>
      <c r="J27" s="94">
        <f>'[2]2. Propagácia a marketing'!$I$7</f>
        <v>0</v>
      </c>
      <c r="K27" s="96">
        <f>'[2]2. Propagácia a marketing'!$J$7</f>
        <v>0</v>
      </c>
      <c r="L27" s="97">
        <f t="shared" si="11"/>
        <v>920</v>
      </c>
      <c r="M27" s="94">
        <f>'[2]2. Propagácia a marketing'!$K$7</f>
        <v>920</v>
      </c>
      <c r="N27" s="94">
        <f>'[2]2. Propagácia a marketing'!$L$7</f>
        <v>0</v>
      </c>
      <c r="O27" s="96">
        <f>'[2]2. Propagácia a marketing'!$M$7</f>
        <v>0</v>
      </c>
      <c r="P27" s="396">
        <v>168.38</v>
      </c>
      <c r="Q27" s="399">
        <v>168.38</v>
      </c>
      <c r="R27" s="399">
        <v>0</v>
      </c>
      <c r="S27" s="400">
        <v>0</v>
      </c>
      <c r="T27" s="97">
        <f t="shared" si="12"/>
        <v>1000</v>
      </c>
      <c r="U27" s="94">
        <f>'[2]2. Propagácia a marketing'!$Q$7</f>
        <v>1000</v>
      </c>
      <c r="V27" s="94">
        <f>'[2]2. Propagácia a marketing'!$R$7</f>
        <v>0</v>
      </c>
      <c r="W27" s="96">
        <f>'[2]2. Propagácia a marketing'!$S$7</f>
        <v>0</v>
      </c>
    </row>
    <row r="28" spans="1:23" ht="15.75">
      <c r="A28" s="80"/>
      <c r="B28" s="91">
        <v>3</v>
      </c>
      <c r="C28" s="107" t="s">
        <v>174</v>
      </c>
      <c r="D28" s="93">
        <f t="shared" si="9"/>
        <v>1371</v>
      </c>
      <c r="E28" s="94">
        <v>1371</v>
      </c>
      <c r="F28" s="94">
        <f>'[2]2. Propagácia a marketing'!$F$10</f>
        <v>0</v>
      </c>
      <c r="G28" s="95">
        <f>'[2]2. Propagácia a marketing'!$G$10</f>
        <v>0</v>
      </c>
      <c r="H28" s="93">
        <f t="shared" si="10"/>
        <v>1669</v>
      </c>
      <c r="I28" s="94">
        <v>1669</v>
      </c>
      <c r="J28" s="94">
        <f>'[2]2. Propagácia a marketing'!$I$10</f>
        <v>0</v>
      </c>
      <c r="K28" s="96">
        <f>'[2]2. Propagácia a marketing'!$J$10</f>
        <v>0</v>
      </c>
      <c r="L28" s="97">
        <f t="shared" si="11"/>
        <v>17150</v>
      </c>
      <c r="M28" s="94">
        <f>'[2]2. Propagácia a marketing'!$K$10</f>
        <v>17150</v>
      </c>
      <c r="N28" s="94">
        <f>'[2]2. Propagácia a marketing'!$L$10</f>
        <v>0</v>
      </c>
      <c r="O28" s="96">
        <f>'[2]2. Propagácia a marketing'!$M$10</f>
        <v>0</v>
      </c>
      <c r="P28" s="396">
        <v>14531.72</v>
      </c>
      <c r="Q28" s="399">
        <v>14531.72</v>
      </c>
      <c r="R28" s="399">
        <v>0</v>
      </c>
      <c r="S28" s="400">
        <v>0</v>
      </c>
      <c r="T28" s="97">
        <f t="shared" si="12"/>
        <v>6550</v>
      </c>
      <c r="U28" s="94">
        <f>'[2]2. Propagácia a marketing'!$Q$10</f>
        <v>6550</v>
      </c>
      <c r="V28" s="94">
        <f>'[2]2. Propagácia a marketing'!$R$10</f>
        <v>0</v>
      </c>
      <c r="W28" s="96">
        <f>'[2]2. Propagácia a marketing'!$S$10</f>
        <v>0</v>
      </c>
    </row>
    <row r="29" spans="1:23" ht="15.75">
      <c r="A29" s="80"/>
      <c r="B29" s="91">
        <v>4</v>
      </c>
      <c r="C29" s="107" t="s">
        <v>175</v>
      </c>
      <c r="D29" s="93">
        <f t="shared" si="9"/>
        <v>8785</v>
      </c>
      <c r="E29" s="94">
        <v>8785</v>
      </c>
      <c r="F29" s="94">
        <f>'[2]2. Propagácia a marketing'!$F$16</f>
        <v>0</v>
      </c>
      <c r="G29" s="95">
        <f>'[2]2. Propagácia a marketing'!$G$16</f>
        <v>0</v>
      </c>
      <c r="H29" s="93">
        <f t="shared" si="10"/>
        <v>2024</v>
      </c>
      <c r="I29" s="94">
        <v>2024</v>
      </c>
      <c r="J29" s="94">
        <f>'[2]2. Propagácia a marketing'!$I$16</f>
        <v>0</v>
      </c>
      <c r="K29" s="96">
        <f>'[2]2. Propagácia a marketing'!$J$16</f>
        <v>0</v>
      </c>
      <c r="L29" s="97">
        <f t="shared" si="11"/>
        <v>1425</v>
      </c>
      <c r="M29" s="94">
        <f>'[2]2. Propagácia a marketing'!$K$16</f>
        <v>1425</v>
      </c>
      <c r="N29" s="94">
        <f>'[2]2. Propagácia a marketing'!$L$16</f>
        <v>0</v>
      </c>
      <c r="O29" s="96">
        <f>'[2]2. Propagácia a marketing'!$M$16</f>
        <v>0</v>
      </c>
      <c r="P29" s="396">
        <v>0</v>
      </c>
      <c r="Q29" s="399">
        <v>0</v>
      </c>
      <c r="R29" s="399">
        <v>0</v>
      </c>
      <c r="S29" s="400">
        <v>0</v>
      </c>
      <c r="T29" s="97">
        <f t="shared" si="12"/>
        <v>1200</v>
      </c>
      <c r="U29" s="94">
        <f>'[2]2. Propagácia a marketing'!$Q$16</f>
        <v>1200</v>
      </c>
      <c r="V29" s="94">
        <f>'[2]2. Propagácia a marketing'!$R$16</f>
        <v>0</v>
      </c>
      <c r="W29" s="96">
        <f>'[2]2. Propagácia a marketing'!$S$16</f>
        <v>0</v>
      </c>
    </row>
    <row r="30" spans="1:23" ht="15.75">
      <c r="A30" s="80"/>
      <c r="B30" s="91">
        <v>5</v>
      </c>
      <c r="C30" s="107" t="s">
        <v>176</v>
      </c>
      <c r="D30" s="93">
        <f t="shared" si="9"/>
        <v>1511</v>
      </c>
      <c r="E30" s="94">
        <v>1511</v>
      </c>
      <c r="F30" s="94">
        <f>'[2]2. Propagácia a marketing'!$F$18</f>
        <v>0</v>
      </c>
      <c r="G30" s="95">
        <f>'[2]2. Propagácia a marketing'!$G$18</f>
        <v>0</v>
      </c>
      <c r="H30" s="93">
        <f t="shared" si="10"/>
        <v>764</v>
      </c>
      <c r="I30" s="94">
        <v>764</v>
      </c>
      <c r="J30" s="94">
        <f>'[2]2. Propagácia a marketing'!$I$18</f>
        <v>0</v>
      </c>
      <c r="K30" s="96">
        <f>'[2]2. Propagácia a marketing'!$J$18</f>
        <v>0</v>
      </c>
      <c r="L30" s="97">
        <f t="shared" si="11"/>
        <v>500</v>
      </c>
      <c r="M30" s="94">
        <f>'[2]2. Propagácia a marketing'!$K$18</f>
        <v>500</v>
      </c>
      <c r="N30" s="94">
        <f>'[2]2. Propagácia a marketing'!$L$18</f>
        <v>0</v>
      </c>
      <c r="O30" s="96">
        <f>'[2]2. Propagácia a marketing'!$M$18</f>
        <v>0</v>
      </c>
      <c r="P30" s="396">
        <v>1265</v>
      </c>
      <c r="Q30" s="399">
        <v>1265</v>
      </c>
      <c r="R30" s="399">
        <v>0</v>
      </c>
      <c r="S30" s="400">
        <v>0</v>
      </c>
      <c r="T30" s="97">
        <f t="shared" si="12"/>
        <v>0</v>
      </c>
      <c r="U30" s="94">
        <f>'[2]2. Propagácia a marketing'!$Q$18</f>
        <v>0</v>
      </c>
      <c r="V30" s="94">
        <f>'[2]2. Propagácia a marketing'!$R$18</f>
        <v>0</v>
      </c>
      <c r="W30" s="96">
        <f>'[2]2. Propagácia a marketing'!$S$18</f>
        <v>0</v>
      </c>
    </row>
    <row r="31" spans="1:23" ht="15.75">
      <c r="A31" s="80"/>
      <c r="B31" s="91">
        <v>6</v>
      </c>
      <c r="C31" s="107" t="s">
        <v>177</v>
      </c>
      <c r="D31" s="93">
        <f t="shared" si="9"/>
        <v>3470</v>
      </c>
      <c r="E31" s="94">
        <v>3470</v>
      </c>
      <c r="F31" s="94">
        <f>'[2]2. Propagácia a marketing'!$F$21</f>
        <v>0</v>
      </c>
      <c r="G31" s="95">
        <f>'[2]2. Propagácia a marketing'!$G$21</f>
        <v>0</v>
      </c>
      <c r="H31" s="93">
        <f t="shared" si="10"/>
        <v>1363</v>
      </c>
      <c r="I31" s="94">
        <v>1363</v>
      </c>
      <c r="J31" s="94">
        <f>'[2]2. Propagácia a marketing'!$I$21</f>
        <v>0</v>
      </c>
      <c r="K31" s="96">
        <f>'[2]2. Propagácia a marketing'!$J$21</f>
        <v>0</v>
      </c>
      <c r="L31" s="97">
        <f t="shared" si="11"/>
        <v>70</v>
      </c>
      <c r="M31" s="94">
        <f>'[2]2. Propagácia a marketing'!$K$21</f>
        <v>70</v>
      </c>
      <c r="N31" s="94">
        <f>'[2]2. Propagácia a marketing'!$L$21</f>
        <v>0</v>
      </c>
      <c r="O31" s="96">
        <f>'[2]2. Propagácia a marketing'!$M$21</f>
        <v>0</v>
      </c>
      <c r="P31" s="396">
        <v>60.95</v>
      </c>
      <c r="Q31" s="399">
        <v>60.95</v>
      </c>
      <c r="R31" s="399">
        <v>0</v>
      </c>
      <c r="S31" s="400">
        <v>0</v>
      </c>
      <c r="T31" s="97">
        <f t="shared" si="12"/>
        <v>0</v>
      </c>
      <c r="U31" s="94">
        <f>'[2]2. Propagácia a marketing'!$Q$21</f>
        <v>0</v>
      </c>
      <c r="V31" s="94">
        <f>'[2]2. Propagácia a marketing'!$R$21</f>
        <v>0</v>
      </c>
      <c r="W31" s="96">
        <f>'[2]2. Propagácia a marketing'!$S$21</f>
        <v>0</v>
      </c>
    </row>
    <row r="32" spans="1:23" ht="15.75">
      <c r="A32" s="80"/>
      <c r="B32" s="91">
        <v>7</v>
      </c>
      <c r="C32" s="107" t="s">
        <v>178</v>
      </c>
      <c r="D32" s="93">
        <f t="shared" si="9"/>
        <v>0</v>
      </c>
      <c r="E32" s="94">
        <v>0</v>
      </c>
      <c r="F32" s="94">
        <f>'[2]2. Propagácia a marketing'!$F$23</f>
        <v>0</v>
      </c>
      <c r="G32" s="95">
        <f>'[2]2. Propagácia a marketing'!$G$23</f>
        <v>0</v>
      </c>
      <c r="H32" s="93">
        <f t="shared" si="10"/>
        <v>1530</v>
      </c>
      <c r="I32" s="94">
        <v>1530</v>
      </c>
      <c r="J32" s="94">
        <f>'[2]2. Propagácia a marketing'!$I$23</f>
        <v>0</v>
      </c>
      <c r="K32" s="96">
        <f>'[2]2. Propagácia a marketing'!$J$23</f>
        <v>0</v>
      </c>
      <c r="L32" s="97">
        <f t="shared" si="11"/>
        <v>1377</v>
      </c>
      <c r="M32" s="94">
        <f>'[2]2. Propagácia a marketing'!$K$23</f>
        <v>1377</v>
      </c>
      <c r="N32" s="94">
        <f>'[2]2. Propagácia a marketing'!$L$23</f>
        <v>0</v>
      </c>
      <c r="O32" s="96">
        <f>'[2]2. Propagácia a marketing'!$M$23</f>
        <v>0</v>
      </c>
      <c r="P32" s="396">
        <v>1377</v>
      </c>
      <c r="Q32" s="399">
        <v>1377</v>
      </c>
      <c r="R32" s="399">
        <v>0</v>
      </c>
      <c r="S32" s="400">
        <v>0</v>
      </c>
      <c r="T32" s="97">
        <f t="shared" si="12"/>
        <v>1220</v>
      </c>
      <c r="U32" s="94">
        <f>'[2]2. Propagácia a marketing'!$Q$23</f>
        <v>1220</v>
      </c>
      <c r="V32" s="94">
        <f>'[2]2. Propagácia a marketing'!$R$23</f>
        <v>0</v>
      </c>
      <c r="W32" s="96">
        <f>'[2]2. Propagácia a marketing'!$S$23</f>
        <v>0</v>
      </c>
    </row>
    <row r="33" spans="1:23" ht="15.75">
      <c r="A33" s="80"/>
      <c r="B33" s="91">
        <v>8</v>
      </c>
      <c r="C33" s="107" t="s">
        <v>179</v>
      </c>
      <c r="D33" s="93">
        <f t="shared" si="9"/>
        <v>8299</v>
      </c>
      <c r="E33" s="94">
        <v>8299</v>
      </c>
      <c r="F33" s="94">
        <f>'[2]2. Propagácia a marketing'!$F$25</f>
        <v>0</v>
      </c>
      <c r="G33" s="95">
        <f>'[2]2. Propagácia a marketing'!$G$25</f>
        <v>0</v>
      </c>
      <c r="H33" s="93">
        <f t="shared" si="10"/>
        <v>0</v>
      </c>
      <c r="I33" s="94">
        <v>0</v>
      </c>
      <c r="J33" s="94">
        <f>'[2]2. Propagácia a marketing'!$I$25</f>
        <v>0</v>
      </c>
      <c r="K33" s="96">
        <f>'[2]2. Propagácia a marketing'!$J$25</f>
        <v>0</v>
      </c>
      <c r="L33" s="97">
        <f t="shared" si="11"/>
        <v>0</v>
      </c>
      <c r="M33" s="94">
        <f>'[2]2. Propagácia a marketing'!$K$25</f>
        <v>0</v>
      </c>
      <c r="N33" s="94">
        <f>'[2]2. Propagácia a marketing'!$L$25</f>
        <v>0</v>
      </c>
      <c r="O33" s="96">
        <f>'[2]2. Propagácia a marketing'!$M$25</f>
        <v>0</v>
      </c>
      <c r="P33" s="396">
        <v>0</v>
      </c>
      <c r="Q33" s="399">
        <v>0</v>
      </c>
      <c r="R33" s="399">
        <v>0</v>
      </c>
      <c r="S33" s="400">
        <v>0</v>
      </c>
      <c r="T33" s="97">
        <f t="shared" si="12"/>
        <v>0</v>
      </c>
      <c r="U33" s="94">
        <f>'[2]2. Propagácia a marketing'!$Q$25</f>
        <v>0</v>
      </c>
      <c r="V33" s="94">
        <f>'[2]2. Propagácia a marketing'!$R$25</f>
        <v>0</v>
      </c>
      <c r="W33" s="96">
        <f>'[2]2. Propagácia a marketing'!$S$25</f>
        <v>0</v>
      </c>
    </row>
    <row r="34" spans="1:23" ht="15.75">
      <c r="A34" s="84"/>
      <c r="B34" s="345" t="s">
        <v>180</v>
      </c>
      <c r="C34" s="361" t="s">
        <v>181</v>
      </c>
      <c r="D34" s="347">
        <f t="shared" ref="D34:W34" si="13">SUM(D35:D36)</f>
        <v>3755</v>
      </c>
      <c r="E34" s="348">
        <f t="shared" si="13"/>
        <v>3755</v>
      </c>
      <c r="F34" s="348">
        <f t="shared" si="13"/>
        <v>0</v>
      </c>
      <c r="G34" s="349">
        <f t="shared" si="13"/>
        <v>0</v>
      </c>
      <c r="H34" s="347">
        <f t="shared" si="13"/>
        <v>11564</v>
      </c>
      <c r="I34" s="348">
        <f t="shared" si="13"/>
        <v>11564</v>
      </c>
      <c r="J34" s="348">
        <f t="shared" si="13"/>
        <v>0</v>
      </c>
      <c r="K34" s="350">
        <f t="shared" si="13"/>
        <v>0</v>
      </c>
      <c r="L34" s="351">
        <f t="shared" si="13"/>
        <v>3020</v>
      </c>
      <c r="M34" s="348">
        <f t="shared" si="13"/>
        <v>3020</v>
      </c>
      <c r="N34" s="348">
        <f t="shared" si="13"/>
        <v>0</v>
      </c>
      <c r="O34" s="350">
        <f t="shared" si="13"/>
        <v>0</v>
      </c>
      <c r="P34" s="396">
        <v>14469.77</v>
      </c>
      <c r="Q34" s="397">
        <v>14469.77</v>
      </c>
      <c r="R34" s="397">
        <v>0</v>
      </c>
      <c r="S34" s="398">
        <v>0</v>
      </c>
      <c r="T34" s="351">
        <f t="shared" si="13"/>
        <v>4150</v>
      </c>
      <c r="U34" s="348">
        <f t="shared" si="13"/>
        <v>4150</v>
      </c>
      <c r="V34" s="348">
        <f t="shared" si="13"/>
        <v>0</v>
      </c>
      <c r="W34" s="350">
        <f t="shared" si="13"/>
        <v>0</v>
      </c>
    </row>
    <row r="35" spans="1:23" ht="15.75">
      <c r="A35" s="84"/>
      <c r="B35" s="91">
        <v>1</v>
      </c>
      <c r="C35" s="107" t="s">
        <v>182</v>
      </c>
      <c r="D35" s="93">
        <f>SUM(E35:G35)</f>
        <v>2306</v>
      </c>
      <c r="E35" s="98">
        <v>2306</v>
      </c>
      <c r="F35" s="94">
        <f>'[2]2. Propagácia a marketing'!$F$29</f>
        <v>0</v>
      </c>
      <c r="G35" s="95">
        <f>'[2]2. Propagácia a marketing'!$G$29</f>
        <v>0</v>
      </c>
      <c r="H35" s="93">
        <f>SUM(I35:K35)</f>
        <v>9757</v>
      </c>
      <c r="I35" s="94">
        <v>9757</v>
      </c>
      <c r="J35" s="94">
        <f>'[2]2. Propagácia a marketing'!$I$29</f>
        <v>0</v>
      </c>
      <c r="K35" s="96">
        <f>'[2]2. Propagácia a marketing'!$J$29</f>
        <v>0</v>
      </c>
      <c r="L35" s="97">
        <f>SUM(M35:O35)</f>
        <v>3020</v>
      </c>
      <c r="M35" s="98">
        <f>'[2]2. Propagácia a marketing'!$K$29</f>
        <v>3020</v>
      </c>
      <c r="N35" s="94">
        <f>'[2]2. Propagácia a marketing'!$L$29</f>
        <v>0</v>
      </c>
      <c r="O35" s="96">
        <f>'[2]2. Propagácia a marketing'!$M$29</f>
        <v>0</v>
      </c>
      <c r="P35" s="396">
        <v>13379.77</v>
      </c>
      <c r="Q35" s="399">
        <v>13379.77</v>
      </c>
      <c r="R35" s="399">
        <v>0</v>
      </c>
      <c r="S35" s="400">
        <v>0</v>
      </c>
      <c r="T35" s="97">
        <f>SUM(U35:W35)</f>
        <v>3580</v>
      </c>
      <c r="U35" s="98">
        <f>'[2]2. Propagácia a marketing'!$Q$29</f>
        <v>3580</v>
      </c>
      <c r="V35" s="94">
        <f>'[2]2. Propagácia a marketing'!$R$29</f>
        <v>0</v>
      </c>
      <c r="W35" s="96">
        <f>'[2]2. Propagácia a marketing'!$S$29</f>
        <v>0</v>
      </c>
    </row>
    <row r="36" spans="1:23" ht="15.75">
      <c r="A36" s="84"/>
      <c r="B36" s="91">
        <v>2</v>
      </c>
      <c r="C36" s="107" t="s">
        <v>183</v>
      </c>
      <c r="D36" s="93">
        <f>SUM(E36:G36)</f>
        <v>1449</v>
      </c>
      <c r="E36" s="94">
        <v>1449</v>
      </c>
      <c r="F36" s="94">
        <f>'[2]2. Propagácia a marketing'!$F$45</f>
        <v>0</v>
      </c>
      <c r="G36" s="95">
        <f>'[2]2. Propagácia a marketing'!$G$45</f>
        <v>0</v>
      </c>
      <c r="H36" s="93">
        <f>SUM(I36:K36)</f>
        <v>1807</v>
      </c>
      <c r="I36" s="94">
        <v>1807</v>
      </c>
      <c r="J36" s="94">
        <f>'[2]2. Propagácia a marketing'!$I$45</f>
        <v>0</v>
      </c>
      <c r="K36" s="96">
        <f>'[2]2. Propagácia a marketing'!$J$45</f>
        <v>0</v>
      </c>
      <c r="L36" s="97">
        <f>SUM(M36:O36)</f>
        <v>0</v>
      </c>
      <c r="M36" s="94">
        <f>'[2]2. Propagácia a marketing'!$K$45</f>
        <v>0</v>
      </c>
      <c r="N36" s="94">
        <f>'[2]2. Propagácia a marketing'!$L$45</f>
        <v>0</v>
      </c>
      <c r="O36" s="96">
        <f>'[2]2. Propagácia a marketing'!$M$45</f>
        <v>0</v>
      </c>
      <c r="P36" s="396">
        <v>1090</v>
      </c>
      <c r="Q36" s="399">
        <v>1090</v>
      </c>
      <c r="R36" s="399">
        <v>0</v>
      </c>
      <c r="S36" s="400">
        <v>0</v>
      </c>
      <c r="T36" s="97">
        <f>SUM(U36:W36)</f>
        <v>570</v>
      </c>
      <c r="U36" s="94">
        <f>'[2]2. Propagácia a marketing'!$Q$45</f>
        <v>570</v>
      </c>
      <c r="V36" s="94">
        <f>'[2]2. Propagácia a marketing'!$R$45</f>
        <v>0</v>
      </c>
      <c r="W36" s="96">
        <f>'[2]2. Propagácia a marketing'!$S$45</f>
        <v>0</v>
      </c>
    </row>
    <row r="37" spans="1:23" ht="16.5" thickBot="1">
      <c r="A37" s="108"/>
      <c r="B37" s="353" t="s">
        <v>184</v>
      </c>
      <c r="C37" s="362" t="s">
        <v>185</v>
      </c>
      <c r="D37" s="355">
        <f>SUM(E37:G37)</f>
        <v>6457</v>
      </c>
      <c r="E37" s="356">
        <v>6457</v>
      </c>
      <c r="F37" s="356">
        <f>'[2]2. Propagácia a marketing'!$F$50</f>
        <v>0</v>
      </c>
      <c r="G37" s="357">
        <f>'[2]2. Propagácia a marketing'!$G$50</f>
        <v>0</v>
      </c>
      <c r="H37" s="363">
        <f>SUM(I37:K37)</f>
        <v>4354</v>
      </c>
      <c r="I37" s="358">
        <v>4354</v>
      </c>
      <c r="J37" s="358">
        <f>'[2]2. Propagácia a marketing'!$I$50</f>
        <v>0</v>
      </c>
      <c r="K37" s="359">
        <f>'[2]2. Propagácia a marketing'!$J$50</f>
        <v>0</v>
      </c>
      <c r="L37" s="364">
        <f>SUM(M37:O37)</f>
        <v>1000</v>
      </c>
      <c r="M37" s="356">
        <f>'[2]2. Propagácia a marketing'!$K$50</f>
        <v>1000</v>
      </c>
      <c r="N37" s="356">
        <f>'[2]2. Propagácia a marketing'!$L$50</f>
        <v>0</v>
      </c>
      <c r="O37" s="365">
        <f>'[2]2. Propagácia a marketing'!$M$50</f>
        <v>0</v>
      </c>
      <c r="P37" s="406">
        <v>780.02</v>
      </c>
      <c r="Q37" s="407">
        <v>780.02</v>
      </c>
      <c r="R37" s="407">
        <v>0</v>
      </c>
      <c r="S37" s="408">
        <v>0</v>
      </c>
      <c r="T37" s="364">
        <f>SUM(U37:W37)</f>
        <v>1000</v>
      </c>
      <c r="U37" s="356">
        <f>'[2]2. Propagácia a marketing'!$Q$50</f>
        <v>1000</v>
      </c>
      <c r="V37" s="356">
        <f>'[2]2. Propagácia a marketing'!$R$50</f>
        <v>0</v>
      </c>
      <c r="W37" s="365">
        <f>'[2]2. Propagácia a marketing'!$S$50</f>
        <v>0</v>
      </c>
    </row>
    <row r="38" spans="1:23" s="82" customFormat="1" ht="14.25">
      <c r="A38" s="114"/>
      <c r="B38" s="329" t="s">
        <v>186</v>
      </c>
      <c r="C38" s="330"/>
      <c r="D38" s="324">
        <f t="shared" ref="D38:W38" si="14">D39+D40+D41+D46+D47</f>
        <v>282115</v>
      </c>
      <c r="E38" s="325">
        <f t="shared" si="14"/>
        <v>271426</v>
      </c>
      <c r="F38" s="325">
        <f t="shared" si="14"/>
        <v>10689</v>
      </c>
      <c r="G38" s="326">
        <f t="shared" si="14"/>
        <v>0</v>
      </c>
      <c r="H38" s="324">
        <f t="shared" si="14"/>
        <v>249460</v>
      </c>
      <c r="I38" s="325">
        <f t="shared" si="14"/>
        <v>197118</v>
      </c>
      <c r="J38" s="325">
        <f t="shared" si="14"/>
        <v>52342</v>
      </c>
      <c r="K38" s="327">
        <f t="shared" si="14"/>
        <v>0</v>
      </c>
      <c r="L38" s="328">
        <f t="shared" si="14"/>
        <v>288878</v>
      </c>
      <c r="M38" s="325">
        <f t="shared" si="14"/>
        <v>262378</v>
      </c>
      <c r="N38" s="325">
        <f t="shared" si="14"/>
        <v>26500</v>
      </c>
      <c r="O38" s="327">
        <f t="shared" si="14"/>
        <v>0</v>
      </c>
      <c r="P38" s="404">
        <v>238983.5</v>
      </c>
      <c r="Q38" s="405">
        <v>213988.5</v>
      </c>
      <c r="R38" s="405">
        <v>24995</v>
      </c>
      <c r="S38" s="409">
        <v>0</v>
      </c>
      <c r="T38" s="328">
        <f t="shared" si="14"/>
        <v>244154</v>
      </c>
      <c r="U38" s="325">
        <f t="shared" si="14"/>
        <v>210154</v>
      </c>
      <c r="V38" s="325">
        <f t="shared" si="14"/>
        <v>34000</v>
      </c>
      <c r="W38" s="327">
        <f t="shared" si="14"/>
        <v>0</v>
      </c>
    </row>
    <row r="39" spans="1:23" ht="16.5">
      <c r="A39" s="80"/>
      <c r="B39" s="345" t="s">
        <v>187</v>
      </c>
      <c r="C39" s="366" t="s">
        <v>188</v>
      </c>
      <c r="D39" s="347">
        <f>SUM(E39:G39)</f>
        <v>40935</v>
      </c>
      <c r="E39" s="348">
        <v>36902</v>
      </c>
      <c r="F39" s="348">
        <v>4033</v>
      </c>
      <c r="G39" s="349">
        <f>'[2]3.Interné služby'!$G$4</f>
        <v>0</v>
      </c>
      <c r="H39" s="347">
        <f>SUM(I39:K39)</f>
        <v>28191</v>
      </c>
      <c r="I39" s="348">
        <v>22326</v>
      </c>
      <c r="J39" s="348">
        <v>5865</v>
      </c>
      <c r="K39" s="350">
        <f>'[2]3.Interné služby'!$J$4</f>
        <v>0</v>
      </c>
      <c r="L39" s="351">
        <f>SUM(M39:O39)</f>
        <v>48715</v>
      </c>
      <c r="M39" s="348">
        <f>'[2]3.Interné služby'!$K$4</f>
        <v>42915</v>
      </c>
      <c r="N39" s="348">
        <f>'[2]3.Interné služby'!$L$4</f>
        <v>5800</v>
      </c>
      <c r="O39" s="350">
        <f>'[2]3.Interné služby'!$M$4</f>
        <v>0</v>
      </c>
      <c r="P39" s="396">
        <v>27814.74</v>
      </c>
      <c r="Q39" s="397">
        <v>22025.74</v>
      </c>
      <c r="R39" s="397">
        <v>5789</v>
      </c>
      <c r="S39" s="398">
        <v>0</v>
      </c>
      <c r="T39" s="351">
        <f>SUM(U39:W39)</f>
        <v>80864</v>
      </c>
      <c r="U39" s="348">
        <f>'[2]3.Interné služby'!$Q$4</f>
        <v>46864</v>
      </c>
      <c r="V39" s="348">
        <f>'[2]3.Interné služby'!$R$4</f>
        <v>34000</v>
      </c>
      <c r="W39" s="350">
        <f>'[2]3.Interné služby'!$S$4</f>
        <v>0</v>
      </c>
    </row>
    <row r="40" spans="1:23" ht="16.5">
      <c r="A40" s="108"/>
      <c r="B40" s="345" t="s">
        <v>189</v>
      </c>
      <c r="C40" s="366" t="s">
        <v>190</v>
      </c>
      <c r="D40" s="347">
        <f>SUM(E40:G40)</f>
        <v>35806</v>
      </c>
      <c r="E40" s="348">
        <v>35806</v>
      </c>
      <c r="F40" s="348">
        <f>'[2]3.Interné služby'!$F$23</f>
        <v>0</v>
      </c>
      <c r="G40" s="349">
        <f>'[2]3.Interné služby'!$G$23</f>
        <v>0</v>
      </c>
      <c r="H40" s="347">
        <f>SUM(I40:K40)</f>
        <v>9784</v>
      </c>
      <c r="I40" s="348">
        <v>9784</v>
      </c>
      <c r="J40" s="348"/>
      <c r="K40" s="350">
        <f>'[2]3.Interné služby'!$J$23</f>
        <v>0</v>
      </c>
      <c r="L40" s="351">
        <f>SUM(M40:O40)</f>
        <v>30256</v>
      </c>
      <c r="M40" s="348">
        <v>30256</v>
      </c>
      <c r="N40" s="348">
        <f>'[2]3.Interné služby'!$L$23</f>
        <v>0</v>
      </c>
      <c r="O40" s="350">
        <f>'[2]3.Interné služby'!$M$23</f>
        <v>0</v>
      </c>
      <c r="P40" s="396">
        <v>27507.78</v>
      </c>
      <c r="Q40" s="397">
        <v>27507.78</v>
      </c>
      <c r="R40" s="397">
        <v>0</v>
      </c>
      <c r="S40" s="398">
        <v>0</v>
      </c>
      <c r="T40" s="351">
        <f>SUM(U40:W40)</f>
        <v>10900</v>
      </c>
      <c r="U40" s="348">
        <f>'[2]3.Interné služby'!$Q$23</f>
        <v>10900</v>
      </c>
      <c r="V40" s="348">
        <f>'[2]3.Interné služby'!$R$23</f>
        <v>0</v>
      </c>
      <c r="W40" s="350">
        <f>'[2]3.Interné služby'!$S$23</f>
        <v>0</v>
      </c>
    </row>
    <row r="41" spans="1:23" ht="16.5">
      <c r="A41" s="84"/>
      <c r="B41" s="345" t="s">
        <v>191</v>
      </c>
      <c r="C41" s="366" t="s">
        <v>192</v>
      </c>
      <c r="D41" s="347">
        <f t="shared" ref="D41:W41" si="15">SUM(D42:D45)</f>
        <v>200360</v>
      </c>
      <c r="E41" s="348">
        <f t="shared" si="15"/>
        <v>193704</v>
      </c>
      <c r="F41" s="348">
        <f t="shared" si="15"/>
        <v>6656</v>
      </c>
      <c r="G41" s="349">
        <f t="shared" si="15"/>
        <v>0</v>
      </c>
      <c r="H41" s="347">
        <f t="shared" si="15"/>
        <v>207455</v>
      </c>
      <c r="I41" s="348">
        <f t="shared" si="15"/>
        <v>160978</v>
      </c>
      <c r="J41" s="348">
        <f t="shared" si="15"/>
        <v>46477</v>
      </c>
      <c r="K41" s="350">
        <f t="shared" si="15"/>
        <v>0</v>
      </c>
      <c r="L41" s="351">
        <f t="shared" si="15"/>
        <v>204609</v>
      </c>
      <c r="M41" s="348">
        <f t="shared" si="15"/>
        <v>183909</v>
      </c>
      <c r="N41" s="348">
        <f t="shared" si="15"/>
        <v>20700</v>
      </c>
      <c r="O41" s="350">
        <f t="shared" si="15"/>
        <v>0</v>
      </c>
      <c r="P41" s="396">
        <v>178249.2</v>
      </c>
      <c r="Q41" s="397">
        <v>159043.20000000001</v>
      </c>
      <c r="R41" s="397">
        <v>19206</v>
      </c>
      <c r="S41" s="398">
        <v>0</v>
      </c>
      <c r="T41" s="351">
        <f t="shared" si="15"/>
        <v>147490</v>
      </c>
      <c r="U41" s="348">
        <f t="shared" si="15"/>
        <v>147490</v>
      </c>
      <c r="V41" s="348">
        <f t="shared" si="15"/>
        <v>0</v>
      </c>
      <c r="W41" s="350">
        <f t="shared" si="15"/>
        <v>0</v>
      </c>
    </row>
    <row r="42" spans="1:23" ht="16.5">
      <c r="A42" s="84"/>
      <c r="B42" s="91">
        <v>1</v>
      </c>
      <c r="C42" s="115" t="s">
        <v>193</v>
      </c>
      <c r="D42" s="93">
        <f t="shared" ref="D42:D47" si="16">SUM(E42:G42)</f>
        <v>1492</v>
      </c>
      <c r="E42" s="94">
        <v>1492</v>
      </c>
      <c r="F42" s="94">
        <f>'[2]3.Interné služby'!$F$27</f>
        <v>0</v>
      </c>
      <c r="G42" s="95">
        <f>'[2]3.Interné služby'!$G$27</f>
        <v>0</v>
      </c>
      <c r="H42" s="93">
        <f t="shared" ref="H42:H47" si="17">SUM(I42:K42)</f>
        <v>3200</v>
      </c>
      <c r="I42" s="94">
        <v>3200</v>
      </c>
      <c r="J42" s="94">
        <v>0</v>
      </c>
      <c r="K42" s="96">
        <f>'[2]3.Interné služby'!$J$27</f>
        <v>0</v>
      </c>
      <c r="L42" s="97">
        <f t="shared" ref="L42:L47" si="18">SUM(M42:O42)</f>
        <v>6000</v>
      </c>
      <c r="M42" s="94">
        <f>'[2]3.Interné služby'!$K$27</f>
        <v>6000</v>
      </c>
      <c r="N42" s="94">
        <f>'[2]3.Interné služby'!$L$27</f>
        <v>0</v>
      </c>
      <c r="O42" s="96">
        <f>'[2]3.Interné služby'!$M$27</f>
        <v>0</v>
      </c>
      <c r="P42" s="396">
        <v>1873.69</v>
      </c>
      <c r="Q42" s="399">
        <v>1873.69</v>
      </c>
      <c r="R42" s="399">
        <v>0</v>
      </c>
      <c r="S42" s="400">
        <v>0</v>
      </c>
      <c r="T42" s="97">
        <f t="shared" ref="T42:T47" si="19">SUM(U42:W42)</f>
        <v>3250</v>
      </c>
      <c r="U42" s="94">
        <f>'[2]3.Interné služby'!$Q$27</f>
        <v>3250</v>
      </c>
      <c r="V42" s="94">
        <f>'[2]3.Interné služby'!$R$27</f>
        <v>0</v>
      </c>
      <c r="W42" s="96">
        <f>'[2]3.Interné služby'!$S$27</f>
        <v>0</v>
      </c>
    </row>
    <row r="43" spans="1:23" ht="15.75">
      <c r="A43" s="84"/>
      <c r="B43" s="91">
        <v>2</v>
      </c>
      <c r="C43" s="107" t="s">
        <v>194</v>
      </c>
      <c r="D43" s="93">
        <f t="shared" si="16"/>
        <v>802</v>
      </c>
      <c r="E43" s="94">
        <v>802</v>
      </c>
      <c r="F43" s="94">
        <f>'[2]3.Interné služby'!$F$31</f>
        <v>0</v>
      </c>
      <c r="G43" s="95">
        <f>'[2]3.Interné služby'!$G$31</f>
        <v>0</v>
      </c>
      <c r="H43" s="93">
        <f t="shared" si="17"/>
        <v>569</v>
      </c>
      <c r="I43" s="94">
        <v>569</v>
      </c>
      <c r="J43" s="94">
        <v>0</v>
      </c>
      <c r="K43" s="96">
        <f>'[2]3.Interné služby'!$J$31</f>
        <v>0</v>
      </c>
      <c r="L43" s="97">
        <f t="shared" si="18"/>
        <v>800</v>
      </c>
      <c r="M43" s="94">
        <v>800</v>
      </c>
      <c r="N43" s="94">
        <f>'[2]3.Interné služby'!$L$31</f>
        <v>0</v>
      </c>
      <c r="O43" s="96">
        <f>'[2]3.Interné služby'!$M$31</f>
        <v>0</v>
      </c>
      <c r="P43" s="396">
        <v>108.36</v>
      </c>
      <c r="Q43" s="399">
        <v>108.36</v>
      </c>
      <c r="R43" s="399">
        <v>0</v>
      </c>
      <c r="S43" s="400">
        <v>0</v>
      </c>
      <c r="T43" s="97">
        <f t="shared" si="19"/>
        <v>482</v>
      </c>
      <c r="U43" s="94">
        <f>'[2]3.Interné služby'!$Q$31</f>
        <v>482</v>
      </c>
      <c r="V43" s="94">
        <f>'[2]3.Interné služby'!$R$31</f>
        <v>0</v>
      </c>
      <c r="W43" s="96">
        <f>'[2]3.Interné služby'!$S$31</f>
        <v>0</v>
      </c>
    </row>
    <row r="44" spans="1:23" ht="15.75">
      <c r="A44" s="84"/>
      <c r="B44" s="91">
        <v>3</v>
      </c>
      <c r="C44" s="107" t="s">
        <v>195</v>
      </c>
      <c r="D44" s="93">
        <f t="shared" si="16"/>
        <v>189803</v>
      </c>
      <c r="E44" s="94">
        <v>189803</v>
      </c>
      <c r="F44" s="94"/>
      <c r="G44" s="95">
        <f>'[2]3.Interné služby'!$G$35</f>
        <v>0</v>
      </c>
      <c r="H44" s="93">
        <f t="shared" si="17"/>
        <v>170995</v>
      </c>
      <c r="I44" s="94">
        <v>157209</v>
      </c>
      <c r="J44" s="94">
        <v>13786</v>
      </c>
      <c r="K44" s="96">
        <f>'[2]3.Interné služby'!$J$35</f>
        <v>0</v>
      </c>
      <c r="L44" s="97">
        <f t="shared" si="18"/>
        <v>192809</v>
      </c>
      <c r="M44" s="94">
        <f>'[2]3.Interné služby'!$K$35</f>
        <v>172109</v>
      </c>
      <c r="N44" s="94">
        <v>20700</v>
      </c>
      <c r="O44" s="96">
        <f>'[2]3.Interné služby'!$M$35</f>
        <v>0</v>
      </c>
      <c r="P44" s="396">
        <v>155457.15</v>
      </c>
      <c r="Q44" s="399">
        <v>154761.15</v>
      </c>
      <c r="R44" s="399">
        <v>696</v>
      </c>
      <c r="S44" s="400">
        <v>0</v>
      </c>
      <c r="T44" s="97">
        <f t="shared" si="19"/>
        <v>139758</v>
      </c>
      <c r="U44" s="94">
        <f>'[1]3.Interné služby'!$Q$35</f>
        <v>139758</v>
      </c>
      <c r="V44" s="94">
        <f>'[2]3.Interné služby'!$R$35</f>
        <v>0</v>
      </c>
      <c r="W44" s="96">
        <f>'[2]3.Interné služby'!$S$35</f>
        <v>0</v>
      </c>
    </row>
    <row r="45" spans="1:23" ht="15.75">
      <c r="A45" s="84"/>
      <c r="B45" s="91">
        <v>4</v>
      </c>
      <c r="C45" s="107" t="s">
        <v>196</v>
      </c>
      <c r="D45" s="93">
        <f t="shared" si="16"/>
        <v>8263</v>
      </c>
      <c r="E45" s="94">
        <v>1607</v>
      </c>
      <c r="F45" s="98">
        <v>6656</v>
      </c>
      <c r="G45" s="95">
        <f>'[2]3.Interné služby'!$G$82</f>
        <v>0</v>
      </c>
      <c r="H45" s="93">
        <f t="shared" si="17"/>
        <v>32691</v>
      </c>
      <c r="I45" s="94">
        <v>0</v>
      </c>
      <c r="J45" s="94">
        <v>32691</v>
      </c>
      <c r="K45" s="96">
        <f>'[2]3.Interné služby'!$J$82</f>
        <v>0</v>
      </c>
      <c r="L45" s="97">
        <f t="shared" si="18"/>
        <v>5000</v>
      </c>
      <c r="M45" s="94">
        <f>'[2]3.Interné služby'!$K$82</f>
        <v>5000</v>
      </c>
      <c r="N45" s="98">
        <f>'[2]3.Interné služby'!$L$82</f>
        <v>0</v>
      </c>
      <c r="O45" s="96">
        <f>'[2]3.Interné služby'!$M$82</f>
        <v>0</v>
      </c>
      <c r="P45" s="396">
        <v>20810</v>
      </c>
      <c r="Q45" s="399">
        <v>2300</v>
      </c>
      <c r="R45" s="399">
        <v>18510</v>
      </c>
      <c r="S45" s="400">
        <v>0</v>
      </c>
      <c r="T45" s="97">
        <f t="shared" si="19"/>
        <v>4000</v>
      </c>
      <c r="U45" s="94">
        <f>'[2]3.Interné služby'!$Q$82</f>
        <v>4000</v>
      </c>
      <c r="V45" s="98">
        <f>'[2]3.Interné služby'!$R$82</f>
        <v>0</v>
      </c>
      <c r="W45" s="96">
        <f>'[2]3.Interné služby'!$S$82</f>
        <v>0</v>
      </c>
    </row>
    <row r="46" spans="1:23" ht="16.5">
      <c r="A46" s="84"/>
      <c r="B46" s="345" t="s">
        <v>197</v>
      </c>
      <c r="C46" s="366" t="s">
        <v>198</v>
      </c>
      <c r="D46" s="347">
        <f t="shared" si="16"/>
        <v>1736</v>
      </c>
      <c r="E46" s="348">
        <v>1736</v>
      </c>
      <c r="F46" s="348">
        <f>'[2]3.Interné služby'!$F$85</f>
        <v>0</v>
      </c>
      <c r="G46" s="349">
        <f>'[2]3.Interné služby'!$G$85</f>
        <v>0</v>
      </c>
      <c r="H46" s="347">
        <f t="shared" si="17"/>
        <v>2400</v>
      </c>
      <c r="I46" s="348">
        <v>2400</v>
      </c>
      <c r="J46" s="348">
        <f>'[2]3.Interné služby'!$I$85</f>
        <v>0</v>
      </c>
      <c r="K46" s="350">
        <f>'[2]3.Interné služby'!$J$85</f>
        <v>0</v>
      </c>
      <c r="L46" s="351">
        <f t="shared" si="18"/>
        <v>3900</v>
      </c>
      <c r="M46" s="348">
        <v>3900</v>
      </c>
      <c r="N46" s="348">
        <f>'[2]3.Interné služby'!$L$85</f>
        <v>0</v>
      </c>
      <c r="O46" s="350">
        <f>'[2]3.Interné služby'!$M$85</f>
        <v>0</v>
      </c>
      <c r="P46" s="396">
        <v>4017.4</v>
      </c>
      <c r="Q46" s="397">
        <v>4017.4</v>
      </c>
      <c r="R46" s="397">
        <v>0</v>
      </c>
      <c r="S46" s="398">
        <v>0</v>
      </c>
      <c r="T46" s="351">
        <f t="shared" si="19"/>
        <v>3700</v>
      </c>
      <c r="U46" s="348">
        <f>'[2]3.Interné služby'!$Q$84</f>
        <v>3700</v>
      </c>
      <c r="V46" s="348">
        <f>'[2]3.Interné služby'!$R$85</f>
        <v>0</v>
      </c>
      <c r="W46" s="350">
        <f>'[2]3.Interné služby'!$S$85</f>
        <v>0</v>
      </c>
    </row>
    <row r="47" spans="1:23" ht="17.25" thickBot="1">
      <c r="A47" s="84"/>
      <c r="B47" s="367" t="s">
        <v>199</v>
      </c>
      <c r="C47" s="368" t="s">
        <v>200</v>
      </c>
      <c r="D47" s="355">
        <f t="shared" si="16"/>
        <v>3278</v>
      </c>
      <c r="E47" s="356">
        <v>3278</v>
      </c>
      <c r="F47" s="356">
        <f>'[2]3.Interné služby'!$F$91</f>
        <v>0</v>
      </c>
      <c r="G47" s="357">
        <f>'[2]3.Interné služby'!$G$91</f>
        <v>0</v>
      </c>
      <c r="H47" s="363">
        <f t="shared" si="17"/>
        <v>1630</v>
      </c>
      <c r="I47" s="358">
        <v>1630</v>
      </c>
      <c r="J47" s="358">
        <f>'[2]3.Interné služby'!$I$91</f>
        <v>0</v>
      </c>
      <c r="K47" s="359">
        <f>'[2]3.Interné služby'!$J$91</f>
        <v>0</v>
      </c>
      <c r="L47" s="364">
        <f t="shared" si="18"/>
        <v>1398</v>
      </c>
      <c r="M47" s="356">
        <f>'[2]3.Interné služby'!$K$91</f>
        <v>1398</v>
      </c>
      <c r="N47" s="356">
        <f>'[2]3.Interné služby'!$L$91</f>
        <v>0</v>
      </c>
      <c r="O47" s="365">
        <f>'[2]3.Interné služby'!$M$91</f>
        <v>0</v>
      </c>
      <c r="P47" s="406">
        <v>1394.38</v>
      </c>
      <c r="Q47" s="407">
        <v>1394.38</v>
      </c>
      <c r="R47" s="407">
        <v>0</v>
      </c>
      <c r="S47" s="408">
        <v>0</v>
      </c>
      <c r="T47" s="364">
        <f t="shared" si="19"/>
        <v>1200</v>
      </c>
      <c r="U47" s="356">
        <f>'[2]3.Interné služby'!$Q$91</f>
        <v>1200</v>
      </c>
      <c r="V47" s="356">
        <f>'[2]3.Interné služby'!$R$91</f>
        <v>0</v>
      </c>
      <c r="W47" s="365">
        <f>'[2]3.Interné služby'!$S$91</f>
        <v>0</v>
      </c>
    </row>
    <row r="48" spans="1:23" s="82" customFormat="1" ht="14.25">
      <c r="B48" s="331" t="s">
        <v>201</v>
      </c>
      <c r="C48" s="332"/>
      <c r="D48" s="324">
        <f t="shared" ref="D48:J48" si="20">D49+D50+D53</f>
        <v>38603.020000000004</v>
      </c>
      <c r="E48" s="325">
        <f t="shared" si="20"/>
        <v>38603.020000000004</v>
      </c>
      <c r="F48" s="325">
        <f t="shared" si="20"/>
        <v>0</v>
      </c>
      <c r="G48" s="326">
        <f t="shared" si="20"/>
        <v>0</v>
      </c>
      <c r="H48" s="324">
        <f>H49+H50+H53-1</f>
        <v>41233.129999999997</v>
      </c>
      <c r="I48" s="325">
        <f>I49+I50+I53-1</f>
        <v>41233.129999999997</v>
      </c>
      <c r="J48" s="325">
        <f t="shared" si="20"/>
        <v>0</v>
      </c>
      <c r="K48" s="327">
        <f>K49+K53</f>
        <v>0</v>
      </c>
      <c r="L48" s="328">
        <f t="shared" ref="L48:W48" si="21">L49+L50+L53</f>
        <v>37091</v>
      </c>
      <c r="M48" s="325">
        <f t="shared" si="21"/>
        <v>37091</v>
      </c>
      <c r="N48" s="325">
        <f t="shared" si="21"/>
        <v>0</v>
      </c>
      <c r="O48" s="327">
        <f t="shared" si="21"/>
        <v>0</v>
      </c>
      <c r="P48" s="404">
        <v>24336.959999999999</v>
      </c>
      <c r="Q48" s="405">
        <v>24336.959999999999</v>
      </c>
      <c r="R48" s="405">
        <v>0</v>
      </c>
      <c r="S48" s="409">
        <v>0</v>
      </c>
      <c r="T48" s="328">
        <f t="shared" si="21"/>
        <v>33647</v>
      </c>
      <c r="U48" s="325">
        <f t="shared" si="21"/>
        <v>33647</v>
      </c>
      <c r="V48" s="325">
        <f t="shared" si="21"/>
        <v>0</v>
      </c>
      <c r="W48" s="327">
        <f t="shared" si="21"/>
        <v>0</v>
      </c>
    </row>
    <row r="49" spans="1:23" ht="16.5">
      <c r="A49" s="84"/>
      <c r="B49" s="345" t="s">
        <v>202</v>
      </c>
      <c r="C49" s="366" t="s">
        <v>203</v>
      </c>
      <c r="D49" s="347">
        <f>SUM(E49:G49)</f>
        <v>15307.52</v>
      </c>
      <c r="E49" s="348">
        <v>15307.52</v>
      </c>
      <c r="F49" s="348">
        <f>'[2]4.Služby občanov'!$F$4</f>
        <v>0</v>
      </c>
      <c r="G49" s="349">
        <f>'[2]4.Služby občanov'!$G$4</f>
        <v>0</v>
      </c>
      <c r="H49" s="347">
        <f>SUM(I49:K49)</f>
        <v>26456</v>
      </c>
      <c r="I49" s="348">
        <v>26456</v>
      </c>
      <c r="J49" s="348">
        <v>0</v>
      </c>
      <c r="K49" s="350">
        <f>'[2]4.Služby občanov'!$J$4</f>
        <v>0</v>
      </c>
      <c r="L49" s="351">
        <f>SUM(M49:O49)</f>
        <v>21100</v>
      </c>
      <c r="M49" s="348">
        <f>'[2]4.Služby občanov'!$K$4</f>
        <v>21100</v>
      </c>
      <c r="N49" s="348">
        <f>'[2]4.Služby občanov'!$L$4</f>
        <v>0</v>
      </c>
      <c r="O49" s="350">
        <f>'[2]4.Služby občanov'!$M$4</f>
        <v>0</v>
      </c>
      <c r="P49" s="396">
        <v>8958.27</v>
      </c>
      <c r="Q49" s="397">
        <v>8958.27</v>
      </c>
      <c r="R49" s="397">
        <v>0</v>
      </c>
      <c r="S49" s="398">
        <v>0</v>
      </c>
      <c r="T49" s="351">
        <f>SUM(U49:W49)</f>
        <v>16700</v>
      </c>
      <c r="U49" s="348">
        <f>'[2]4.Služby občanov'!$Q$4</f>
        <v>16700</v>
      </c>
      <c r="V49" s="348">
        <f>'[2]4.Služby občanov'!$R$4</f>
        <v>0</v>
      </c>
      <c r="W49" s="350">
        <f>'[2]4.Služby občanov'!$S$4</f>
        <v>0</v>
      </c>
    </row>
    <row r="50" spans="1:23" ht="15.75">
      <c r="A50" s="116"/>
      <c r="B50" s="345" t="s">
        <v>204</v>
      </c>
      <c r="C50" s="361" t="s">
        <v>205</v>
      </c>
      <c r="D50" s="347">
        <f t="shared" ref="D50:W50" si="22">SUM(D51:D52)</f>
        <v>23245.5</v>
      </c>
      <c r="E50" s="348">
        <f t="shared" si="22"/>
        <v>23245.5</v>
      </c>
      <c r="F50" s="348">
        <f t="shared" si="22"/>
        <v>0</v>
      </c>
      <c r="G50" s="349">
        <f t="shared" si="22"/>
        <v>0</v>
      </c>
      <c r="H50" s="347">
        <f t="shared" si="22"/>
        <v>14778.13</v>
      </c>
      <c r="I50" s="348">
        <f t="shared" si="22"/>
        <v>14778.13</v>
      </c>
      <c r="J50" s="348">
        <f t="shared" si="22"/>
        <v>0</v>
      </c>
      <c r="K50" s="350">
        <f t="shared" si="22"/>
        <v>0</v>
      </c>
      <c r="L50" s="351">
        <f t="shared" si="22"/>
        <v>15891</v>
      </c>
      <c r="M50" s="348">
        <f t="shared" si="22"/>
        <v>15891</v>
      </c>
      <c r="N50" s="348">
        <f t="shared" si="22"/>
        <v>0</v>
      </c>
      <c r="O50" s="350">
        <f t="shared" si="22"/>
        <v>0</v>
      </c>
      <c r="P50" s="396">
        <v>15378.69</v>
      </c>
      <c r="Q50" s="397">
        <v>15378.69</v>
      </c>
      <c r="R50" s="397">
        <v>0</v>
      </c>
      <c r="S50" s="398">
        <v>0</v>
      </c>
      <c r="T50" s="351">
        <f t="shared" si="22"/>
        <v>16937</v>
      </c>
      <c r="U50" s="348">
        <f t="shared" si="22"/>
        <v>16937</v>
      </c>
      <c r="V50" s="348">
        <f t="shared" si="22"/>
        <v>0</v>
      </c>
      <c r="W50" s="350">
        <f t="shared" si="22"/>
        <v>0</v>
      </c>
    </row>
    <row r="51" spans="1:23" ht="15.75">
      <c r="A51" s="116"/>
      <c r="B51" s="91">
        <v>1</v>
      </c>
      <c r="C51" s="107" t="s">
        <v>206</v>
      </c>
      <c r="D51" s="93">
        <f>SUM(E51:G51)</f>
        <v>23245.5</v>
      </c>
      <c r="E51" s="94">
        <v>23245.5</v>
      </c>
      <c r="F51" s="94">
        <f>'[2]4.Služby občanov'!$F$18</f>
        <v>0</v>
      </c>
      <c r="G51" s="95">
        <f>'[2]4.Služby občanov'!$G$18</f>
        <v>0</v>
      </c>
      <c r="H51" s="93">
        <f>SUM(I51:K51)</f>
        <v>14579</v>
      </c>
      <c r="I51" s="94">
        <v>14579</v>
      </c>
      <c r="J51" s="94">
        <v>0</v>
      </c>
      <c r="K51" s="96">
        <f>'[2]4.Služby občanov'!$J$18</f>
        <v>0</v>
      </c>
      <c r="L51" s="97">
        <f>SUM(M51:O51)</f>
        <v>15691</v>
      </c>
      <c r="M51" s="94">
        <f>'[2]4.Služby občanov'!$K$18</f>
        <v>15691</v>
      </c>
      <c r="N51" s="94">
        <f>'[2]4.Služby občanov'!$L$18</f>
        <v>0</v>
      </c>
      <c r="O51" s="96">
        <f>'[2]4.Služby občanov'!$M$18</f>
        <v>0</v>
      </c>
      <c r="P51" s="396">
        <v>15378.69</v>
      </c>
      <c r="Q51" s="410">
        <v>15378.69</v>
      </c>
      <c r="R51" s="410">
        <v>0</v>
      </c>
      <c r="S51" s="411">
        <v>0</v>
      </c>
      <c r="T51" s="97">
        <f>SUM(U51:W51)</f>
        <v>16737</v>
      </c>
      <c r="U51" s="94">
        <f>'[2]4.Služby občanov'!$Q$18</f>
        <v>16737</v>
      </c>
      <c r="V51" s="94">
        <f>'[2]4.Služby občanov'!$R$18</f>
        <v>0</v>
      </c>
      <c r="W51" s="96">
        <f>'[2]4.Služby občanov'!$S$18</f>
        <v>0</v>
      </c>
    </row>
    <row r="52" spans="1:23" ht="15.75">
      <c r="A52" s="116"/>
      <c r="B52" s="91">
        <v>2</v>
      </c>
      <c r="C52" s="107" t="s">
        <v>207</v>
      </c>
      <c r="D52" s="93">
        <f>SUM(E52:G52)</f>
        <v>0</v>
      </c>
      <c r="E52" s="94">
        <v>0</v>
      </c>
      <c r="F52" s="94">
        <f>'[2]4.Služby občanov'!$F$26</f>
        <v>0</v>
      </c>
      <c r="G52" s="95">
        <f>'[2]4.Služby občanov'!$G$26</f>
        <v>0</v>
      </c>
      <c r="H52" s="93">
        <f>SUM(I52:K52)</f>
        <v>199.13</v>
      </c>
      <c r="I52" s="94">
        <f>'[2]4.Služby občanov'!$H$26</f>
        <v>199.13</v>
      </c>
      <c r="J52" s="94">
        <v>0</v>
      </c>
      <c r="K52" s="96">
        <f>'[2]4.Služby občanov'!$J$26</f>
        <v>0</v>
      </c>
      <c r="L52" s="97">
        <f>SUM(M52:O52)</f>
        <v>200</v>
      </c>
      <c r="M52" s="94">
        <f>'[2]4.Služby občanov'!$K$26</f>
        <v>200</v>
      </c>
      <c r="N52" s="94">
        <f>'[2]4.Služby občanov'!$L$26</f>
        <v>0</v>
      </c>
      <c r="O52" s="96">
        <f>'[2]4.Služby občanov'!$M$26</f>
        <v>0</v>
      </c>
      <c r="P52" s="396">
        <v>0</v>
      </c>
      <c r="Q52" s="410">
        <v>0</v>
      </c>
      <c r="R52" s="410">
        <v>0</v>
      </c>
      <c r="S52" s="411">
        <v>0</v>
      </c>
      <c r="T52" s="97">
        <f>SUM(U52:W52)</f>
        <v>200</v>
      </c>
      <c r="U52" s="94">
        <f>'[2]4.Služby občanov'!$Q$26</f>
        <v>200</v>
      </c>
      <c r="V52" s="94">
        <f>'[2]4.Služby občanov'!$R$26</f>
        <v>0</v>
      </c>
      <c r="W52" s="96">
        <f>'[2]4.Služby občanov'!$S$26</f>
        <v>0</v>
      </c>
    </row>
    <row r="53" spans="1:23" ht="16.5" thickBot="1">
      <c r="A53" s="116"/>
      <c r="B53" s="369" t="s">
        <v>208</v>
      </c>
      <c r="C53" s="362" t="s">
        <v>209</v>
      </c>
      <c r="D53" s="355">
        <f>SUM(E53:G53)</f>
        <v>50</v>
      </c>
      <c r="E53" s="356">
        <f>'[2]4.Služby občanov'!$E$28</f>
        <v>50</v>
      </c>
      <c r="F53" s="356">
        <f>'[2]4.Služby občanov'!$F$28</f>
        <v>0</v>
      </c>
      <c r="G53" s="357">
        <f>'[2]4.Služby občanov'!$G$28</f>
        <v>0</v>
      </c>
      <c r="H53" s="363">
        <f>SUM(I53:K53)</f>
        <v>0</v>
      </c>
      <c r="I53" s="358">
        <v>0</v>
      </c>
      <c r="J53" s="358">
        <v>0</v>
      </c>
      <c r="K53" s="359">
        <f>'[2]4.Služby občanov'!$J$28</f>
        <v>0</v>
      </c>
      <c r="L53" s="364">
        <f>SUM(M53:O53)</f>
        <v>100</v>
      </c>
      <c r="M53" s="356">
        <f>'[2]4.Služby občanov'!$K$28</f>
        <v>100</v>
      </c>
      <c r="N53" s="356">
        <f>'[2]4.Služby občanov'!$L$27</f>
        <v>0</v>
      </c>
      <c r="O53" s="365">
        <f>'[2]4.Služby občanov'!$M$28</f>
        <v>0</v>
      </c>
      <c r="P53" s="406">
        <v>0</v>
      </c>
      <c r="Q53" s="412">
        <v>0</v>
      </c>
      <c r="R53" s="412">
        <v>0</v>
      </c>
      <c r="S53" s="413">
        <v>0</v>
      </c>
      <c r="T53" s="364">
        <f>SUM(U53:W53)</f>
        <v>10</v>
      </c>
      <c r="U53" s="356">
        <f>'[2]4.Služby občanov'!$Q$28</f>
        <v>10</v>
      </c>
      <c r="V53" s="356">
        <f>'[2]4.Služby občanov'!$R$28</f>
        <v>0</v>
      </c>
      <c r="W53" s="365">
        <f>'[2]4.Služby občanov'!$S$28</f>
        <v>0</v>
      </c>
    </row>
    <row r="54" spans="1:23" s="82" customFormat="1" ht="14.25">
      <c r="A54" s="116"/>
      <c r="B54" s="329" t="s">
        <v>210</v>
      </c>
      <c r="C54" s="333"/>
      <c r="D54" s="324">
        <f t="shared" ref="D54:W54" si="23">D55+D60+D61+D62+D67</f>
        <v>763858.69</v>
      </c>
      <c r="E54" s="325">
        <f t="shared" si="23"/>
        <v>754047.69</v>
      </c>
      <c r="F54" s="325">
        <f t="shared" si="23"/>
        <v>9811</v>
      </c>
      <c r="G54" s="326">
        <f t="shared" si="23"/>
        <v>0</v>
      </c>
      <c r="H54" s="324">
        <f t="shared" si="23"/>
        <v>781125.09</v>
      </c>
      <c r="I54" s="325">
        <f t="shared" si="23"/>
        <v>752788.09</v>
      </c>
      <c r="J54" s="325">
        <f t="shared" si="23"/>
        <v>28337</v>
      </c>
      <c r="K54" s="327">
        <f t="shared" si="23"/>
        <v>0</v>
      </c>
      <c r="L54" s="328">
        <f t="shared" si="23"/>
        <v>698416</v>
      </c>
      <c r="M54" s="325">
        <f t="shared" si="23"/>
        <v>696716</v>
      </c>
      <c r="N54" s="325">
        <f t="shared" si="23"/>
        <v>1700</v>
      </c>
      <c r="O54" s="327">
        <f t="shared" si="23"/>
        <v>0</v>
      </c>
      <c r="P54" s="404">
        <v>667835.55000000005</v>
      </c>
      <c r="Q54" s="405">
        <v>666135.55000000005</v>
      </c>
      <c r="R54" s="405">
        <v>1700</v>
      </c>
      <c r="S54" s="409">
        <v>0</v>
      </c>
      <c r="T54" s="328">
        <f t="shared" si="23"/>
        <v>893454</v>
      </c>
      <c r="U54" s="325">
        <f t="shared" si="23"/>
        <v>825725</v>
      </c>
      <c r="V54" s="325">
        <f t="shared" si="23"/>
        <v>67729</v>
      </c>
      <c r="W54" s="327">
        <f t="shared" si="23"/>
        <v>0</v>
      </c>
    </row>
    <row r="55" spans="1:23" ht="15.75">
      <c r="A55" s="116"/>
      <c r="B55" s="370" t="s">
        <v>211</v>
      </c>
      <c r="C55" s="371" t="s">
        <v>212</v>
      </c>
      <c r="D55" s="347">
        <f t="shared" ref="D55:W55" si="24">SUM(D56:D59)</f>
        <v>505969.19</v>
      </c>
      <c r="E55" s="348">
        <f t="shared" si="24"/>
        <v>496158.19</v>
      </c>
      <c r="F55" s="348">
        <f t="shared" si="24"/>
        <v>9811</v>
      </c>
      <c r="G55" s="349">
        <f t="shared" si="24"/>
        <v>0</v>
      </c>
      <c r="H55" s="347">
        <f t="shared" si="24"/>
        <v>508466.99</v>
      </c>
      <c r="I55" s="348">
        <f t="shared" si="24"/>
        <v>480129.99</v>
      </c>
      <c r="J55" s="348">
        <f t="shared" si="24"/>
        <v>28337</v>
      </c>
      <c r="K55" s="350">
        <f t="shared" si="24"/>
        <v>0</v>
      </c>
      <c r="L55" s="351">
        <f t="shared" si="24"/>
        <v>474887</v>
      </c>
      <c r="M55" s="348">
        <f t="shared" si="24"/>
        <v>473187</v>
      </c>
      <c r="N55" s="348">
        <f t="shared" si="24"/>
        <v>1700</v>
      </c>
      <c r="O55" s="350">
        <f t="shared" si="24"/>
        <v>0</v>
      </c>
      <c r="P55" s="396">
        <v>463317.1</v>
      </c>
      <c r="Q55" s="397">
        <v>461617.1</v>
      </c>
      <c r="R55" s="397">
        <v>1700</v>
      </c>
      <c r="S55" s="398">
        <v>0</v>
      </c>
      <c r="T55" s="351">
        <f t="shared" si="24"/>
        <v>485583</v>
      </c>
      <c r="U55" s="348">
        <f t="shared" si="24"/>
        <v>485583</v>
      </c>
      <c r="V55" s="348">
        <f t="shared" si="24"/>
        <v>0</v>
      </c>
      <c r="W55" s="350">
        <f t="shared" si="24"/>
        <v>0</v>
      </c>
    </row>
    <row r="56" spans="1:23" ht="15.75">
      <c r="A56" s="116"/>
      <c r="B56" s="91">
        <v>1</v>
      </c>
      <c r="C56" s="107" t="s">
        <v>213</v>
      </c>
      <c r="D56" s="93">
        <f t="shared" ref="D56:D61" si="25">SUM(E56:G56)</f>
        <v>360289.7</v>
      </c>
      <c r="E56" s="94">
        <v>350478.7</v>
      </c>
      <c r="F56" s="94">
        <v>9811</v>
      </c>
      <c r="G56" s="95">
        <f>'[2]5.Bezpečnosť, právo a por.'!$G$5</f>
        <v>0</v>
      </c>
      <c r="H56" s="93">
        <f t="shared" ref="H56:H66" si="26">SUM(I56:K56)</f>
        <v>350444.49</v>
      </c>
      <c r="I56" s="94">
        <v>339635.49</v>
      </c>
      <c r="J56" s="94">
        <v>10809</v>
      </c>
      <c r="K56" s="96">
        <f>'[2]5.Bezpečnosť, právo a por.'!$J$5</f>
        <v>0</v>
      </c>
      <c r="L56" s="97">
        <f t="shared" ref="L56:L61" si="27">SUM(M56:O56)</f>
        <v>336827</v>
      </c>
      <c r="M56" s="94">
        <f>'[2]5.Bezpečnosť, právo a por.'!$K$5</f>
        <v>335127</v>
      </c>
      <c r="N56" s="94">
        <f>'[2]5.Bezpečnosť, právo a por.'!$L$5</f>
        <v>1700</v>
      </c>
      <c r="O56" s="96">
        <f>'[2]5.Bezpečnosť, právo a por.'!$M$5</f>
        <v>0</v>
      </c>
      <c r="P56" s="396">
        <v>326420.21000000002</v>
      </c>
      <c r="Q56" s="399">
        <v>324720.21000000002</v>
      </c>
      <c r="R56" s="399">
        <v>1700</v>
      </c>
      <c r="S56" s="400">
        <v>0</v>
      </c>
      <c r="T56" s="97">
        <f t="shared" ref="T56:T61" si="28">SUM(U56:W56)</f>
        <v>343153</v>
      </c>
      <c r="U56" s="94">
        <f>'[2]5.Bezpečnosť, právo a por.'!$Q$5</f>
        <v>343153</v>
      </c>
      <c r="V56" s="94">
        <f>'[2]5.Bezpečnosť, právo a por.'!$R$5</f>
        <v>0</v>
      </c>
      <c r="W56" s="96">
        <f>'[2]5.Bezpečnosť, právo a por.'!$S$5</f>
        <v>0</v>
      </c>
    </row>
    <row r="57" spans="1:23" ht="15.75">
      <c r="A57" s="84"/>
      <c r="B57" s="91">
        <v>2</v>
      </c>
      <c r="C57" s="107" t="s">
        <v>214</v>
      </c>
      <c r="D57" s="93">
        <f t="shared" si="25"/>
        <v>69112.490000000005</v>
      </c>
      <c r="E57" s="94">
        <v>69112.490000000005</v>
      </c>
      <c r="F57" s="94"/>
      <c r="G57" s="95">
        <f>'[2]5.Bezpečnosť, právo a por.'!$G$45</f>
        <v>0</v>
      </c>
      <c r="H57" s="93">
        <f t="shared" si="26"/>
        <v>80031.5</v>
      </c>
      <c r="I57" s="94">
        <v>62503.5</v>
      </c>
      <c r="J57" s="94">
        <v>17528</v>
      </c>
      <c r="K57" s="96">
        <f>'[2]5.Bezpečnosť, právo a por.'!$J$45</f>
        <v>0</v>
      </c>
      <c r="L57" s="97">
        <f t="shared" si="27"/>
        <v>64003</v>
      </c>
      <c r="M57" s="94">
        <f>'[2]5.Bezpečnosť, právo a por.'!$K$45</f>
        <v>64003</v>
      </c>
      <c r="N57" s="94">
        <f>'[2]5.Bezpečnosť, právo a por.'!$L$45</f>
        <v>0</v>
      </c>
      <c r="O57" s="96">
        <f>'[2]5.Bezpečnosť, právo a por.'!$M$45</f>
        <v>0</v>
      </c>
      <c r="P57" s="396">
        <v>63166.06</v>
      </c>
      <c r="Q57" s="399">
        <v>63166.06</v>
      </c>
      <c r="R57" s="399">
        <v>0</v>
      </c>
      <c r="S57" s="400">
        <v>0</v>
      </c>
      <c r="T57" s="97">
        <f t="shared" si="28"/>
        <v>68026</v>
      </c>
      <c r="U57" s="94">
        <f>'[2]5.Bezpečnosť, právo a por.'!$Q$45</f>
        <v>68026</v>
      </c>
      <c r="V57" s="94">
        <f>'[2]5.Bezpečnosť, právo a por.'!$R$45</f>
        <v>0</v>
      </c>
      <c r="W57" s="96">
        <f>'[2]5.Bezpečnosť, právo a por.'!$S$45</f>
        <v>0</v>
      </c>
    </row>
    <row r="58" spans="1:23" ht="15.75">
      <c r="A58" s="108"/>
      <c r="B58" s="91">
        <v>3</v>
      </c>
      <c r="C58" s="107" t="s">
        <v>215</v>
      </c>
      <c r="D58" s="93">
        <f t="shared" si="25"/>
        <v>37000</v>
      </c>
      <c r="E58" s="94">
        <v>37000</v>
      </c>
      <c r="F58" s="94"/>
      <c r="G58" s="95">
        <f>'[2]5.Bezpečnosť, právo a por.'!$G$59</f>
        <v>0</v>
      </c>
      <c r="H58" s="93">
        <f t="shared" si="26"/>
        <v>37892.5</v>
      </c>
      <c r="I58" s="94">
        <v>37892.5</v>
      </c>
      <c r="J58" s="94">
        <v>0</v>
      </c>
      <c r="K58" s="96">
        <f>'[2]5.Bezpečnosť, právo a por.'!$J$59</f>
        <v>0</v>
      </c>
      <c r="L58" s="97">
        <f t="shared" si="27"/>
        <v>35918</v>
      </c>
      <c r="M58" s="94">
        <f>'[2]5.Bezpečnosť, právo a por.'!$K$60</f>
        <v>35918</v>
      </c>
      <c r="N58" s="94">
        <f>'[2]5.Bezpečnosť, právo a por.'!$L$59</f>
        <v>0</v>
      </c>
      <c r="O58" s="96">
        <f>'[2]5.Bezpečnosť, právo a por.'!$M$59</f>
        <v>0</v>
      </c>
      <c r="P58" s="396">
        <v>35909.43</v>
      </c>
      <c r="Q58" s="399">
        <v>35909.43</v>
      </c>
      <c r="R58" s="399">
        <v>0</v>
      </c>
      <c r="S58" s="400">
        <v>0</v>
      </c>
      <c r="T58" s="97">
        <f t="shared" si="28"/>
        <v>36887</v>
      </c>
      <c r="U58" s="94">
        <f>'[2]5.Bezpečnosť, právo a por.'!$Q$60</f>
        <v>36887</v>
      </c>
      <c r="V58" s="94">
        <f>'[2]5.Bezpečnosť, právo a por.'!$R$59</f>
        <v>0</v>
      </c>
      <c r="W58" s="96">
        <f>'[2]5.Bezpečnosť, právo a por.'!$S$59</f>
        <v>0</v>
      </c>
    </row>
    <row r="59" spans="1:23" ht="15.75">
      <c r="A59" s="108"/>
      <c r="B59" s="91">
        <v>4</v>
      </c>
      <c r="C59" s="107" t="s">
        <v>216</v>
      </c>
      <c r="D59" s="93">
        <f t="shared" si="25"/>
        <v>39567</v>
      </c>
      <c r="E59" s="94">
        <v>39567</v>
      </c>
      <c r="F59" s="94">
        <f>'[2]5.Bezpečnosť, právo a por.'!$F$62</f>
        <v>0</v>
      </c>
      <c r="G59" s="95">
        <f>'[2]5.Bezpečnosť, právo a por.'!$G$62</f>
        <v>0</v>
      </c>
      <c r="H59" s="93">
        <f t="shared" si="26"/>
        <v>40098.5</v>
      </c>
      <c r="I59" s="94">
        <v>40098.5</v>
      </c>
      <c r="J59" s="94">
        <f>'[2]5.Bezpečnosť, právo a por.'!$I$62</f>
        <v>0</v>
      </c>
      <c r="K59" s="96">
        <f>'[2]5.Bezpečnosť, právo a por.'!$J$62</f>
        <v>0</v>
      </c>
      <c r="L59" s="97">
        <f t="shared" si="27"/>
        <v>38139</v>
      </c>
      <c r="M59" s="94">
        <f>'[2]5.Bezpečnosť, právo a por.'!$K$63</f>
        <v>38139</v>
      </c>
      <c r="N59" s="94">
        <f>'[2]5.Bezpečnosť, právo a por.'!$L$62</f>
        <v>0</v>
      </c>
      <c r="O59" s="96">
        <f>'[2]5.Bezpečnosť, právo a por.'!$M$62</f>
        <v>0</v>
      </c>
      <c r="P59" s="396">
        <v>37821.4</v>
      </c>
      <c r="Q59" s="399">
        <v>37821.4</v>
      </c>
      <c r="R59" s="399">
        <v>0</v>
      </c>
      <c r="S59" s="400">
        <v>0</v>
      </c>
      <c r="T59" s="97">
        <f t="shared" si="28"/>
        <v>37517</v>
      </c>
      <c r="U59" s="94">
        <f>'[2]5.Bezpečnosť, právo a por.'!$Q$63</f>
        <v>37517</v>
      </c>
      <c r="V59" s="94">
        <f>'[2]5.Bezpečnosť, právo a por.'!$R$63</f>
        <v>0</v>
      </c>
      <c r="W59" s="96">
        <f>'[2]5.Bezpečnosť, právo a por.'!$S$62</f>
        <v>0</v>
      </c>
    </row>
    <row r="60" spans="1:23" ht="16.5">
      <c r="A60" s="84"/>
      <c r="B60" s="370" t="s">
        <v>217</v>
      </c>
      <c r="C60" s="366" t="s">
        <v>218</v>
      </c>
      <c r="D60" s="347">
        <f t="shared" si="25"/>
        <v>0</v>
      </c>
      <c r="E60" s="348">
        <f>'[2]5.Bezpečnosť, právo a por.'!$E$70</f>
        <v>0</v>
      </c>
      <c r="F60" s="348">
        <f>'[2]5.Bezpečnosť, právo a por.'!$F$70</f>
        <v>0</v>
      </c>
      <c r="G60" s="349">
        <f>'[2]5.Bezpečnosť, právo a por.'!$G$70</f>
        <v>0</v>
      </c>
      <c r="H60" s="347">
        <f t="shared" si="26"/>
        <v>0</v>
      </c>
      <c r="I60" s="348">
        <v>0</v>
      </c>
      <c r="J60" s="348">
        <v>0</v>
      </c>
      <c r="K60" s="350">
        <f>'[2]5.Bezpečnosť, právo a por.'!$J$70</f>
        <v>0</v>
      </c>
      <c r="L60" s="351">
        <f t="shared" si="27"/>
        <v>0</v>
      </c>
      <c r="M60" s="348">
        <f>'[2]5.Bezpečnosť, právo a por.'!$K$71</f>
        <v>0</v>
      </c>
      <c r="N60" s="348">
        <f>'[2]5.Bezpečnosť, právo a por.'!$L$70</f>
        <v>0</v>
      </c>
      <c r="O60" s="350">
        <f>'[2]5.Bezpečnosť, právo a por.'!$M$70</f>
        <v>0</v>
      </c>
      <c r="P60" s="396">
        <v>0</v>
      </c>
      <c r="Q60" s="397">
        <v>0</v>
      </c>
      <c r="R60" s="397">
        <v>0</v>
      </c>
      <c r="S60" s="398">
        <v>0</v>
      </c>
      <c r="T60" s="351">
        <f t="shared" si="28"/>
        <v>0</v>
      </c>
      <c r="U60" s="348">
        <f>'[2]5.Bezpečnosť, právo a por.'!$Q$71</f>
        <v>0</v>
      </c>
      <c r="V60" s="348"/>
      <c r="W60" s="350">
        <f>'[2]5.Bezpečnosť, právo a por.'!$S$70</f>
        <v>0</v>
      </c>
    </row>
    <row r="61" spans="1:23" ht="16.5">
      <c r="A61" s="84"/>
      <c r="B61" s="370" t="s">
        <v>219</v>
      </c>
      <c r="C61" s="366" t="s">
        <v>220</v>
      </c>
      <c r="D61" s="347">
        <f t="shared" si="25"/>
        <v>1286</v>
      </c>
      <c r="E61" s="348">
        <v>1286</v>
      </c>
      <c r="F61" s="348">
        <f>'[2]5.Bezpečnosť, právo a por.'!$F$72</f>
        <v>0</v>
      </c>
      <c r="G61" s="349">
        <f>'[2]5.Bezpečnosť, právo a por.'!$G$72</f>
        <v>0</v>
      </c>
      <c r="H61" s="347">
        <f t="shared" si="26"/>
        <v>797</v>
      </c>
      <c r="I61" s="348">
        <v>797</v>
      </c>
      <c r="J61" s="348">
        <v>0</v>
      </c>
      <c r="K61" s="350">
        <f>'[2]5.Bezpečnosť, právo a por.'!$J$72</f>
        <v>0</v>
      </c>
      <c r="L61" s="351">
        <f t="shared" si="27"/>
        <v>1202</v>
      </c>
      <c r="M61" s="348">
        <f>'[2]5.Bezpečnosť, právo a por.'!$K$73</f>
        <v>1202</v>
      </c>
      <c r="N61" s="348">
        <f>'[2]5.Bezpečnosť, právo a por.'!$L$72</f>
        <v>0</v>
      </c>
      <c r="O61" s="350">
        <f>'[2]5.Bezpečnosť, právo a por.'!$M$72</f>
        <v>0</v>
      </c>
      <c r="P61" s="396">
        <v>914.32</v>
      </c>
      <c r="Q61" s="397">
        <v>914.32</v>
      </c>
      <c r="R61" s="397">
        <v>0</v>
      </c>
      <c r="S61" s="398">
        <v>0</v>
      </c>
      <c r="T61" s="351">
        <f t="shared" si="28"/>
        <v>1650</v>
      </c>
      <c r="U61" s="348">
        <f>'[2]5.Bezpečnosť, právo a por.'!$Q$73</f>
        <v>1650</v>
      </c>
      <c r="V61" s="348">
        <f>'[2]5.Bezpečnosť, právo a por.'!$R$72</f>
        <v>0</v>
      </c>
      <c r="W61" s="350">
        <f>'[2]5.Bezpečnosť, právo a por.'!$S$72</f>
        <v>0</v>
      </c>
    </row>
    <row r="62" spans="1:23" ht="15.75">
      <c r="A62" s="84"/>
      <c r="B62" s="370" t="s">
        <v>221</v>
      </c>
      <c r="C62" s="361" t="s">
        <v>222</v>
      </c>
      <c r="D62" s="347">
        <f>SUM(D63:D66)</f>
        <v>255279.5</v>
      </c>
      <c r="E62" s="348">
        <f>SUM(E63:E66)</f>
        <v>255279.5</v>
      </c>
      <c r="F62" s="348">
        <f>SUM(F63:F66)</f>
        <v>0</v>
      </c>
      <c r="G62" s="349">
        <f>SUM(G63:G66)</f>
        <v>0</v>
      </c>
      <c r="H62" s="347">
        <f t="shared" si="26"/>
        <v>270995.5</v>
      </c>
      <c r="I62" s="348">
        <f t="shared" ref="I62:W62" si="29">SUM(I63:I66)</f>
        <v>270995.5</v>
      </c>
      <c r="J62" s="348">
        <f t="shared" si="29"/>
        <v>0</v>
      </c>
      <c r="K62" s="350">
        <f t="shared" si="29"/>
        <v>0</v>
      </c>
      <c r="L62" s="351">
        <f t="shared" si="29"/>
        <v>220677</v>
      </c>
      <c r="M62" s="348">
        <f t="shared" si="29"/>
        <v>220677</v>
      </c>
      <c r="N62" s="348">
        <f t="shared" si="29"/>
        <v>0</v>
      </c>
      <c r="O62" s="350">
        <f t="shared" si="29"/>
        <v>0</v>
      </c>
      <c r="P62" s="396">
        <v>203577.43</v>
      </c>
      <c r="Q62" s="397">
        <v>203577.43</v>
      </c>
      <c r="R62" s="397">
        <v>0</v>
      </c>
      <c r="S62" s="398">
        <v>0</v>
      </c>
      <c r="T62" s="351">
        <f t="shared" si="29"/>
        <v>404921</v>
      </c>
      <c r="U62" s="348">
        <f t="shared" si="29"/>
        <v>337192</v>
      </c>
      <c r="V62" s="348">
        <f t="shared" si="29"/>
        <v>67729</v>
      </c>
      <c r="W62" s="350">
        <f t="shared" si="29"/>
        <v>0</v>
      </c>
    </row>
    <row r="63" spans="1:23" ht="15.75">
      <c r="A63" s="84"/>
      <c r="B63" s="91">
        <v>1</v>
      </c>
      <c r="C63" s="107" t="s">
        <v>223</v>
      </c>
      <c r="D63" s="93">
        <f>SUM(E63:G63)</f>
        <v>0</v>
      </c>
      <c r="E63" s="94">
        <v>0</v>
      </c>
      <c r="F63" s="94">
        <f>'[2]5.Bezpečnosť, právo a por.'!$F$85</f>
        <v>0</v>
      </c>
      <c r="G63" s="95">
        <f>'[2]5.Bezpečnosť, právo a por.'!$G$85</f>
        <v>0</v>
      </c>
      <c r="H63" s="93">
        <f t="shared" si="26"/>
        <v>0</v>
      </c>
      <c r="I63" s="94">
        <v>0</v>
      </c>
      <c r="J63" s="94">
        <v>0</v>
      </c>
      <c r="K63" s="96">
        <f>'[2]5.Bezpečnosť, právo a por.'!$J$85</f>
        <v>0</v>
      </c>
      <c r="L63" s="97">
        <f>SUM(M63:O63)</f>
        <v>0</v>
      </c>
      <c r="M63" s="94">
        <f>'[2]5.Bezpečnosť, právo a por.'!$K$86</f>
        <v>0</v>
      </c>
      <c r="N63" s="94">
        <f>'[2]5.Bezpečnosť, právo a por.'!$L$85</f>
        <v>0</v>
      </c>
      <c r="O63" s="96">
        <f>'[2]5.Bezpečnosť, právo a por.'!$M$85</f>
        <v>0</v>
      </c>
      <c r="P63" s="396">
        <v>0</v>
      </c>
      <c r="Q63" s="399">
        <v>0</v>
      </c>
      <c r="R63" s="399">
        <v>0</v>
      </c>
      <c r="S63" s="400">
        <v>0</v>
      </c>
      <c r="T63" s="97">
        <f>SUM(U63:W63)</f>
        <v>163771</v>
      </c>
      <c r="U63" s="94">
        <f>'[2]5.Bezpečnosť, právo a por.'!$Q$86</f>
        <v>96042</v>
      </c>
      <c r="V63" s="94">
        <f>'[2]5.Bezpečnosť, právo a por.'!$R$85</f>
        <v>67729</v>
      </c>
      <c r="W63" s="96">
        <f>'[2]5.Bezpečnosť, právo a por.'!$S$85</f>
        <v>0</v>
      </c>
    </row>
    <row r="64" spans="1:23" ht="15.75">
      <c r="A64" s="84"/>
      <c r="B64" s="91">
        <v>2</v>
      </c>
      <c r="C64" s="107" t="s">
        <v>224</v>
      </c>
      <c r="D64" s="93">
        <f>SUM(E64:G64)</f>
        <v>57400.5</v>
      </c>
      <c r="E64" s="94">
        <v>57400.5</v>
      </c>
      <c r="F64" s="94">
        <f>'[2]5.Bezpečnosť, právo a por.'!$F$87</f>
        <v>0</v>
      </c>
      <c r="G64" s="95">
        <f>'[2]5.Bezpečnosť, právo a por.'!$G$87</f>
        <v>0</v>
      </c>
      <c r="H64" s="93">
        <f t="shared" si="26"/>
        <v>37515</v>
      </c>
      <c r="I64" s="94">
        <v>37515</v>
      </c>
      <c r="J64" s="94">
        <v>0</v>
      </c>
      <c r="K64" s="96">
        <f>'[2]5.Bezpečnosť, právo a por.'!$J$87</f>
        <v>0</v>
      </c>
      <c r="L64" s="97">
        <f>SUM(M64:O64)</f>
        <v>42145</v>
      </c>
      <c r="M64" s="94">
        <v>42145</v>
      </c>
      <c r="N64" s="94">
        <f>'[2]5.Bezpečnosť, právo a por.'!$L$87</f>
        <v>0</v>
      </c>
      <c r="O64" s="96">
        <f>'[2]5.Bezpečnosť, právo a por.'!$M$87</f>
        <v>0</v>
      </c>
      <c r="P64" s="396">
        <v>32015.58</v>
      </c>
      <c r="Q64" s="399">
        <v>32015.58</v>
      </c>
      <c r="R64" s="399">
        <v>0</v>
      </c>
      <c r="S64" s="400">
        <v>0</v>
      </c>
      <c r="T64" s="97">
        <f>SUM(U64:W64)</f>
        <v>69000</v>
      </c>
      <c r="U64" s="94">
        <f>'[2]5.Bezpečnosť, právo a por.'!$Q$89</f>
        <v>69000</v>
      </c>
      <c r="V64" s="94"/>
      <c r="W64" s="96">
        <f>'[2]5.Bezpečnosť, právo a por.'!$S$87</f>
        <v>0</v>
      </c>
    </row>
    <row r="65" spans="1:23" ht="15.75">
      <c r="A65" s="84"/>
      <c r="B65" s="91">
        <v>3</v>
      </c>
      <c r="C65" s="107" t="s">
        <v>225</v>
      </c>
      <c r="D65" s="93">
        <f>SUM(E65:G65)</f>
        <v>197723</v>
      </c>
      <c r="E65" s="94">
        <v>197723</v>
      </c>
      <c r="F65" s="94">
        <f>'[2]5.Bezpečnosť, právo a por.'!$F$90</f>
        <v>0</v>
      </c>
      <c r="G65" s="95">
        <f>'[2]5.Bezpečnosť, právo a por.'!$G$90</f>
        <v>0</v>
      </c>
      <c r="H65" s="93">
        <f t="shared" si="26"/>
        <v>233480.5</v>
      </c>
      <c r="I65" s="94">
        <v>233480.5</v>
      </c>
      <c r="J65" s="94">
        <v>0</v>
      </c>
      <c r="K65" s="96">
        <f>'[2]5.Bezpečnosť, právo a por.'!$J$90</f>
        <v>0</v>
      </c>
      <c r="L65" s="97">
        <f>SUM(M65:O65)</f>
        <v>178532</v>
      </c>
      <c r="M65" s="94">
        <f>'[2]5.Bezpečnosť, právo a por.'!$K$91</f>
        <v>178532</v>
      </c>
      <c r="N65" s="94">
        <f>'[2]5.Bezpečnosť, právo a por.'!$L$90</f>
        <v>0</v>
      </c>
      <c r="O65" s="96">
        <f>'[2]5.Bezpečnosť, právo a por.'!$M$90</f>
        <v>0</v>
      </c>
      <c r="P65" s="396">
        <v>171561.85</v>
      </c>
      <c r="Q65" s="399">
        <v>171561.85</v>
      </c>
      <c r="R65" s="399">
        <v>0</v>
      </c>
      <c r="S65" s="400">
        <v>0</v>
      </c>
      <c r="T65" s="97">
        <f>SUM(U65:W65)</f>
        <v>172150</v>
      </c>
      <c r="U65" s="94">
        <f>'[2]5.Bezpečnosť, právo a por.'!$Q$91</f>
        <v>172150</v>
      </c>
      <c r="V65" s="94">
        <f>'[2]5.Bezpečnosť, právo a por.'!$R$90</f>
        <v>0</v>
      </c>
      <c r="W65" s="96">
        <f>'[2]5.Bezpečnosť, právo a por.'!$S$90</f>
        <v>0</v>
      </c>
    </row>
    <row r="66" spans="1:23" ht="15.75">
      <c r="A66" s="84"/>
      <c r="B66" s="91">
        <v>4</v>
      </c>
      <c r="C66" s="107" t="s">
        <v>226</v>
      </c>
      <c r="D66" s="93">
        <f>SUM(E66:G66)</f>
        <v>156</v>
      </c>
      <c r="E66" s="94">
        <v>156</v>
      </c>
      <c r="F66" s="94">
        <f>'[2]5.Bezpečnosť, právo a por.'!$F$93</f>
        <v>0</v>
      </c>
      <c r="G66" s="95">
        <f>'[2]5.Bezpečnosť, právo a por.'!$G$93</f>
        <v>0</v>
      </c>
      <c r="H66" s="93">
        <f t="shared" si="26"/>
        <v>0</v>
      </c>
      <c r="I66" s="94">
        <v>0</v>
      </c>
      <c r="J66" s="94">
        <v>0</v>
      </c>
      <c r="K66" s="96">
        <f>'[2]5.Bezpečnosť, právo a por.'!$J$93</f>
        <v>0</v>
      </c>
      <c r="L66" s="97">
        <f>SUM(M66:O66)</f>
        <v>0</v>
      </c>
      <c r="M66" s="94">
        <v>0</v>
      </c>
      <c r="N66" s="94">
        <f>'[2]5.Bezpečnosť, právo a por.'!$L$93</f>
        <v>0</v>
      </c>
      <c r="O66" s="96">
        <f>'[2]5.Bezpečnosť, právo a por.'!$M$93</f>
        <v>0</v>
      </c>
      <c r="P66" s="396">
        <v>0</v>
      </c>
      <c r="Q66" s="399">
        <v>0</v>
      </c>
      <c r="R66" s="399">
        <v>0</v>
      </c>
      <c r="S66" s="400">
        <v>0</v>
      </c>
      <c r="T66" s="97">
        <f>SUM(U66:W66)</f>
        <v>0</v>
      </c>
      <c r="U66" s="94">
        <f>'[2]5.Bezpečnosť, právo a por.'!$Q$94</f>
        <v>0</v>
      </c>
      <c r="V66" s="94">
        <f>'[2]5.Bezpečnosť, právo a por.'!$R$93</f>
        <v>0</v>
      </c>
      <c r="W66" s="96">
        <f>'[2]5.Bezpečnosť, právo a por.'!$S$93</f>
        <v>0</v>
      </c>
    </row>
    <row r="67" spans="1:23" ht="15.75">
      <c r="A67" s="116"/>
      <c r="B67" s="370" t="s">
        <v>227</v>
      </c>
      <c r="C67" s="372" t="s">
        <v>228</v>
      </c>
      <c r="D67" s="347">
        <f t="shared" ref="D67:W67" si="30">SUM(D68:D69)</f>
        <v>1324</v>
      </c>
      <c r="E67" s="348">
        <f t="shared" si="30"/>
        <v>1324</v>
      </c>
      <c r="F67" s="348">
        <f t="shared" si="30"/>
        <v>0</v>
      </c>
      <c r="G67" s="349">
        <f t="shared" si="30"/>
        <v>0</v>
      </c>
      <c r="H67" s="347">
        <f t="shared" si="30"/>
        <v>865.6</v>
      </c>
      <c r="I67" s="348">
        <f t="shared" si="30"/>
        <v>865.6</v>
      </c>
      <c r="J67" s="348">
        <f t="shared" si="30"/>
        <v>0</v>
      </c>
      <c r="K67" s="350">
        <f t="shared" si="30"/>
        <v>0</v>
      </c>
      <c r="L67" s="351">
        <f t="shared" si="30"/>
        <v>1650</v>
      </c>
      <c r="M67" s="348">
        <f t="shared" si="30"/>
        <v>1650</v>
      </c>
      <c r="N67" s="348">
        <f t="shared" si="30"/>
        <v>0</v>
      </c>
      <c r="O67" s="350">
        <f t="shared" si="30"/>
        <v>0</v>
      </c>
      <c r="P67" s="396">
        <v>26.7</v>
      </c>
      <c r="Q67" s="397">
        <v>26.7</v>
      </c>
      <c r="R67" s="397">
        <v>0</v>
      </c>
      <c r="S67" s="398">
        <v>0</v>
      </c>
      <c r="T67" s="351">
        <f t="shared" si="30"/>
        <v>1300</v>
      </c>
      <c r="U67" s="348">
        <f t="shared" si="30"/>
        <v>1300</v>
      </c>
      <c r="V67" s="348">
        <f t="shared" si="30"/>
        <v>0</v>
      </c>
      <c r="W67" s="350">
        <f t="shared" si="30"/>
        <v>0</v>
      </c>
    </row>
    <row r="68" spans="1:23" ht="15.75">
      <c r="A68" s="116"/>
      <c r="B68" s="91">
        <v>1</v>
      </c>
      <c r="C68" s="107" t="s">
        <v>229</v>
      </c>
      <c r="D68" s="93">
        <f>SUM(E68:G68)</f>
        <v>461</v>
      </c>
      <c r="E68" s="94">
        <v>461</v>
      </c>
      <c r="F68" s="94">
        <f>'[2]5.Bezpečnosť, právo a por.'!$F$97</f>
        <v>0</v>
      </c>
      <c r="G68" s="95">
        <f>'[2]5.Bezpečnosť, právo a por.'!$G$97</f>
        <v>0</v>
      </c>
      <c r="H68" s="93">
        <f>SUM(I68:K68)</f>
        <v>865.6</v>
      </c>
      <c r="I68" s="94">
        <f>'[2]5.Bezpečnosť, právo a por.'!$H$97</f>
        <v>865.6</v>
      </c>
      <c r="J68" s="94">
        <v>0</v>
      </c>
      <c r="K68" s="96">
        <f>'[2]5.Bezpečnosť, právo a por.'!$J$97</f>
        <v>0</v>
      </c>
      <c r="L68" s="97">
        <f>SUM(M68:O68)</f>
        <v>1650</v>
      </c>
      <c r="M68" s="94">
        <f>'[2]5.Bezpečnosť, právo a por.'!$K$98</f>
        <v>1650</v>
      </c>
      <c r="N68" s="94">
        <f>'[2]5.Bezpečnosť, právo a por.'!$L$97</f>
        <v>0</v>
      </c>
      <c r="O68" s="96">
        <f>'[2]5.Bezpečnosť, právo a por.'!$M$97</f>
        <v>0</v>
      </c>
      <c r="P68" s="396">
        <v>26.7</v>
      </c>
      <c r="Q68" s="399">
        <v>26.7</v>
      </c>
      <c r="R68" s="399">
        <v>0</v>
      </c>
      <c r="S68" s="400">
        <v>0</v>
      </c>
      <c r="T68" s="97">
        <f>SUM(U68:W68)</f>
        <v>1300</v>
      </c>
      <c r="U68" s="94">
        <f>'[2]5.Bezpečnosť, právo a por.'!$Q$98</f>
        <v>1300</v>
      </c>
      <c r="V68" s="94">
        <f>'[2]5.Bezpečnosť, právo a por.'!$R$97</f>
        <v>0</v>
      </c>
      <c r="W68" s="96">
        <f>'[2]5.Bezpečnosť, právo a por.'!$S$97</f>
        <v>0</v>
      </c>
    </row>
    <row r="69" spans="1:23" ht="17.25" thickBot="1">
      <c r="A69" s="116"/>
      <c r="B69" s="101">
        <v>2</v>
      </c>
      <c r="C69" s="118" t="s">
        <v>230</v>
      </c>
      <c r="D69" s="102">
        <f>SUM(E69:G69)</f>
        <v>863</v>
      </c>
      <c r="E69" s="103">
        <v>863</v>
      </c>
      <c r="F69" s="103">
        <f>'[2]5.Bezpečnosť, právo a por.'!$F$99</f>
        <v>0</v>
      </c>
      <c r="G69" s="104">
        <f>'[2]5.Bezpečnosť, právo a por.'!$G$99</f>
        <v>0</v>
      </c>
      <c r="H69" s="93">
        <f>SUM(I69:K69)</f>
        <v>0</v>
      </c>
      <c r="I69" s="105">
        <v>0</v>
      </c>
      <c r="J69" s="105">
        <v>0</v>
      </c>
      <c r="K69" s="106">
        <f>'[2]5.Bezpečnosť, právo a por.'!$J$99</f>
        <v>0</v>
      </c>
      <c r="L69" s="112">
        <f>SUM(M69:O69)</f>
        <v>0</v>
      </c>
      <c r="M69" s="103">
        <f>'[2]5.Bezpečnosť, právo a por.'!$K$100</f>
        <v>0</v>
      </c>
      <c r="N69" s="103">
        <f>'[2]5.Bezpečnosť, právo a por.'!$L$99</f>
        <v>0</v>
      </c>
      <c r="O69" s="113">
        <f>'[2]5.Bezpečnosť, právo a por.'!$M$99</f>
        <v>0</v>
      </c>
      <c r="P69" s="406">
        <v>0</v>
      </c>
      <c r="Q69" s="414">
        <v>0</v>
      </c>
      <c r="R69" s="414">
        <v>0</v>
      </c>
      <c r="S69" s="415">
        <v>0</v>
      </c>
      <c r="T69" s="112">
        <f>SUM(U69:W69)</f>
        <v>0</v>
      </c>
      <c r="U69" s="103">
        <f>'[2]5.Bezpečnosť, právo a por.'!$Q$100</f>
        <v>0</v>
      </c>
      <c r="V69" s="103">
        <f>'[2]5.Bezpečnosť, právo a por.'!$R$99</f>
        <v>0</v>
      </c>
      <c r="W69" s="113">
        <f>'[2]5.Bezpečnosť, právo a por.'!$S$99</f>
        <v>0</v>
      </c>
    </row>
    <row r="70" spans="1:23" s="82" customFormat="1" ht="14.25">
      <c r="A70" s="116"/>
      <c r="B70" s="329" t="s">
        <v>231</v>
      </c>
      <c r="C70" s="330"/>
      <c r="D70" s="324">
        <f t="shared" ref="D70:W70" si="31">D71+D74+D77</f>
        <v>754154</v>
      </c>
      <c r="E70" s="325">
        <f t="shared" si="31"/>
        <v>702096</v>
      </c>
      <c r="F70" s="325">
        <f t="shared" si="31"/>
        <v>52058</v>
      </c>
      <c r="G70" s="326">
        <f t="shared" si="31"/>
        <v>0</v>
      </c>
      <c r="H70" s="324">
        <f t="shared" si="31"/>
        <v>666597</v>
      </c>
      <c r="I70" s="325">
        <f t="shared" si="31"/>
        <v>666597</v>
      </c>
      <c r="J70" s="325">
        <f t="shared" si="31"/>
        <v>0</v>
      </c>
      <c r="K70" s="327">
        <f t="shared" si="31"/>
        <v>0</v>
      </c>
      <c r="L70" s="328">
        <f t="shared" si="31"/>
        <v>706415</v>
      </c>
      <c r="M70" s="325">
        <f t="shared" si="31"/>
        <v>706415</v>
      </c>
      <c r="N70" s="325">
        <f t="shared" si="31"/>
        <v>0</v>
      </c>
      <c r="O70" s="327">
        <f t="shared" si="31"/>
        <v>0</v>
      </c>
      <c r="P70" s="404">
        <v>698135.79</v>
      </c>
      <c r="Q70" s="405">
        <v>698135.79</v>
      </c>
      <c r="R70" s="405">
        <v>0</v>
      </c>
      <c r="S70" s="409">
        <v>0</v>
      </c>
      <c r="T70" s="328">
        <f t="shared" si="31"/>
        <v>765350</v>
      </c>
      <c r="U70" s="325">
        <f t="shared" si="31"/>
        <v>760350</v>
      </c>
      <c r="V70" s="325">
        <f t="shared" si="31"/>
        <v>5000</v>
      </c>
      <c r="W70" s="327">
        <f t="shared" si="31"/>
        <v>0</v>
      </c>
    </row>
    <row r="71" spans="1:23" ht="15.75">
      <c r="A71" s="108"/>
      <c r="B71" s="370" t="s">
        <v>232</v>
      </c>
      <c r="C71" s="372" t="s">
        <v>233</v>
      </c>
      <c r="D71" s="347">
        <f t="shared" ref="D71:W71" si="32">SUM(D72:D73)</f>
        <v>518307</v>
      </c>
      <c r="E71" s="348">
        <f t="shared" si="32"/>
        <v>518307</v>
      </c>
      <c r="F71" s="348">
        <f t="shared" si="32"/>
        <v>0</v>
      </c>
      <c r="G71" s="349">
        <f t="shared" si="32"/>
        <v>0</v>
      </c>
      <c r="H71" s="347">
        <f t="shared" si="32"/>
        <v>514507</v>
      </c>
      <c r="I71" s="348">
        <f t="shared" si="32"/>
        <v>514507</v>
      </c>
      <c r="J71" s="348">
        <f t="shared" si="32"/>
        <v>0</v>
      </c>
      <c r="K71" s="350">
        <f t="shared" si="32"/>
        <v>0</v>
      </c>
      <c r="L71" s="351">
        <f t="shared" si="32"/>
        <v>524828</v>
      </c>
      <c r="M71" s="348">
        <f t="shared" si="32"/>
        <v>524828</v>
      </c>
      <c r="N71" s="348">
        <f t="shared" si="32"/>
        <v>0</v>
      </c>
      <c r="O71" s="350">
        <f t="shared" si="32"/>
        <v>0</v>
      </c>
      <c r="P71" s="396">
        <v>524715.03</v>
      </c>
      <c r="Q71" s="397">
        <v>524715.03</v>
      </c>
      <c r="R71" s="397">
        <v>0</v>
      </c>
      <c r="S71" s="398">
        <v>0</v>
      </c>
      <c r="T71" s="351">
        <f t="shared" si="32"/>
        <v>595350</v>
      </c>
      <c r="U71" s="348">
        <f t="shared" si="32"/>
        <v>590350</v>
      </c>
      <c r="V71" s="348">
        <f t="shared" si="32"/>
        <v>5000</v>
      </c>
      <c r="W71" s="350">
        <f t="shared" si="32"/>
        <v>0</v>
      </c>
    </row>
    <row r="72" spans="1:23" ht="15.75">
      <c r="A72" s="84"/>
      <c r="B72" s="91">
        <v>1</v>
      </c>
      <c r="C72" s="117" t="s">
        <v>234</v>
      </c>
      <c r="D72" s="93">
        <f>SUM(E72:G72)</f>
        <v>278</v>
      </c>
      <c r="E72" s="94">
        <v>278</v>
      </c>
      <c r="F72" s="94">
        <f>'[2]6.Odpadové hospodárstvo'!$F$5</f>
        <v>0</v>
      </c>
      <c r="G72" s="95">
        <f>'[2]6.Odpadové hospodárstvo'!$G$5</f>
        <v>0</v>
      </c>
      <c r="H72" s="93">
        <f>SUM(I72:K72)</f>
        <v>265</v>
      </c>
      <c r="I72" s="94">
        <v>265</v>
      </c>
      <c r="J72" s="94">
        <f>'[2]6.Odpadové hospodárstvo'!$I$5</f>
        <v>0</v>
      </c>
      <c r="K72" s="96">
        <f>'[2]6.Odpadové hospodárstvo'!$J$5</f>
        <v>0</v>
      </c>
      <c r="L72" s="97">
        <f>SUM(M72:O72)</f>
        <v>400</v>
      </c>
      <c r="M72" s="94">
        <f>'[2]6.Odpadové hospodárstvo'!$K$5</f>
        <v>400</v>
      </c>
      <c r="N72" s="94">
        <f>'[2]6.Odpadové hospodárstvo'!$L$5</f>
        <v>0</v>
      </c>
      <c r="O72" s="96">
        <f>'[2]6.Odpadové hospodárstvo'!$M$5</f>
        <v>0</v>
      </c>
      <c r="P72" s="396">
        <v>287.73</v>
      </c>
      <c r="Q72" s="399">
        <v>287.73</v>
      </c>
      <c r="R72" s="399">
        <v>0</v>
      </c>
      <c r="S72" s="400">
        <v>0</v>
      </c>
      <c r="T72" s="97">
        <f>SUM(U72:W72)</f>
        <v>5850</v>
      </c>
      <c r="U72" s="94">
        <f>'[2]6.Odpadové hospodárstvo'!$Q$5</f>
        <v>850</v>
      </c>
      <c r="V72" s="94">
        <f>'[2]6.Odpadové hospodárstvo'!$R$5</f>
        <v>5000</v>
      </c>
      <c r="W72" s="96">
        <f>'[2]6.Odpadové hospodárstvo'!$S$5</f>
        <v>0</v>
      </c>
    </row>
    <row r="73" spans="1:23" ht="15.75">
      <c r="A73" s="84"/>
      <c r="B73" s="91">
        <v>2</v>
      </c>
      <c r="C73" s="107" t="s">
        <v>235</v>
      </c>
      <c r="D73" s="93">
        <f>SUM(E73:G73)</f>
        <v>518029</v>
      </c>
      <c r="E73" s="94">
        <v>518029</v>
      </c>
      <c r="F73" s="94">
        <f>'[2]6.Odpadové hospodárstvo'!$F$9</f>
        <v>0</v>
      </c>
      <c r="G73" s="95">
        <f>'[2]6.Odpadové hospodárstvo'!$G$9</f>
        <v>0</v>
      </c>
      <c r="H73" s="93">
        <f>SUM(I73:K73)</f>
        <v>514242</v>
      </c>
      <c r="I73" s="94">
        <v>514242</v>
      </c>
      <c r="J73" s="94">
        <f>'[2]6.Odpadové hospodárstvo'!$I$9</f>
        <v>0</v>
      </c>
      <c r="K73" s="96">
        <f>'[2]6.Odpadové hospodárstvo'!$J$9</f>
        <v>0</v>
      </c>
      <c r="L73" s="97">
        <f>SUM(M73:O73)</f>
        <v>524428</v>
      </c>
      <c r="M73" s="94">
        <f>'[2]6.Odpadové hospodárstvo'!$K$9</f>
        <v>524428</v>
      </c>
      <c r="N73" s="94">
        <f>'[2]6.Odpadové hospodárstvo'!$L$9</f>
        <v>0</v>
      </c>
      <c r="O73" s="96">
        <f>'[2]6.Odpadové hospodárstvo'!$M$9</f>
        <v>0</v>
      </c>
      <c r="P73" s="396">
        <v>524427.30000000005</v>
      </c>
      <c r="Q73" s="399">
        <v>524427.30000000005</v>
      </c>
      <c r="R73" s="399">
        <v>0</v>
      </c>
      <c r="S73" s="400">
        <v>0</v>
      </c>
      <c r="T73" s="97">
        <f>SUM(U73:W73)</f>
        <v>589500</v>
      </c>
      <c r="U73" s="94">
        <f>'[2]6.Odpadové hospodárstvo'!$Q$9</f>
        <v>589500</v>
      </c>
      <c r="V73" s="94">
        <f>'[2]6.Odpadové hospodárstvo'!$R$9</f>
        <v>0</v>
      </c>
      <c r="W73" s="96">
        <f>'[2]6.Odpadové hospodárstvo'!$S$9</f>
        <v>0</v>
      </c>
    </row>
    <row r="74" spans="1:23" ht="15.75">
      <c r="A74" s="84"/>
      <c r="B74" s="370" t="s">
        <v>236</v>
      </c>
      <c r="C74" s="361" t="s">
        <v>237</v>
      </c>
      <c r="D74" s="347">
        <f t="shared" ref="D74:W74" si="33">SUM(D75:D76)</f>
        <v>107980</v>
      </c>
      <c r="E74" s="348">
        <f t="shared" si="33"/>
        <v>107980</v>
      </c>
      <c r="F74" s="348">
        <f t="shared" si="33"/>
        <v>0</v>
      </c>
      <c r="G74" s="349">
        <f t="shared" si="33"/>
        <v>0</v>
      </c>
      <c r="H74" s="347">
        <f t="shared" si="33"/>
        <v>78763</v>
      </c>
      <c r="I74" s="348">
        <f t="shared" si="33"/>
        <v>78763</v>
      </c>
      <c r="J74" s="348">
        <f t="shared" si="33"/>
        <v>0</v>
      </c>
      <c r="K74" s="350">
        <f t="shared" si="33"/>
        <v>0</v>
      </c>
      <c r="L74" s="351">
        <f t="shared" si="33"/>
        <v>96087</v>
      </c>
      <c r="M74" s="348">
        <f t="shared" si="33"/>
        <v>96087</v>
      </c>
      <c r="N74" s="348">
        <f t="shared" si="33"/>
        <v>0</v>
      </c>
      <c r="O74" s="350">
        <f t="shared" si="33"/>
        <v>0</v>
      </c>
      <c r="P74" s="396">
        <v>94003.83</v>
      </c>
      <c r="Q74" s="397">
        <v>94003.83</v>
      </c>
      <c r="R74" s="397">
        <v>0</v>
      </c>
      <c r="S74" s="398">
        <v>0</v>
      </c>
      <c r="T74" s="351">
        <f t="shared" si="33"/>
        <v>87200</v>
      </c>
      <c r="U74" s="348">
        <f t="shared" si="33"/>
        <v>87200</v>
      </c>
      <c r="V74" s="348">
        <f t="shared" si="33"/>
        <v>0</v>
      </c>
      <c r="W74" s="350">
        <f t="shared" si="33"/>
        <v>0</v>
      </c>
    </row>
    <row r="75" spans="1:23" ht="15.75">
      <c r="A75" s="84"/>
      <c r="B75" s="91">
        <v>1</v>
      </c>
      <c r="C75" s="107" t="s">
        <v>238</v>
      </c>
      <c r="D75" s="93">
        <f>SUM(E75:G75)</f>
        <v>97706</v>
      </c>
      <c r="E75" s="94">
        <v>97706</v>
      </c>
      <c r="F75" s="94">
        <f>'[2]6.Odpadové hospodárstvo'!$F$14</f>
        <v>0</v>
      </c>
      <c r="G75" s="95">
        <f>'[2]6.Odpadové hospodárstvo'!$G$14</f>
        <v>0</v>
      </c>
      <c r="H75" s="93">
        <f>SUM(I75:K75)</f>
        <v>68842</v>
      </c>
      <c r="I75" s="94">
        <v>68842</v>
      </c>
      <c r="J75" s="94">
        <f>'[2]6.Odpadové hospodárstvo'!$I$14</f>
        <v>0</v>
      </c>
      <c r="K75" s="96">
        <f>'[2]6.Odpadové hospodárstvo'!$J$14</f>
        <v>0</v>
      </c>
      <c r="L75" s="97">
        <f>SUM(M75:O75)</f>
        <v>82087</v>
      </c>
      <c r="M75" s="94">
        <f>'[2]6.Odpadové hospodárstvo'!$K$14</f>
        <v>82087</v>
      </c>
      <c r="N75" s="94">
        <f>'[2]6.Odpadové hospodárstvo'!$L$14</f>
        <v>0</v>
      </c>
      <c r="O75" s="96">
        <f>'[2]6.Odpadové hospodárstvo'!$M$14</f>
        <v>0</v>
      </c>
      <c r="P75" s="396">
        <v>82086.899999999994</v>
      </c>
      <c r="Q75" s="399">
        <v>82086.899999999994</v>
      </c>
      <c r="R75" s="399">
        <v>0</v>
      </c>
      <c r="S75" s="400">
        <v>0</v>
      </c>
      <c r="T75" s="97">
        <f>SUM(U75:W75)</f>
        <v>73500</v>
      </c>
      <c r="U75" s="94">
        <f>'[2]6.Odpadové hospodárstvo'!$Q$14</f>
        <v>73500</v>
      </c>
      <c r="V75" s="94">
        <f>'[2]6.Odpadové hospodárstvo'!$R$14</f>
        <v>0</v>
      </c>
      <c r="W75" s="96">
        <f>'[2]6.Odpadové hospodárstvo'!$S$14</f>
        <v>0</v>
      </c>
    </row>
    <row r="76" spans="1:23" ht="15.75">
      <c r="A76" s="84"/>
      <c r="B76" s="91">
        <v>2</v>
      </c>
      <c r="C76" s="117" t="s">
        <v>239</v>
      </c>
      <c r="D76" s="93">
        <f>SUM(E76:G76)</f>
        <v>10274</v>
      </c>
      <c r="E76" s="94">
        <v>10274</v>
      </c>
      <c r="F76" s="98">
        <f>'[2]6.Odpadové hospodárstvo'!$F$18</f>
        <v>0</v>
      </c>
      <c r="G76" s="95">
        <f>'[2]6.Odpadové hospodárstvo'!$G$18</f>
        <v>0</v>
      </c>
      <c r="H76" s="93">
        <f>SUM(I76:K76)</f>
        <v>9921</v>
      </c>
      <c r="I76" s="94">
        <v>9921</v>
      </c>
      <c r="J76" s="94">
        <f>'[2]6.Odpadové hospodárstvo'!$I$18</f>
        <v>0</v>
      </c>
      <c r="K76" s="96">
        <f>'[2]6.Odpadové hospodárstvo'!$J$18</f>
        <v>0</v>
      </c>
      <c r="L76" s="97">
        <f>SUM(M76:O76)</f>
        <v>14000</v>
      </c>
      <c r="M76" s="94">
        <f>'[2]6.Odpadové hospodárstvo'!$K$18</f>
        <v>14000</v>
      </c>
      <c r="N76" s="98">
        <f>'[2]6.Odpadové hospodárstvo'!$L$18</f>
        <v>0</v>
      </c>
      <c r="O76" s="96">
        <f>'[2]6.Odpadové hospodárstvo'!$M$18</f>
        <v>0</v>
      </c>
      <c r="P76" s="396">
        <v>11916.93</v>
      </c>
      <c r="Q76" s="399">
        <v>11916.93</v>
      </c>
      <c r="R76" s="399">
        <v>0</v>
      </c>
      <c r="S76" s="400">
        <v>0</v>
      </c>
      <c r="T76" s="97">
        <f>SUM(U76:W76)</f>
        <v>13700</v>
      </c>
      <c r="U76" s="94">
        <f>'[2]6.Odpadové hospodárstvo'!$Q$18</f>
        <v>13700</v>
      </c>
      <c r="V76" s="98">
        <f>'[2]6.Odpadové hospodárstvo'!$R$18</f>
        <v>0</v>
      </c>
      <c r="W76" s="96">
        <f>'[2]6.Odpadové hospodárstvo'!$S$18</f>
        <v>0</v>
      </c>
    </row>
    <row r="77" spans="1:23" ht="16.5" thickBot="1">
      <c r="A77" s="84"/>
      <c r="B77" s="373" t="s">
        <v>240</v>
      </c>
      <c r="C77" s="374" t="s">
        <v>241</v>
      </c>
      <c r="D77" s="355">
        <f>SUM(E77:G77)</f>
        <v>127867</v>
      </c>
      <c r="E77" s="356">
        <v>75809</v>
      </c>
      <c r="F77" s="356">
        <v>52058</v>
      </c>
      <c r="G77" s="357">
        <f>'[2]6.Odpadové hospodárstvo'!$G$20</f>
        <v>0</v>
      </c>
      <c r="H77" s="363">
        <f>SUM(I77:K77)</f>
        <v>73327</v>
      </c>
      <c r="I77" s="358">
        <v>73327</v>
      </c>
      <c r="J77" s="358">
        <f>'[2]6.Odpadové hospodárstvo'!$I$20</f>
        <v>0</v>
      </c>
      <c r="K77" s="359">
        <f>'[2]6.Odpadové hospodárstvo'!$J$20</f>
        <v>0</v>
      </c>
      <c r="L77" s="364">
        <f>SUM(M77:O77)</f>
        <v>85500</v>
      </c>
      <c r="M77" s="356">
        <f>'[2]6.Odpadové hospodárstvo'!$K$20</f>
        <v>85500</v>
      </c>
      <c r="N77" s="356">
        <f>'[2]6.Odpadové hospodárstvo'!$L$20</f>
        <v>0</v>
      </c>
      <c r="O77" s="365">
        <f>'[2]6.Odpadové hospodárstvo'!$M$20</f>
        <v>0</v>
      </c>
      <c r="P77" s="406">
        <v>79416.929999999993</v>
      </c>
      <c r="Q77" s="407">
        <v>79416.929999999993</v>
      </c>
      <c r="R77" s="407">
        <v>0</v>
      </c>
      <c r="S77" s="408">
        <v>0</v>
      </c>
      <c r="T77" s="364">
        <f>SUM(U77:W77)</f>
        <v>82800</v>
      </c>
      <c r="U77" s="356">
        <f>'[2]6.Odpadové hospodárstvo'!$Q$20</f>
        <v>82800</v>
      </c>
      <c r="V77" s="356">
        <f>'[2]6.Odpadové hospodárstvo'!$R$20</f>
        <v>0</v>
      </c>
      <c r="W77" s="365">
        <f>'[2]6.Odpadové hospodárstvo'!$S$20</f>
        <v>0</v>
      </c>
    </row>
    <row r="78" spans="1:23" s="82" customFormat="1" ht="14.25">
      <c r="B78" s="329" t="s">
        <v>242</v>
      </c>
      <c r="C78" s="330"/>
      <c r="D78" s="324">
        <f t="shared" ref="D78:W78" si="34">D79+D87+D90</f>
        <v>820675.98</v>
      </c>
      <c r="E78" s="325">
        <f t="shared" si="34"/>
        <v>195786.97999999998</v>
      </c>
      <c r="F78" s="325">
        <f t="shared" si="34"/>
        <v>416653</v>
      </c>
      <c r="G78" s="326">
        <f t="shared" si="34"/>
        <v>208236</v>
      </c>
      <c r="H78" s="324">
        <f t="shared" si="34"/>
        <v>716848.1</v>
      </c>
      <c r="I78" s="325">
        <f t="shared" si="34"/>
        <v>248705.1</v>
      </c>
      <c r="J78" s="325">
        <f t="shared" si="34"/>
        <v>162959</v>
      </c>
      <c r="K78" s="327">
        <f t="shared" si="34"/>
        <v>305184</v>
      </c>
      <c r="L78" s="328">
        <f t="shared" si="34"/>
        <v>1047393</v>
      </c>
      <c r="M78" s="325">
        <f t="shared" si="34"/>
        <v>326824</v>
      </c>
      <c r="N78" s="325">
        <f t="shared" si="34"/>
        <v>415385</v>
      </c>
      <c r="O78" s="327">
        <f t="shared" si="34"/>
        <v>305184</v>
      </c>
      <c r="P78" s="404">
        <v>948075.11</v>
      </c>
      <c r="Q78" s="405">
        <v>274180.21999999997</v>
      </c>
      <c r="R78" s="405">
        <v>368710.89</v>
      </c>
      <c r="S78" s="409">
        <v>305184</v>
      </c>
      <c r="T78" s="328">
        <f t="shared" si="34"/>
        <v>958067</v>
      </c>
      <c r="U78" s="325">
        <f t="shared" si="34"/>
        <v>436169</v>
      </c>
      <c r="V78" s="325">
        <f t="shared" si="34"/>
        <v>128850</v>
      </c>
      <c r="W78" s="327">
        <f t="shared" si="34"/>
        <v>393048</v>
      </c>
    </row>
    <row r="79" spans="1:23" ht="15.75">
      <c r="A79" s="84"/>
      <c r="B79" s="370" t="s">
        <v>243</v>
      </c>
      <c r="C79" s="361" t="s">
        <v>244</v>
      </c>
      <c r="D79" s="347">
        <f t="shared" ref="D79:W79" si="35">SUM(D80:D86)</f>
        <v>752208.98</v>
      </c>
      <c r="E79" s="348">
        <f t="shared" si="35"/>
        <v>195420.97999999998</v>
      </c>
      <c r="F79" s="348">
        <f t="shared" si="35"/>
        <v>348552</v>
      </c>
      <c r="G79" s="349">
        <f t="shared" si="35"/>
        <v>208236</v>
      </c>
      <c r="H79" s="347">
        <f t="shared" si="35"/>
        <v>716581.5</v>
      </c>
      <c r="I79" s="348">
        <f t="shared" si="35"/>
        <v>248438.5</v>
      </c>
      <c r="J79" s="348">
        <f t="shared" si="35"/>
        <v>162959</v>
      </c>
      <c r="K79" s="350">
        <f t="shared" si="35"/>
        <v>305184</v>
      </c>
      <c r="L79" s="351">
        <f t="shared" si="35"/>
        <v>1038743</v>
      </c>
      <c r="M79" s="348">
        <f t="shared" si="35"/>
        <v>318174</v>
      </c>
      <c r="N79" s="348">
        <f t="shared" si="35"/>
        <v>415385</v>
      </c>
      <c r="O79" s="350">
        <f t="shared" si="35"/>
        <v>305184</v>
      </c>
      <c r="P79" s="396">
        <v>948075.11</v>
      </c>
      <c r="Q79" s="397">
        <v>274180.21999999997</v>
      </c>
      <c r="R79" s="397">
        <v>368710.89</v>
      </c>
      <c r="S79" s="398">
        <v>305184</v>
      </c>
      <c r="T79" s="351">
        <f t="shared" si="35"/>
        <v>829067</v>
      </c>
      <c r="U79" s="348">
        <f t="shared" si="35"/>
        <v>427169</v>
      </c>
      <c r="V79" s="348">
        <f t="shared" si="35"/>
        <v>8850</v>
      </c>
      <c r="W79" s="350">
        <f t="shared" si="35"/>
        <v>393048</v>
      </c>
    </row>
    <row r="80" spans="1:23" ht="15.75">
      <c r="A80" s="84"/>
      <c r="B80" s="91">
        <v>1</v>
      </c>
      <c r="C80" s="107" t="s">
        <v>245</v>
      </c>
      <c r="D80" s="93">
        <f t="shared" ref="D80:D86" si="36">SUM(E80:G80)</f>
        <v>0</v>
      </c>
      <c r="E80" s="94">
        <f>'[2]7.Komunikácie'!$E$5</f>
        <v>0</v>
      </c>
      <c r="F80" s="94">
        <f>'[2]7.Komunikácie'!$F$5</f>
        <v>0</v>
      </c>
      <c r="G80" s="95">
        <f>'[2]7.Komunikácie'!$G$5</f>
        <v>0</v>
      </c>
      <c r="H80" s="93">
        <f t="shared" ref="H80:H86" si="37">SUM(I80:K80)</f>
        <v>0</v>
      </c>
      <c r="I80" s="94">
        <v>0</v>
      </c>
      <c r="J80" s="94">
        <v>0</v>
      </c>
      <c r="K80" s="96">
        <v>0</v>
      </c>
      <c r="L80" s="97">
        <f t="shared" ref="L80:L86" si="38">SUM(M80:O80)</f>
        <v>0</v>
      </c>
      <c r="M80" s="94">
        <f>'[2]7.Komunikácie'!$K$5</f>
        <v>0</v>
      </c>
      <c r="N80" s="94">
        <f>'[2]7.Komunikácie'!$L$5</f>
        <v>0</v>
      </c>
      <c r="O80" s="96">
        <f>'[2]7.Komunikácie'!$M$5</f>
        <v>0</v>
      </c>
      <c r="P80" s="396">
        <v>0</v>
      </c>
      <c r="Q80" s="399">
        <v>0</v>
      </c>
      <c r="R80" s="399">
        <v>0</v>
      </c>
      <c r="S80" s="400">
        <v>0</v>
      </c>
      <c r="T80" s="97">
        <f t="shared" ref="T80:T86" si="39">SUM(U80:W80)</f>
        <v>0</v>
      </c>
      <c r="U80" s="94">
        <f>'[2]7.Komunikácie'!$Q$5</f>
        <v>0</v>
      </c>
      <c r="V80" s="94">
        <f>'[2]7.Komunikácie'!$R$5</f>
        <v>0</v>
      </c>
      <c r="W80" s="96">
        <f>'[2]7.Komunikácie'!$S$5</f>
        <v>0</v>
      </c>
    </row>
    <row r="81" spans="1:23" ht="15.75">
      <c r="A81" s="84"/>
      <c r="B81" s="91">
        <v>2</v>
      </c>
      <c r="C81" s="107" t="s">
        <v>246</v>
      </c>
      <c r="D81" s="93">
        <f t="shared" si="36"/>
        <v>602449.49</v>
      </c>
      <c r="E81" s="94">
        <v>45661.49</v>
      </c>
      <c r="F81" s="94">
        <v>348552</v>
      </c>
      <c r="G81" s="95">
        <v>208236</v>
      </c>
      <c r="H81" s="93">
        <f t="shared" si="37"/>
        <v>534980</v>
      </c>
      <c r="I81" s="94">
        <v>66837</v>
      </c>
      <c r="J81" s="94">
        <v>162959</v>
      </c>
      <c r="K81" s="96">
        <v>305184</v>
      </c>
      <c r="L81" s="97">
        <f t="shared" si="38"/>
        <v>863625</v>
      </c>
      <c r="M81" s="94">
        <f>'[2]7.Komunikácie'!$K$7</f>
        <v>143056</v>
      </c>
      <c r="N81" s="94">
        <f>'[2]7.Komunikácie'!$L$7</f>
        <v>415385</v>
      </c>
      <c r="O81" s="96">
        <f>'[2]7.Komunikácie'!$M$7</f>
        <v>305184</v>
      </c>
      <c r="P81" s="396">
        <v>785677.72</v>
      </c>
      <c r="Q81" s="399">
        <v>111782.83</v>
      </c>
      <c r="R81" s="399">
        <v>368710.89</v>
      </c>
      <c r="S81" s="400">
        <v>305184</v>
      </c>
      <c r="T81" s="97">
        <f t="shared" si="39"/>
        <v>551567</v>
      </c>
      <c r="U81" s="94">
        <f>'[2]7.Komunikácie'!$Q$7</f>
        <v>149669</v>
      </c>
      <c r="V81" s="94">
        <f>'[2]7.Komunikácie'!$R$7</f>
        <v>8850</v>
      </c>
      <c r="W81" s="96">
        <f>'[2]7.Komunikácie'!$S$7</f>
        <v>393048</v>
      </c>
    </row>
    <row r="82" spans="1:23" ht="15.75">
      <c r="A82" s="84"/>
      <c r="B82" s="91">
        <v>3</v>
      </c>
      <c r="C82" s="107" t="s">
        <v>247</v>
      </c>
      <c r="D82" s="93">
        <f t="shared" si="36"/>
        <v>32923.49</v>
      </c>
      <c r="E82" s="94">
        <v>32923.49</v>
      </c>
      <c r="F82" s="94">
        <f>'[2]7.Komunikácie'!$F$18</f>
        <v>0</v>
      </c>
      <c r="G82" s="95">
        <f>'[2]7.Komunikácie'!$G$18</f>
        <v>0</v>
      </c>
      <c r="H82" s="93">
        <f t="shared" si="37"/>
        <v>64576.5</v>
      </c>
      <c r="I82" s="94">
        <v>64576.5</v>
      </c>
      <c r="J82" s="94">
        <v>0</v>
      </c>
      <c r="K82" s="94">
        <v>0</v>
      </c>
      <c r="L82" s="97">
        <f t="shared" si="38"/>
        <v>40000</v>
      </c>
      <c r="M82" s="94">
        <f>'[2]7.Komunikácie'!$K$18</f>
        <v>40000</v>
      </c>
      <c r="N82" s="94">
        <f>'[2]7.Komunikácie'!$L$18</f>
        <v>0</v>
      </c>
      <c r="O82" s="96">
        <f>'[2]7.Komunikácie'!$M$18</f>
        <v>0</v>
      </c>
      <c r="P82" s="396">
        <v>39318.660000000003</v>
      </c>
      <c r="Q82" s="399">
        <v>39318.660000000003</v>
      </c>
      <c r="R82" s="399">
        <v>0</v>
      </c>
      <c r="S82" s="400">
        <v>0</v>
      </c>
      <c r="T82" s="97">
        <f t="shared" si="39"/>
        <v>79000</v>
      </c>
      <c r="U82" s="94">
        <f>'[2]7.Komunikácie'!$Q$18</f>
        <v>79000</v>
      </c>
      <c r="V82" s="94">
        <f>'[2]7.Komunikácie'!$R$18</f>
        <v>0</v>
      </c>
      <c r="W82" s="96">
        <f>'[2]7.Komunikácie'!$S$18</f>
        <v>0</v>
      </c>
    </row>
    <row r="83" spans="1:23" ht="15.75">
      <c r="A83" s="84"/>
      <c r="B83" s="91">
        <v>4</v>
      </c>
      <c r="C83" s="107" t="s">
        <v>248</v>
      </c>
      <c r="D83" s="93">
        <f t="shared" si="36"/>
        <v>9452</v>
      </c>
      <c r="E83" s="94">
        <v>9452</v>
      </c>
      <c r="F83" s="94">
        <f>'[2]7.Komunikácie'!$F$21</f>
        <v>0</v>
      </c>
      <c r="G83" s="95">
        <f>'[2]7.Komunikácie'!$G$21</f>
        <v>0</v>
      </c>
      <c r="H83" s="93">
        <f t="shared" si="37"/>
        <v>9930</v>
      </c>
      <c r="I83" s="94">
        <v>9930</v>
      </c>
      <c r="J83" s="94">
        <v>0</v>
      </c>
      <c r="K83" s="94">
        <v>0</v>
      </c>
      <c r="L83" s="97">
        <f t="shared" si="38"/>
        <v>22620</v>
      </c>
      <c r="M83" s="94">
        <f>'[2]7.Komunikácie'!$K$21</f>
        <v>22620</v>
      </c>
      <c r="N83" s="94">
        <f>'[2]7.Komunikácie'!$L$21</f>
        <v>0</v>
      </c>
      <c r="O83" s="96">
        <f>'[2]7.Komunikácie'!$M$21</f>
        <v>0</v>
      </c>
      <c r="P83" s="396">
        <v>22614.04</v>
      </c>
      <c r="Q83" s="399">
        <v>22614.04</v>
      </c>
      <c r="R83" s="399">
        <v>0</v>
      </c>
      <c r="S83" s="400">
        <v>0</v>
      </c>
      <c r="T83" s="97">
        <f t="shared" si="39"/>
        <v>82000</v>
      </c>
      <c r="U83" s="94">
        <f>'[2]7.Komunikácie'!$Q$21</f>
        <v>82000</v>
      </c>
      <c r="V83" s="94">
        <f>'[2]7.Komunikácie'!$R$21</f>
        <v>0</v>
      </c>
      <c r="W83" s="96">
        <f>'[2]7.Komunikácie'!$S$21</f>
        <v>0</v>
      </c>
    </row>
    <row r="84" spans="1:23" ht="15.75">
      <c r="A84" s="84"/>
      <c r="B84" s="91">
        <v>5</v>
      </c>
      <c r="C84" s="107" t="s">
        <v>249</v>
      </c>
      <c r="D84" s="93">
        <f t="shared" si="36"/>
        <v>97309</v>
      </c>
      <c r="E84" s="94">
        <v>97309</v>
      </c>
      <c r="F84" s="94">
        <f>'[2]7.Komunikácie'!$F$24</f>
        <v>0</v>
      </c>
      <c r="G84" s="95">
        <f>'[2]7.Komunikácie'!$G$24</f>
        <v>0</v>
      </c>
      <c r="H84" s="93">
        <f t="shared" si="37"/>
        <v>92824</v>
      </c>
      <c r="I84" s="94">
        <v>92824</v>
      </c>
      <c r="J84" s="94">
        <v>0</v>
      </c>
      <c r="K84" s="94">
        <v>0</v>
      </c>
      <c r="L84" s="97">
        <f t="shared" si="38"/>
        <v>89253</v>
      </c>
      <c r="M84" s="94">
        <f>'[2]7.Komunikácie'!$K$24</f>
        <v>89253</v>
      </c>
      <c r="N84" s="94">
        <f>'[2]7.Komunikácie'!$L$24</f>
        <v>0</v>
      </c>
      <c r="O84" s="96">
        <f>'[2]7.Komunikácie'!$M$24</f>
        <v>0</v>
      </c>
      <c r="P84" s="396">
        <v>83569.850000000006</v>
      </c>
      <c r="Q84" s="399">
        <v>83569.850000000006</v>
      </c>
      <c r="R84" s="399">
        <v>0</v>
      </c>
      <c r="S84" s="400">
        <v>0</v>
      </c>
      <c r="T84" s="97">
        <f t="shared" si="39"/>
        <v>87000</v>
      </c>
      <c r="U84" s="94">
        <f>'[2]7.Komunikácie'!$Q$24</f>
        <v>87000</v>
      </c>
      <c r="V84" s="94">
        <f>'[2]7.Komunikácie'!$R$24</f>
        <v>0</v>
      </c>
      <c r="W84" s="96">
        <f>'[2]7.Komunikácie'!$S$24</f>
        <v>0</v>
      </c>
    </row>
    <row r="85" spans="1:23" ht="15.75">
      <c r="A85" s="84"/>
      <c r="B85" s="91">
        <v>5</v>
      </c>
      <c r="C85" s="107" t="s">
        <v>250</v>
      </c>
      <c r="D85" s="93">
        <f t="shared" si="36"/>
        <v>6126</v>
      </c>
      <c r="E85" s="94">
        <v>6126</v>
      </c>
      <c r="F85" s="94">
        <f>'[2]7.Komunikácie'!$F$26</f>
        <v>0</v>
      </c>
      <c r="G85" s="95">
        <f>'[2]7.Komunikácie'!$G$26</f>
        <v>0</v>
      </c>
      <c r="H85" s="93">
        <f t="shared" si="37"/>
        <v>13937</v>
      </c>
      <c r="I85" s="94">
        <v>13937</v>
      </c>
      <c r="J85" s="94">
        <v>0</v>
      </c>
      <c r="K85" s="94">
        <v>0</v>
      </c>
      <c r="L85" s="97">
        <f t="shared" si="38"/>
        <v>17005</v>
      </c>
      <c r="M85" s="94">
        <v>17005</v>
      </c>
      <c r="N85" s="94">
        <f>'[2]7.Komunikácie'!$L$26</f>
        <v>0</v>
      </c>
      <c r="O85" s="96">
        <f>'[2]7.Komunikácie'!$M$26</f>
        <v>0</v>
      </c>
      <c r="P85" s="396">
        <v>6134.4</v>
      </c>
      <c r="Q85" s="399">
        <v>6134.4</v>
      </c>
      <c r="R85" s="399">
        <v>0</v>
      </c>
      <c r="S85" s="400">
        <v>0</v>
      </c>
      <c r="T85" s="97">
        <f t="shared" si="39"/>
        <v>19500</v>
      </c>
      <c r="U85" s="94">
        <f>'[2]7.Komunikácie'!$Q$26</f>
        <v>19500</v>
      </c>
      <c r="V85" s="94">
        <f>'[2]7.Komunikácie'!$R$26</f>
        <v>0</v>
      </c>
      <c r="W85" s="96">
        <f>'[2]7.Komunikácie'!$S$26</f>
        <v>0</v>
      </c>
    </row>
    <row r="86" spans="1:23" ht="16.5">
      <c r="A86" s="84"/>
      <c r="B86" s="91">
        <v>6</v>
      </c>
      <c r="C86" s="115" t="s">
        <v>251</v>
      </c>
      <c r="D86" s="93">
        <f t="shared" si="36"/>
        <v>3949</v>
      </c>
      <c r="E86" s="94">
        <v>3949</v>
      </c>
      <c r="F86" s="94">
        <f>'[2]7.Komunikácie'!$F$30</f>
        <v>0</v>
      </c>
      <c r="G86" s="95">
        <f>'[2]7.Komunikácie'!$G$30</f>
        <v>0</v>
      </c>
      <c r="H86" s="93">
        <f t="shared" si="37"/>
        <v>334</v>
      </c>
      <c r="I86" s="94">
        <v>334</v>
      </c>
      <c r="J86" s="94">
        <v>0</v>
      </c>
      <c r="K86" s="94">
        <v>0</v>
      </c>
      <c r="L86" s="97">
        <f t="shared" si="38"/>
        <v>6240</v>
      </c>
      <c r="M86" s="94">
        <v>6240</v>
      </c>
      <c r="N86" s="94">
        <f>'[2]7.Komunikácie'!$L$30</f>
        <v>0</v>
      </c>
      <c r="O86" s="96">
        <f>'[2]7.Komunikácie'!$M$30</f>
        <v>0</v>
      </c>
      <c r="P86" s="396">
        <v>10760.44</v>
      </c>
      <c r="Q86" s="399">
        <v>10760.44</v>
      </c>
      <c r="R86" s="399">
        <v>0</v>
      </c>
      <c r="S86" s="400">
        <v>0</v>
      </c>
      <c r="T86" s="97">
        <f t="shared" si="39"/>
        <v>10000</v>
      </c>
      <c r="U86" s="94">
        <f>'[2]7.Komunikácie'!$Q$30</f>
        <v>10000</v>
      </c>
      <c r="V86" s="94">
        <f>'[2]7.Komunikácie'!$R$30</f>
        <v>0</v>
      </c>
      <c r="W86" s="96">
        <f>'[2]7.Komunikácie'!$S$30</f>
        <v>0</v>
      </c>
    </row>
    <row r="87" spans="1:23" ht="15.75">
      <c r="A87" s="84"/>
      <c r="B87" s="370" t="s">
        <v>252</v>
      </c>
      <c r="C87" s="361" t="s">
        <v>253</v>
      </c>
      <c r="D87" s="347">
        <f t="shared" ref="D87:W87" si="40">SUM(D88:D89)</f>
        <v>68101</v>
      </c>
      <c r="E87" s="348">
        <f t="shared" si="40"/>
        <v>0</v>
      </c>
      <c r="F87" s="348">
        <f t="shared" si="40"/>
        <v>68101</v>
      </c>
      <c r="G87" s="349">
        <f t="shared" si="40"/>
        <v>0</v>
      </c>
      <c r="H87" s="347">
        <f t="shared" si="40"/>
        <v>84.6</v>
      </c>
      <c r="I87" s="348">
        <f t="shared" si="40"/>
        <v>84.6</v>
      </c>
      <c r="J87" s="348">
        <f t="shared" si="40"/>
        <v>0</v>
      </c>
      <c r="K87" s="350">
        <f t="shared" si="40"/>
        <v>0</v>
      </c>
      <c r="L87" s="351">
        <f t="shared" si="40"/>
        <v>8150</v>
      </c>
      <c r="M87" s="348">
        <f t="shared" si="40"/>
        <v>8150</v>
      </c>
      <c r="N87" s="348">
        <f t="shared" si="40"/>
        <v>0</v>
      </c>
      <c r="O87" s="350">
        <f t="shared" si="40"/>
        <v>0</v>
      </c>
      <c r="P87" s="396">
        <v>0</v>
      </c>
      <c r="Q87" s="397">
        <v>0</v>
      </c>
      <c r="R87" s="397">
        <v>0</v>
      </c>
      <c r="S87" s="398">
        <v>0</v>
      </c>
      <c r="T87" s="351">
        <f t="shared" si="40"/>
        <v>129000</v>
      </c>
      <c r="U87" s="348">
        <f t="shared" si="40"/>
        <v>9000</v>
      </c>
      <c r="V87" s="348">
        <f t="shared" si="40"/>
        <v>120000</v>
      </c>
      <c r="W87" s="350">
        <f t="shared" si="40"/>
        <v>0</v>
      </c>
    </row>
    <row r="88" spans="1:23" ht="15.75">
      <c r="A88" s="84"/>
      <c r="B88" s="91">
        <v>1</v>
      </c>
      <c r="C88" s="107" t="s">
        <v>254</v>
      </c>
      <c r="D88" s="93">
        <f>SUM(E88:G88)</f>
        <v>68101</v>
      </c>
      <c r="E88" s="94">
        <f>'[2]7.Komunikácie'!$E$34</f>
        <v>0</v>
      </c>
      <c r="F88" s="94">
        <v>68101</v>
      </c>
      <c r="G88" s="95">
        <f>'[2]7.Komunikácie'!$G$34</f>
        <v>0</v>
      </c>
      <c r="H88" s="93">
        <f>SUM(I88:K88)</f>
        <v>0</v>
      </c>
      <c r="I88" s="94">
        <f>'[2]7.Komunikácie'!$H$34</f>
        <v>0</v>
      </c>
      <c r="J88" s="94">
        <f>'[2]7.Komunikácie'!$I$34</f>
        <v>0</v>
      </c>
      <c r="K88" s="96">
        <f>'[2]7.Komunikácie'!$J$34</f>
        <v>0</v>
      </c>
      <c r="L88" s="97">
        <f>SUM(M88:O88)</f>
        <v>0</v>
      </c>
      <c r="M88" s="94">
        <f>'[2]7.Komunikácie'!$K$34</f>
        <v>0</v>
      </c>
      <c r="N88" s="94">
        <f>'[2]7.Komunikácie'!$L$34</f>
        <v>0</v>
      </c>
      <c r="O88" s="96">
        <f>'[2]7.Komunikácie'!$M$34</f>
        <v>0</v>
      </c>
      <c r="P88" s="396">
        <v>0</v>
      </c>
      <c r="Q88" s="416">
        <v>0</v>
      </c>
      <c r="R88" s="416">
        <v>0</v>
      </c>
      <c r="S88" s="417">
        <v>0</v>
      </c>
      <c r="T88" s="97">
        <f>SUM(U88:W88)</f>
        <v>120000</v>
      </c>
      <c r="U88" s="94">
        <f>'[2]7.Komunikácie'!$Q$34</f>
        <v>0</v>
      </c>
      <c r="V88" s="94">
        <f>'[2]7.Komunikácie'!$R$34</f>
        <v>120000</v>
      </c>
      <c r="W88" s="96">
        <f>'[2]7.Komunikácie'!$S$34</f>
        <v>0</v>
      </c>
    </row>
    <row r="89" spans="1:23" ht="15.75">
      <c r="A89" s="84"/>
      <c r="B89" s="91">
        <v>2</v>
      </c>
      <c r="C89" s="107" t="s">
        <v>255</v>
      </c>
      <c r="D89" s="93">
        <f>SUM(E89:G89)</f>
        <v>0</v>
      </c>
      <c r="E89" s="94">
        <v>0</v>
      </c>
      <c r="F89" s="94">
        <f>'[2]7.Komunikácie'!$F$36</f>
        <v>0</v>
      </c>
      <c r="G89" s="95">
        <f>'[2]7.Komunikácie'!$G$36</f>
        <v>0</v>
      </c>
      <c r="H89" s="93">
        <f>SUM(I89:K89)</f>
        <v>84.6</v>
      </c>
      <c r="I89" s="94">
        <f>'[2]7.Komunikácie'!$H$36</f>
        <v>84.6</v>
      </c>
      <c r="J89" s="94">
        <f>'[2]7.Komunikácie'!$I$36</f>
        <v>0</v>
      </c>
      <c r="K89" s="96">
        <f>'[2]7.Komunikácie'!$J$36</f>
        <v>0</v>
      </c>
      <c r="L89" s="97">
        <f>SUM(M89:O89)</f>
        <v>8150</v>
      </c>
      <c r="M89" s="94">
        <v>8150</v>
      </c>
      <c r="N89" s="94">
        <f>'[2]7.Komunikácie'!$L$36</f>
        <v>0</v>
      </c>
      <c r="O89" s="96">
        <f>'[2]7.Komunikácie'!$M$36</f>
        <v>0</v>
      </c>
      <c r="P89" s="396">
        <v>0</v>
      </c>
      <c r="Q89" s="416">
        <v>0</v>
      </c>
      <c r="R89" s="416">
        <v>0</v>
      </c>
      <c r="S89" s="417">
        <v>0</v>
      </c>
      <c r="T89" s="97">
        <f>SUM(U89:W89)</f>
        <v>9000</v>
      </c>
      <c r="U89" s="94">
        <f>'[2]7.Komunikácie'!$Q$36</f>
        <v>9000</v>
      </c>
      <c r="V89" s="94">
        <f>'[2]7.Komunikácie'!$R$36</f>
        <v>0</v>
      </c>
      <c r="W89" s="96">
        <f>'[2]7.Komunikácie'!$S$36</f>
        <v>0</v>
      </c>
    </row>
    <row r="90" spans="1:23" ht="15.75">
      <c r="A90" s="84"/>
      <c r="B90" s="370" t="s">
        <v>256</v>
      </c>
      <c r="C90" s="361" t="s">
        <v>257</v>
      </c>
      <c r="D90" s="347">
        <f t="shared" ref="D90:W90" si="41">SUM(D91:D92)</f>
        <v>366</v>
      </c>
      <c r="E90" s="348">
        <f t="shared" si="41"/>
        <v>366</v>
      </c>
      <c r="F90" s="348">
        <f t="shared" si="41"/>
        <v>0</v>
      </c>
      <c r="G90" s="349">
        <f t="shared" si="41"/>
        <v>0</v>
      </c>
      <c r="H90" s="347">
        <f t="shared" si="41"/>
        <v>182</v>
      </c>
      <c r="I90" s="348">
        <f t="shared" si="41"/>
        <v>182</v>
      </c>
      <c r="J90" s="348">
        <f t="shared" si="41"/>
        <v>0</v>
      </c>
      <c r="K90" s="350">
        <f t="shared" si="41"/>
        <v>0</v>
      </c>
      <c r="L90" s="351">
        <f t="shared" si="41"/>
        <v>500</v>
      </c>
      <c r="M90" s="348">
        <f t="shared" si="41"/>
        <v>500</v>
      </c>
      <c r="N90" s="348">
        <f t="shared" si="41"/>
        <v>0</v>
      </c>
      <c r="O90" s="350">
        <f t="shared" si="41"/>
        <v>0</v>
      </c>
      <c r="P90" s="396">
        <v>0</v>
      </c>
      <c r="Q90" s="397">
        <v>0</v>
      </c>
      <c r="R90" s="397">
        <v>0</v>
      </c>
      <c r="S90" s="398">
        <v>0</v>
      </c>
      <c r="T90" s="351">
        <f t="shared" si="41"/>
        <v>0</v>
      </c>
      <c r="U90" s="348">
        <f t="shared" si="41"/>
        <v>0</v>
      </c>
      <c r="V90" s="348">
        <f t="shared" si="41"/>
        <v>0</v>
      </c>
      <c r="W90" s="350">
        <f t="shared" si="41"/>
        <v>0</v>
      </c>
    </row>
    <row r="91" spans="1:23" ht="15.75">
      <c r="A91" s="84"/>
      <c r="B91" s="91">
        <v>1</v>
      </c>
      <c r="C91" s="107" t="s">
        <v>258</v>
      </c>
      <c r="D91" s="93">
        <f>SUM(E91:G91)</f>
        <v>0</v>
      </c>
      <c r="E91" s="94">
        <f>'[2]7.Komunikácie'!$E$39</f>
        <v>0</v>
      </c>
      <c r="F91" s="94">
        <f>'[2]7.Komunikácie'!$F$39</f>
        <v>0</v>
      </c>
      <c r="G91" s="95">
        <f>'[2]7.Komunikácie'!$G$39</f>
        <v>0</v>
      </c>
      <c r="H91" s="93">
        <f>SUM(I91:K91)</f>
        <v>0</v>
      </c>
      <c r="I91" s="94">
        <f>'[2]7.Komunikácie'!$H$39</f>
        <v>0</v>
      </c>
      <c r="J91" s="94">
        <f>'[2]7.Komunikácie'!$I$39</f>
        <v>0</v>
      </c>
      <c r="K91" s="96">
        <f>'[2]7.Komunikácie'!$J$39</f>
        <v>0</v>
      </c>
      <c r="L91" s="97">
        <f>SUM(M91:O91)</f>
        <v>0</v>
      </c>
      <c r="M91" s="94">
        <f>'[2]7.Komunikácie'!$K$39</f>
        <v>0</v>
      </c>
      <c r="N91" s="94">
        <f>'[2]7.Komunikácie'!$L$39</f>
        <v>0</v>
      </c>
      <c r="O91" s="96">
        <f>'[2]7.Komunikácie'!$M$39</f>
        <v>0</v>
      </c>
      <c r="P91" s="396">
        <v>0</v>
      </c>
      <c r="Q91" s="399">
        <v>0</v>
      </c>
      <c r="R91" s="399">
        <v>0</v>
      </c>
      <c r="S91" s="400">
        <v>0</v>
      </c>
      <c r="T91" s="97">
        <f>SUM(U91:W91)</f>
        <v>0</v>
      </c>
      <c r="U91" s="94">
        <f>'[2]7.Komunikácie'!$Q$39</f>
        <v>0</v>
      </c>
      <c r="V91" s="94">
        <f>'[2]7.Komunikácie'!$R$39</f>
        <v>0</v>
      </c>
      <c r="W91" s="96">
        <f>'[2]7.Komunikácie'!$S$39</f>
        <v>0</v>
      </c>
    </row>
    <row r="92" spans="1:23" ht="16.5" thickBot="1">
      <c r="A92" s="84"/>
      <c r="B92" s="101">
        <v>2</v>
      </c>
      <c r="C92" s="110" t="s">
        <v>259</v>
      </c>
      <c r="D92" s="102">
        <f>SUM(E92:G92)</f>
        <v>366</v>
      </c>
      <c r="E92" s="103">
        <v>366</v>
      </c>
      <c r="F92" s="103">
        <f>'[2]7.Komunikácie'!$F$42</f>
        <v>0</v>
      </c>
      <c r="G92" s="104">
        <f>'[2]7.Komunikácie'!$G$42</f>
        <v>0</v>
      </c>
      <c r="H92" s="111">
        <f>SUM(I92:K92)</f>
        <v>182</v>
      </c>
      <c r="I92" s="105">
        <f>'[2]7.Komunikácie'!$H$42</f>
        <v>182</v>
      </c>
      <c r="J92" s="105">
        <f>'[2]7.Komunikácie'!$I$42</f>
        <v>0</v>
      </c>
      <c r="K92" s="106">
        <f>'[2]7.Komunikácie'!$J$42</f>
        <v>0</v>
      </c>
      <c r="L92" s="112">
        <f>SUM(M92:O92)</f>
        <v>500</v>
      </c>
      <c r="M92" s="103">
        <f>'[2]7.Komunikácie'!$K$42</f>
        <v>500</v>
      </c>
      <c r="N92" s="103">
        <f>'[2]7.Komunikácie'!$L$42</f>
        <v>0</v>
      </c>
      <c r="O92" s="113">
        <f>'[2]7.Komunikácie'!$M$42</f>
        <v>0</v>
      </c>
      <c r="P92" s="406">
        <v>0</v>
      </c>
      <c r="Q92" s="414">
        <v>0</v>
      </c>
      <c r="R92" s="414">
        <v>0</v>
      </c>
      <c r="S92" s="415">
        <v>0</v>
      </c>
      <c r="T92" s="112">
        <f>SUM(U92:W92)</f>
        <v>0</v>
      </c>
      <c r="U92" s="103">
        <f>'[2]7.Komunikácie'!$Q$42</f>
        <v>0</v>
      </c>
      <c r="V92" s="103">
        <f>'[2]7.Komunikácie'!$R$42</f>
        <v>0</v>
      </c>
      <c r="W92" s="113">
        <f>'[2]7.Komunikácie'!$S$42</f>
        <v>0</v>
      </c>
    </row>
    <row r="93" spans="1:23" s="82" customFormat="1" ht="14.25">
      <c r="B93" s="329" t="s">
        <v>260</v>
      </c>
      <c r="C93" s="330"/>
      <c r="D93" s="324">
        <f t="shared" ref="D93:W93" si="42">D94+D95</f>
        <v>47735</v>
      </c>
      <c r="E93" s="325">
        <f t="shared" si="42"/>
        <v>47735</v>
      </c>
      <c r="F93" s="325">
        <f t="shared" si="42"/>
        <v>0</v>
      </c>
      <c r="G93" s="326">
        <f t="shared" si="42"/>
        <v>0</v>
      </c>
      <c r="H93" s="324">
        <f t="shared" si="42"/>
        <v>69510</v>
      </c>
      <c r="I93" s="325">
        <f t="shared" si="42"/>
        <v>69510</v>
      </c>
      <c r="J93" s="325">
        <f t="shared" si="42"/>
        <v>0</v>
      </c>
      <c r="K93" s="327">
        <f t="shared" si="42"/>
        <v>0</v>
      </c>
      <c r="L93" s="328">
        <f t="shared" si="42"/>
        <v>66440</v>
      </c>
      <c r="M93" s="325">
        <f t="shared" si="42"/>
        <v>66440</v>
      </c>
      <c r="N93" s="325">
        <f t="shared" si="42"/>
        <v>0</v>
      </c>
      <c r="O93" s="327">
        <f t="shared" si="42"/>
        <v>0</v>
      </c>
      <c r="P93" s="404">
        <v>65435.19</v>
      </c>
      <c r="Q93" s="405">
        <v>65435.19</v>
      </c>
      <c r="R93" s="405">
        <v>0</v>
      </c>
      <c r="S93" s="409">
        <v>0</v>
      </c>
      <c r="T93" s="328">
        <f t="shared" si="42"/>
        <v>73850</v>
      </c>
      <c r="U93" s="325">
        <f t="shared" si="42"/>
        <v>73850</v>
      </c>
      <c r="V93" s="325">
        <f t="shared" si="42"/>
        <v>0</v>
      </c>
      <c r="W93" s="327">
        <f t="shared" si="42"/>
        <v>0</v>
      </c>
    </row>
    <row r="94" spans="1:23" ht="16.5">
      <c r="A94" s="84"/>
      <c r="B94" s="370" t="s">
        <v>261</v>
      </c>
      <c r="C94" s="366" t="s">
        <v>262</v>
      </c>
      <c r="D94" s="347">
        <f>SUM(E94:G94)</f>
        <v>47475</v>
      </c>
      <c r="E94" s="348">
        <v>47475</v>
      </c>
      <c r="F94" s="375">
        <f>'[2]8.Doprava'!$F$4</f>
        <v>0</v>
      </c>
      <c r="G94" s="349">
        <f>'[2]8.Doprava'!$G$4</f>
        <v>0</v>
      </c>
      <c r="H94" s="347">
        <f>SUM(I94:K94)</f>
        <v>69510</v>
      </c>
      <c r="I94" s="348">
        <v>69510</v>
      </c>
      <c r="J94" s="348">
        <v>0</v>
      </c>
      <c r="K94" s="350">
        <v>0</v>
      </c>
      <c r="L94" s="351">
        <f>SUM(M94:O94)</f>
        <v>65440</v>
      </c>
      <c r="M94" s="348">
        <f>'[2]8.Doprava'!$K$4</f>
        <v>65440</v>
      </c>
      <c r="N94" s="375">
        <f>'[2]8.Doprava'!$L$4</f>
        <v>0</v>
      </c>
      <c r="O94" s="350">
        <f>'[2]8.Doprava'!$M$4</f>
        <v>0</v>
      </c>
      <c r="P94" s="396">
        <v>65435.19</v>
      </c>
      <c r="Q94" s="397">
        <v>65435.19</v>
      </c>
      <c r="R94" s="397">
        <v>0</v>
      </c>
      <c r="S94" s="398">
        <v>0</v>
      </c>
      <c r="T94" s="351">
        <f>SUM(U94:W94)</f>
        <v>71000</v>
      </c>
      <c r="U94" s="348">
        <f>'[2]8.Doprava'!$Q$4</f>
        <v>71000</v>
      </c>
      <c r="V94" s="375">
        <f>'[2]8.Doprava'!$R$4</f>
        <v>0</v>
      </c>
      <c r="W94" s="350">
        <f>'[2]8.Doprava'!$S$4</f>
        <v>0</v>
      </c>
    </row>
    <row r="95" spans="1:23" ht="15.75">
      <c r="A95" s="84"/>
      <c r="B95" s="370" t="s">
        <v>263</v>
      </c>
      <c r="C95" s="361" t="s">
        <v>264</v>
      </c>
      <c r="D95" s="347">
        <f>SUM(D96:D96)</f>
        <v>260</v>
      </c>
      <c r="E95" s="348">
        <f>SUM(E96:E96)</f>
        <v>260</v>
      </c>
      <c r="F95" s="348">
        <f>SUM(F96:F96)</f>
        <v>0</v>
      </c>
      <c r="G95" s="349">
        <f>SUM(G96:G96)</f>
        <v>0</v>
      </c>
      <c r="H95" s="347">
        <f t="shared" ref="H95:W95" si="43">SUM(H96)</f>
        <v>0</v>
      </c>
      <c r="I95" s="348">
        <f t="shared" si="43"/>
        <v>0</v>
      </c>
      <c r="J95" s="348">
        <f t="shared" si="43"/>
        <v>0</v>
      </c>
      <c r="K95" s="350">
        <f t="shared" si="43"/>
        <v>0</v>
      </c>
      <c r="L95" s="351">
        <f>SUM(M95:O95)</f>
        <v>1000</v>
      </c>
      <c r="M95" s="348">
        <f t="shared" si="43"/>
        <v>1000</v>
      </c>
      <c r="N95" s="348">
        <f t="shared" si="43"/>
        <v>0</v>
      </c>
      <c r="O95" s="350">
        <f t="shared" si="43"/>
        <v>0</v>
      </c>
      <c r="P95" s="396">
        <v>0</v>
      </c>
      <c r="Q95" s="397">
        <v>0</v>
      </c>
      <c r="R95" s="397">
        <v>0</v>
      </c>
      <c r="S95" s="398">
        <v>0</v>
      </c>
      <c r="T95" s="351">
        <f t="shared" si="43"/>
        <v>2850</v>
      </c>
      <c r="U95" s="348">
        <f t="shared" si="43"/>
        <v>2850</v>
      </c>
      <c r="V95" s="348">
        <f t="shared" si="43"/>
        <v>0</v>
      </c>
      <c r="W95" s="350">
        <f t="shared" si="43"/>
        <v>0</v>
      </c>
    </row>
    <row r="96" spans="1:23" ht="16.5" thickBot="1">
      <c r="A96" s="84"/>
      <c r="B96" s="101">
        <v>1</v>
      </c>
      <c r="C96" s="110" t="s">
        <v>265</v>
      </c>
      <c r="D96" s="102">
        <f>SUM(E96:G96)</f>
        <v>260</v>
      </c>
      <c r="E96" s="103">
        <v>260</v>
      </c>
      <c r="F96" s="103">
        <f>'[2]8.Doprava'!$F$7</f>
        <v>0</v>
      </c>
      <c r="G96" s="104">
        <f>'[2]8.Doprava'!$G$7</f>
        <v>0</v>
      </c>
      <c r="H96" s="111">
        <f>SUM(I96:K96)</f>
        <v>0</v>
      </c>
      <c r="I96" s="105">
        <v>0</v>
      </c>
      <c r="J96" s="105">
        <v>0</v>
      </c>
      <c r="K96" s="106">
        <v>0</v>
      </c>
      <c r="L96" s="112">
        <f>SUM(M96:O96)</f>
        <v>1000</v>
      </c>
      <c r="M96" s="103">
        <f>'[2]8.Doprava'!$K$7</f>
        <v>1000</v>
      </c>
      <c r="N96" s="103">
        <f>'[2]8.Doprava'!$L$7</f>
        <v>0</v>
      </c>
      <c r="O96" s="113">
        <f>'[2]8.Doprava'!$M$7</f>
        <v>0</v>
      </c>
      <c r="P96" s="406">
        <v>0</v>
      </c>
      <c r="Q96" s="414">
        <v>0</v>
      </c>
      <c r="R96" s="414">
        <v>0</v>
      </c>
      <c r="S96" s="415">
        <v>0</v>
      </c>
      <c r="T96" s="112">
        <f>SUM(U96:W96)</f>
        <v>2850</v>
      </c>
      <c r="U96" s="103">
        <f>'[2]8.Doprava'!$Q$7</f>
        <v>2850</v>
      </c>
      <c r="V96" s="103">
        <f>'[2]8.Doprava'!$R$7</f>
        <v>0</v>
      </c>
      <c r="W96" s="113">
        <f>'[2]8.Doprava'!$S$7</f>
        <v>0</v>
      </c>
    </row>
    <row r="97" spans="1:23" s="82" customFormat="1" ht="14.25">
      <c r="B97" s="329" t="s">
        <v>266</v>
      </c>
      <c r="C97" s="330"/>
      <c r="D97" s="324">
        <f t="shared" ref="D97:W97" si="44">D98+D99+D107+D114+D117+D118+D119</f>
        <v>5687929</v>
      </c>
      <c r="E97" s="325">
        <f t="shared" si="44"/>
        <v>5239925</v>
      </c>
      <c r="F97" s="325">
        <f t="shared" si="44"/>
        <v>448004</v>
      </c>
      <c r="G97" s="326">
        <f t="shared" si="44"/>
        <v>0</v>
      </c>
      <c r="H97" s="324">
        <f t="shared" si="44"/>
        <v>5702025.9800000004</v>
      </c>
      <c r="I97" s="325">
        <f t="shared" si="44"/>
        <v>5290112.9800000004</v>
      </c>
      <c r="J97" s="325">
        <f t="shared" si="44"/>
        <v>411913</v>
      </c>
      <c r="K97" s="327">
        <f t="shared" si="44"/>
        <v>0</v>
      </c>
      <c r="L97" s="328">
        <f t="shared" si="44"/>
        <v>5670971</v>
      </c>
      <c r="M97" s="325">
        <f t="shared" si="44"/>
        <v>5353435</v>
      </c>
      <c r="N97" s="325">
        <f t="shared" si="44"/>
        <v>85950</v>
      </c>
      <c r="O97" s="327">
        <f t="shared" si="44"/>
        <v>231586</v>
      </c>
      <c r="P97" s="404">
        <v>5603561.3399999999</v>
      </c>
      <c r="Q97" s="405">
        <v>5352051.54</v>
      </c>
      <c r="R97" s="405">
        <v>19924.32</v>
      </c>
      <c r="S97" s="409">
        <v>231585.48</v>
      </c>
      <c r="T97" s="328">
        <f t="shared" si="44"/>
        <v>5618380</v>
      </c>
      <c r="U97" s="325">
        <f t="shared" si="44"/>
        <v>5337474</v>
      </c>
      <c r="V97" s="325">
        <f t="shared" si="44"/>
        <v>49320</v>
      </c>
      <c r="W97" s="327">
        <f t="shared" si="44"/>
        <v>231586</v>
      </c>
    </row>
    <row r="98" spans="1:23" ht="16.5">
      <c r="A98" s="84"/>
      <c r="B98" s="370" t="s">
        <v>267</v>
      </c>
      <c r="C98" s="366" t="s">
        <v>268</v>
      </c>
      <c r="D98" s="347">
        <f>SUM(E98:G98)</f>
        <v>38985</v>
      </c>
      <c r="E98" s="348">
        <v>38985</v>
      </c>
      <c r="F98" s="348">
        <f>'[2]9. Vzdelávanie'!$F$4</f>
        <v>0</v>
      </c>
      <c r="G98" s="349">
        <f>'[2]9. Vzdelávanie'!$G$4</f>
        <v>0</v>
      </c>
      <c r="H98" s="347">
        <f>SUM(I98:K98)</f>
        <v>63657</v>
      </c>
      <c r="I98" s="348">
        <v>63657</v>
      </c>
      <c r="J98" s="348">
        <v>0</v>
      </c>
      <c r="K98" s="350">
        <v>0</v>
      </c>
      <c r="L98" s="351">
        <f>SUM(M98:O98)</f>
        <v>2500</v>
      </c>
      <c r="M98" s="348">
        <f>'[2]9. Vzdelávanie'!$K$4</f>
        <v>2500</v>
      </c>
      <c r="N98" s="348">
        <f>'[2]9. Vzdelávanie'!$L$4</f>
        <v>0</v>
      </c>
      <c r="O98" s="350">
        <f>'[2]9. Vzdelávanie'!$M$4</f>
        <v>0</v>
      </c>
      <c r="P98" s="396">
        <v>2198.3000000000002</v>
      </c>
      <c r="Q98" s="397">
        <v>2198.3000000000002</v>
      </c>
      <c r="R98" s="397">
        <v>0</v>
      </c>
      <c r="S98" s="398">
        <v>0</v>
      </c>
      <c r="T98" s="351">
        <f>SUM(U98:W98)</f>
        <v>2350</v>
      </c>
      <c r="U98" s="348">
        <f>'[2]9. Vzdelávanie'!$Q$4</f>
        <v>2350</v>
      </c>
      <c r="V98" s="348">
        <f>'[2]9. Vzdelávanie'!$R$4</f>
        <v>0</v>
      </c>
      <c r="W98" s="350">
        <f>'[2]9. Vzdelávanie'!$S$4</f>
        <v>0</v>
      </c>
    </row>
    <row r="99" spans="1:23" ht="15.75">
      <c r="A99" s="84"/>
      <c r="B99" s="370" t="s">
        <v>269</v>
      </c>
      <c r="C99" s="361" t="s">
        <v>270</v>
      </c>
      <c r="D99" s="347">
        <f t="shared" ref="D99:W99" si="45">SUM(D100:D106)</f>
        <v>1462131</v>
      </c>
      <c r="E99" s="348">
        <f t="shared" si="45"/>
        <v>1083595</v>
      </c>
      <c r="F99" s="348">
        <f t="shared" si="45"/>
        <v>378536</v>
      </c>
      <c r="G99" s="349">
        <f t="shared" si="45"/>
        <v>0</v>
      </c>
      <c r="H99" s="347">
        <f t="shared" si="45"/>
        <v>1549169</v>
      </c>
      <c r="I99" s="348">
        <f t="shared" si="45"/>
        <v>1139518</v>
      </c>
      <c r="J99" s="348">
        <f t="shared" si="45"/>
        <v>409651</v>
      </c>
      <c r="K99" s="350">
        <f t="shared" si="45"/>
        <v>0</v>
      </c>
      <c r="L99" s="351">
        <f t="shared" si="45"/>
        <v>1171983</v>
      </c>
      <c r="M99" s="348">
        <f t="shared" si="45"/>
        <v>1171983</v>
      </c>
      <c r="N99" s="348">
        <f t="shared" si="45"/>
        <v>0</v>
      </c>
      <c r="O99" s="350">
        <f t="shared" si="45"/>
        <v>0</v>
      </c>
      <c r="P99" s="396">
        <v>1169183</v>
      </c>
      <c r="Q99" s="397">
        <v>1169183</v>
      </c>
      <c r="R99" s="397">
        <v>0</v>
      </c>
      <c r="S99" s="398">
        <v>0</v>
      </c>
      <c r="T99" s="351">
        <f t="shared" si="45"/>
        <v>1254218</v>
      </c>
      <c r="U99" s="348">
        <f t="shared" si="45"/>
        <v>1254218</v>
      </c>
      <c r="V99" s="348">
        <f t="shared" si="45"/>
        <v>0</v>
      </c>
      <c r="W99" s="350">
        <f t="shared" si="45"/>
        <v>0</v>
      </c>
    </row>
    <row r="100" spans="1:23" ht="15.75">
      <c r="A100" s="84"/>
      <c r="B100" s="91">
        <v>1</v>
      </c>
      <c r="C100" s="107" t="s">
        <v>271</v>
      </c>
      <c r="D100" s="93">
        <f t="shared" ref="D100:D106" si="46">SUM(E100:G100)</f>
        <v>134470</v>
      </c>
      <c r="E100" s="94">
        <v>134470</v>
      </c>
      <c r="F100" s="94">
        <f>'[2]9. Vzdelávanie'!$F$31</f>
        <v>0</v>
      </c>
      <c r="G100" s="95">
        <f>'[2]9. Vzdelávanie'!$G$31</f>
        <v>0</v>
      </c>
      <c r="H100" s="93">
        <f t="shared" ref="H100:H106" si="47">SUM(I100:K100)</f>
        <v>137478</v>
      </c>
      <c r="I100" s="94">
        <v>137478</v>
      </c>
      <c r="J100" s="96">
        <v>0</v>
      </c>
      <c r="K100" s="96">
        <v>0</v>
      </c>
      <c r="L100" s="97">
        <f t="shared" ref="L100:L106" si="48">SUM(M100:O100)</f>
        <v>130560</v>
      </c>
      <c r="M100" s="94">
        <f>'[2]9. Vzdelávanie'!$K$31</f>
        <v>130560</v>
      </c>
      <c r="N100" s="94">
        <f>'[2]9. Vzdelávanie'!$L$31</f>
        <v>0</v>
      </c>
      <c r="O100" s="96">
        <f>'[2]9. Vzdelávanie'!$M$31</f>
        <v>0</v>
      </c>
      <c r="P100" s="396">
        <v>135961</v>
      </c>
      <c r="Q100" s="399">
        <v>135961</v>
      </c>
      <c r="R100" s="399">
        <v>0</v>
      </c>
      <c r="S100" s="400">
        <v>0</v>
      </c>
      <c r="T100" s="97">
        <f t="shared" ref="T100:T106" si="49">SUM(U100:W100)</f>
        <v>144781</v>
      </c>
      <c r="U100" s="94">
        <f>'[1]9. Vzdelávanie'!$Q$31</f>
        <v>144781</v>
      </c>
      <c r="V100" s="94">
        <f>'[2]9. Vzdelávanie'!$R$31</f>
        <v>0</v>
      </c>
      <c r="W100" s="96">
        <f>'[2]9. Vzdelávanie'!$S$31</f>
        <v>0</v>
      </c>
    </row>
    <row r="101" spans="1:23" ht="15.75">
      <c r="A101" s="84"/>
      <c r="B101" s="91">
        <v>2</v>
      </c>
      <c r="C101" s="107" t="s">
        <v>272</v>
      </c>
      <c r="D101" s="93">
        <f t="shared" si="46"/>
        <v>244187</v>
      </c>
      <c r="E101" s="94">
        <v>244187</v>
      </c>
      <c r="F101" s="94">
        <f>'[2]9. Vzdelávanie'!$F$32</f>
        <v>0</v>
      </c>
      <c r="G101" s="95">
        <f>'[2]9. Vzdelávanie'!$G$32</f>
        <v>0</v>
      </c>
      <c r="H101" s="93">
        <f t="shared" si="47"/>
        <v>263081</v>
      </c>
      <c r="I101" s="94">
        <v>263081</v>
      </c>
      <c r="J101" s="96">
        <v>0</v>
      </c>
      <c r="K101" s="96">
        <v>0</v>
      </c>
      <c r="L101" s="97">
        <f t="shared" si="48"/>
        <v>281335</v>
      </c>
      <c r="M101" s="94">
        <f>'[2]9. Vzdelávanie'!$K$32</f>
        <v>281335</v>
      </c>
      <c r="N101" s="94">
        <f>'[2]9. Vzdelávanie'!$L$32</f>
        <v>0</v>
      </c>
      <c r="O101" s="96">
        <f>'[2]9. Vzdelávanie'!$M$32</f>
        <v>0</v>
      </c>
      <c r="P101" s="396">
        <v>272978</v>
      </c>
      <c r="Q101" s="399">
        <v>272978</v>
      </c>
      <c r="R101" s="399">
        <v>0</v>
      </c>
      <c r="S101" s="400">
        <v>0</v>
      </c>
      <c r="T101" s="97">
        <f t="shared" si="49"/>
        <v>268814</v>
      </c>
      <c r="U101" s="94">
        <f>'[1]9. Vzdelávanie'!$Q$32</f>
        <v>268814</v>
      </c>
      <c r="V101" s="94">
        <f>'[2]9. Vzdelávanie'!$R$32</f>
        <v>0</v>
      </c>
      <c r="W101" s="96">
        <f>'[2]9. Vzdelávanie'!$S$32</f>
        <v>0</v>
      </c>
    </row>
    <row r="102" spans="1:23" ht="15.75">
      <c r="A102" s="84"/>
      <c r="B102" s="91">
        <v>3</v>
      </c>
      <c r="C102" s="107" t="s">
        <v>273</v>
      </c>
      <c r="D102" s="93">
        <f t="shared" si="46"/>
        <v>444992</v>
      </c>
      <c r="E102" s="94">
        <v>250400</v>
      </c>
      <c r="F102" s="94">
        <v>194592</v>
      </c>
      <c r="G102" s="95">
        <f>'[2]9. Vzdelávanie'!$G$33</f>
        <v>0</v>
      </c>
      <c r="H102" s="93">
        <f t="shared" si="47"/>
        <v>687716</v>
      </c>
      <c r="I102" s="94">
        <v>278065</v>
      </c>
      <c r="J102" s="94">
        <v>409651</v>
      </c>
      <c r="K102" s="96">
        <v>0</v>
      </c>
      <c r="L102" s="97">
        <f t="shared" si="48"/>
        <v>285257</v>
      </c>
      <c r="M102" s="94">
        <f>'[2]9. Vzdelávanie'!$K$33</f>
        <v>285257</v>
      </c>
      <c r="N102" s="94">
        <f>'[2]9. Vzdelávanie'!$L$33</f>
        <v>0</v>
      </c>
      <c r="O102" s="96">
        <f>'[2]9. Vzdelávanie'!$M$33</f>
        <v>0</v>
      </c>
      <c r="P102" s="396">
        <v>284315</v>
      </c>
      <c r="Q102" s="399">
        <v>284315</v>
      </c>
      <c r="R102" s="399">
        <v>0</v>
      </c>
      <c r="S102" s="400">
        <v>0</v>
      </c>
      <c r="T102" s="97">
        <f t="shared" si="49"/>
        <v>365421</v>
      </c>
      <c r="U102" s="94">
        <f>'[1]9. Vzdelávanie'!$Q$33</f>
        <v>365421</v>
      </c>
      <c r="V102" s="94">
        <f>'[2]9. Vzdelávanie'!$R$33</f>
        <v>0</v>
      </c>
      <c r="W102" s="96">
        <f>'[2]9. Vzdelávanie'!$S$33</f>
        <v>0</v>
      </c>
    </row>
    <row r="103" spans="1:23" ht="15.75">
      <c r="A103" s="83"/>
      <c r="B103" s="91">
        <v>4</v>
      </c>
      <c r="C103" s="107" t="s">
        <v>274</v>
      </c>
      <c r="D103" s="93">
        <f t="shared" si="46"/>
        <v>0</v>
      </c>
      <c r="E103" s="94">
        <f>'[2]9. Vzdelávanie'!$E$36</f>
        <v>0</v>
      </c>
      <c r="F103" s="94">
        <f>'[2]9. Vzdelávanie'!$F$36</f>
        <v>0</v>
      </c>
      <c r="G103" s="95">
        <f>'[2]9. Vzdelávanie'!$G$36</f>
        <v>0</v>
      </c>
      <c r="H103" s="93">
        <f t="shared" si="47"/>
        <v>0</v>
      </c>
      <c r="I103" s="94">
        <v>0</v>
      </c>
      <c r="J103" s="96">
        <v>0</v>
      </c>
      <c r="K103" s="96">
        <v>0</v>
      </c>
      <c r="L103" s="97">
        <f t="shared" si="48"/>
        <v>0</v>
      </c>
      <c r="M103" s="94">
        <f>'[2]9. Vzdelávanie'!$K$36</f>
        <v>0</v>
      </c>
      <c r="N103" s="94">
        <f>'[2]9. Vzdelávanie'!$L$36</f>
        <v>0</v>
      </c>
      <c r="O103" s="96">
        <f>'[2]9. Vzdelávanie'!$M$36</f>
        <v>0</v>
      </c>
      <c r="P103" s="396">
        <v>0</v>
      </c>
      <c r="Q103" s="399">
        <v>0</v>
      </c>
      <c r="R103" s="399">
        <v>0</v>
      </c>
      <c r="S103" s="400">
        <v>0</v>
      </c>
      <c r="T103" s="97">
        <f t="shared" si="49"/>
        <v>0</v>
      </c>
      <c r="U103" s="94">
        <f>'[2]9. Vzdelávanie'!$Q$36</f>
        <v>0</v>
      </c>
      <c r="V103" s="94">
        <f>'[2]9. Vzdelávanie'!$R$36</f>
        <v>0</v>
      </c>
      <c r="W103" s="96">
        <f>'[2]9. Vzdelávanie'!$S$36</f>
        <v>0</v>
      </c>
    </row>
    <row r="104" spans="1:23" ht="15.75">
      <c r="A104" s="84"/>
      <c r="B104" s="91">
        <v>5</v>
      </c>
      <c r="C104" s="107" t="s">
        <v>275</v>
      </c>
      <c r="D104" s="93">
        <f t="shared" si="46"/>
        <v>153560</v>
      </c>
      <c r="E104" s="94">
        <v>153560</v>
      </c>
      <c r="F104" s="98">
        <f>'[2]9. Vzdelávanie'!$F$37</f>
        <v>0</v>
      </c>
      <c r="G104" s="95">
        <f>'[2]9. Vzdelávanie'!$G$37</f>
        <v>0</v>
      </c>
      <c r="H104" s="93">
        <f t="shared" si="47"/>
        <v>169278</v>
      </c>
      <c r="I104" s="94">
        <v>169278</v>
      </c>
      <c r="J104" s="96">
        <v>0</v>
      </c>
      <c r="K104" s="96">
        <v>0</v>
      </c>
      <c r="L104" s="97">
        <f t="shared" si="48"/>
        <v>174344</v>
      </c>
      <c r="M104" s="94">
        <f>'[2]9. Vzdelávanie'!$K$37</f>
        <v>174344</v>
      </c>
      <c r="N104" s="94">
        <f>'[2]9. Vzdelávanie'!$L$37</f>
        <v>0</v>
      </c>
      <c r="O104" s="96">
        <f>'[2]9. Vzdelávanie'!$M$37</f>
        <v>0</v>
      </c>
      <c r="P104" s="396">
        <v>179348</v>
      </c>
      <c r="Q104" s="399">
        <v>179348</v>
      </c>
      <c r="R104" s="399">
        <v>0</v>
      </c>
      <c r="S104" s="400">
        <v>0</v>
      </c>
      <c r="T104" s="97">
        <f t="shared" si="49"/>
        <v>190334</v>
      </c>
      <c r="U104" s="94">
        <f>'[1]9. Vzdelávanie'!$Q$37</f>
        <v>190334</v>
      </c>
      <c r="V104" s="94">
        <f>'[2]9. Vzdelávanie'!$R$37</f>
        <v>0</v>
      </c>
      <c r="W104" s="96">
        <f>'[2]9. Vzdelávanie'!$S$37</f>
        <v>0</v>
      </c>
    </row>
    <row r="105" spans="1:23" ht="15.75">
      <c r="A105" s="84"/>
      <c r="B105" s="91">
        <v>6</v>
      </c>
      <c r="C105" s="107" t="s">
        <v>276</v>
      </c>
      <c r="D105" s="93">
        <f t="shared" si="46"/>
        <v>356421</v>
      </c>
      <c r="E105" s="94">
        <v>172477</v>
      </c>
      <c r="F105" s="94">
        <v>183944</v>
      </c>
      <c r="G105" s="95">
        <f>'[2]9. Vzdelávanie'!$G$38</f>
        <v>0</v>
      </c>
      <c r="H105" s="93">
        <f t="shared" si="47"/>
        <v>169490</v>
      </c>
      <c r="I105" s="94">
        <v>169490</v>
      </c>
      <c r="J105" s="96">
        <v>0</v>
      </c>
      <c r="K105" s="96">
        <v>0</v>
      </c>
      <c r="L105" s="97">
        <f t="shared" si="48"/>
        <v>171680</v>
      </c>
      <c r="M105" s="94">
        <f>'[2]9. Vzdelávanie'!$K$38</f>
        <v>171680</v>
      </c>
      <c r="N105" s="94">
        <f>'[2]9. Vzdelávanie'!$L$38</f>
        <v>0</v>
      </c>
      <c r="O105" s="96">
        <f>'[2]9. Vzdelávanie'!$M$38</f>
        <v>0</v>
      </c>
      <c r="P105" s="396">
        <v>169555</v>
      </c>
      <c r="Q105" s="399">
        <v>169555</v>
      </c>
      <c r="R105" s="399">
        <v>0</v>
      </c>
      <c r="S105" s="400">
        <v>0</v>
      </c>
      <c r="T105" s="97">
        <f t="shared" si="49"/>
        <v>146882</v>
      </c>
      <c r="U105" s="94">
        <f>'[1]9. Vzdelávanie'!$Q$38</f>
        <v>146882</v>
      </c>
      <c r="V105" s="94">
        <f>'[2]9. Vzdelávanie'!$R$38</f>
        <v>0</v>
      </c>
      <c r="W105" s="96">
        <f>'[2]9. Vzdelávanie'!$S$38</f>
        <v>0</v>
      </c>
    </row>
    <row r="106" spans="1:23" ht="15.75">
      <c r="A106" s="84"/>
      <c r="B106" s="91">
        <v>7</v>
      </c>
      <c r="C106" s="107" t="s">
        <v>277</v>
      </c>
      <c r="D106" s="93">
        <f t="shared" si="46"/>
        <v>128501</v>
      </c>
      <c r="E106" s="94">
        <v>128501</v>
      </c>
      <c r="F106" s="94"/>
      <c r="G106" s="95">
        <f>'[2]9. Vzdelávanie'!$G$41</f>
        <v>0</v>
      </c>
      <c r="H106" s="93">
        <f t="shared" si="47"/>
        <v>122126</v>
      </c>
      <c r="I106" s="94">
        <v>122126</v>
      </c>
      <c r="J106" s="96">
        <v>0</v>
      </c>
      <c r="K106" s="96">
        <v>0</v>
      </c>
      <c r="L106" s="97">
        <f t="shared" si="48"/>
        <v>128807</v>
      </c>
      <c r="M106" s="94">
        <f>'[2]9. Vzdelávanie'!$K$41</f>
        <v>128807</v>
      </c>
      <c r="N106" s="94">
        <f>'[2]9. Vzdelávanie'!$L$41</f>
        <v>0</v>
      </c>
      <c r="O106" s="96">
        <f>'[2]9. Vzdelávanie'!$M$41</f>
        <v>0</v>
      </c>
      <c r="P106" s="396">
        <v>127026</v>
      </c>
      <c r="Q106" s="399">
        <v>127026</v>
      </c>
      <c r="R106" s="399">
        <v>0</v>
      </c>
      <c r="S106" s="400">
        <v>0</v>
      </c>
      <c r="T106" s="97">
        <f t="shared" si="49"/>
        <v>137986</v>
      </c>
      <c r="U106" s="94">
        <f>'[1]9. Vzdelávanie'!$Q$41</f>
        <v>137986</v>
      </c>
      <c r="V106" s="94">
        <f>'[2]9. Vzdelávanie'!$R$41</f>
        <v>0</v>
      </c>
      <c r="W106" s="96">
        <f>'[2]9. Vzdelávanie'!$S$41</f>
        <v>0</v>
      </c>
    </row>
    <row r="107" spans="1:23" ht="15.75">
      <c r="A107" s="84"/>
      <c r="B107" s="370" t="s">
        <v>278</v>
      </c>
      <c r="C107" s="361" t="s">
        <v>279</v>
      </c>
      <c r="D107" s="347">
        <f t="shared" ref="D107:W107" si="50">SUM(D108:D113)</f>
        <v>3304170</v>
      </c>
      <c r="E107" s="348">
        <f t="shared" si="50"/>
        <v>3234702</v>
      </c>
      <c r="F107" s="348">
        <f t="shared" si="50"/>
        <v>69468</v>
      </c>
      <c r="G107" s="349">
        <f t="shared" si="50"/>
        <v>0</v>
      </c>
      <c r="H107" s="347">
        <f t="shared" si="50"/>
        <v>3200175</v>
      </c>
      <c r="I107" s="348">
        <f t="shared" si="50"/>
        <v>3198395</v>
      </c>
      <c r="J107" s="348">
        <f t="shared" si="50"/>
        <v>1780</v>
      </c>
      <c r="K107" s="350">
        <f t="shared" si="50"/>
        <v>0</v>
      </c>
      <c r="L107" s="351">
        <f t="shared" si="50"/>
        <v>3579254</v>
      </c>
      <c r="M107" s="348">
        <f t="shared" si="50"/>
        <v>3261718</v>
      </c>
      <c r="N107" s="348">
        <f t="shared" si="50"/>
        <v>85950</v>
      </c>
      <c r="O107" s="350">
        <f t="shared" si="50"/>
        <v>231586</v>
      </c>
      <c r="P107" s="396">
        <v>3506810.61</v>
      </c>
      <c r="Q107" s="397">
        <v>3255300.81</v>
      </c>
      <c r="R107" s="397">
        <v>19924.32</v>
      </c>
      <c r="S107" s="398">
        <v>231585.48</v>
      </c>
      <c r="T107" s="351">
        <f t="shared" si="50"/>
        <v>3488877</v>
      </c>
      <c r="U107" s="348">
        <f t="shared" si="50"/>
        <v>3207971</v>
      </c>
      <c r="V107" s="348">
        <f t="shared" si="50"/>
        <v>49320</v>
      </c>
      <c r="W107" s="350">
        <f t="shared" si="50"/>
        <v>231586</v>
      </c>
    </row>
    <row r="108" spans="1:23" ht="15.75">
      <c r="A108" s="84"/>
      <c r="B108" s="91">
        <v>1</v>
      </c>
      <c r="C108" s="107" t="s">
        <v>280</v>
      </c>
      <c r="D108" s="93">
        <f t="shared" ref="D108:D113" si="51">SUM(E108:G108)</f>
        <v>328366</v>
      </c>
      <c r="E108" s="94">
        <v>328366</v>
      </c>
      <c r="F108" s="94">
        <f>'[2]9. Vzdelávanie'!$F$43</f>
        <v>0</v>
      </c>
      <c r="G108" s="95">
        <f>'[2]9. Vzdelávanie'!$G$43</f>
        <v>0</v>
      </c>
      <c r="H108" s="93">
        <f t="shared" ref="H108:H113" si="52">SUM(I108:K108)</f>
        <v>282825</v>
      </c>
      <c r="I108" s="94">
        <v>282825</v>
      </c>
      <c r="J108" s="96">
        <v>0</v>
      </c>
      <c r="K108" s="96">
        <v>0</v>
      </c>
      <c r="L108" s="97">
        <f t="shared" ref="L108:L113" si="53">SUM(M108:O108)</f>
        <v>282259</v>
      </c>
      <c r="M108" s="94">
        <f>'[2]9. Vzdelávanie'!$K$43</f>
        <v>282259</v>
      </c>
      <c r="N108" s="94">
        <f>'[2]9. Vzdelávanie'!$L$43</f>
        <v>0</v>
      </c>
      <c r="O108" s="96">
        <f>'[2]9. Vzdelávanie'!$M$43</f>
        <v>0</v>
      </c>
      <c r="P108" s="396">
        <v>282259</v>
      </c>
      <c r="Q108" s="399">
        <v>282259</v>
      </c>
      <c r="R108" s="399">
        <v>0</v>
      </c>
      <c r="S108" s="400">
        <v>0</v>
      </c>
      <c r="T108" s="97">
        <f t="shared" ref="T108:T113" si="54">SUM(U108:W108)</f>
        <v>218032</v>
      </c>
      <c r="U108" s="94">
        <f>'[1]9. Vzdelávanie'!$Q$43</f>
        <v>218032</v>
      </c>
      <c r="V108" s="94">
        <f>'[2]9. Vzdelávanie'!$R$43</f>
        <v>0</v>
      </c>
      <c r="W108" s="96">
        <f>'[2]9. Vzdelávanie'!$S$43</f>
        <v>0</v>
      </c>
    </row>
    <row r="109" spans="1:23" ht="15.75">
      <c r="A109" s="84"/>
      <c r="B109" s="91">
        <v>2</v>
      </c>
      <c r="C109" s="107" t="s">
        <v>281</v>
      </c>
      <c r="D109" s="93">
        <f t="shared" si="51"/>
        <v>639520</v>
      </c>
      <c r="E109" s="94">
        <v>570052</v>
      </c>
      <c r="F109" s="94">
        <v>69468</v>
      </c>
      <c r="G109" s="95">
        <f>'[2]9. Vzdelávanie'!$G$44</f>
        <v>0</v>
      </c>
      <c r="H109" s="93">
        <f t="shared" si="52"/>
        <v>581965</v>
      </c>
      <c r="I109" s="94">
        <v>581965</v>
      </c>
      <c r="J109" s="96">
        <v>0</v>
      </c>
      <c r="K109" s="96">
        <v>0</v>
      </c>
      <c r="L109" s="97">
        <f t="shared" si="53"/>
        <v>546122</v>
      </c>
      <c r="M109" s="94">
        <f>'[2]9. Vzdelávanie'!$K$44</f>
        <v>546122</v>
      </c>
      <c r="N109" s="94">
        <f>'[2]9. Vzdelávanie'!$L$44</f>
        <v>0</v>
      </c>
      <c r="O109" s="96">
        <f>'[2]9. Vzdelávanie'!$M$44</f>
        <v>0</v>
      </c>
      <c r="P109" s="396">
        <v>546122</v>
      </c>
      <c r="Q109" s="399">
        <v>546122</v>
      </c>
      <c r="R109" s="399">
        <v>0</v>
      </c>
      <c r="S109" s="400">
        <v>0</v>
      </c>
      <c r="T109" s="97">
        <f t="shared" si="54"/>
        <v>593731</v>
      </c>
      <c r="U109" s="94">
        <f>'[1]9. Vzdelávanie'!$Q$44</f>
        <v>593731</v>
      </c>
      <c r="V109" s="94">
        <f>'[2]9. Vzdelávanie'!$R$44</f>
        <v>0</v>
      </c>
      <c r="W109" s="96">
        <f>'[2]9. Vzdelávanie'!$S$44</f>
        <v>0</v>
      </c>
    </row>
    <row r="110" spans="1:23" ht="15.75">
      <c r="A110" s="108"/>
      <c r="B110" s="91">
        <v>3</v>
      </c>
      <c r="C110" s="107" t="s">
        <v>282</v>
      </c>
      <c r="D110" s="93">
        <f t="shared" si="51"/>
        <v>787656</v>
      </c>
      <c r="E110" s="94">
        <v>787656</v>
      </c>
      <c r="F110" s="94">
        <f>'[2]9. Vzdelávanie'!$F$45</f>
        <v>0</v>
      </c>
      <c r="G110" s="95">
        <f>'[2]9. Vzdelávanie'!$G$45</f>
        <v>0</v>
      </c>
      <c r="H110" s="93">
        <f t="shared" si="52"/>
        <v>851849</v>
      </c>
      <c r="I110" s="94">
        <v>851849</v>
      </c>
      <c r="J110" s="96">
        <v>0</v>
      </c>
      <c r="K110" s="96">
        <v>0</v>
      </c>
      <c r="L110" s="97">
        <f t="shared" si="53"/>
        <v>1160992</v>
      </c>
      <c r="M110" s="94">
        <f>'[2]9. Vzdelávanie'!$K$45</f>
        <v>929406</v>
      </c>
      <c r="N110" s="94">
        <f>'[2]9. Vzdelávanie'!$L$45</f>
        <v>0</v>
      </c>
      <c r="O110" s="96">
        <f>'[2]9. Vzdelávanie'!$M$45</f>
        <v>231586</v>
      </c>
      <c r="P110" s="396">
        <v>1151774.29</v>
      </c>
      <c r="Q110" s="399">
        <v>920188.81</v>
      </c>
      <c r="R110" s="399">
        <v>0</v>
      </c>
      <c r="S110" s="418">
        <v>231585.48</v>
      </c>
      <c r="T110" s="97">
        <f t="shared" si="54"/>
        <v>1180487</v>
      </c>
      <c r="U110" s="94">
        <f>'[1]9. Vzdelávanie'!$Q$45</f>
        <v>948901</v>
      </c>
      <c r="V110" s="94">
        <f>'[2]9. Vzdelávanie'!$R$45</f>
        <v>0</v>
      </c>
      <c r="W110" s="96">
        <f>'[2]9. Vzdelávanie'!$S$45</f>
        <v>231586</v>
      </c>
    </row>
    <row r="111" spans="1:23" ht="15.75">
      <c r="A111" s="108"/>
      <c r="B111" s="91">
        <v>4</v>
      </c>
      <c r="C111" s="107" t="s">
        <v>283</v>
      </c>
      <c r="D111" s="93">
        <f t="shared" si="51"/>
        <v>643464</v>
      </c>
      <c r="E111" s="94">
        <v>643464</v>
      </c>
      <c r="F111" s="94"/>
      <c r="G111" s="95">
        <f>'[2]9. Vzdelávanie'!$G$49</f>
        <v>0</v>
      </c>
      <c r="H111" s="93">
        <f t="shared" si="52"/>
        <v>610772</v>
      </c>
      <c r="I111" s="94">
        <v>608992</v>
      </c>
      <c r="J111" s="94">
        <v>1780</v>
      </c>
      <c r="K111" s="96">
        <v>0</v>
      </c>
      <c r="L111" s="97">
        <f t="shared" si="53"/>
        <v>606540</v>
      </c>
      <c r="M111" s="94">
        <f>'[2]9. Vzdelávanie'!$K$49</f>
        <v>606540</v>
      </c>
      <c r="N111" s="94">
        <f>'[2]9. Vzdelávanie'!$L$49</f>
        <v>0</v>
      </c>
      <c r="O111" s="96">
        <f>'[2]9. Vzdelávanie'!$M$49</f>
        <v>0</v>
      </c>
      <c r="P111" s="396">
        <v>606541</v>
      </c>
      <c r="Q111" s="399">
        <v>606541</v>
      </c>
      <c r="R111" s="399">
        <v>0</v>
      </c>
      <c r="S111" s="400">
        <v>0</v>
      </c>
      <c r="T111" s="97">
        <f t="shared" si="54"/>
        <v>555342</v>
      </c>
      <c r="U111" s="94">
        <f>'[1]9. Vzdelávanie'!$Q$49</f>
        <v>555342</v>
      </c>
      <c r="V111" s="94">
        <f>'[2]9. Vzdelávanie'!$R$49</f>
        <v>0</v>
      </c>
      <c r="W111" s="96">
        <f>'[2]9. Vzdelávanie'!$S$49</f>
        <v>0</v>
      </c>
    </row>
    <row r="112" spans="1:23" ht="15.75">
      <c r="A112" s="108"/>
      <c r="B112" s="91">
        <v>5</v>
      </c>
      <c r="C112" s="107" t="s">
        <v>284</v>
      </c>
      <c r="D112" s="93">
        <f t="shared" si="51"/>
        <v>596449</v>
      </c>
      <c r="E112" s="94">
        <v>596449</v>
      </c>
      <c r="F112" s="94">
        <f>'[2]9. Vzdelávanie'!$F$50</f>
        <v>0</v>
      </c>
      <c r="G112" s="95">
        <f>'[2]9. Vzdelávanie'!$G$50</f>
        <v>0</v>
      </c>
      <c r="H112" s="93">
        <f t="shared" si="52"/>
        <v>554735</v>
      </c>
      <c r="I112" s="94">
        <v>554735</v>
      </c>
      <c r="J112" s="96">
        <v>0</v>
      </c>
      <c r="K112" s="96">
        <v>0</v>
      </c>
      <c r="L112" s="97">
        <f t="shared" si="53"/>
        <v>574050</v>
      </c>
      <c r="M112" s="94">
        <f>'[2]9. Vzdelávanie'!$K$50</f>
        <v>574050</v>
      </c>
      <c r="N112" s="94">
        <f>'[2]9. Vzdelávanie'!$L$50</f>
        <v>0</v>
      </c>
      <c r="O112" s="96">
        <f>'[2]9. Vzdelávanie'!$M$50</f>
        <v>0</v>
      </c>
      <c r="P112" s="396">
        <v>576050</v>
      </c>
      <c r="Q112" s="399">
        <v>576050</v>
      </c>
      <c r="R112" s="399">
        <v>0</v>
      </c>
      <c r="S112" s="400">
        <v>0</v>
      </c>
      <c r="T112" s="97">
        <f t="shared" si="54"/>
        <v>579182</v>
      </c>
      <c r="U112" s="94">
        <f>'[1]9. Vzdelávanie'!$Q$50</f>
        <v>574862</v>
      </c>
      <c r="V112" s="94">
        <f>'[2]9. Vzdelávanie'!$R$50</f>
        <v>4320</v>
      </c>
      <c r="W112" s="96">
        <f>'[2]9. Vzdelávanie'!$S$50</f>
        <v>0</v>
      </c>
    </row>
    <row r="113" spans="1:23" ht="15.75">
      <c r="A113" s="108"/>
      <c r="B113" s="91">
        <v>6</v>
      </c>
      <c r="C113" s="107" t="s">
        <v>285</v>
      </c>
      <c r="D113" s="93">
        <f t="shared" si="51"/>
        <v>308715</v>
      </c>
      <c r="E113" s="94">
        <v>308715</v>
      </c>
      <c r="F113" s="94">
        <f>'[2]9. Vzdelávanie'!$F$51</f>
        <v>0</v>
      </c>
      <c r="G113" s="95">
        <f>'[2]9. Vzdelávanie'!$G$51</f>
        <v>0</v>
      </c>
      <c r="H113" s="93">
        <f t="shared" si="52"/>
        <v>318029</v>
      </c>
      <c r="I113" s="94">
        <v>318029</v>
      </c>
      <c r="J113" s="96">
        <v>0</v>
      </c>
      <c r="K113" s="96">
        <v>0</v>
      </c>
      <c r="L113" s="97">
        <f t="shared" si="53"/>
        <v>409291</v>
      </c>
      <c r="M113" s="94">
        <f>'[2]9. Vzdelávanie'!$K$51</f>
        <v>323341</v>
      </c>
      <c r="N113" s="94">
        <f>'[2]9. Vzdelávanie'!$L$51</f>
        <v>85950</v>
      </c>
      <c r="O113" s="96">
        <f>'[2]9. Vzdelávanie'!$M$51</f>
        <v>0</v>
      </c>
      <c r="P113" s="396">
        <v>344064.32</v>
      </c>
      <c r="Q113" s="399">
        <v>324140</v>
      </c>
      <c r="R113" s="419">
        <v>19924.32</v>
      </c>
      <c r="S113" s="400">
        <v>0</v>
      </c>
      <c r="T113" s="97">
        <f t="shared" si="54"/>
        <v>362103</v>
      </c>
      <c r="U113" s="94">
        <f>'[1]9. Vzdelávanie'!$Q$51</f>
        <v>317103</v>
      </c>
      <c r="V113" s="94">
        <f>'[1]9. Vzdelávanie'!$R$51</f>
        <v>45000</v>
      </c>
      <c r="W113" s="96">
        <f>'[2]9. Vzdelávanie'!$S$51</f>
        <v>0</v>
      </c>
    </row>
    <row r="114" spans="1:23" ht="15.75">
      <c r="A114" s="108"/>
      <c r="B114" s="370" t="s">
        <v>286</v>
      </c>
      <c r="C114" s="361" t="s">
        <v>287</v>
      </c>
      <c r="D114" s="347">
        <f t="shared" ref="D114:W114" si="55">SUM(D115:D116)</f>
        <v>546333</v>
      </c>
      <c r="E114" s="348">
        <f t="shared" si="55"/>
        <v>546333</v>
      </c>
      <c r="F114" s="348">
        <f t="shared" si="55"/>
        <v>0</v>
      </c>
      <c r="G114" s="349">
        <f t="shared" si="55"/>
        <v>0</v>
      </c>
      <c r="H114" s="347">
        <f t="shared" si="55"/>
        <v>538949</v>
      </c>
      <c r="I114" s="348">
        <f t="shared" si="55"/>
        <v>538949</v>
      </c>
      <c r="J114" s="348">
        <f t="shared" si="55"/>
        <v>0</v>
      </c>
      <c r="K114" s="350">
        <f t="shared" si="55"/>
        <v>0</v>
      </c>
      <c r="L114" s="351">
        <f t="shared" si="55"/>
        <v>566109</v>
      </c>
      <c r="M114" s="348">
        <f t="shared" si="55"/>
        <v>566109</v>
      </c>
      <c r="N114" s="348">
        <f t="shared" si="55"/>
        <v>0</v>
      </c>
      <c r="O114" s="350">
        <f t="shared" si="55"/>
        <v>0</v>
      </c>
      <c r="P114" s="396">
        <v>566109</v>
      </c>
      <c r="Q114" s="397">
        <v>566109</v>
      </c>
      <c r="R114" s="397">
        <v>0</v>
      </c>
      <c r="S114" s="398">
        <v>0</v>
      </c>
      <c r="T114" s="351">
        <f t="shared" si="55"/>
        <v>479289</v>
      </c>
      <c r="U114" s="348">
        <f t="shared" si="55"/>
        <v>479289</v>
      </c>
      <c r="V114" s="348">
        <f t="shared" si="55"/>
        <v>0</v>
      </c>
      <c r="W114" s="350">
        <f t="shared" si="55"/>
        <v>0</v>
      </c>
    </row>
    <row r="115" spans="1:23" ht="15.75">
      <c r="A115" s="108"/>
      <c r="B115" s="91">
        <v>1</v>
      </c>
      <c r="C115" s="107" t="s">
        <v>288</v>
      </c>
      <c r="D115" s="93">
        <f>SUM(E115:G115)</f>
        <v>317206</v>
      </c>
      <c r="E115" s="94">
        <v>317206</v>
      </c>
      <c r="F115" s="94">
        <f>'[2]9. Vzdelávanie'!$F$55</f>
        <v>0</v>
      </c>
      <c r="G115" s="95">
        <f>'[2]9. Vzdelávanie'!$G$55</f>
        <v>0</v>
      </c>
      <c r="H115" s="93">
        <f>SUM(I115:K115)</f>
        <v>300158</v>
      </c>
      <c r="I115" s="94">
        <v>300158</v>
      </c>
      <c r="J115" s="96">
        <v>0</v>
      </c>
      <c r="K115" s="96">
        <v>0</v>
      </c>
      <c r="L115" s="97">
        <f>SUM(M115:O115)</f>
        <v>318002</v>
      </c>
      <c r="M115" s="94">
        <f>'[2]9. Vzdelávanie'!$K$55</f>
        <v>318002</v>
      </c>
      <c r="N115" s="94">
        <f>'[2]9. Vzdelávanie'!$L$55</f>
        <v>0</v>
      </c>
      <c r="O115" s="96">
        <f>'[2]9. Vzdelávanie'!$M$55</f>
        <v>0</v>
      </c>
      <c r="P115" s="396">
        <v>318002</v>
      </c>
      <c r="Q115" s="399">
        <v>318002</v>
      </c>
      <c r="R115" s="399">
        <v>0</v>
      </c>
      <c r="S115" s="400">
        <v>0</v>
      </c>
      <c r="T115" s="97">
        <f>SUM(U115:W115)</f>
        <v>314557</v>
      </c>
      <c r="U115" s="94">
        <f>'[1]9. Vzdelávanie'!$Q$55</f>
        <v>314557</v>
      </c>
      <c r="V115" s="94">
        <f>'[2]9. Vzdelávanie'!$R$55</f>
        <v>0</v>
      </c>
      <c r="W115" s="96">
        <f>'[2]9. Vzdelávanie'!$S$55</f>
        <v>0</v>
      </c>
    </row>
    <row r="116" spans="1:23" ht="15.75">
      <c r="A116" s="108"/>
      <c r="B116" s="91">
        <v>2</v>
      </c>
      <c r="C116" s="107" t="s">
        <v>289</v>
      </c>
      <c r="D116" s="93">
        <f>SUM(E116:G116)</f>
        <v>229127</v>
      </c>
      <c r="E116" s="94">
        <v>229127</v>
      </c>
      <c r="F116" s="94">
        <f>'[2]9. Vzdelávanie'!$F$56</f>
        <v>0</v>
      </c>
      <c r="G116" s="95">
        <f>'[2]9. Vzdelávanie'!$G$56</f>
        <v>0</v>
      </c>
      <c r="H116" s="93">
        <f>SUM(I116:K116)</f>
        <v>238791</v>
      </c>
      <c r="I116" s="94">
        <v>238791</v>
      </c>
      <c r="J116" s="96">
        <v>0</v>
      </c>
      <c r="K116" s="96">
        <v>0</v>
      </c>
      <c r="L116" s="97">
        <f>SUM(M116:O116)</f>
        <v>248107</v>
      </c>
      <c r="M116" s="94">
        <f>'[2]9. Vzdelávanie'!$K$56</f>
        <v>248107</v>
      </c>
      <c r="N116" s="94">
        <f>'[2]9. Vzdelávanie'!$L$56</f>
        <v>0</v>
      </c>
      <c r="O116" s="96">
        <f>'[2]9. Vzdelávanie'!$M$56</f>
        <v>0</v>
      </c>
      <c r="P116" s="396">
        <v>248107</v>
      </c>
      <c r="Q116" s="399">
        <v>248107</v>
      </c>
      <c r="R116" s="399">
        <v>0</v>
      </c>
      <c r="S116" s="400">
        <v>0</v>
      </c>
      <c r="T116" s="97">
        <f>SUM(U116:W116)</f>
        <v>164732</v>
      </c>
      <c r="U116" s="94">
        <f>'[1]9. Vzdelávanie'!$Q$56</f>
        <v>164732</v>
      </c>
      <c r="V116" s="94">
        <f>'[2]9. Vzdelávanie'!$R$56</f>
        <v>0</v>
      </c>
      <c r="W116" s="96">
        <f>'[2]9. Vzdelávanie'!$S$56</f>
        <v>0</v>
      </c>
    </row>
    <row r="117" spans="1:23" ht="15.75">
      <c r="A117" s="108"/>
      <c r="B117" s="376" t="s">
        <v>290</v>
      </c>
      <c r="C117" s="361" t="s">
        <v>291</v>
      </c>
      <c r="D117" s="347">
        <f>SUM(E117:G117)</f>
        <v>131871</v>
      </c>
      <c r="E117" s="348">
        <v>131871</v>
      </c>
      <c r="F117" s="348">
        <f>'[2]9. Vzdelávanie'!$F$57</f>
        <v>0</v>
      </c>
      <c r="G117" s="349">
        <f>'[2]9. Vzdelávanie'!$G$57</f>
        <v>0</v>
      </c>
      <c r="H117" s="347">
        <f>SUM(I117:K117)</f>
        <v>154105.49</v>
      </c>
      <c r="I117" s="348">
        <v>154105.49</v>
      </c>
      <c r="J117" s="348">
        <v>0</v>
      </c>
      <c r="K117" s="350">
        <v>0</v>
      </c>
      <c r="L117" s="351">
        <f>SUM(M117:O117)</f>
        <v>150547</v>
      </c>
      <c r="M117" s="348">
        <f>'[2]9. Vzdelávanie'!$K$57</f>
        <v>150547</v>
      </c>
      <c r="N117" s="348">
        <f>'[2]9. Vzdelávanie'!$L$57</f>
        <v>0</v>
      </c>
      <c r="O117" s="350">
        <f>'[2]9. Vzdelávanie'!$M$57</f>
        <v>0</v>
      </c>
      <c r="P117" s="396">
        <v>157758.09</v>
      </c>
      <c r="Q117" s="420">
        <v>157758.09</v>
      </c>
      <c r="R117" s="397">
        <v>0</v>
      </c>
      <c r="S117" s="398">
        <v>0</v>
      </c>
      <c r="T117" s="351">
        <f>SUM(U117:W117)</f>
        <v>150056</v>
      </c>
      <c r="U117" s="348">
        <f>'[2]9. Vzdelávanie'!$Q$57</f>
        <v>150056</v>
      </c>
      <c r="V117" s="348">
        <f>'[2]9. Vzdelávanie'!$R$57</f>
        <v>0</v>
      </c>
      <c r="W117" s="350">
        <f>'[2]9. Vzdelávanie'!$S$57</f>
        <v>0</v>
      </c>
    </row>
    <row r="118" spans="1:23" ht="13.5">
      <c r="A118" s="108"/>
      <c r="B118" s="376" t="s">
        <v>292</v>
      </c>
      <c r="C118" s="377" t="s">
        <v>293</v>
      </c>
      <c r="D118" s="347">
        <f>SUM(E118:G118)</f>
        <v>204439</v>
      </c>
      <c r="E118" s="348">
        <v>204439</v>
      </c>
      <c r="F118" s="348"/>
      <c r="G118" s="349">
        <f>'[2]9. Vzdelávanie'!$G$67</f>
        <v>0</v>
      </c>
      <c r="H118" s="347">
        <f>SUM(I118:K118)</f>
        <v>195970.49</v>
      </c>
      <c r="I118" s="348">
        <v>195488.49</v>
      </c>
      <c r="J118" s="348">
        <v>482</v>
      </c>
      <c r="K118" s="350">
        <v>0</v>
      </c>
      <c r="L118" s="351">
        <f>SUM(M118:O118)</f>
        <v>200578</v>
      </c>
      <c r="M118" s="348">
        <f>'[2]9. Vzdelávanie'!$K$67</f>
        <v>200578</v>
      </c>
      <c r="N118" s="348">
        <f>'[2]9. Vzdelávanie'!$L$67</f>
        <v>0</v>
      </c>
      <c r="O118" s="350">
        <f>'[2]9. Vzdelávanie'!$M$67</f>
        <v>0</v>
      </c>
      <c r="P118" s="396">
        <v>201502.34</v>
      </c>
      <c r="Q118" s="420">
        <v>201502.34</v>
      </c>
      <c r="R118" s="397">
        <v>0</v>
      </c>
      <c r="S118" s="398">
        <v>0</v>
      </c>
      <c r="T118" s="351">
        <f>SUM(U118:W118)</f>
        <v>243590</v>
      </c>
      <c r="U118" s="348">
        <f>'[2]9. Vzdelávanie'!$Q$67</f>
        <v>243590</v>
      </c>
      <c r="V118" s="348">
        <f>'[2]9. Vzdelávanie'!$R$67</f>
        <v>0</v>
      </c>
      <c r="W118" s="350">
        <f>'[2]9. Vzdelávanie'!$S$67</f>
        <v>0</v>
      </c>
    </row>
    <row r="119" spans="1:23" ht="14.25" thickBot="1">
      <c r="A119" s="108"/>
      <c r="B119" s="378" t="s">
        <v>294</v>
      </c>
      <c r="C119" s="379" t="s">
        <v>295</v>
      </c>
      <c r="D119" s="355">
        <f>SUM(E119:G119)</f>
        <v>0</v>
      </c>
      <c r="E119" s="356">
        <v>0</v>
      </c>
      <c r="F119" s="356">
        <f>'[2]9. Vzdelávanie'!$F$68</f>
        <v>0</v>
      </c>
      <c r="G119" s="357">
        <f>'[2]9. Vzdelávanie'!$G$68</f>
        <v>0</v>
      </c>
      <c r="H119" s="363">
        <v>0</v>
      </c>
      <c r="I119" s="358">
        <v>0</v>
      </c>
      <c r="J119" s="358">
        <v>0</v>
      </c>
      <c r="K119" s="359">
        <v>0</v>
      </c>
      <c r="L119" s="364">
        <f>SUM(M119:O119)</f>
        <v>0</v>
      </c>
      <c r="M119" s="356">
        <f>'[2]9. Vzdelávanie'!$K$68</f>
        <v>0</v>
      </c>
      <c r="N119" s="356">
        <f>'[2]9. Vzdelávanie'!$L$68</f>
        <v>0</v>
      </c>
      <c r="O119" s="365">
        <f>'[2]9. Vzdelávanie'!$M$68</f>
        <v>0</v>
      </c>
      <c r="P119" s="406">
        <v>0</v>
      </c>
      <c r="Q119" s="407">
        <v>0</v>
      </c>
      <c r="R119" s="407">
        <v>0</v>
      </c>
      <c r="S119" s="408">
        <v>0</v>
      </c>
      <c r="T119" s="351">
        <f>SUM(U119:W119)</f>
        <v>0</v>
      </c>
      <c r="U119" s="356">
        <f>'[2]9. Vzdelávanie'!$Q$68</f>
        <v>0</v>
      </c>
      <c r="V119" s="356">
        <f>'[2]9. Vzdelávanie'!$R$68</f>
        <v>0</v>
      </c>
      <c r="W119" s="365">
        <f>'[2]9. Vzdelávanie'!$S$68</f>
        <v>0</v>
      </c>
    </row>
    <row r="120" spans="1:23" s="82" customFormat="1" ht="14.25">
      <c r="A120" s="116"/>
      <c r="B120" s="329" t="s">
        <v>296</v>
      </c>
      <c r="C120" s="334"/>
      <c r="D120" s="324">
        <f t="shared" ref="D120:W120" si="56">D121+D122+D129</f>
        <v>238491</v>
      </c>
      <c r="E120" s="325">
        <f t="shared" si="56"/>
        <v>238491</v>
      </c>
      <c r="F120" s="325">
        <f t="shared" si="56"/>
        <v>0</v>
      </c>
      <c r="G120" s="326">
        <f t="shared" si="56"/>
        <v>0</v>
      </c>
      <c r="H120" s="324">
        <f t="shared" si="56"/>
        <v>192187.74</v>
      </c>
      <c r="I120" s="325">
        <f t="shared" si="56"/>
        <v>191345</v>
      </c>
      <c r="J120" s="325">
        <f t="shared" si="56"/>
        <v>842.74</v>
      </c>
      <c r="K120" s="327">
        <f t="shared" si="56"/>
        <v>0</v>
      </c>
      <c r="L120" s="324">
        <f t="shared" si="56"/>
        <v>737453</v>
      </c>
      <c r="M120" s="325">
        <f t="shared" si="56"/>
        <v>249903</v>
      </c>
      <c r="N120" s="325">
        <f t="shared" si="56"/>
        <v>487550</v>
      </c>
      <c r="O120" s="327">
        <f t="shared" si="56"/>
        <v>0</v>
      </c>
      <c r="P120" s="421">
        <v>773128.95</v>
      </c>
      <c r="Q120" s="405">
        <v>293226.87</v>
      </c>
      <c r="R120" s="405">
        <v>479902.08</v>
      </c>
      <c r="S120" s="409">
        <v>0</v>
      </c>
      <c r="T120" s="324">
        <f t="shared" si="56"/>
        <v>355380</v>
      </c>
      <c r="U120" s="325">
        <f t="shared" si="56"/>
        <v>358446</v>
      </c>
      <c r="V120" s="325">
        <f t="shared" si="56"/>
        <v>804</v>
      </c>
      <c r="W120" s="327">
        <f t="shared" si="56"/>
        <v>0</v>
      </c>
    </row>
    <row r="121" spans="1:23" ht="16.5">
      <c r="A121" s="84"/>
      <c r="B121" s="370" t="s">
        <v>297</v>
      </c>
      <c r="C121" s="366" t="s">
        <v>298</v>
      </c>
      <c r="D121" s="347">
        <f>SUM(E121:G121)</f>
        <v>1794</v>
      </c>
      <c r="E121" s="348">
        <v>1794</v>
      </c>
      <c r="F121" s="348">
        <f>'[2]10. Šport'!$F$4</f>
        <v>0</v>
      </c>
      <c r="G121" s="349">
        <f>'[2]10. Šport'!$G$4</f>
        <v>0</v>
      </c>
      <c r="H121" s="347">
        <f>SUM(I121:K121)</f>
        <v>456</v>
      </c>
      <c r="I121" s="348">
        <v>456</v>
      </c>
      <c r="J121" s="348">
        <v>0</v>
      </c>
      <c r="K121" s="350">
        <v>0</v>
      </c>
      <c r="L121" s="347">
        <f>SUM(M121:O121)</f>
        <v>700</v>
      </c>
      <c r="M121" s="348">
        <f>'[2]10. Šport'!$K$4</f>
        <v>700</v>
      </c>
      <c r="N121" s="348">
        <f>'[2]10. Šport'!$L$4</f>
        <v>0</v>
      </c>
      <c r="O121" s="350">
        <f>'[2]10. Šport'!$M$4</f>
        <v>0</v>
      </c>
      <c r="P121" s="422">
        <v>242.5</v>
      </c>
      <c r="Q121" s="397">
        <v>242.5</v>
      </c>
      <c r="R121" s="397">
        <v>0</v>
      </c>
      <c r="S121" s="398">
        <v>0</v>
      </c>
      <c r="T121" s="347">
        <f>SUM(U121:W121)</f>
        <v>500</v>
      </c>
      <c r="U121" s="348">
        <f>'[2]10. Šport'!$Q$4</f>
        <v>500</v>
      </c>
      <c r="V121" s="348">
        <f>'[2]10. Šport'!$R$4</f>
        <v>0</v>
      </c>
      <c r="W121" s="350">
        <f>'[2]10. Šport'!$S$4</f>
        <v>0</v>
      </c>
    </row>
    <row r="122" spans="1:23" ht="15.75">
      <c r="A122" s="84"/>
      <c r="B122" s="370" t="s">
        <v>299</v>
      </c>
      <c r="C122" s="361" t="s">
        <v>300</v>
      </c>
      <c r="D122" s="347">
        <f t="shared" ref="D122:V122" si="57">SUM(D123:D127)</f>
        <v>167023</v>
      </c>
      <c r="E122" s="348">
        <f t="shared" si="57"/>
        <v>167023</v>
      </c>
      <c r="F122" s="348">
        <f t="shared" si="57"/>
        <v>0</v>
      </c>
      <c r="G122" s="349">
        <f t="shared" si="57"/>
        <v>0</v>
      </c>
      <c r="H122" s="347">
        <f t="shared" si="57"/>
        <v>141731.74</v>
      </c>
      <c r="I122" s="348">
        <f t="shared" si="57"/>
        <v>140889</v>
      </c>
      <c r="J122" s="348">
        <f t="shared" si="57"/>
        <v>842.74</v>
      </c>
      <c r="K122" s="350">
        <f t="shared" si="57"/>
        <v>0</v>
      </c>
      <c r="L122" s="347">
        <f t="shared" si="57"/>
        <v>736753</v>
      </c>
      <c r="M122" s="348">
        <f t="shared" si="57"/>
        <v>249203</v>
      </c>
      <c r="N122" s="348">
        <f t="shared" si="57"/>
        <v>487550</v>
      </c>
      <c r="O122" s="350">
        <f t="shared" si="57"/>
        <v>0</v>
      </c>
      <c r="P122" s="422">
        <v>722886.45</v>
      </c>
      <c r="Q122" s="397">
        <v>242984.37</v>
      </c>
      <c r="R122" s="397">
        <v>479902.08</v>
      </c>
      <c r="S122" s="398">
        <v>0</v>
      </c>
      <c r="T122" s="347">
        <f t="shared" si="57"/>
        <v>351880</v>
      </c>
      <c r="U122" s="348">
        <f>SUM(U123:U128)</f>
        <v>354946</v>
      </c>
      <c r="V122" s="348">
        <f t="shared" si="57"/>
        <v>804</v>
      </c>
      <c r="W122" s="350">
        <f>SUM(W123:W128)</f>
        <v>0</v>
      </c>
    </row>
    <row r="123" spans="1:23" ht="15.75">
      <c r="A123" s="84"/>
      <c r="B123" s="91">
        <v>1</v>
      </c>
      <c r="C123" s="107" t="s">
        <v>301</v>
      </c>
      <c r="D123" s="93">
        <f t="shared" ref="D123:D129" si="58">SUM(E123:G123)</f>
        <v>58794</v>
      </c>
      <c r="E123" s="94">
        <v>58794</v>
      </c>
      <c r="F123" s="94">
        <f>'[2]10. Šport'!$F$9</f>
        <v>0</v>
      </c>
      <c r="G123" s="95">
        <f>'[2]10. Šport'!$G$9</f>
        <v>0</v>
      </c>
      <c r="H123" s="93">
        <f t="shared" ref="H123:H129" si="59">SUM(I123:K123)</f>
        <v>16299</v>
      </c>
      <c r="I123" s="94">
        <v>16299</v>
      </c>
      <c r="J123" s="94">
        <v>0</v>
      </c>
      <c r="K123" s="96">
        <v>0</v>
      </c>
      <c r="L123" s="93">
        <f t="shared" ref="L123:L129" si="60">SUM(M123:O123)</f>
        <v>52949</v>
      </c>
      <c r="M123" s="94">
        <f>'[2]10. Šport'!$K$9</f>
        <v>52949</v>
      </c>
      <c r="N123" s="94">
        <f>'[2]10. Šport'!$L$9</f>
        <v>0</v>
      </c>
      <c r="O123" s="96">
        <f>'[2]10. Šport'!$M$9</f>
        <v>0</v>
      </c>
      <c r="P123" s="422">
        <v>52074.76</v>
      </c>
      <c r="Q123" s="399">
        <v>52074.76</v>
      </c>
      <c r="R123" s="399">
        <v>0</v>
      </c>
      <c r="S123" s="400">
        <v>0</v>
      </c>
      <c r="T123" s="93">
        <f t="shared" ref="T123:T129" si="61">SUM(U123:W123)</f>
        <v>39600</v>
      </c>
      <c r="U123" s="94">
        <f>'[2]10. Šport'!$Q$9</f>
        <v>39600</v>
      </c>
      <c r="V123" s="94">
        <f>'[2]10. Šport'!$R$9</f>
        <v>0</v>
      </c>
      <c r="W123" s="96">
        <f>'[2]10. Šport'!$S$9</f>
        <v>0</v>
      </c>
    </row>
    <row r="124" spans="1:23" ht="15.75">
      <c r="A124" s="84"/>
      <c r="B124" s="91">
        <v>2</v>
      </c>
      <c r="C124" s="107" t="s">
        <v>302</v>
      </c>
      <c r="D124" s="93">
        <f t="shared" si="58"/>
        <v>43777</v>
      </c>
      <c r="E124" s="94">
        <v>43777</v>
      </c>
      <c r="F124" s="94">
        <v>0</v>
      </c>
      <c r="G124" s="95">
        <f>'[2]10. Šport'!$G$20</f>
        <v>0</v>
      </c>
      <c r="H124" s="93">
        <f t="shared" si="59"/>
        <v>27963.74</v>
      </c>
      <c r="I124" s="94">
        <v>27121</v>
      </c>
      <c r="J124" s="94">
        <f>'[2]10. Šport'!$I$20</f>
        <v>842.74</v>
      </c>
      <c r="K124" s="96">
        <v>0</v>
      </c>
      <c r="L124" s="93">
        <f t="shared" si="60"/>
        <v>575238</v>
      </c>
      <c r="M124" s="94">
        <f>'[2]10. Šport'!$K$20</f>
        <v>87688</v>
      </c>
      <c r="N124" s="94">
        <f>'[2]10. Šport'!$L$20</f>
        <v>487550</v>
      </c>
      <c r="O124" s="96">
        <f>'[2]10. Šport'!$M$20</f>
        <v>0</v>
      </c>
      <c r="P124" s="422">
        <v>567083.27</v>
      </c>
      <c r="Q124" s="399">
        <v>87181.19</v>
      </c>
      <c r="R124" s="399">
        <v>479902.08</v>
      </c>
      <c r="S124" s="400">
        <v>0</v>
      </c>
      <c r="T124" s="93">
        <f t="shared" si="61"/>
        <v>89380</v>
      </c>
      <c r="U124" s="94">
        <f>'[2]10. Šport'!$Q$20</f>
        <v>88576</v>
      </c>
      <c r="V124" s="94">
        <f>'[2]10. Šport'!$R$20</f>
        <v>804</v>
      </c>
      <c r="W124" s="96">
        <f>'[2]10. Šport'!$S$20</f>
        <v>0</v>
      </c>
    </row>
    <row r="125" spans="1:23" ht="15.75">
      <c r="A125" s="84"/>
      <c r="B125" s="91">
        <v>3</v>
      </c>
      <c r="C125" s="107" t="s">
        <v>303</v>
      </c>
      <c r="D125" s="93">
        <f t="shared" si="58"/>
        <v>11086</v>
      </c>
      <c r="E125" s="94">
        <v>11086</v>
      </c>
      <c r="F125" s="94">
        <f>'[2]10. Šport'!$F$32</f>
        <v>0</v>
      </c>
      <c r="G125" s="95">
        <f>'[2]10. Šport'!$G$32</f>
        <v>0</v>
      </c>
      <c r="H125" s="93">
        <f t="shared" si="59"/>
        <v>12071</v>
      </c>
      <c r="I125" s="94">
        <v>12071</v>
      </c>
      <c r="J125" s="94">
        <v>0</v>
      </c>
      <c r="K125" s="96">
        <v>0</v>
      </c>
      <c r="L125" s="93">
        <f t="shared" si="60"/>
        <v>18395</v>
      </c>
      <c r="M125" s="94">
        <f>'[2]10. Šport'!$K$32</f>
        <v>18395</v>
      </c>
      <c r="N125" s="94">
        <f>'[2]10. Šport'!$L$32</f>
        <v>0</v>
      </c>
      <c r="O125" s="96">
        <f>'[2]10. Šport'!$M$32</f>
        <v>0</v>
      </c>
      <c r="P125" s="422">
        <v>15001.11</v>
      </c>
      <c r="Q125" s="399">
        <v>15001.11</v>
      </c>
      <c r="R125" s="399">
        <v>0</v>
      </c>
      <c r="S125" s="400">
        <v>0</v>
      </c>
      <c r="T125" s="93">
        <f t="shared" si="61"/>
        <v>17400</v>
      </c>
      <c r="U125" s="94">
        <f>'[2]10. Šport'!$Q$32</f>
        <v>17400</v>
      </c>
      <c r="V125" s="94">
        <f>'[2]10. Šport'!$R$32</f>
        <v>0</v>
      </c>
      <c r="W125" s="96">
        <f>'[2]10. Šport'!$S$32</f>
        <v>0</v>
      </c>
    </row>
    <row r="126" spans="1:23" ht="15.75">
      <c r="A126" s="84"/>
      <c r="B126" s="91">
        <v>4</v>
      </c>
      <c r="C126" s="107" t="s">
        <v>304</v>
      </c>
      <c r="D126" s="93">
        <f t="shared" si="58"/>
        <v>51578.5</v>
      </c>
      <c r="E126" s="94">
        <v>51578.5</v>
      </c>
      <c r="F126" s="94">
        <f>'[2]10. Šport'!$F$38</f>
        <v>0</v>
      </c>
      <c r="G126" s="95">
        <f>'[2]10. Šport'!$G$38</f>
        <v>0</v>
      </c>
      <c r="H126" s="93">
        <f t="shared" si="59"/>
        <v>83846</v>
      </c>
      <c r="I126" s="94">
        <v>83846</v>
      </c>
      <c r="J126" s="94">
        <v>0</v>
      </c>
      <c r="K126" s="96">
        <v>0</v>
      </c>
      <c r="L126" s="93">
        <f t="shared" si="60"/>
        <v>86840</v>
      </c>
      <c r="M126" s="94">
        <f>'[2]10. Šport'!$K$38</f>
        <v>86840</v>
      </c>
      <c r="N126" s="94">
        <f>'[2]10. Šport'!$L$38</f>
        <v>0</v>
      </c>
      <c r="O126" s="96">
        <f>'[2]10. Šport'!$M$38</f>
        <v>0</v>
      </c>
      <c r="P126" s="422">
        <v>85409.57</v>
      </c>
      <c r="Q126" s="399">
        <v>85409.57</v>
      </c>
      <c r="R126" s="399">
        <v>0</v>
      </c>
      <c r="S126" s="400">
        <v>0</v>
      </c>
      <c r="T126" s="93">
        <f t="shared" si="61"/>
        <v>202000</v>
      </c>
      <c r="U126" s="94">
        <f>'[1]10. Šport'!$Q$38</f>
        <v>202000</v>
      </c>
      <c r="V126" s="94">
        <f>'[2]10. Šport'!$R$38</f>
        <v>0</v>
      </c>
      <c r="W126" s="96">
        <f>'[2]10. Šport'!$S$38</f>
        <v>0</v>
      </c>
    </row>
    <row r="127" spans="1:23" ht="15.75">
      <c r="A127" s="84"/>
      <c r="B127" s="91">
        <v>5</v>
      </c>
      <c r="C127" s="107" t="s">
        <v>305</v>
      </c>
      <c r="D127" s="93">
        <f t="shared" si="58"/>
        <v>1787.5</v>
      </c>
      <c r="E127" s="94">
        <v>1787.5</v>
      </c>
      <c r="F127" s="94">
        <f>'[2]10. Šport'!$F$50</f>
        <v>0</v>
      </c>
      <c r="G127" s="95">
        <f>'[2]10. Šport'!$G$50</f>
        <v>0</v>
      </c>
      <c r="H127" s="93">
        <f t="shared" si="59"/>
        <v>1552</v>
      </c>
      <c r="I127" s="94">
        <v>1552</v>
      </c>
      <c r="J127" s="94">
        <v>0</v>
      </c>
      <c r="K127" s="96">
        <v>0</v>
      </c>
      <c r="L127" s="93">
        <f t="shared" si="60"/>
        <v>3331</v>
      </c>
      <c r="M127" s="94">
        <f>'[2]10. Šport'!$K$50</f>
        <v>3331</v>
      </c>
      <c r="N127" s="94">
        <f>'[2]10. Šport'!$L$50</f>
        <v>0</v>
      </c>
      <c r="O127" s="96">
        <f>'[2]10. Šport'!$M$50</f>
        <v>0</v>
      </c>
      <c r="P127" s="422">
        <v>3317.74</v>
      </c>
      <c r="Q127" s="399">
        <v>3317.74</v>
      </c>
      <c r="R127" s="399">
        <v>0</v>
      </c>
      <c r="S127" s="400">
        <v>0</v>
      </c>
      <c r="T127" s="93">
        <f t="shared" si="61"/>
        <v>3500</v>
      </c>
      <c r="U127" s="94">
        <f>'[2]10. Šport'!$Q$50</f>
        <v>3500</v>
      </c>
      <c r="V127" s="94">
        <f>'[2]10. Šport'!$R$50</f>
        <v>0</v>
      </c>
      <c r="W127" s="96">
        <f>'[2]10. Šport'!$S$50</f>
        <v>0</v>
      </c>
    </row>
    <row r="128" spans="1:23" ht="15.75">
      <c r="A128" s="84"/>
      <c r="B128" s="298">
        <v>6</v>
      </c>
      <c r="C128" s="299" t="s">
        <v>386</v>
      </c>
      <c r="D128" s="111"/>
      <c r="E128" s="105"/>
      <c r="F128" s="105"/>
      <c r="G128" s="119"/>
      <c r="H128" s="111"/>
      <c r="I128" s="105"/>
      <c r="J128" s="105"/>
      <c r="K128" s="106"/>
      <c r="L128" s="111"/>
      <c r="M128" s="105"/>
      <c r="N128" s="105"/>
      <c r="O128" s="119"/>
      <c r="P128" s="422">
        <v>0</v>
      </c>
      <c r="Q128" s="399">
        <v>0</v>
      </c>
      <c r="R128" s="399">
        <v>0</v>
      </c>
      <c r="S128" s="400">
        <v>0</v>
      </c>
      <c r="T128" s="429">
        <f>SUM(U128:W128)</f>
        <v>3870</v>
      </c>
      <c r="U128" s="105">
        <f>'[1]10. Šport'!$Q$55</f>
        <v>3870</v>
      </c>
      <c r="V128" s="105">
        <f>'[2]10. Šport'!$R$56</f>
        <v>0</v>
      </c>
      <c r="W128" s="106">
        <f>'[2]10. Šport'!$S$56</f>
        <v>0</v>
      </c>
    </row>
    <row r="129" spans="1:23" ht="17.25" thickBot="1">
      <c r="A129" s="84"/>
      <c r="B129" s="367" t="s">
        <v>306</v>
      </c>
      <c r="C129" s="368" t="s">
        <v>307</v>
      </c>
      <c r="D129" s="355">
        <f t="shared" si="58"/>
        <v>69674</v>
      </c>
      <c r="E129" s="356">
        <v>69674</v>
      </c>
      <c r="F129" s="356">
        <f>'[2]10. Šport'!$F$59</f>
        <v>0</v>
      </c>
      <c r="G129" s="357">
        <f>'[2]10. Šport'!$G$59</f>
        <v>0</v>
      </c>
      <c r="H129" s="363">
        <f t="shared" si="59"/>
        <v>50000</v>
      </c>
      <c r="I129" s="358">
        <v>50000</v>
      </c>
      <c r="J129" s="358">
        <v>0</v>
      </c>
      <c r="K129" s="359">
        <v>0</v>
      </c>
      <c r="L129" s="355">
        <f t="shared" si="60"/>
        <v>0</v>
      </c>
      <c r="M129" s="356">
        <f>'[2]10. Šport'!$K$59</f>
        <v>0</v>
      </c>
      <c r="N129" s="356">
        <f>'[2]10. Šport'!$L$59</f>
        <v>0</v>
      </c>
      <c r="O129" s="365">
        <f>'[2]10. Šport'!$M$59</f>
        <v>0</v>
      </c>
      <c r="P129" s="423">
        <v>50000</v>
      </c>
      <c r="Q129" s="407">
        <v>50000</v>
      </c>
      <c r="R129" s="407">
        <v>0</v>
      </c>
      <c r="S129" s="408">
        <v>0</v>
      </c>
      <c r="T129" s="355">
        <f t="shared" si="61"/>
        <v>3000</v>
      </c>
      <c r="U129" s="356">
        <f>'[2]10. Šport'!$Q$59</f>
        <v>3000</v>
      </c>
      <c r="V129" s="356">
        <f>'[2]10. Šport'!$R$59</f>
        <v>0</v>
      </c>
      <c r="W129" s="365">
        <f>'[2]10. Šport'!$S$59</f>
        <v>0</v>
      </c>
    </row>
    <row r="130" spans="1:23" s="82" customFormat="1" ht="14.25">
      <c r="B130" s="329" t="s">
        <v>308</v>
      </c>
      <c r="C130" s="334"/>
      <c r="D130" s="324">
        <f t="shared" ref="D130:K130" si="62">D131+D132+D137+D138</f>
        <v>892554.98</v>
      </c>
      <c r="E130" s="325">
        <f t="shared" si="62"/>
        <v>516693.98</v>
      </c>
      <c r="F130" s="325">
        <f t="shared" si="62"/>
        <v>375861</v>
      </c>
      <c r="G130" s="326">
        <f t="shared" si="62"/>
        <v>0</v>
      </c>
      <c r="H130" s="324">
        <f t="shared" si="62"/>
        <v>482396.27000000008</v>
      </c>
      <c r="I130" s="325">
        <f t="shared" si="62"/>
        <v>404532.52000000008</v>
      </c>
      <c r="J130" s="325">
        <f t="shared" si="62"/>
        <v>77863.75</v>
      </c>
      <c r="K130" s="327">
        <f t="shared" si="62"/>
        <v>0</v>
      </c>
      <c r="L130" s="328">
        <f>L131+L132+L138+L137</f>
        <v>487055</v>
      </c>
      <c r="M130" s="325">
        <f>M131+M132+M137+M138</f>
        <v>440355</v>
      </c>
      <c r="N130" s="325">
        <f>N131+N132+N137+N138</f>
        <v>46700</v>
      </c>
      <c r="O130" s="327">
        <f>O131+O132+O137+O138</f>
        <v>0</v>
      </c>
      <c r="P130" s="404">
        <v>437280.51</v>
      </c>
      <c r="Q130" s="405">
        <v>394199.44</v>
      </c>
      <c r="R130" s="405">
        <v>45000</v>
      </c>
      <c r="S130" s="409">
        <v>0</v>
      </c>
      <c r="T130" s="328">
        <f>T131+T132+T138+T137</f>
        <v>485131</v>
      </c>
      <c r="U130" s="325">
        <f>U131+U132+U137+U138</f>
        <v>420043</v>
      </c>
      <c r="V130" s="325">
        <f>V131+V132+V137+V138</f>
        <v>65088</v>
      </c>
      <c r="W130" s="327">
        <f>W131+W132+W137+W138</f>
        <v>0</v>
      </c>
    </row>
    <row r="131" spans="1:23" ht="16.5">
      <c r="A131" s="84"/>
      <c r="B131" s="370" t="s">
        <v>309</v>
      </c>
      <c r="C131" s="366" t="s">
        <v>310</v>
      </c>
      <c r="D131" s="347">
        <f>SUM(E131:G131)</f>
        <v>9270</v>
      </c>
      <c r="E131" s="348">
        <v>9270</v>
      </c>
      <c r="F131" s="348">
        <f>'[2]11. Kultúra'!$F$4</f>
        <v>0</v>
      </c>
      <c r="G131" s="349">
        <f>'[2]11. Kultúra'!$G$4</f>
        <v>0</v>
      </c>
      <c r="H131" s="347">
        <f>SUM(I131:K131)</f>
        <v>2065.69</v>
      </c>
      <c r="I131" s="348">
        <f>'[2]11. Kultúra'!$H$4</f>
        <v>2065.69</v>
      </c>
      <c r="J131" s="348">
        <f>'[2]11. Kultúra'!$I$4</f>
        <v>0</v>
      </c>
      <c r="K131" s="350">
        <f>'[2]11. Kultúra'!$J$4</f>
        <v>0</v>
      </c>
      <c r="L131" s="351">
        <f>SUM(M131:O131)</f>
        <v>1600</v>
      </c>
      <c r="M131" s="348">
        <f>'[2]11. Kultúra'!$K$4</f>
        <v>1600</v>
      </c>
      <c r="N131" s="348">
        <f>'[2]11. Kultúra'!$L$4</f>
        <v>0</v>
      </c>
      <c r="O131" s="350">
        <f>'[2]11. Kultúra'!$M$4</f>
        <v>0</v>
      </c>
      <c r="P131" s="396">
        <v>3434.8</v>
      </c>
      <c r="Q131" s="397">
        <v>3434.8</v>
      </c>
      <c r="R131" s="397">
        <v>0</v>
      </c>
      <c r="S131" s="398">
        <v>0</v>
      </c>
      <c r="T131" s="351">
        <f>SUM(U131:W131)</f>
        <v>3230</v>
      </c>
      <c r="U131" s="348">
        <f>'[2]11. Kultúra'!$Q$4</f>
        <v>3230</v>
      </c>
      <c r="V131" s="348">
        <f>'[2]11. Kultúra'!$R$4</f>
        <v>0</v>
      </c>
      <c r="W131" s="350">
        <f>'[2]11. Kultúra'!$S$4</f>
        <v>0</v>
      </c>
    </row>
    <row r="132" spans="1:23" ht="15.75">
      <c r="A132" s="84"/>
      <c r="B132" s="370" t="s">
        <v>311</v>
      </c>
      <c r="C132" s="361" t="s">
        <v>312</v>
      </c>
      <c r="D132" s="347">
        <f t="shared" ref="D132:W132" si="63">SUM(D133:D136)</f>
        <v>830494.98</v>
      </c>
      <c r="E132" s="348">
        <f t="shared" si="63"/>
        <v>474163.98</v>
      </c>
      <c r="F132" s="348">
        <f t="shared" si="63"/>
        <v>356331</v>
      </c>
      <c r="G132" s="349">
        <f t="shared" si="63"/>
        <v>0</v>
      </c>
      <c r="H132" s="347">
        <f t="shared" si="63"/>
        <v>455834.78000000009</v>
      </c>
      <c r="I132" s="348">
        <f t="shared" si="63"/>
        <v>397501.03000000009</v>
      </c>
      <c r="J132" s="348">
        <f t="shared" si="63"/>
        <v>58333.75</v>
      </c>
      <c r="K132" s="350">
        <f t="shared" si="63"/>
        <v>0</v>
      </c>
      <c r="L132" s="351">
        <f t="shared" si="63"/>
        <v>482155</v>
      </c>
      <c r="M132" s="348">
        <f t="shared" si="63"/>
        <v>435455</v>
      </c>
      <c r="N132" s="348">
        <f t="shared" si="63"/>
        <v>46700</v>
      </c>
      <c r="O132" s="350">
        <f t="shared" si="63"/>
        <v>0</v>
      </c>
      <c r="P132" s="396">
        <v>430545.71</v>
      </c>
      <c r="Q132" s="397">
        <v>387464.64</v>
      </c>
      <c r="R132" s="397">
        <v>45000</v>
      </c>
      <c r="S132" s="398">
        <v>0</v>
      </c>
      <c r="T132" s="351">
        <f t="shared" si="63"/>
        <v>481601</v>
      </c>
      <c r="U132" s="348">
        <f t="shared" si="63"/>
        <v>416513</v>
      </c>
      <c r="V132" s="348">
        <f t="shared" si="63"/>
        <v>65088</v>
      </c>
      <c r="W132" s="350">
        <f t="shared" si="63"/>
        <v>0</v>
      </c>
    </row>
    <row r="133" spans="1:23" ht="15.75">
      <c r="A133" s="84"/>
      <c r="B133" s="91">
        <v>1</v>
      </c>
      <c r="C133" s="107" t="s">
        <v>313</v>
      </c>
      <c r="D133" s="93">
        <f t="shared" ref="D133:D138" si="64">SUM(E133:G133)</f>
        <v>383692.49</v>
      </c>
      <c r="E133" s="94">
        <v>107434.49</v>
      </c>
      <c r="F133" s="94">
        <v>276258</v>
      </c>
      <c r="G133" s="95">
        <f>'[2]11. Kultúra'!$G$19</f>
        <v>0</v>
      </c>
      <c r="H133" s="93">
        <f t="shared" ref="H133:H138" si="65">SUM(I133:K133)</f>
        <v>169272.54</v>
      </c>
      <c r="I133" s="94">
        <f>'[2]11. Kultúra'!$H$19</f>
        <v>115732.79000000001</v>
      </c>
      <c r="J133" s="94">
        <f>'[2]11. Kultúra'!$I$19</f>
        <v>53539.75</v>
      </c>
      <c r="K133" s="96">
        <f>'[2]11. Kultúra'!$J$19</f>
        <v>0</v>
      </c>
      <c r="L133" s="97">
        <f t="shared" ref="L133:L138" si="66">SUM(M133:O133)</f>
        <v>111500</v>
      </c>
      <c r="M133" s="94">
        <f>'[2]11. Kultúra'!$K$19</f>
        <v>111500</v>
      </c>
      <c r="N133" s="94">
        <f>'[2]11. Kultúra'!$L$19</f>
        <v>0</v>
      </c>
      <c r="O133" s="96">
        <f>'[2]11. Kultúra'!$M$19</f>
        <v>0</v>
      </c>
      <c r="P133" s="396">
        <v>100378.95</v>
      </c>
      <c r="Q133" s="399">
        <v>100378.95</v>
      </c>
      <c r="R133" s="399">
        <v>0</v>
      </c>
      <c r="S133" s="400">
        <v>0</v>
      </c>
      <c r="T133" s="97">
        <f t="shared" ref="T133:T138" si="67">SUM(U133:W133)</f>
        <v>109500</v>
      </c>
      <c r="U133" s="94">
        <f>'[2]11. Kultúra'!$Q$19</f>
        <v>109500</v>
      </c>
      <c r="V133" s="94">
        <f>'[2]11. Kultúra'!$R$19</f>
        <v>0</v>
      </c>
      <c r="W133" s="96">
        <f>'[2]11. Kultúra'!$S$19</f>
        <v>0</v>
      </c>
    </row>
    <row r="134" spans="1:23" ht="15.75">
      <c r="A134" s="84"/>
      <c r="B134" s="91">
        <v>2</v>
      </c>
      <c r="C134" s="107" t="s">
        <v>314</v>
      </c>
      <c r="D134" s="93">
        <f t="shared" si="64"/>
        <v>2724</v>
      </c>
      <c r="E134" s="94">
        <v>2724</v>
      </c>
      <c r="F134" s="94">
        <f>'[2]11. Kultúra'!$F$24</f>
        <v>0</v>
      </c>
      <c r="G134" s="95">
        <f>'[2]11. Kultúra'!$G$24</f>
        <v>0</v>
      </c>
      <c r="H134" s="93">
        <f t="shared" si="65"/>
        <v>1894.1</v>
      </c>
      <c r="I134" s="94">
        <f>'[2]11. Kultúra'!$H$24</f>
        <v>1894.1</v>
      </c>
      <c r="J134" s="94">
        <f>'[2]11. Kultúra'!$I$24</f>
        <v>0</v>
      </c>
      <c r="K134" s="96">
        <f>'[2]11. Kultúra'!$J$24</f>
        <v>0</v>
      </c>
      <c r="L134" s="97">
        <f t="shared" si="66"/>
        <v>2913</v>
      </c>
      <c r="M134" s="94">
        <f>'[2]11. Kultúra'!$K$24</f>
        <v>2913</v>
      </c>
      <c r="N134" s="94">
        <f>'[2]11. Kultúra'!$L$24</f>
        <v>0</v>
      </c>
      <c r="O134" s="96">
        <f>'[2]11. Kultúra'!$M$24</f>
        <v>0</v>
      </c>
      <c r="P134" s="396">
        <v>2714.41</v>
      </c>
      <c r="Q134" s="399">
        <v>2714.41</v>
      </c>
      <c r="R134" s="399">
        <v>0</v>
      </c>
      <c r="S134" s="400">
        <v>0</v>
      </c>
      <c r="T134" s="97">
        <f t="shared" si="67"/>
        <v>1850</v>
      </c>
      <c r="U134" s="94">
        <f>'[2]11. Kultúra'!$Q$24</f>
        <v>1850</v>
      </c>
      <c r="V134" s="94">
        <f>'[2]11. Kultúra'!$R$24</f>
        <v>0</v>
      </c>
      <c r="W134" s="96">
        <f>'[2]11. Kultúra'!$S$24</f>
        <v>0</v>
      </c>
    </row>
    <row r="135" spans="1:23" ht="15.75">
      <c r="A135" s="84"/>
      <c r="B135" s="91">
        <v>3</v>
      </c>
      <c r="C135" s="107" t="s">
        <v>315</v>
      </c>
      <c r="D135" s="93">
        <f t="shared" si="64"/>
        <v>427974.49</v>
      </c>
      <c r="E135" s="94">
        <v>347901.49</v>
      </c>
      <c r="F135" s="94">
        <v>80073</v>
      </c>
      <c r="G135" s="95">
        <f>'[2]11. Kultúra'!$G$37</f>
        <v>0</v>
      </c>
      <c r="H135" s="93">
        <f t="shared" si="65"/>
        <v>284668.14000000007</v>
      </c>
      <c r="I135" s="94">
        <f>'[2]11. Kultúra'!$H$37</f>
        <v>279874.14000000007</v>
      </c>
      <c r="J135" s="94">
        <f>'[2]11. Kultúra'!$I$37</f>
        <v>4794</v>
      </c>
      <c r="K135" s="96">
        <f>'[2]11. Kultúra'!$J$37</f>
        <v>0</v>
      </c>
      <c r="L135" s="97">
        <f t="shared" si="66"/>
        <v>348442</v>
      </c>
      <c r="M135" s="94">
        <f>'[2]11. Kultúra'!$K$37</f>
        <v>301742</v>
      </c>
      <c r="N135" s="94">
        <f>'[2]11. Kultúra'!$L$37</f>
        <v>46700</v>
      </c>
      <c r="O135" s="96">
        <f>'[2]11. Kultúra'!$M$37</f>
        <v>0</v>
      </c>
      <c r="P135" s="396">
        <v>317027.34999999998</v>
      </c>
      <c r="Q135" s="399">
        <v>273946.28000000003</v>
      </c>
      <c r="R135" s="399">
        <v>45000</v>
      </c>
      <c r="S135" s="400">
        <v>0</v>
      </c>
      <c r="T135" s="97">
        <f t="shared" si="67"/>
        <v>366251</v>
      </c>
      <c r="U135" s="94">
        <f>'[2]11. Kultúra'!$Q$37</f>
        <v>301163</v>
      </c>
      <c r="V135" s="94">
        <f>'[2]11. Kultúra'!$R$37</f>
        <v>65088</v>
      </c>
      <c r="W135" s="96">
        <f>'[2]11. Kultúra'!$S$37</f>
        <v>0</v>
      </c>
    </row>
    <row r="136" spans="1:23" ht="15.75">
      <c r="A136" s="84"/>
      <c r="B136" s="91">
        <v>4</v>
      </c>
      <c r="C136" s="107" t="s">
        <v>316</v>
      </c>
      <c r="D136" s="93">
        <f t="shared" si="64"/>
        <v>16104</v>
      </c>
      <c r="E136" s="94">
        <v>16104</v>
      </c>
      <c r="F136" s="94">
        <f>'[2]11. Kultúra'!$F$114</f>
        <v>0</v>
      </c>
      <c r="G136" s="95">
        <f>'[2]11. Kultúra'!$G$114</f>
        <v>0</v>
      </c>
      <c r="H136" s="93">
        <f t="shared" si="65"/>
        <v>0</v>
      </c>
      <c r="I136" s="94">
        <f>'[2]11. Kultúra'!$H$114</f>
        <v>0</v>
      </c>
      <c r="J136" s="94">
        <f>'[2]11. Kultúra'!$I$114</f>
        <v>0</v>
      </c>
      <c r="K136" s="96">
        <f>'[2]11. Kultúra'!$J$114</f>
        <v>0</v>
      </c>
      <c r="L136" s="97">
        <f t="shared" si="66"/>
        <v>19300</v>
      </c>
      <c r="M136" s="94">
        <v>19300</v>
      </c>
      <c r="N136" s="94">
        <f>'[2]11. Kultúra'!$L$114</f>
        <v>0</v>
      </c>
      <c r="O136" s="96">
        <f>'[2]11. Kultúra'!$M$114</f>
        <v>0</v>
      </c>
      <c r="P136" s="396">
        <v>10425</v>
      </c>
      <c r="Q136" s="399">
        <v>10425</v>
      </c>
      <c r="R136" s="399">
        <v>0</v>
      </c>
      <c r="S136" s="400">
        <v>0</v>
      </c>
      <c r="T136" s="97">
        <f t="shared" si="67"/>
        <v>4000</v>
      </c>
      <c r="U136" s="94">
        <f>'[2]11. Kultúra'!$Q$115</f>
        <v>4000</v>
      </c>
      <c r="V136" s="94">
        <f>'[2]11. Kultúra'!$R$114</f>
        <v>0</v>
      </c>
      <c r="W136" s="96">
        <f>'[2]11. Kultúra'!$S$114</f>
        <v>0</v>
      </c>
    </row>
    <row r="137" spans="1:23" ht="15.75">
      <c r="A137" s="84"/>
      <c r="B137" s="370" t="s">
        <v>317</v>
      </c>
      <c r="C137" s="361" t="s">
        <v>318</v>
      </c>
      <c r="D137" s="347">
        <f t="shared" si="64"/>
        <v>31250</v>
      </c>
      <c r="E137" s="348">
        <v>31250</v>
      </c>
      <c r="F137" s="348">
        <v>0</v>
      </c>
      <c r="G137" s="349">
        <f>'[2]11. Kultúra'!$G$130</f>
        <v>0</v>
      </c>
      <c r="H137" s="347">
        <f t="shared" si="65"/>
        <v>85.8</v>
      </c>
      <c r="I137" s="348">
        <f>'[2]11. Kultúra'!$H$130</f>
        <v>85.8</v>
      </c>
      <c r="J137" s="348">
        <f>'[2]11. Kultúra'!$I$130</f>
        <v>0</v>
      </c>
      <c r="K137" s="350">
        <f>'[2]11. Kultúra'!$J$130</f>
        <v>0</v>
      </c>
      <c r="L137" s="351">
        <f t="shared" si="66"/>
        <v>3300</v>
      </c>
      <c r="M137" s="348">
        <v>3300</v>
      </c>
      <c r="N137" s="348">
        <f>'[2]11. Kultúra'!$L$130</f>
        <v>0</v>
      </c>
      <c r="O137" s="350">
        <f>'[2]11. Kultúra'!$M$130</f>
        <v>0</v>
      </c>
      <c r="P137" s="396">
        <v>3300</v>
      </c>
      <c r="Q137" s="397">
        <v>3300</v>
      </c>
      <c r="R137" s="397">
        <v>0</v>
      </c>
      <c r="S137" s="398">
        <v>0</v>
      </c>
      <c r="T137" s="351">
        <f t="shared" si="67"/>
        <v>300</v>
      </c>
      <c r="U137" s="348">
        <f>'[2]11. Kultúra'!$Q$130</f>
        <v>300</v>
      </c>
      <c r="V137" s="348">
        <f>'[2]11. Kultúra'!$R$130</f>
        <v>0</v>
      </c>
      <c r="W137" s="350">
        <f>'[2]11. Kultúra'!$S$130</f>
        <v>0</v>
      </c>
    </row>
    <row r="138" spans="1:23" ht="16.5" thickBot="1">
      <c r="A138" s="84"/>
      <c r="B138" s="367" t="s">
        <v>319</v>
      </c>
      <c r="C138" s="362" t="s">
        <v>320</v>
      </c>
      <c r="D138" s="355">
        <f t="shared" si="64"/>
        <v>21540</v>
      </c>
      <c r="E138" s="356">
        <v>2010</v>
      </c>
      <c r="F138" s="356">
        <f>'[2]11. Kultúra'!$F$133</f>
        <v>19530</v>
      </c>
      <c r="G138" s="380">
        <f>'[2]11. Kultúra'!$G$133</f>
        <v>0</v>
      </c>
      <c r="H138" s="381">
        <f t="shared" si="65"/>
        <v>24410</v>
      </c>
      <c r="I138" s="382">
        <f>'[2]11. Kultúra'!$H$133</f>
        <v>4880</v>
      </c>
      <c r="J138" s="382">
        <f>'[2]11. Kultúra'!$I$133</f>
        <v>19530</v>
      </c>
      <c r="K138" s="383">
        <f>'[2]11. Kultúra'!$J$133</f>
        <v>0</v>
      </c>
      <c r="L138" s="364">
        <f t="shared" si="66"/>
        <v>0</v>
      </c>
      <c r="M138" s="356">
        <v>0</v>
      </c>
      <c r="N138" s="356">
        <f>'[2]11. Kultúra'!$L$133</f>
        <v>0</v>
      </c>
      <c r="O138" s="384">
        <f>'[2]11. Kultúra'!$M$133</f>
        <v>0</v>
      </c>
      <c r="P138" s="406">
        <v>0</v>
      </c>
      <c r="Q138" s="407">
        <v>0</v>
      </c>
      <c r="R138" s="407">
        <v>0</v>
      </c>
      <c r="S138" s="424">
        <v>0</v>
      </c>
      <c r="T138" s="364">
        <f t="shared" si="67"/>
        <v>0</v>
      </c>
      <c r="U138" s="356">
        <f>'[2]11. Kultúra'!$Q$133</f>
        <v>0</v>
      </c>
      <c r="V138" s="356">
        <f>'[2]11. Kultúra'!$R$133</f>
        <v>0</v>
      </c>
      <c r="W138" s="384">
        <f>'[2]11. Kultúra'!$S$133</f>
        <v>0</v>
      </c>
    </row>
    <row r="139" spans="1:23" s="82" customFormat="1" ht="14.25">
      <c r="B139" s="329" t="s">
        <v>321</v>
      </c>
      <c r="C139" s="334"/>
      <c r="D139" s="324">
        <f t="shared" ref="D139:W139" si="68">D140+D145+D146+D147+D148+D149+D150</f>
        <v>224128.97999999998</v>
      </c>
      <c r="E139" s="325">
        <f t="shared" si="68"/>
        <v>224128.97999999998</v>
      </c>
      <c r="F139" s="325">
        <f t="shared" si="68"/>
        <v>0</v>
      </c>
      <c r="G139" s="326">
        <f t="shared" si="68"/>
        <v>0</v>
      </c>
      <c r="H139" s="324">
        <f t="shared" si="68"/>
        <v>246839.97999999998</v>
      </c>
      <c r="I139" s="325">
        <f t="shared" si="68"/>
        <v>225512.97999999998</v>
      </c>
      <c r="J139" s="325">
        <f t="shared" si="68"/>
        <v>21327</v>
      </c>
      <c r="K139" s="327">
        <f t="shared" si="68"/>
        <v>0</v>
      </c>
      <c r="L139" s="328">
        <f t="shared" si="68"/>
        <v>1950303</v>
      </c>
      <c r="M139" s="325">
        <f t="shared" si="68"/>
        <v>422878</v>
      </c>
      <c r="N139" s="325">
        <f t="shared" si="68"/>
        <v>1527425</v>
      </c>
      <c r="O139" s="327">
        <f t="shared" si="68"/>
        <v>0</v>
      </c>
      <c r="P139" s="404">
        <v>131301.29999999999</v>
      </c>
      <c r="Q139" s="405">
        <v>131151.29999999999</v>
      </c>
      <c r="R139" s="405">
        <v>150</v>
      </c>
      <c r="S139" s="409">
        <v>0</v>
      </c>
      <c r="T139" s="328">
        <f t="shared" si="68"/>
        <v>2254281</v>
      </c>
      <c r="U139" s="325">
        <f t="shared" si="68"/>
        <v>314182</v>
      </c>
      <c r="V139" s="325">
        <f t="shared" si="68"/>
        <v>1940099</v>
      </c>
      <c r="W139" s="327">
        <f t="shared" si="68"/>
        <v>0</v>
      </c>
    </row>
    <row r="140" spans="1:23" ht="15.75">
      <c r="A140" s="84"/>
      <c r="B140" s="370" t="s">
        <v>322</v>
      </c>
      <c r="C140" s="361" t="s">
        <v>323</v>
      </c>
      <c r="D140" s="347">
        <f t="shared" ref="D140:W140" si="69">SUM(D141:D144)</f>
        <v>180663.49</v>
      </c>
      <c r="E140" s="348">
        <f t="shared" si="69"/>
        <v>180663.49</v>
      </c>
      <c r="F140" s="348">
        <f t="shared" si="69"/>
        <v>0</v>
      </c>
      <c r="G140" s="349">
        <f t="shared" si="69"/>
        <v>0</v>
      </c>
      <c r="H140" s="347">
        <f t="shared" si="69"/>
        <v>219161.49</v>
      </c>
      <c r="I140" s="348">
        <f t="shared" si="69"/>
        <v>197834.49</v>
      </c>
      <c r="J140" s="348">
        <f t="shared" si="69"/>
        <v>21327</v>
      </c>
      <c r="K140" s="350">
        <f t="shared" si="69"/>
        <v>0</v>
      </c>
      <c r="L140" s="351">
        <f t="shared" si="69"/>
        <v>1913233</v>
      </c>
      <c r="M140" s="348">
        <f t="shared" si="69"/>
        <v>385808</v>
      </c>
      <c r="N140" s="348">
        <f t="shared" si="69"/>
        <v>1527425</v>
      </c>
      <c r="O140" s="350">
        <f t="shared" si="69"/>
        <v>0</v>
      </c>
      <c r="P140" s="396">
        <v>98209.15</v>
      </c>
      <c r="Q140" s="397">
        <v>98059.15</v>
      </c>
      <c r="R140" s="397">
        <v>150</v>
      </c>
      <c r="S140" s="398">
        <v>0</v>
      </c>
      <c r="T140" s="351">
        <f t="shared" si="69"/>
        <v>2174797</v>
      </c>
      <c r="U140" s="348">
        <f t="shared" si="69"/>
        <v>250178</v>
      </c>
      <c r="V140" s="348">
        <f t="shared" si="69"/>
        <v>1924619</v>
      </c>
      <c r="W140" s="350">
        <f t="shared" si="69"/>
        <v>0</v>
      </c>
    </row>
    <row r="141" spans="1:23" ht="15.75">
      <c r="A141" s="84"/>
      <c r="B141" s="91">
        <v>1</v>
      </c>
      <c r="C141" s="107" t="s">
        <v>324</v>
      </c>
      <c r="D141" s="93">
        <f t="shared" ref="D141:D150" si="70">SUM(E141:G141)</f>
        <v>180311.49</v>
      </c>
      <c r="E141" s="94">
        <v>180311.49</v>
      </c>
      <c r="F141" s="94">
        <f>'[2]12. Prostredie pre život'!$F$5</f>
        <v>0</v>
      </c>
      <c r="G141" s="95">
        <f>'[2]12. Prostredie pre život'!$G$5</f>
        <v>0</v>
      </c>
      <c r="H141" s="93">
        <f t="shared" ref="H141:H150" si="71">SUM(I141:K141)</f>
        <v>194848.49</v>
      </c>
      <c r="I141" s="94">
        <v>194848.49</v>
      </c>
      <c r="J141" s="94">
        <v>0</v>
      </c>
      <c r="K141" s="96">
        <v>0</v>
      </c>
      <c r="L141" s="97">
        <f t="shared" ref="L141:L150" si="72">SUM(M141:O141)</f>
        <v>125485</v>
      </c>
      <c r="M141" s="94">
        <f>'[2]12. Prostredie pre život'!$K$5</f>
        <v>125485</v>
      </c>
      <c r="N141" s="94">
        <f>'[2]12. Prostredie pre život'!$L$5</f>
        <v>0</v>
      </c>
      <c r="O141" s="96">
        <f>'[2]12. Prostredie pre život'!$M$5</f>
        <v>0</v>
      </c>
      <c r="P141" s="396">
        <v>94458.92</v>
      </c>
      <c r="Q141" s="399">
        <v>94458.92</v>
      </c>
      <c r="R141" s="399">
        <v>0</v>
      </c>
      <c r="S141" s="400">
        <v>0</v>
      </c>
      <c r="T141" s="97">
        <f t="shared" ref="T141:T150" si="73">SUM(U141:W141)</f>
        <v>116300</v>
      </c>
      <c r="U141" s="94">
        <f>'[2]12. Prostredie pre život'!$Q$5</f>
        <v>116300</v>
      </c>
      <c r="V141" s="94">
        <f>'[2]12. Prostredie pre život'!$R$5</f>
        <v>0</v>
      </c>
      <c r="W141" s="96">
        <f>'[2]12. Prostredie pre život'!$S$5</f>
        <v>0</v>
      </c>
    </row>
    <row r="142" spans="1:23" ht="15.75">
      <c r="A142" s="84"/>
      <c r="B142" s="91">
        <v>2</v>
      </c>
      <c r="C142" s="107" t="s">
        <v>325</v>
      </c>
      <c r="D142" s="93">
        <f t="shared" si="70"/>
        <v>0</v>
      </c>
      <c r="E142" s="94">
        <f>'[2]12. Prostredie pre život'!$E$16</f>
        <v>0</v>
      </c>
      <c r="F142" s="94">
        <f>'[2]12. Prostredie pre život'!$F$16</f>
        <v>0</v>
      </c>
      <c r="G142" s="95">
        <f>'[2]12. Prostredie pre život'!$G$16</f>
        <v>0</v>
      </c>
      <c r="H142" s="93">
        <f t="shared" si="71"/>
        <v>0</v>
      </c>
      <c r="I142" s="94">
        <v>0</v>
      </c>
      <c r="J142" s="94">
        <v>0</v>
      </c>
      <c r="K142" s="96">
        <v>0</v>
      </c>
      <c r="L142" s="97">
        <f t="shared" si="72"/>
        <v>0</v>
      </c>
      <c r="M142" s="94">
        <f>'[2]12. Prostredie pre život'!$K$16</f>
        <v>0</v>
      </c>
      <c r="N142" s="94">
        <f>'[2]12. Prostredie pre život'!$L$16</f>
        <v>0</v>
      </c>
      <c r="O142" s="96">
        <f>'[2]12. Prostredie pre život'!$M$16</f>
        <v>0</v>
      </c>
      <c r="P142" s="396">
        <v>0</v>
      </c>
      <c r="Q142" s="399">
        <v>0</v>
      </c>
      <c r="R142" s="399">
        <v>0</v>
      </c>
      <c r="S142" s="400">
        <v>0</v>
      </c>
      <c r="T142" s="97">
        <f t="shared" si="73"/>
        <v>0</v>
      </c>
      <c r="U142" s="94">
        <f>'[2]12. Prostredie pre život'!$Q$16</f>
        <v>0</v>
      </c>
      <c r="V142" s="94">
        <f>'[2]12. Prostredie pre život'!$R$16</f>
        <v>0</v>
      </c>
      <c r="W142" s="96">
        <f>'[2]12. Prostredie pre život'!$S$16</f>
        <v>0</v>
      </c>
    </row>
    <row r="143" spans="1:23" ht="15.75">
      <c r="A143" s="84"/>
      <c r="B143" s="91">
        <v>3</v>
      </c>
      <c r="C143" s="107" t="s">
        <v>326</v>
      </c>
      <c r="D143" s="93">
        <f t="shared" si="70"/>
        <v>0</v>
      </c>
      <c r="E143" s="94">
        <v>0</v>
      </c>
      <c r="F143" s="94">
        <v>0</v>
      </c>
      <c r="G143" s="95">
        <f>'[2]12. Prostredie pre život'!$G$18</f>
        <v>0</v>
      </c>
      <c r="H143" s="93">
        <f t="shared" si="71"/>
        <v>23127</v>
      </c>
      <c r="I143" s="94">
        <v>1800</v>
      </c>
      <c r="J143" s="94">
        <v>21327</v>
      </c>
      <c r="K143" s="96">
        <v>0</v>
      </c>
      <c r="L143" s="97">
        <f t="shared" si="72"/>
        <v>1784598</v>
      </c>
      <c r="M143" s="94">
        <v>257173</v>
      </c>
      <c r="N143" s="94">
        <f>'[2]12. Prostredie pre život'!$L$18</f>
        <v>1527425</v>
      </c>
      <c r="O143" s="96">
        <f>'[2]12. Prostredie pre život'!$M$18</f>
        <v>0</v>
      </c>
      <c r="P143" s="396">
        <v>934.03</v>
      </c>
      <c r="Q143" s="399">
        <v>784.03</v>
      </c>
      <c r="R143" s="399">
        <v>150</v>
      </c>
      <c r="S143" s="400">
        <v>0</v>
      </c>
      <c r="T143" s="97">
        <f t="shared" si="73"/>
        <v>2055197</v>
      </c>
      <c r="U143" s="94">
        <f>'[2]12. Prostredie pre život'!$Q$18</f>
        <v>130578</v>
      </c>
      <c r="V143" s="94">
        <f>'[2]12. Prostredie pre život'!$R$18</f>
        <v>1924619</v>
      </c>
      <c r="W143" s="96">
        <f>'[2]12. Prostredie pre život'!$S$18</f>
        <v>0</v>
      </c>
    </row>
    <row r="144" spans="1:23" ht="15.75">
      <c r="A144" s="84"/>
      <c r="B144" s="91">
        <v>4</v>
      </c>
      <c r="C144" s="107" t="s">
        <v>327</v>
      </c>
      <c r="D144" s="93">
        <f t="shared" si="70"/>
        <v>352</v>
      </c>
      <c r="E144" s="94">
        <v>352</v>
      </c>
      <c r="F144" s="94">
        <f>'[2]12. Prostredie pre život'!$F$35</f>
        <v>0</v>
      </c>
      <c r="G144" s="95">
        <f>'[2]12. Prostredie pre život'!$G$35</f>
        <v>0</v>
      </c>
      <c r="H144" s="93">
        <f t="shared" si="71"/>
        <v>1186</v>
      </c>
      <c r="I144" s="94">
        <v>1186</v>
      </c>
      <c r="J144" s="94">
        <v>0</v>
      </c>
      <c r="K144" s="96">
        <v>0</v>
      </c>
      <c r="L144" s="97">
        <f t="shared" si="72"/>
        <v>3150</v>
      </c>
      <c r="M144" s="94">
        <f>'[2]12. Prostredie pre život'!$K$35</f>
        <v>3150</v>
      </c>
      <c r="N144" s="94">
        <f>'[2]12. Prostredie pre život'!$L$35</f>
        <v>0</v>
      </c>
      <c r="O144" s="96">
        <f>'[2]12. Prostredie pre život'!$M$35</f>
        <v>0</v>
      </c>
      <c r="P144" s="396">
        <v>2816.2</v>
      </c>
      <c r="Q144" s="399">
        <v>2816.2</v>
      </c>
      <c r="R144" s="399">
        <v>0</v>
      </c>
      <c r="S144" s="400">
        <v>0</v>
      </c>
      <c r="T144" s="97">
        <f t="shared" si="73"/>
        <v>3300</v>
      </c>
      <c r="U144" s="94">
        <f>'[2]12. Prostredie pre život'!$Q$35</f>
        <v>3300</v>
      </c>
      <c r="V144" s="94">
        <f>'[2]12. Prostredie pre život'!$R$35</f>
        <v>0</v>
      </c>
      <c r="W144" s="96">
        <f>'[2]12. Prostredie pre život'!$S$35</f>
        <v>0</v>
      </c>
    </row>
    <row r="145" spans="1:23" ht="16.5">
      <c r="A145" s="84"/>
      <c r="B145" s="370" t="s">
        <v>328</v>
      </c>
      <c r="C145" s="366" t="s">
        <v>329</v>
      </c>
      <c r="D145" s="347">
        <f t="shared" si="70"/>
        <v>3182</v>
      </c>
      <c r="E145" s="348">
        <v>3182</v>
      </c>
      <c r="F145" s="348">
        <f>'[2]12. Prostredie pre život'!$F$41</f>
        <v>0</v>
      </c>
      <c r="G145" s="349">
        <f>'[2]12. Prostredie pre život'!$G$41</f>
        <v>0</v>
      </c>
      <c r="H145" s="347">
        <f t="shared" si="71"/>
        <v>0</v>
      </c>
      <c r="I145" s="348">
        <v>0</v>
      </c>
      <c r="J145" s="348">
        <v>0</v>
      </c>
      <c r="K145" s="350">
        <v>0</v>
      </c>
      <c r="L145" s="351">
        <f t="shared" si="72"/>
        <v>0</v>
      </c>
      <c r="M145" s="348">
        <f>'[2]12. Prostredie pre život'!$K$41</f>
        <v>0</v>
      </c>
      <c r="N145" s="348">
        <f>'[2]12. Prostredie pre život'!$L$41</f>
        <v>0</v>
      </c>
      <c r="O145" s="350">
        <f>'[2]12. Prostredie pre život'!$M$41</f>
        <v>0</v>
      </c>
      <c r="P145" s="396">
        <v>0</v>
      </c>
      <c r="Q145" s="397">
        <v>0</v>
      </c>
      <c r="R145" s="397">
        <v>0</v>
      </c>
      <c r="S145" s="398">
        <v>0</v>
      </c>
      <c r="T145" s="351">
        <f t="shared" si="73"/>
        <v>3000</v>
      </c>
      <c r="U145" s="348">
        <f>'[2]12. Prostredie pre život'!$Q$41</f>
        <v>3000</v>
      </c>
      <c r="V145" s="348">
        <f>'[2]12. Prostredie pre život'!$R$41</f>
        <v>0</v>
      </c>
      <c r="W145" s="350">
        <f>'[2]12. Prostredie pre život'!$S$41</f>
        <v>0</v>
      </c>
    </row>
    <row r="146" spans="1:23" ht="16.5">
      <c r="A146" s="108"/>
      <c r="B146" s="385" t="s">
        <v>330</v>
      </c>
      <c r="C146" s="366" t="s">
        <v>331</v>
      </c>
      <c r="D146" s="347">
        <f t="shared" si="70"/>
        <v>3711</v>
      </c>
      <c r="E146" s="348">
        <v>3711</v>
      </c>
      <c r="F146" s="348">
        <f>'[2]12. Prostredie pre život'!$F$44</f>
        <v>0</v>
      </c>
      <c r="G146" s="349">
        <f>'[2]12. Prostredie pre život'!$G$44</f>
        <v>0</v>
      </c>
      <c r="H146" s="347">
        <f t="shared" si="71"/>
        <v>1180</v>
      </c>
      <c r="I146" s="348">
        <v>1180</v>
      </c>
      <c r="J146" s="348">
        <v>0</v>
      </c>
      <c r="K146" s="350">
        <v>0</v>
      </c>
      <c r="L146" s="351">
        <f t="shared" si="72"/>
        <v>5000</v>
      </c>
      <c r="M146" s="348">
        <f>'[2]12. Prostredie pre život'!$K$44</f>
        <v>5000</v>
      </c>
      <c r="N146" s="348">
        <f>'[2]12. Prostredie pre život'!$L$44</f>
        <v>0</v>
      </c>
      <c r="O146" s="350">
        <f>'[2]12. Prostredie pre život'!$M$44</f>
        <v>0</v>
      </c>
      <c r="P146" s="396">
        <v>4522.07</v>
      </c>
      <c r="Q146" s="397">
        <v>4522.07</v>
      </c>
      <c r="R146" s="397">
        <v>0</v>
      </c>
      <c r="S146" s="398">
        <v>0</v>
      </c>
      <c r="T146" s="351">
        <f t="shared" si="73"/>
        <v>14000</v>
      </c>
      <c r="U146" s="348">
        <f>'[2]12. Prostredie pre život'!$Q$44</f>
        <v>7000</v>
      </c>
      <c r="V146" s="348">
        <f>'[2]12. Prostredie pre život'!$R$44</f>
        <v>7000</v>
      </c>
      <c r="W146" s="350">
        <f>'[2]12. Prostredie pre život'!$S$44</f>
        <v>0</v>
      </c>
    </row>
    <row r="147" spans="1:23" ht="16.5">
      <c r="A147" s="108"/>
      <c r="B147" s="385" t="s">
        <v>332</v>
      </c>
      <c r="C147" s="366" t="s">
        <v>333</v>
      </c>
      <c r="D147" s="347">
        <f t="shared" si="70"/>
        <v>164</v>
      </c>
      <c r="E147" s="348">
        <v>164</v>
      </c>
      <c r="F147" s="348">
        <f>'[2]12. Prostredie pre život'!$F$54</f>
        <v>0</v>
      </c>
      <c r="G147" s="349">
        <f>'[2]12. Prostredie pre život'!$G$54</f>
        <v>0</v>
      </c>
      <c r="H147" s="347">
        <f t="shared" si="71"/>
        <v>248</v>
      </c>
      <c r="I147" s="348">
        <v>248</v>
      </c>
      <c r="J147" s="348">
        <v>0</v>
      </c>
      <c r="K147" s="350">
        <v>0</v>
      </c>
      <c r="L147" s="351">
        <f t="shared" si="72"/>
        <v>500</v>
      </c>
      <c r="M147" s="348">
        <f>'[2]12. Prostredie pre život'!$K$54</f>
        <v>500</v>
      </c>
      <c r="N147" s="348">
        <f>'[2]12. Prostredie pre život'!$L$54</f>
        <v>0</v>
      </c>
      <c r="O147" s="350">
        <f>'[2]12. Prostredie pre život'!$M$54</f>
        <v>0</v>
      </c>
      <c r="P147" s="396">
        <v>77.87</v>
      </c>
      <c r="Q147" s="397">
        <v>77.87</v>
      </c>
      <c r="R147" s="397">
        <v>0</v>
      </c>
      <c r="S147" s="398">
        <v>0</v>
      </c>
      <c r="T147" s="351">
        <f t="shared" si="73"/>
        <v>0</v>
      </c>
      <c r="U147" s="348">
        <f>'[2]12. Prostredie pre život'!$Q$54</f>
        <v>0</v>
      </c>
      <c r="V147" s="348">
        <f>'[2]12. Prostredie pre život'!$R$54</f>
        <v>0</v>
      </c>
      <c r="W147" s="350">
        <f>'[2]12. Prostredie pre život'!$S$54</f>
        <v>0</v>
      </c>
    </row>
    <row r="148" spans="1:23" ht="16.5">
      <c r="A148" s="108"/>
      <c r="B148" s="385" t="s">
        <v>334</v>
      </c>
      <c r="C148" s="366" t="s">
        <v>335</v>
      </c>
      <c r="D148" s="347">
        <f t="shared" si="70"/>
        <v>20655</v>
      </c>
      <c r="E148" s="348">
        <v>20655</v>
      </c>
      <c r="F148" s="348">
        <f>'[2]12. Prostredie pre život'!$F$56</f>
        <v>0</v>
      </c>
      <c r="G148" s="349">
        <f>'[2]12. Prostredie pre život'!$G$56</f>
        <v>0</v>
      </c>
      <c r="H148" s="347">
        <f t="shared" si="71"/>
        <v>15798</v>
      </c>
      <c r="I148" s="348">
        <v>15798</v>
      </c>
      <c r="J148" s="348">
        <v>0</v>
      </c>
      <c r="K148" s="350">
        <v>0</v>
      </c>
      <c r="L148" s="351">
        <f t="shared" si="72"/>
        <v>17000</v>
      </c>
      <c r="M148" s="348">
        <f>'[2]12. Prostredie pre život'!$K$56</f>
        <v>17000</v>
      </c>
      <c r="N148" s="348">
        <f>'[2]12. Prostredie pre život'!$L$56</f>
        <v>0</v>
      </c>
      <c r="O148" s="350">
        <f>'[2]12. Prostredie pre život'!$M$56</f>
        <v>0</v>
      </c>
      <c r="P148" s="396">
        <v>15647.47</v>
      </c>
      <c r="Q148" s="397">
        <v>15647.47</v>
      </c>
      <c r="R148" s="397">
        <v>0</v>
      </c>
      <c r="S148" s="398">
        <v>0</v>
      </c>
      <c r="T148" s="351">
        <f t="shared" si="73"/>
        <v>24532</v>
      </c>
      <c r="U148" s="348">
        <f>'[2]12. Prostredie pre život'!$Q$56</f>
        <v>24532</v>
      </c>
      <c r="V148" s="348">
        <f>'[2]12. Prostredie pre život'!$R$56</f>
        <v>0</v>
      </c>
      <c r="W148" s="350">
        <f>'[2]12. Prostredie pre život'!$S$56</f>
        <v>0</v>
      </c>
    </row>
    <row r="149" spans="1:23" ht="16.5">
      <c r="A149" s="108"/>
      <c r="B149" s="386" t="s">
        <v>336</v>
      </c>
      <c r="C149" s="387" t="s">
        <v>337</v>
      </c>
      <c r="D149" s="363">
        <f t="shared" si="70"/>
        <v>11753.49</v>
      </c>
      <c r="E149" s="358">
        <v>11753.49</v>
      </c>
      <c r="F149" s="388">
        <v>0</v>
      </c>
      <c r="G149" s="389">
        <f>'[2]12. Prostredie pre život'!$G$63</f>
        <v>0</v>
      </c>
      <c r="H149" s="347">
        <f t="shared" si="71"/>
        <v>10452.49</v>
      </c>
      <c r="I149" s="348">
        <v>10452.49</v>
      </c>
      <c r="J149" s="348">
        <v>0</v>
      </c>
      <c r="K149" s="350">
        <v>0</v>
      </c>
      <c r="L149" s="360">
        <f t="shared" si="72"/>
        <v>14570</v>
      </c>
      <c r="M149" s="358">
        <f>'[2]12. Prostredie pre život'!$K$63</f>
        <v>14570</v>
      </c>
      <c r="N149" s="358">
        <f>'[2]12. Prostredie pre život'!$L$63</f>
        <v>0</v>
      </c>
      <c r="O149" s="359">
        <f>'[2]12. Prostredie pre život'!$M$63</f>
        <v>0</v>
      </c>
      <c r="P149" s="401">
        <v>12844.74</v>
      </c>
      <c r="Q149" s="402">
        <v>12844.74</v>
      </c>
      <c r="R149" s="402">
        <v>0</v>
      </c>
      <c r="S149" s="403">
        <v>0</v>
      </c>
      <c r="T149" s="360">
        <f t="shared" si="73"/>
        <v>37952</v>
      </c>
      <c r="U149" s="358">
        <f>'[2]12. Prostredie pre život'!$Q$63</f>
        <v>29472</v>
      </c>
      <c r="V149" s="358">
        <f>'[2]12. Prostredie pre život'!$R$63</f>
        <v>8480</v>
      </c>
      <c r="W149" s="359">
        <f>'[2]12. Prostredie pre život'!$S$63</f>
        <v>0</v>
      </c>
    </row>
    <row r="150" spans="1:23" ht="16.5" thickBot="1">
      <c r="A150" s="108"/>
      <c r="B150" s="390" t="s">
        <v>338</v>
      </c>
      <c r="C150" s="362" t="s">
        <v>339</v>
      </c>
      <c r="D150" s="355">
        <f t="shared" si="70"/>
        <v>4000</v>
      </c>
      <c r="E150" s="356">
        <v>4000</v>
      </c>
      <c r="F150" s="356">
        <f>'[2]12. Prostredie pre život'!$F$88</f>
        <v>0</v>
      </c>
      <c r="G150" s="357">
        <f>'[2]12. Prostredie pre život'!$G$88</f>
        <v>0</v>
      </c>
      <c r="H150" s="363">
        <f t="shared" si="71"/>
        <v>0</v>
      </c>
      <c r="I150" s="358">
        <v>0</v>
      </c>
      <c r="J150" s="358">
        <v>0</v>
      </c>
      <c r="K150" s="359">
        <v>0</v>
      </c>
      <c r="L150" s="364">
        <f t="shared" si="72"/>
        <v>0</v>
      </c>
      <c r="M150" s="356">
        <f>'[2]12. Prostredie pre život'!$K$88</f>
        <v>0</v>
      </c>
      <c r="N150" s="356">
        <f>'[2]12. Prostredie pre život'!$L$88</f>
        <v>0</v>
      </c>
      <c r="O150" s="365">
        <f>'[2]12. Prostredie pre život'!$M$88</f>
        <v>0</v>
      </c>
      <c r="P150" s="406">
        <v>0</v>
      </c>
      <c r="Q150" s="407">
        <v>0</v>
      </c>
      <c r="R150" s="407">
        <v>0</v>
      </c>
      <c r="S150" s="408">
        <v>0</v>
      </c>
      <c r="T150" s="364">
        <f t="shared" si="73"/>
        <v>0</v>
      </c>
      <c r="U150" s="356">
        <f>'[2]12. Prostredie pre život'!$Q$88</f>
        <v>0</v>
      </c>
      <c r="V150" s="356">
        <f>'[2]12. Prostredie pre život'!$R$88</f>
        <v>0</v>
      </c>
      <c r="W150" s="365">
        <f>'[2]12. Prostredie pre život'!$S$88</f>
        <v>0</v>
      </c>
    </row>
    <row r="151" spans="1:23" s="82" customFormat="1" ht="14.25">
      <c r="A151" s="116"/>
      <c r="B151" s="335" t="s">
        <v>340</v>
      </c>
      <c r="C151" s="336" t="s">
        <v>341</v>
      </c>
      <c r="D151" s="324">
        <f t="shared" ref="D151:W151" si="74">D152+D156+D161+D165+D169+D170+D171+D173</f>
        <v>479226</v>
      </c>
      <c r="E151" s="325">
        <f t="shared" si="74"/>
        <v>478345</v>
      </c>
      <c r="F151" s="325">
        <f t="shared" si="74"/>
        <v>881</v>
      </c>
      <c r="G151" s="326">
        <f t="shared" si="74"/>
        <v>0</v>
      </c>
      <c r="H151" s="324">
        <f t="shared" si="74"/>
        <v>532260.12</v>
      </c>
      <c r="I151" s="325">
        <f t="shared" si="74"/>
        <v>532260.12</v>
      </c>
      <c r="J151" s="325">
        <f t="shared" si="74"/>
        <v>0</v>
      </c>
      <c r="K151" s="327">
        <f t="shared" si="74"/>
        <v>0</v>
      </c>
      <c r="L151" s="328">
        <f t="shared" si="74"/>
        <v>1727202</v>
      </c>
      <c r="M151" s="325">
        <f t="shared" si="74"/>
        <v>555959</v>
      </c>
      <c r="N151" s="325">
        <f t="shared" si="74"/>
        <v>1171243</v>
      </c>
      <c r="O151" s="327">
        <f t="shared" si="74"/>
        <v>0</v>
      </c>
      <c r="P151" s="404">
        <v>568946.19999999995</v>
      </c>
      <c r="Q151" s="405">
        <v>554686.36</v>
      </c>
      <c r="R151" s="405">
        <v>14259.84</v>
      </c>
      <c r="S151" s="409">
        <v>0</v>
      </c>
      <c r="T151" s="328">
        <f t="shared" si="74"/>
        <v>2060353</v>
      </c>
      <c r="U151" s="325">
        <f t="shared" si="74"/>
        <v>26023</v>
      </c>
      <c r="V151" s="325">
        <f t="shared" si="74"/>
        <v>2034330</v>
      </c>
      <c r="W151" s="327">
        <f t="shared" si="74"/>
        <v>0</v>
      </c>
    </row>
    <row r="152" spans="1:23" ht="15.75">
      <c r="A152" s="108"/>
      <c r="B152" s="370" t="s">
        <v>342</v>
      </c>
      <c r="C152" s="361" t="s">
        <v>343</v>
      </c>
      <c r="D152" s="347">
        <f t="shared" ref="D152:W152" si="75">SUM(D153:D155)</f>
        <v>16490</v>
      </c>
      <c r="E152" s="348">
        <f t="shared" si="75"/>
        <v>16490</v>
      </c>
      <c r="F152" s="348">
        <f t="shared" si="75"/>
        <v>0</v>
      </c>
      <c r="G152" s="349">
        <f t="shared" si="75"/>
        <v>0</v>
      </c>
      <c r="H152" s="347">
        <f t="shared" si="75"/>
        <v>21830</v>
      </c>
      <c r="I152" s="348">
        <f t="shared" si="75"/>
        <v>21830</v>
      </c>
      <c r="J152" s="348">
        <f t="shared" si="75"/>
        <v>0</v>
      </c>
      <c r="K152" s="350">
        <f t="shared" si="75"/>
        <v>0</v>
      </c>
      <c r="L152" s="351">
        <f t="shared" si="75"/>
        <v>20503</v>
      </c>
      <c r="M152" s="348">
        <f t="shared" si="75"/>
        <v>20503</v>
      </c>
      <c r="N152" s="348">
        <f t="shared" si="75"/>
        <v>0</v>
      </c>
      <c r="O152" s="350">
        <f t="shared" si="75"/>
        <v>0</v>
      </c>
      <c r="P152" s="396">
        <v>34492.82</v>
      </c>
      <c r="Q152" s="397">
        <v>34492.82</v>
      </c>
      <c r="R152" s="397">
        <v>0</v>
      </c>
      <c r="S152" s="398">
        <v>0</v>
      </c>
      <c r="T152" s="351">
        <f t="shared" si="75"/>
        <v>2000</v>
      </c>
      <c r="U152" s="348">
        <f t="shared" si="75"/>
        <v>2000</v>
      </c>
      <c r="V152" s="348">
        <f t="shared" si="75"/>
        <v>0</v>
      </c>
      <c r="W152" s="350">
        <f t="shared" si="75"/>
        <v>0</v>
      </c>
    </row>
    <row r="153" spans="1:23" ht="15.75">
      <c r="A153" s="108"/>
      <c r="B153" s="91">
        <v>1</v>
      </c>
      <c r="C153" s="107" t="s">
        <v>344</v>
      </c>
      <c r="D153" s="93">
        <f>SUM(E153:G153)</f>
        <v>14860</v>
      </c>
      <c r="E153" s="94">
        <v>14860</v>
      </c>
      <c r="F153" s="94">
        <f>'[2]13. Sociálna starostlivosť'!$F$5</f>
        <v>0</v>
      </c>
      <c r="G153" s="95">
        <f>'[2]13. Sociálna starostlivosť'!$G$5</f>
        <v>0</v>
      </c>
      <c r="H153" s="93">
        <f>SUM(I153:K153)</f>
        <v>12090</v>
      </c>
      <c r="I153" s="94">
        <v>12090</v>
      </c>
      <c r="J153" s="94">
        <v>0</v>
      </c>
      <c r="K153" s="96">
        <v>0</v>
      </c>
      <c r="L153" s="97">
        <f>SUM(M153:O153)</f>
        <v>15210</v>
      </c>
      <c r="M153" s="94">
        <v>15210</v>
      </c>
      <c r="N153" s="94">
        <f>'[2]13. Sociálna starostlivosť'!$L$5</f>
        <v>0</v>
      </c>
      <c r="O153" s="96">
        <f>'[2]13. Sociálna starostlivosť'!$M$5</f>
        <v>0</v>
      </c>
      <c r="P153" s="396">
        <v>15210</v>
      </c>
      <c r="Q153" s="399">
        <v>15210</v>
      </c>
      <c r="R153" s="399">
        <v>0</v>
      </c>
      <c r="S153" s="400">
        <v>0</v>
      </c>
      <c r="T153" s="97">
        <f>SUM(U153:W153)</f>
        <v>0</v>
      </c>
      <c r="U153" s="94">
        <f>'[2]13. Sociálna starostlivosť'!$Q$5</f>
        <v>0</v>
      </c>
      <c r="V153" s="94">
        <f>'[2]13. Sociálna starostlivosť'!$R$5</f>
        <v>0</v>
      </c>
      <c r="W153" s="96">
        <f>'[2]13. Sociálna starostlivosť'!$S$5</f>
        <v>0</v>
      </c>
    </row>
    <row r="154" spans="1:23" ht="15.75">
      <c r="A154" s="108"/>
      <c r="B154" s="91">
        <v>2</v>
      </c>
      <c r="C154" s="107" t="s">
        <v>345</v>
      </c>
      <c r="D154" s="93">
        <f>SUM(E154:G154)</f>
        <v>1630</v>
      </c>
      <c r="E154" s="94">
        <v>1630</v>
      </c>
      <c r="F154" s="94">
        <f>'[2]13. Sociálna starostlivosť'!$F$7</f>
        <v>0</v>
      </c>
      <c r="G154" s="95">
        <f>'[2]13. Sociálna starostlivosť'!$G$7</f>
        <v>0</v>
      </c>
      <c r="H154" s="93">
        <f>SUM(I154:K154)</f>
        <v>9740</v>
      </c>
      <c r="I154" s="94">
        <v>9740</v>
      </c>
      <c r="J154" s="94">
        <v>0</v>
      </c>
      <c r="K154" s="96">
        <v>0</v>
      </c>
      <c r="L154" s="97">
        <f>SUM(M154:O154)</f>
        <v>4010</v>
      </c>
      <c r="M154" s="94">
        <v>4010</v>
      </c>
      <c r="N154" s="94">
        <f>'[2]13. Sociálna starostlivosť'!$L$7</f>
        <v>0</v>
      </c>
      <c r="O154" s="96">
        <f>'[2]13. Sociálna starostlivosť'!$M$7</f>
        <v>0</v>
      </c>
      <c r="P154" s="396">
        <v>18000</v>
      </c>
      <c r="Q154" s="399">
        <v>18000</v>
      </c>
      <c r="R154" s="399">
        <v>0</v>
      </c>
      <c r="S154" s="400">
        <v>0</v>
      </c>
      <c r="T154" s="97">
        <f>SUM(U154:W154)</f>
        <v>0</v>
      </c>
      <c r="U154" s="94">
        <f>'[2]13. Sociálna starostlivosť'!$Q$7</f>
        <v>0</v>
      </c>
      <c r="V154" s="94">
        <f>'[2]13. Sociálna starostlivosť'!$R$7</f>
        <v>0</v>
      </c>
      <c r="W154" s="96">
        <f>'[2]13. Sociálna starostlivosť'!$S$7</f>
        <v>0</v>
      </c>
    </row>
    <row r="155" spans="1:23" ht="15.75">
      <c r="A155" s="108"/>
      <c r="B155" s="91">
        <v>3</v>
      </c>
      <c r="C155" s="107" t="s">
        <v>346</v>
      </c>
      <c r="D155" s="93">
        <f>SUM(E155:G155)</f>
        <v>0</v>
      </c>
      <c r="E155" s="94">
        <v>0</v>
      </c>
      <c r="F155" s="94">
        <f>'[2]13. Sociálna starostlivosť'!$F$8</f>
        <v>0</v>
      </c>
      <c r="G155" s="95">
        <f>'[2]13. Sociálna starostlivosť'!$G$8</f>
        <v>0</v>
      </c>
      <c r="H155" s="93">
        <f>SUM(I155:K155)</f>
        <v>0</v>
      </c>
      <c r="I155" s="94">
        <v>0</v>
      </c>
      <c r="J155" s="94">
        <v>0</v>
      </c>
      <c r="K155" s="96">
        <v>0</v>
      </c>
      <c r="L155" s="97">
        <f>SUM(M155:O155)</f>
        <v>1283</v>
      </c>
      <c r="M155" s="94">
        <f>'[2]13. Sociálna starostlivosť'!$K$8</f>
        <v>1283</v>
      </c>
      <c r="N155" s="94">
        <f>'[2]13. Sociálna starostlivosť'!$L$8</f>
        <v>0</v>
      </c>
      <c r="O155" s="96">
        <f>'[2]13. Sociálna starostlivosť'!$M$8</f>
        <v>0</v>
      </c>
      <c r="P155" s="396">
        <v>1282.82</v>
      </c>
      <c r="Q155" s="399">
        <v>1282.82</v>
      </c>
      <c r="R155" s="399">
        <v>0</v>
      </c>
      <c r="S155" s="400">
        <v>0</v>
      </c>
      <c r="T155" s="97">
        <f>SUM(U155:W155)</f>
        <v>2000</v>
      </c>
      <c r="U155" s="94">
        <f>'[2]13. Sociálna starostlivosť'!$Q$8</f>
        <v>2000</v>
      </c>
      <c r="V155" s="94">
        <f>'[2]13. Sociálna starostlivosť'!$R$8</f>
        <v>0</v>
      </c>
      <c r="W155" s="96">
        <f>'[2]13. Sociálna starostlivosť'!$S$8</f>
        <v>0</v>
      </c>
    </row>
    <row r="156" spans="1:23" ht="15.75">
      <c r="A156" s="116"/>
      <c r="B156" s="370" t="s">
        <v>347</v>
      </c>
      <c r="C156" s="361" t="s">
        <v>348</v>
      </c>
      <c r="D156" s="347">
        <f t="shared" ref="D156:W156" si="76">SUM(D157:D160)</f>
        <v>174640</v>
      </c>
      <c r="E156" s="348">
        <f t="shared" si="76"/>
        <v>174640</v>
      </c>
      <c r="F156" s="348">
        <f t="shared" si="76"/>
        <v>0</v>
      </c>
      <c r="G156" s="349">
        <f t="shared" si="76"/>
        <v>0</v>
      </c>
      <c r="H156" s="347">
        <f t="shared" si="76"/>
        <v>284247</v>
      </c>
      <c r="I156" s="348">
        <f t="shared" si="76"/>
        <v>284247</v>
      </c>
      <c r="J156" s="348">
        <f t="shared" si="76"/>
        <v>0</v>
      </c>
      <c r="K156" s="350">
        <f t="shared" si="76"/>
        <v>0</v>
      </c>
      <c r="L156" s="351">
        <f t="shared" si="76"/>
        <v>332120</v>
      </c>
      <c r="M156" s="348">
        <f t="shared" si="76"/>
        <v>318120</v>
      </c>
      <c r="N156" s="348">
        <f t="shared" si="76"/>
        <v>14000</v>
      </c>
      <c r="O156" s="350">
        <f t="shared" si="76"/>
        <v>0</v>
      </c>
      <c r="P156" s="396">
        <v>326578.67</v>
      </c>
      <c r="Q156" s="397">
        <v>315061.67</v>
      </c>
      <c r="R156" s="397">
        <v>11517</v>
      </c>
      <c r="S156" s="398">
        <v>0</v>
      </c>
      <c r="T156" s="351">
        <f t="shared" si="76"/>
        <v>11160</v>
      </c>
      <c r="U156" s="348">
        <f t="shared" si="76"/>
        <v>11160</v>
      </c>
      <c r="V156" s="348">
        <f t="shared" si="76"/>
        <v>0</v>
      </c>
      <c r="W156" s="350">
        <f t="shared" si="76"/>
        <v>0</v>
      </c>
    </row>
    <row r="157" spans="1:23" ht="15.75">
      <c r="A157" s="116"/>
      <c r="B157" s="91">
        <v>1</v>
      </c>
      <c r="C157" s="107" t="s">
        <v>349</v>
      </c>
      <c r="D157" s="93">
        <f>SUM(E157:G157)</f>
        <v>112320</v>
      </c>
      <c r="E157" s="94">
        <v>112320</v>
      </c>
      <c r="F157" s="94">
        <f>'[2]13. Sociálna starostlivosť'!$F$11</f>
        <v>0</v>
      </c>
      <c r="G157" s="95">
        <f>'[2]13. Sociálna starostlivosť'!$G$11</f>
        <v>0</v>
      </c>
      <c r="H157" s="93">
        <f>SUM(I157:K157)</f>
        <v>219207</v>
      </c>
      <c r="I157" s="94">
        <v>219207</v>
      </c>
      <c r="J157" s="94">
        <v>0</v>
      </c>
      <c r="K157" s="96">
        <v>0</v>
      </c>
      <c r="L157" s="97">
        <f>SUM(M157:O157)</f>
        <v>240400</v>
      </c>
      <c r="M157" s="94">
        <v>226400</v>
      </c>
      <c r="N157" s="94">
        <f>'[2]13. Sociálna starostlivosť'!$L$11</f>
        <v>14000</v>
      </c>
      <c r="O157" s="96">
        <f>'[2]13. Sociálna starostlivosť'!$M$11</f>
        <v>0</v>
      </c>
      <c r="P157" s="396">
        <v>237717</v>
      </c>
      <c r="Q157" s="399">
        <v>226200</v>
      </c>
      <c r="R157" s="399">
        <v>11517</v>
      </c>
      <c r="S157" s="400">
        <v>0</v>
      </c>
      <c r="T157" s="97">
        <f>SUM(U157:W157)</f>
        <v>160</v>
      </c>
      <c r="U157" s="94">
        <f>'[2]13. Sociálna starostlivosť'!$Q$11</f>
        <v>160</v>
      </c>
      <c r="V157" s="94">
        <f>'[2]13. Sociálna starostlivosť'!$R$11</f>
        <v>0</v>
      </c>
      <c r="W157" s="96">
        <f>'[2]13. Sociálna starostlivosť'!$S$11</f>
        <v>0</v>
      </c>
    </row>
    <row r="158" spans="1:23" ht="15.75">
      <c r="A158" s="116"/>
      <c r="B158" s="91">
        <v>2</v>
      </c>
      <c r="C158" s="107" t="s">
        <v>350</v>
      </c>
      <c r="D158" s="93">
        <f>SUM(E158:G158)</f>
        <v>49250</v>
      </c>
      <c r="E158" s="94">
        <v>49250</v>
      </c>
      <c r="F158" s="94">
        <f>'[2]13. Sociálna starostlivosť'!$F$17</f>
        <v>0</v>
      </c>
      <c r="G158" s="95">
        <f>'[2]13. Sociálna starostlivosť'!$G$17</f>
        <v>0</v>
      </c>
      <c r="H158" s="93">
        <f>SUM(I158:K158)</f>
        <v>54130</v>
      </c>
      <c r="I158" s="94">
        <v>54130</v>
      </c>
      <c r="J158" s="94">
        <v>0</v>
      </c>
      <c r="K158" s="96">
        <v>0</v>
      </c>
      <c r="L158" s="97">
        <f>SUM(M158:O158)</f>
        <v>52150</v>
      </c>
      <c r="M158" s="94">
        <v>52150</v>
      </c>
      <c r="N158" s="94">
        <f>'[2]13. Sociálna starostlivosť'!$L$17</f>
        <v>0</v>
      </c>
      <c r="O158" s="96">
        <f>'[2]13. Sociálna starostlivosť'!$M$17</f>
        <v>0</v>
      </c>
      <c r="P158" s="396">
        <v>52150</v>
      </c>
      <c r="Q158" s="399">
        <v>52150</v>
      </c>
      <c r="R158" s="399">
        <v>0</v>
      </c>
      <c r="S158" s="400">
        <v>0</v>
      </c>
      <c r="T158" s="97">
        <f>SUM(U158:W158)</f>
        <v>0</v>
      </c>
      <c r="U158" s="94">
        <f>'[2]13. Sociálna starostlivosť'!$Q$17</f>
        <v>0</v>
      </c>
      <c r="V158" s="94">
        <f>'[2]13. Sociálna starostlivosť'!$R$17</f>
        <v>0</v>
      </c>
      <c r="W158" s="96">
        <f>'[2]13. Sociálna starostlivosť'!$S$17</f>
        <v>0</v>
      </c>
    </row>
    <row r="159" spans="1:23" ht="15.75">
      <c r="A159" s="116"/>
      <c r="B159" s="91">
        <v>3</v>
      </c>
      <c r="C159" s="107" t="s">
        <v>351</v>
      </c>
      <c r="D159" s="93">
        <f>SUM(E159:G159)</f>
        <v>0</v>
      </c>
      <c r="E159" s="94">
        <v>0</v>
      </c>
      <c r="F159" s="94">
        <f>'[2]13. Sociálna starostlivosť'!$F$18</f>
        <v>0</v>
      </c>
      <c r="G159" s="95">
        <f>'[2]13. Sociálna starostlivosť'!$G$18</f>
        <v>0</v>
      </c>
      <c r="H159" s="93">
        <f>SUM(I159:K159)</f>
        <v>6950</v>
      </c>
      <c r="I159" s="94">
        <v>6950</v>
      </c>
      <c r="J159" s="94">
        <v>0</v>
      </c>
      <c r="K159" s="96">
        <v>0</v>
      </c>
      <c r="L159" s="97">
        <f>SUM(M159:O159)</f>
        <v>12870</v>
      </c>
      <c r="M159" s="94">
        <f>'[2]13. Sociálna starostlivosť'!$K$18</f>
        <v>12870</v>
      </c>
      <c r="N159" s="94">
        <f>'[2]13. Sociálna starostlivosť'!$L$18</f>
        <v>0</v>
      </c>
      <c r="O159" s="96">
        <f>'[2]13. Sociálna starostlivosť'!$M$18</f>
        <v>0</v>
      </c>
      <c r="P159" s="396">
        <v>10011.67</v>
      </c>
      <c r="Q159" s="399">
        <v>10011.67</v>
      </c>
      <c r="R159" s="399">
        <v>0</v>
      </c>
      <c r="S159" s="400">
        <v>0</v>
      </c>
      <c r="T159" s="97">
        <f>SUM(U159:W159)</f>
        <v>11000</v>
      </c>
      <c r="U159" s="94">
        <f>'[2]13. Sociálna starostlivosť'!$Q$18</f>
        <v>11000</v>
      </c>
      <c r="V159" s="94">
        <f>'[2]13. Sociálna starostlivosť'!$R$18</f>
        <v>0</v>
      </c>
      <c r="W159" s="96">
        <f>'[2]13. Sociálna starostlivosť'!$S$18</f>
        <v>0</v>
      </c>
    </row>
    <row r="160" spans="1:23" ht="15.75">
      <c r="A160" s="116"/>
      <c r="B160" s="91">
        <v>4</v>
      </c>
      <c r="C160" s="107" t="s">
        <v>352</v>
      </c>
      <c r="D160" s="93">
        <f>SUM(E160:G160)</f>
        <v>13070</v>
      </c>
      <c r="E160" s="94">
        <v>13070</v>
      </c>
      <c r="F160" s="94">
        <f>'[2]13. Sociálna starostlivosť'!$F$20</f>
        <v>0</v>
      </c>
      <c r="G160" s="95">
        <f>'[2]13. Sociálna starostlivosť'!$G$20</f>
        <v>0</v>
      </c>
      <c r="H160" s="93">
        <f>SUM(I160:K160)</f>
        <v>3960</v>
      </c>
      <c r="I160" s="94">
        <v>3960</v>
      </c>
      <c r="J160" s="94">
        <v>0</v>
      </c>
      <c r="K160" s="96">
        <v>0</v>
      </c>
      <c r="L160" s="97">
        <f>SUM(M160:O160)</f>
        <v>26700</v>
      </c>
      <c r="M160" s="94">
        <v>26700</v>
      </c>
      <c r="N160" s="94">
        <f>'[2]13. Sociálna starostlivosť'!$L$20</f>
        <v>0</v>
      </c>
      <c r="O160" s="96">
        <f>'[2]13. Sociálna starostlivosť'!$M$20</f>
        <v>0</v>
      </c>
      <c r="P160" s="396">
        <v>26700</v>
      </c>
      <c r="Q160" s="399">
        <v>26700</v>
      </c>
      <c r="R160" s="399">
        <v>0</v>
      </c>
      <c r="S160" s="400">
        <v>0</v>
      </c>
      <c r="T160" s="97">
        <f>SUM(U160:W160)</f>
        <v>0</v>
      </c>
      <c r="U160" s="94">
        <f>'[2]13. Sociálna starostlivosť'!$Q$20</f>
        <v>0</v>
      </c>
      <c r="V160" s="94">
        <f>'[2]13. Sociálna starostlivosť'!$R$20</f>
        <v>0</v>
      </c>
      <c r="W160" s="96">
        <f>'[2]13. Sociálna starostlivosť'!$S$20</f>
        <v>0</v>
      </c>
    </row>
    <row r="161" spans="1:23" ht="15.75">
      <c r="A161" s="99"/>
      <c r="B161" s="370" t="s">
        <v>353</v>
      </c>
      <c r="C161" s="361" t="s">
        <v>354</v>
      </c>
      <c r="D161" s="347">
        <f t="shared" ref="D161:W161" si="77">SUM(D162:D164)</f>
        <v>198930</v>
      </c>
      <c r="E161" s="348">
        <f t="shared" si="77"/>
        <v>198930</v>
      </c>
      <c r="F161" s="348">
        <f t="shared" si="77"/>
        <v>0</v>
      </c>
      <c r="G161" s="349">
        <f t="shared" si="77"/>
        <v>0</v>
      </c>
      <c r="H161" s="347">
        <f t="shared" si="77"/>
        <v>167500</v>
      </c>
      <c r="I161" s="348">
        <f t="shared" si="77"/>
        <v>167500</v>
      </c>
      <c r="J161" s="348">
        <f t="shared" si="77"/>
        <v>0</v>
      </c>
      <c r="K161" s="350">
        <f t="shared" si="77"/>
        <v>0</v>
      </c>
      <c r="L161" s="351">
        <f t="shared" si="77"/>
        <v>1315723</v>
      </c>
      <c r="M161" s="348">
        <f t="shared" si="77"/>
        <v>158480</v>
      </c>
      <c r="N161" s="348">
        <f t="shared" si="77"/>
        <v>1157243</v>
      </c>
      <c r="O161" s="350">
        <f t="shared" si="77"/>
        <v>0</v>
      </c>
      <c r="P161" s="396">
        <v>161222.84</v>
      </c>
      <c r="Q161" s="397">
        <v>158480</v>
      </c>
      <c r="R161" s="397">
        <v>2742.84</v>
      </c>
      <c r="S161" s="398">
        <v>0</v>
      </c>
      <c r="T161" s="351">
        <f t="shared" si="77"/>
        <v>2034330</v>
      </c>
      <c r="U161" s="348">
        <f t="shared" si="77"/>
        <v>0</v>
      </c>
      <c r="V161" s="348">
        <f t="shared" si="77"/>
        <v>2034330</v>
      </c>
      <c r="W161" s="350">
        <f t="shared" si="77"/>
        <v>0</v>
      </c>
    </row>
    <row r="162" spans="1:23" ht="15.75">
      <c r="A162" s="84"/>
      <c r="B162" s="91">
        <v>1</v>
      </c>
      <c r="C162" s="107" t="s">
        <v>355</v>
      </c>
      <c r="D162" s="93">
        <f>SUM(E162:G162)</f>
        <v>34940</v>
      </c>
      <c r="E162" s="94">
        <v>34940</v>
      </c>
      <c r="F162" s="94">
        <f>'[2]13. Sociálna starostlivosť'!$F$22</f>
        <v>0</v>
      </c>
      <c r="G162" s="95">
        <f>'[2]13. Sociálna starostlivosť'!$G$22</f>
        <v>0</v>
      </c>
      <c r="H162" s="93">
        <f>SUM(I162:K162)</f>
        <v>30970</v>
      </c>
      <c r="I162" s="94">
        <v>30970</v>
      </c>
      <c r="J162" s="94">
        <v>0</v>
      </c>
      <c r="K162" s="96">
        <v>0</v>
      </c>
      <c r="L162" s="97">
        <f>SUM(M162:O162)</f>
        <v>32570</v>
      </c>
      <c r="M162" s="94">
        <v>32570</v>
      </c>
      <c r="N162" s="94">
        <f>'[2]13. Sociálna starostlivosť'!$L$22</f>
        <v>0</v>
      </c>
      <c r="O162" s="96">
        <f>'[2]13. Sociálna starostlivosť'!$M$22</f>
        <v>0</v>
      </c>
      <c r="P162" s="396">
        <v>32570</v>
      </c>
      <c r="Q162" s="399">
        <v>32570</v>
      </c>
      <c r="R162" s="399">
        <v>0</v>
      </c>
      <c r="S162" s="400">
        <v>0</v>
      </c>
      <c r="T162" s="97">
        <f>SUM(U162:W162)</f>
        <v>0</v>
      </c>
      <c r="U162" s="94">
        <f>'[2]13. Sociálna starostlivosť'!$Q$22</f>
        <v>0</v>
      </c>
      <c r="V162" s="94">
        <f>'[2]13. Sociálna starostlivosť'!$R$22</f>
        <v>0</v>
      </c>
      <c r="W162" s="96">
        <f>'[2]13. Sociálna starostlivosť'!$S$22</f>
        <v>0</v>
      </c>
    </row>
    <row r="163" spans="1:23" ht="15.75">
      <c r="A163" s="84"/>
      <c r="B163" s="91">
        <v>2</v>
      </c>
      <c r="C163" s="107" t="s">
        <v>356</v>
      </c>
      <c r="D163" s="93">
        <f>SUM(E163:G163)</f>
        <v>64410</v>
      </c>
      <c r="E163" s="94">
        <v>64410</v>
      </c>
      <c r="F163" s="94">
        <f>'[2]13. Sociálna starostlivosť'!$F$24</f>
        <v>0</v>
      </c>
      <c r="G163" s="95">
        <f>'[2]13. Sociálna starostlivosť'!$G$24</f>
        <v>0</v>
      </c>
      <c r="H163" s="93">
        <f>SUM(I163:K163)</f>
        <v>46280</v>
      </c>
      <c r="I163" s="94">
        <v>46280</v>
      </c>
      <c r="J163" s="94">
        <v>0</v>
      </c>
      <c r="K163" s="96">
        <v>0</v>
      </c>
      <c r="L163" s="97">
        <f>SUM(M163:O163)</f>
        <v>40310</v>
      </c>
      <c r="M163" s="94">
        <v>40310</v>
      </c>
      <c r="N163" s="94">
        <f>'[2]13. Sociálna starostlivosť'!$L$24</f>
        <v>0</v>
      </c>
      <c r="O163" s="96">
        <f>'[2]13. Sociálna starostlivosť'!$M$24</f>
        <v>0</v>
      </c>
      <c r="P163" s="396">
        <v>40310</v>
      </c>
      <c r="Q163" s="399">
        <v>40310</v>
      </c>
      <c r="R163" s="399">
        <v>0</v>
      </c>
      <c r="S163" s="400">
        <v>0</v>
      </c>
      <c r="T163" s="97">
        <f>SUM(U163:W163)</f>
        <v>0</v>
      </c>
      <c r="U163" s="94">
        <f>'[2]13. Sociálna starostlivosť'!$Q$24</f>
        <v>0</v>
      </c>
      <c r="V163" s="94">
        <f>'[2]13. Sociálna starostlivosť'!$R$24</f>
        <v>0</v>
      </c>
      <c r="W163" s="96">
        <f>'[2]13. Sociálna starostlivosť'!$S$24</f>
        <v>0</v>
      </c>
    </row>
    <row r="164" spans="1:23" ht="15.75">
      <c r="A164" s="116"/>
      <c r="B164" s="91">
        <v>3</v>
      </c>
      <c r="C164" s="107" t="s">
        <v>357</v>
      </c>
      <c r="D164" s="93">
        <f>SUM(E164:G164)</f>
        <v>99580</v>
      </c>
      <c r="E164" s="94">
        <v>99580</v>
      </c>
      <c r="F164" s="94">
        <v>0</v>
      </c>
      <c r="G164" s="95">
        <f>'[2]13. Sociálna starostlivosť'!$G$25</f>
        <v>0</v>
      </c>
      <c r="H164" s="93">
        <f>SUM(I164:K164)</f>
        <v>90250</v>
      </c>
      <c r="I164" s="94">
        <v>90250</v>
      </c>
      <c r="J164" s="94">
        <v>0</v>
      </c>
      <c r="K164" s="96">
        <v>0</v>
      </c>
      <c r="L164" s="97">
        <f>SUM(M164:O164)</f>
        <v>1242843</v>
      </c>
      <c r="M164" s="94">
        <v>85600</v>
      </c>
      <c r="N164" s="94">
        <v>1157243</v>
      </c>
      <c r="O164" s="96">
        <f>'[2]13. Sociálna starostlivosť'!$M$25</f>
        <v>0</v>
      </c>
      <c r="P164" s="396">
        <v>88342.84</v>
      </c>
      <c r="Q164" s="399">
        <v>85600</v>
      </c>
      <c r="R164" s="399">
        <v>2742.84</v>
      </c>
      <c r="S164" s="400">
        <v>0</v>
      </c>
      <c r="T164" s="97">
        <f>SUM(U164:W164)</f>
        <v>2034330</v>
      </c>
      <c r="U164" s="94">
        <f>'[2]13. Sociálna starostlivosť'!$Q$25</f>
        <v>0</v>
      </c>
      <c r="V164" s="94">
        <f>'[2]13. Sociálna starostlivosť'!$R$25</f>
        <v>2034330</v>
      </c>
      <c r="W164" s="96">
        <f>'[2]13. Sociálna starostlivosť'!$S$25</f>
        <v>0</v>
      </c>
    </row>
    <row r="165" spans="1:23" ht="15.75">
      <c r="A165" s="84"/>
      <c r="B165" s="370" t="s">
        <v>358</v>
      </c>
      <c r="C165" s="361" t="s">
        <v>359</v>
      </c>
      <c r="D165" s="347">
        <f t="shared" ref="D165:W165" si="78">SUM(D166:D168)</f>
        <v>35641</v>
      </c>
      <c r="E165" s="348">
        <f t="shared" si="78"/>
        <v>34760</v>
      </c>
      <c r="F165" s="348">
        <f t="shared" si="78"/>
        <v>881</v>
      </c>
      <c r="G165" s="349">
        <f t="shared" si="78"/>
        <v>0</v>
      </c>
      <c r="H165" s="347">
        <f t="shared" si="78"/>
        <v>28926</v>
      </c>
      <c r="I165" s="348">
        <f t="shared" si="78"/>
        <v>28926</v>
      </c>
      <c r="J165" s="348">
        <f t="shared" si="78"/>
        <v>0</v>
      </c>
      <c r="K165" s="350">
        <f t="shared" si="78"/>
        <v>0</v>
      </c>
      <c r="L165" s="351">
        <f t="shared" si="78"/>
        <v>39319</v>
      </c>
      <c r="M165" s="348">
        <f t="shared" si="78"/>
        <v>39319</v>
      </c>
      <c r="N165" s="348">
        <f t="shared" si="78"/>
        <v>0</v>
      </c>
      <c r="O165" s="350">
        <f t="shared" si="78"/>
        <v>0</v>
      </c>
      <c r="P165" s="396">
        <v>25010</v>
      </c>
      <c r="Q165" s="397">
        <v>25010</v>
      </c>
      <c r="R165" s="397">
        <v>0</v>
      </c>
      <c r="S165" s="398">
        <v>0</v>
      </c>
      <c r="T165" s="351">
        <f t="shared" si="78"/>
        <v>1000</v>
      </c>
      <c r="U165" s="348">
        <f t="shared" si="78"/>
        <v>1000</v>
      </c>
      <c r="V165" s="348">
        <f t="shared" si="78"/>
        <v>0</v>
      </c>
      <c r="W165" s="350">
        <f t="shared" si="78"/>
        <v>0</v>
      </c>
    </row>
    <row r="166" spans="1:23" ht="15.75">
      <c r="A166" s="84"/>
      <c r="B166" s="91">
        <v>1</v>
      </c>
      <c r="C166" s="107" t="s">
        <v>360</v>
      </c>
      <c r="D166" s="93">
        <f>SUM(E166:G166)</f>
        <v>18111</v>
      </c>
      <c r="E166" s="94">
        <v>17230</v>
      </c>
      <c r="F166" s="94">
        <v>881</v>
      </c>
      <c r="G166" s="95">
        <f>'[2]13. Sociálna starostlivosť'!$G$36</f>
        <v>0</v>
      </c>
      <c r="H166" s="93">
        <f>SUM(I166:K166)</f>
        <v>7190</v>
      </c>
      <c r="I166" s="94">
        <v>7190</v>
      </c>
      <c r="J166" s="94">
        <v>0</v>
      </c>
      <c r="K166" s="96">
        <v>0</v>
      </c>
      <c r="L166" s="97">
        <f>SUM(M166:O166)</f>
        <v>18020</v>
      </c>
      <c r="M166" s="94">
        <v>18020</v>
      </c>
      <c r="N166" s="94">
        <f>'[2]13. Sociálna starostlivosť'!$L$36</f>
        <v>0</v>
      </c>
      <c r="O166" s="96">
        <f>'[2]13. Sociálna starostlivosť'!$M$36</f>
        <v>0</v>
      </c>
      <c r="P166" s="396">
        <v>18020</v>
      </c>
      <c r="Q166" s="399">
        <v>18020</v>
      </c>
      <c r="R166" s="399">
        <v>0</v>
      </c>
      <c r="S166" s="400">
        <v>0</v>
      </c>
      <c r="T166" s="97">
        <f>SUM(U166:W166)</f>
        <v>0</v>
      </c>
      <c r="U166" s="94">
        <f>'[2]13. Sociálna starostlivosť'!$Q$36</f>
        <v>0</v>
      </c>
      <c r="V166" s="94">
        <f>'[2]13. Sociálna starostlivosť'!$R$36</f>
        <v>0</v>
      </c>
      <c r="W166" s="96">
        <f>'[2]13. Sociálna starostlivosť'!$S$36</f>
        <v>0</v>
      </c>
    </row>
    <row r="167" spans="1:23" ht="15.75">
      <c r="A167" s="84"/>
      <c r="B167" s="91">
        <v>2</v>
      </c>
      <c r="C167" s="107" t="s">
        <v>361</v>
      </c>
      <c r="D167" s="93">
        <f>SUM(E167:G167)</f>
        <v>540</v>
      </c>
      <c r="E167" s="94">
        <v>540</v>
      </c>
      <c r="F167" s="94">
        <f>'[2]13. Sociálna starostlivosť'!$F$39</f>
        <v>0</v>
      </c>
      <c r="G167" s="95">
        <f>'[2]13. Sociálna starostlivosť'!$G$39</f>
        <v>0</v>
      </c>
      <c r="H167" s="93">
        <f>SUM(I167:K167)</f>
        <v>1826</v>
      </c>
      <c r="I167" s="94">
        <v>1826</v>
      </c>
      <c r="J167" s="94">
        <v>0</v>
      </c>
      <c r="K167" s="96">
        <v>0</v>
      </c>
      <c r="L167" s="97">
        <f>SUM(M167:O167)</f>
        <v>319</v>
      </c>
      <c r="M167" s="94">
        <f>'[2]13. Sociálna starostlivosť'!$K$39</f>
        <v>319</v>
      </c>
      <c r="N167" s="94">
        <f>'[2]13. Sociálna starostlivosť'!$L$39</f>
        <v>0</v>
      </c>
      <c r="O167" s="96">
        <f>'[2]13. Sociálna starostlivosť'!$M$39</f>
        <v>0</v>
      </c>
      <c r="P167" s="396">
        <v>0</v>
      </c>
      <c r="Q167" s="399">
        <v>0</v>
      </c>
      <c r="R167" s="399">
        <v>0</v>
      </c>
      <c r="S167" s="400">
        <v>0</v>
      </c>
      <c r="T167" s="97">
        <f>SUM(U167:W167)</f>
        <v>1000</v>
      </c>
      <c r="U167" s="94">
        <f>'[2]13. Sociálna starostlivosť'!$Q$39</f>
        <v>1000</v>
      </c>
      <c r="V167" s="94">
        <f>'[2]13. Sociálna starostlivosť'!$R$39</f>
        <v>0</v>
      </c>
      <c r="W167" s="96">
        <f>'[2]13. Sociálna starostlivosť'!$S$39</f>
        <v>0</v>
      </c>
    </row>
    <row r="168" spans="1:23" ht="15.75">
      <c r="A168" s="84"/>
      <c r="B168" s="91">
        <v>3</v>
      </c>
      <c r="C168" s="107" t="s">
        <v>362</v>
      </c>
      <c r="D168" s="93">
        <f>SUM(E168:G168)</f>
        <v>16990</v>
      </c>
      <c r="E168" s="94">
        <v>16990</v>
      </c>
      <c r="F168" s="94">
        <f>'[2]13. Sociálna starostlivosť'!$F$41</f>
        <v>0</v>
      </c>
      <c r="G168" s="95">
        <f>'[2]13. Sociálna starostlivosť'!$G$41</f>
        <v>0</v>
      </c>
      <c r="H168" s="93">
        <f>SUM(I168:K168)</f>
        <v>19910</v>
      </c>
      <c r="I168" s="94">
        <v>19910</v>
      </c>
      <c r="J168" s="94">
        <v>0</v>
      </c>
      <c r="K168" s="96">
        <v>0</v>
      </c>
      <c r="L168" s="97">
        <f>SUM(M168:O168)</f>
        <v>20980</v>
      </c>
      <c r="M168" s="94">
        <v>20980</v>
      </c>
      <c r="N168" s="94">
        <f>'[2]13. Sociálna starostlivosť'!$L$41</f>
        <v>0</v>
      </c>
      <c r="O168" s="96">
        <f>'[2]13. Sociálna starostlivosť'!$M$41</f>
        <v>0</v>
      </c>
      <c r="P168" s="396">
        <v>6990</v>
      </c>
      <c r="Q168" s="399">
        <v>6990</v>
      </c>
      <c r="R168" s="399">
        <v>0</v>
      </c>
      <c r="S168" s="400">
        <v>0</v>
      </c>
      <c r="T168" s="97">
        <f>SUM(U168:W168)</f>
        <v>0</v>
      </c>
      <c r="U168" s="94">
        <f>'[2]13. Sociálna starostlivosť'!$Q$41</f>
        <v>0</v>
      </c>
      <c r="V168" s="94">
        <f>'[2]13. Sociálna starostlivosť'!$R$41</f>
        <v>0</v>
      </c>
      <c r="W168" s="96">
        <f>'[2]13. Sociálna starostlivosť'!$S$41</f>
        <v>0</v>
      </c>
    </row>
    <row r="169" spans="1:23" ht="15.75">
      <c r="A169" s="84"/>
      <c r="B169" s="370" t="s">
        <v>363</v>
      </c>
      <c r="C169" s="361" t="s">
        <v>364</v>
      </c>
      <c r="D169" s="347">
        <f>SUM(E169:G169)</f>
        <v>5720</v>
      </c>
      <c r="E169" s="348">
        <v>5720</v>
      </c>
      <c r="F169" s="348">
        <f>'[2]13. Sociálna starostlivosť'!$F$42</f>
        <v>0</v>
      </c>
      <c r="G169" s="349">
        <f>'[2]13. Sociálna starostlivosť'!$G$42</f>
        <v>0</v>
      </c>
      <c r="H169" s="347">
        <f>SUM(I169:K169)</f>
        <v>6280</v>
      </c>
      <c r="I169" s="348">
        <v>6280</v>
      </c>
      <c r="J169" s="348">
        <v>0</v>
      </c>
      <c r="K169" s="350">
        <v>0</v>
      </c>
      <c r="L169" s="351">
        <f>SUM(M169:O169)</f>
        <v>6250</v>
      </c>
      <c r="M169" s="348">
        <v>6250</v>
      </c>
      <c r="N169" s="348">
        <f>'[2]13. Sociálna starostlivosť'!$L$42</f>
        <v>0</v>
      </c>
      <c r="O169" s="350">
        <f>'[2]13. Sociálna starostlivosť'!$M$42</f>
        <v>0</v>
      </c>
      <c r="P169" s="396">
        <v>6250</v>
      </c>
      <c r="Q169" s="397">
        <v>6250</v>
      </c>
      <c r="R169" s="397">
        <v>0</v>
      </c>
      <c r="S169" s="398">
        <v>0</v>
      </c>
      <c r="T169" s="351">
        <f>SUM(U169:W169)</f>
        <v>0</v>
      </c>
      <c r="U169" s="348">
        <f>'[2]13. Sociálna starostlivosť'!$Q$42</f>
        <v>0</v>
      </c>
      <c r="V169" s="348">
        <f>'[2]13. Sociálna starostlivosť'!$R$42</f>
        <v>0</v>
      </c>
      <c r="W169" s="350">
        <f>'[2]13. Sociálna starostlivosť'!$S$42</f>
        <v>0</v>
      </c>
    </row>
    <row r="170" spans="1:23" ht="16.5">
      <c r="A170" s="108"/>
      <c r="B170" s="370" t="s">
        <v>365</v>
      </c>
      <c r="C170" s="366" t="s">
        <v>366</v>
      </c>
      <c r="D170" s="347">
        <f>SUM(E170:G170)</f>
        <v>11274</v>
      </c>
      <c r="E170" s="348">
        <v>11274</v>
      </c>
      <c r="F170" s="348">
        <f>'[2]13. Sociálna starostlivosť'!$F$43</f>
        <v>0</v>
      </c>
      <c r="G170" s="349">
        <f>'[2]13. Sociálna starostlivosť'!$G$43</f>
        <v>0</v>
      </c>
      <c r="H170" s="347">
        <f>SUM(I170:K170)</f>
        <v>10658.49</v>
      </c>
      <c r="I170" s="348">
        <v>10658.49</v>
      </c>
      <c r="J170" s="348">
        <v>0</v>
      </c>
      <c r="K170" s="350">
        <v>0</v>
      </c>
      <c r="L170" s="351">
        <f>SUM(M170:O170)</f>
        <v>11707</v>
      </c>
      <c r="M170" s="348">
        <f>'[2]13. Sociálna starostlivosť'!$K$43</f>
        <v>11707</v>
      </c>
      <c r="N170" s="348">
        <f>'[2]13. Sociálna starostlivosť'!$L$43</f>
        <v>0</v>
      </c>
      <c r="O170" s="350">
        <f>'[2]13. Sociálna starostlivosť'!$M$43</f>
        <v>0</v>
      </c>
      <c r="P170" s="396">
        <v>10946.4</v>
      </c>
      <c r="Q170" s="397">
        <v>10946.4</v>
      </c>
      <c r="R170" s="397">
        <v>0</v>
      </c>
      <c r="S170" s="398">
        <v>0</v>
      </c>
      <c r="T170" s="351">
        <f>SUM(U170:W170)</f>
        <v>10413</v>
      </c>
      <c r="U170" s="348">
        <f>'[2]13. Sociálna starostlivosť'!$Q$43</f>
        <v>10413</v>
      </c>
      <c r="V170" s="348">
        <f>'[2]13. Sociálna starostlivosť'!$R$43</f>
        <v>0</v>
      </c>
      <c r="W170" s="350">
        <f>'[2]13. Sociálna starostlivosť'!$S$43</f>
        <v>0</v>
      </c>
    </row>
    <row r="171" spans="1:23" ht="15.75">
      <c r="A171" s="84"/>
      <c r="B171" s="370" t="s">
        <v>367</v>
      </c>
      <c r="C171" s="361" t="s">
        <v>368</v>
      </c>
      <c r="D171" s="347">
        <f>SUM(D172:D172)</f>
        <v>35699</v>
      </c>
      <c r="E171" s="348">
        <f>SUM(E172:E172)</f>
        <v>35699</v>
      </c>
      <c r="F171" s="348">
        <f>SUM(F172:F172)</f>
        <v>0</v>
      </c>
      <c r="G171" s="349">
        <f t="shared" ref="G171:W171" si="79">SUM(G172)</f>
        <v>0</v>
      </c>
      <c r="H171" s="347">
        <f t="shared" si="79"/>
        <v>11959.49</v>
      </c>
      <c r="I171" s="348">
        <f t="shared" si="79"/>
        <v>11959.49</v>
      </c>
      <c r="J171" s="348">
        <f t="shared" si="79"/>
        <v>0</v>
      </c>
      <c r="K171" s="350">
        <f t="shared" si="79"/>
        <v>0</v>
      </c>
      <c r="L171" s="351">
        <f t="shared" si="79"/>
        <v>150</v>
      </c>
      <c r="M171" s="348">
        <f t="shared" si="79"/>
        <v>150</v>
      </c>
      <c r="N171" s="348">
        <f t="shared" si="79"/>
        <v>0</v>
      </c>
      <c r="O171" s="350">
        <f t="shared" si="79"/>
        <v>0</v>
      </c>
      <c r="P171" s="396">
        <v>4445.47</v>
      </c>
      <c r="Q171" s="397">
        <v>4445.47</v>
      </c>
      <c r="R171" s="397">
        <v>0</v>
      </c>
      <c r="S171" s="398">
        <v>0</v>
      </c>
      <c r="T171" s="351">
        <f t="shared" si="79"/>
        <v>150</v>
      </c>
      <c r="U171" s="348">
        <f t="shared" si="79"/>
        <v>150</v>
      </c>
      <c r="V171" s="348">
        <f t="shared" si="79"/>
        <v>0</v>
      </c>
      <c r="W171" s="350">
        <f t="shared" si="79"/>
        <v>0</v>
      </c>
    </row>
    <row r="172" spans="1:23" ht="15.75">
      <c r="A172" s="84"/>
      <c r="B172" s="91">
        <v>1</v>
      </c>
      <c r="C172" s="107" t="s">
        <v>369</v>
      </c>
      <c r="D172" s="93">
        <f>SUM(E172:G172)</f>
        <v>35699</v>
      </c>
      <c r="E172" s="94">
        <v>35699</v>
      </c>
      <c r="F172" s="94">
        <f>'[2]13. Sociálna starostlivosť'!$F$51</f>
        <v>0</v>
      </c>
      <c r="G172" s="95">
        <f>'[2]13. Sociálna starostlivosť'!$G$51</f>
        <v>0</v>
      </c>
      <c r="H172" s="93">
        <f>SUM(I172:K172)</f>
        <v>11959.49</v>
      </c>
      <c r="I172" s="94">
        <v>11959.49</v>
      </c>
      <c r="J172" s="94">
        <v>0</v>
      </c>
      <c r="K172" s="96">
        <v>0</v>
      </c>
      <c r="L172" s="97">
        <f>SUM(M172:O172)</f>
        <v>150</v>
      </c>
      <c r="M172" s="94">
        <f>'[2]13. Sociálna starostlivosť'!$K$51</f>
        <v>150</v>
      </c>
      <c r="N172" s="94">
        <f>'[2]13. Sociálna starostlivosť'!$L$51</f>
        <v>0</v>
      </c>
      <c r="O172" s="96">
        <f>'[2]13. Sociálna starostlivosť'!$M$51</f>
        <v>0</v>
      </c>
      <c r="P172" s="396">
        <v>4445.47</v>
      </c>
      <c r="Q172" s="399">
        <v>4445.47</v>
      </c>
      <c r="R172" s="399">
        <v>0</v>
      </c>
      <c r="S172" s="400">
        <v>0</v>
      </c>
      <c r="T172" s="97">
        <f>SUM(U172:W172)</f>
        <v>150</v>
      </c>
      <c r="U172" s="94">
        <f>'[2]13. Sociálna starostlivosť'!$Q$51</f>
        <v>150</v>
      </c>
      <c r="V172" s="94">
        <f>'[2]13. Sociálna starostlivosť'!$R$51</f>
        <v>0</v>
      </c>
      <c r="W172" s="96">
        <f>'[2]13. Sociálna starostlivosť'!$S$51</f>
        <v>0</v>
      </c>
    </row>
    <row r="173" spans="1:23" ht="17.25" thickBot="1">
      <c r="A173" s="108"/>
      <c r="B173" s="367" t="s">
        <v>370</v>
      </c>
      <c r="C173" s="368" t="s">
        <v>371</v>
      </c>
      <c r="D173" s="355">
        <f>SUM(E173:G173)</f>
        <v>832</v>
      </c>
      <c r="E173" s="356">
        <v>832</v>
      </c>
      <c r="F173" s="356">
        <f>'[2]13. Sociálna starostlivosť'!$F$71</f>
        <v>0</v>
      </c>
      <c r="G173" s="357">
        <f>'[2]13. Sociálna starostlivosť'!$G$71</f>
        <v>0</v>
      </c>
      <c r="H173" s="355">
        <f>SUM(I173:K173)</f>
        <v>859.14</v>
      </c>
      <c r="I173" s="356">
        <f>'[2]13. Sociálna starostlivosť'!$H$71</f>
        <v>859.14</v>
      </c>
      <c r="J173" s="356">
        <v>0</v>
      </c>
      <c r="K173" s="365">
        <v>0</v>
      </c>
      <c r="L173" s="364">
        <f>SUM(M173:O173)</f>
        <v>1430</v>
      </c>
      <c r="M173" s="356">
        <f>'[2]13. Sociálna starostlivosť'!$K$71</f>
        <v>1430</v>
      </c>
      <c r="N173" s="356">
        <f>'[2]13. Sociálna starostlivosť'!$L$71</f>
        <v>0</v>
      </c>
      <c r="O173" s="365">
        <f>'[2]13. Sociálna starostlivosť'!$M$71</f>
        <v>0</v>
      </c>
      <c r="P173" s="406">
        <v>0</v>
      </c>
      <c r="Q173" s="407">
        <v>0</v>
      </c>
      <c r="R173" s="407">
        <v>0</v>
      </c>
      <c r="S173" s="408">
        <v>0</v>
      </c>
      <c r="T173" s="364">
        <f>SUM(U173:W173)</f>
        <v>1300</v>
      </c>
      <c r="U173" s="356">
        <f>'[2]13. Sociálna starostlivosť'!$Q$71</f>
        <v>1300</v>
      </c>
      <c r="V173" s="356">
        <f>'[2]13. Sociálna starostlivosť'!$R$71</f>
        <v>0</v>
      </c>
      <c r="W173" s="365">
        <f>'[2]13. Sociálna starostlivosť'!$S$71</f>
        <v>0</v>
      </c>
    </row>
    <row r="174" spans="1:23" s="82" customFormat="1" ht="17.25" thickBot="1">
      <c r="A174" s="116"/>
      <c r="B174" s="337" t="s">
        <v>372</v>
      </c>
      <c r="C174" s="338"/>
      <c r="D174" s="339">
        <f>SUM(E174:G174)</f>
        <v>415614</v>
      </c>
      <c r="E174" s="340">
        <v>303254</v>
      </c>
      <c r="F174" s="340">
        <f>'[2]14. Bývanie'!$F$16</f>
        <v>0</v>
      </c>
      <c r="G174" s="341">
        <v>112360</v>
      </c>
      <c r="H174" s="342">
        <f>SUM(I174:K174)</f>
        <v>423841</v>
      </c>
      <c r="I174" s="343">
        <v>308731</v>
      </c>
      <c r="J174" s="343">
        <v>0</v>
      </c>
      <c r="K174" s="344">
        <v>115110</v>
      </c>
      <c r="L174" s="339">
        <f>SUM(M174:O174)</f>
        <v>454012</v>
      </c>
      <c r="M174" s="340">
        <f>'[2]14. Bývanie'!$K$16</f>
        <v>335975</v>
      </c>
      <c r="N174" s="340">
        <f>'[2]14. Bývanie'!$L$16</f>
        <v>0</v>
      </c>
      <c r="O174" s="340">
        <f>'[2]14. Bývanie'!$M$16</f>
        <v>118037</v>
      </c>
      <c r="P174" s="425">
        <v>407863.46</v>
      </c>
      <c r="Q174" s="426">
        <v>289949.36</v>
      </c>
      <c r="R174" s="426">
        <v>0</v>
      </c>
      <c r="S174" s="426">
        <v>117914.1</v>
      </c>
      <c r="T174" s="339">
        <f>SUM(U174:W174)</f>
        <v>436970</v>
      </c>
      <c r="U174" s="340">
        <f>'[2]14. Bývanie'!$Q$16</f>
        <v>315890</v>
      </c>
      <c r="V174" s="340">
        <f>'[2]14. Bývanie'!$R$16</f>
        <v>0</v>
      </c>
      <c r="W174" s="340">
        <f>'[2]14. Bývanie'!$S$16</f>
        <v>121080</v>
      </c>
    </row>
    <row r="175" spans="1:23" s="82" customFormat="1" ht="14.25">
      <c r="A175" s="116"/>
      <c r="B175" s="329" t="s">
        <v>373</v>
      </c>
      <c r="C175" s="334"/>
      <c r="D175" s="324">
        <f t="shared" ref="D175:W175" si="80">SUM(D176:D178)</f>
        <v>1461386.98</v>
      </c>
      <c r="E175" s="325">
        <f t="shared" si="80"/>
        <v>1453432.98</v>
      </c>
      <c r="F175" s="325">
        <f t="shared" si="80"/>
        <v>7954</v>
      </c>
      <c r="G175" s="326">
        <f t="shared" si="80"/>
        <v>0</v>
      </c>
      <c r="H175" s="324">
        <f t="shared" si="80"/>
        <v>1627854.98</v>
      </c>
      <c r="I175" s="325">
        <f t="shared" si="80"/>
        <v>1482459.49</v>
      </c>
      <c r="J175" s="325">
        <f t="shared" si="80"/>
        <v>12620.49</v>
      </c>
      <c r="K175" s="327">
        <f t="shared" si="80"/>
        <v>132775</v>
      </c>
      <c r="L175" s="328">
        <f t="shared" si="80"/>
        <v>1124957</v>
      </c>
      <c r="M175" s="325">
        <f t="shared" si="80"/>
        <v>1124957</v>
      </c>
      <c r="N175" s="325">
        <f t="shared" si="80"/>
        <v>0</v>
      </c>
      <c r="O175" s="327">
        <f t="shared" si="80"/>
        <v>0</v>
      </c>
      <c r="P175" s="404">
        <v>1574450.76</v>
      </c>
      <c r="Q175" s="405">
        <v>1574450.76</v>
      </c>
      <c r="R175" s="405">
        <v>0</v>
      </c>
      <c r="S175" s="409">
        <v>0</v>
      </c>
      <c r="T175" s="328">
        <f t="shared" si="80"/>
        <v>1072873</v>
      </c>
      <c r="U175" s="325">
        <f t="shared" si="80"/>
        <v>1072873</v>
      </c>
      <c r="V175" s="325">
        <f t="shared" si="80"/>
        <v>0</v>
      </c>
      <c r="W175" s="327">
        <f t="shared" si="80"/>
        <v>0</v>
      </c>
    </row>
    <row r="176" spans="1:23">
      <c r="A176" s="84"/>
      <c r="B176" s="120"/>
      <c r="C176" s="121" t="s">
        <v>374</v>
      </c>
      <c r="D176" s="93">
        <f>SUM(E176:G176)</f>
        <v>65099.49</v>
      </c>
      <c r="E176" s="94">
        <v>57145.49</v>
      </c>
      <c r="F176" s="94">
        <v>7954</v>
      </c>
      <c r="G176" s="95">
        <f>'[2]15. Administratíva'!$G$82</f>
        <v>0</v>
      </c>
      <c r="H176" s="93">
        <f>SUM(I176:K176)</f>
        <v>257957.97999999998</v>
      </c>
      <c r="I176" s="94">
        <v>245337.49</v>
      </c>
      <c r="J176" s="94">
        <v>12620.49</v>
      </c>
      <c r="K176" s="96">
        <f>'[2]15. Administratíva'!$J$82</f>
        <v>0</v>
      </c>
      <c r="L176" s="97">
        <f>SUM(M176:O176)</f>
        <v>0</v>
      </c>
      <c r="M176" s="94">
        <f>'[2]15. Administratíva'!$K$82</f>
        <v>0</v>
      </c>
      <c r="N176" s="94">
        <f>'[2]15. Administratíva'!$L$82</f>
        <v>0</v>
      </c>
      <c r="O176" s="96">
        <f>'[2]15. Administratíva'!$M$82</f>
        <v>0</v>
      </c>
      <c r="P176" s="427">
        <v>441956.04</v>
      </c>
      <c r="Q176" s="399">
        <v>441956.04</v>
      </c>
      <c r="R176" s="399">
        <v>0</v>
      </c>
      <c r="S176" s="400">
        <v>0</v>
      </c>
      <c r="T176" s="97">
        <f>SUM(U176:W176)</f>
        <v>0</v>
      </c>
      <c r="U176" s="94">
        <f>'[2]15. Administratíva'!$Q$82</f>
        <v>0</v>
      </c>
      <c r="V176" s="94">
        <f>'[2]15. Administratíva'!$R$82</f>
        <v>0</v>
      </c>
      <c r="W176" s="96">
        <f>'[2]15. Administratíva'!$S$82</f>
        <v>0</v>
      </c>
    </row>
    <row r="177" spans="1:23">
      <c r="A177" s="84"/>
      <c r="B177" s="120"/>
      <c r="C177" s="121" t="s">
        <v>375</v>
      </c>
      <c r="D177" s="93">
        <f>SUM(E177:G177)</f>
        <v>0</v>
      </c>
      <c r="E177" s="94">
        <f>'[2]15. Administratíva'!$E$83</f>
        <v>0</v>
      </c>
      <c r="F177" s="94">
        <f>'[2]15. Administratíva'!$F$83</f>
        <v>0</v>
      </c>
      <c r="G177" s="95">
        <v>0</v>
      </c>
      <c r="H177" s="93">
        <f>SUM(I177:K177)</f>
        <v>132775</v>
      </c>
      <c r="I177" s="94">
        <v>0</v>
      </c>
      <c r="J177" s="94">
        <v>0</v>
      </c>
      <c r="K177" s="96">
        <v>132775</v>
      </c>
      <c r="L177" s="97">
        <f>SUM(M177:O177)</f>
        <v>0</v>
      </c>
      <c r="M177" s="94">
        <f>'[2]15. Administratíva'!$K$83</f>
        <v>0</v>
      </c>
      <c r="N177" s="94">
        <f>'[2]15. Administratíva'!$L$83</f>
        <v>0</v>
      </c>
      <c r="O177" s="96">
        <f>'[2]15. Administratíva'!$M$83</f>
        <v>0</v>
      </c>
      <c r="P177" s="427">
        <v>0</v>
      </c>
      <c r="Q177" s="399">
        <v>0</v>
      </c>
      <c r="R177" s="399">
        <v>0</v>
      </c>
      <c r="S177" s="400">
        <v>0</v>
      </c>
      <c r="T177" s="97">
        <f>SUM(U177:W177)</f>
        <v>0</v>
      </c>
      <c r="U177" s="94">
        <f>'[2]15. Administratíva'!$Q$83</f>
        <v>0</v>
      </c>
      <c r="V177" s="94">
        <f>'[2]15. Administratíva'!$R$83</f>
        <v>0</v>
      </c>
      <c r="W177" s="96">
        <f>'[2]15. Administratíva'!$S$83</f>
        <v>0</v>
      </c>
    </row>
    <row r="178" spans="1:23" ht="13.5" thickBot="1">
      <c r="A178" s="108"/>
      <c r="B178" s="122"/>
      <c r="C178" s="123" t="s">
        <v>376</v>
      </c>
      <c r="D178" s="102">
        <f>SUM(E178:G178)</f>
        <v>1396287.49</v>
      </c>
      <c r="E178" s="103">
        <v>1396287.49</v>
      </c>
      <c r="F178" s="103">
        <f>'[2]15. Administratíva'!$F$4</f>
        <v>0</v>
      </c>
      <c r="G178" s="104">
        <f>'[2]15. Administratíva'!$G$4</f>
        <v>0</v>
      </c>
      <c r="H178" s="102">
        <f>SUM(I178:K178)</f>
        <v>1237122</v>
      </c>
      <c r="I178" s="103">
        <v>1237122</v>
      </c>
      <c r="J178" s="103">
        <v>0</v>
      </c>
      <c r="K178" s="113">
        <v>0</v>
      </c>
      <c r="L178" s="112">
        <f>SUM(M178:O178)</f>
        <v>1124957</v>
      </c>
      <c r="M178" s="103">
        <v>1124957</v>
      </c>
      <c r="N178" s="103">
        <f>'[2]15. Administratíva'!$L$4</f>
        <v>0</v>
      </c>
      <c r="O178" s="113">
        <f>'[2]15. Administratíva'!$M$4</f>
        <v>0</v>
      </c>
      <c r="P178" s="428">
        <v>1132494.72</v>
      </c>
      <c r="Q178" s="414">
        <v>1132494.72</v>
      </c>
      <c r="R178" s="414">
        <v>0</v>
      </c>
      <c r="S178" s="415">
        <v>0</v>
      </c>
      <c r="T178" s="112">
        <f>SUM(U178:W178)</f>
        <v>1072873</v>
      </c>
      <c r="U178" s="103">
        <f>'[1]15. Administratíva'!$Q$4</f>
        <v>1072873</v>
      </c>
      <c r="V178" s="103">
        <f>'[2]15. Administratíva'!$R$4</f>
        <v>0</v>
      </c>
      <c r="W178" s="113">
        <f>'[2]15. Administratíva'!$S$4</f>
        <v>0</v>
      </c>
    </row>
    <row r="179" spans="1:23">
      <c r="F179" s="84"/>
      <c r="G179" s="84"/>
      <c r="H179" s="84"/>
      <c r="I179" s="84"/>
      <c r="J179" s="84"/>
      <c r="K179" s="84"/>
      <c r="N179" s="83"/>
      <c r="O179" s="83"/>
      <c r="P179" s="83"/>
      <c r="Q179" s="83"/>
      <c r="R179" s="83"/>
      <c r="S179" s="83"/>
      <c r="V179" s="83"/>
      <c r="W179" s="83"/>
    </row>
    <row r="180" spans="1:23">
      <c r="F180" s="84"/>
      <c r="G180" s="84"/>
      <c r="H180" s="84"/>
      <c r="I180" s="84"/>
      <c r="J180" s="84"/>
      <c r="K180" s="84"/>
      <c r="N180" s="83"/>
      <c r="O180" s="83"/>
      <c r="P180" s="83"/>
      <c r="Q180" s="83"/>
      <c r="R180" s="83"/>
      <c r="S180" s="83"/>
      <c r="V180" s="83"/>
      <c r="W180" s="83"/>
    </row>
    <row r="181" spans="1:23">
      <c r="A181" s="108"/>
      <c r="F181" s="84"/>
      <c r="G181" s="84"/>
      <c r="H181" s="84"/>
      <c r="I181" s="84"/>
      <c r="J181" s="84"/>
      <c r="K181" s="84"/>
      <c r="N181" s="83"/>
      <c r="O181" s="83"/>
      <c r="P181" s="83"/>
      <c r="Q181" s="83"/>
      <c r="R181" s="83"/>
      <c r="S181" s="83"/>
      <c r="V181" s="83"/>
      <c r="W181" s="83"/>
    </row>
    <row r="182" spans="1:23">
      <c r="A182" s="84"/>
      <c r="F182" s="84"/>
      <c r="G182" s="84"/>
      <c r="H182" s="84"/>
      <c r="I182" s="84"/>
      <c r="J182" s="84"/>
      <c r="K182" s="84"/>
      <c r="N182" s="83"/>
      <c r="O182" s="83"/>
      <c r="P182" s="83"/>
      <c r="Q182" s="83"/>
      <c r="R182" s="83"/>
      <c r="S182" s="83"/>
      <c r="V182" s="83"/>
      <c r="W182" s="83"/>
    </row>
    <row r="183" spans="1:23">
      <c r="A183" s="84"/>
      <c r="F183" s="84"/>
      <c r="G183" s="84"/>
      <c r="H183" s="84"/>
      <c r="I183" s="84"/>
      <c r="J183" s="84"/>
      <c r="K183" s="84"/>
      <c r="N183" s="83"/>
      <c r="O183" s="83"/>
      <c r="P183" s="83"/>
      <c r="Q183" s="83"/>
      <c r="R183" s="83"/>
      <c r="S183" s="83"/>
      <c r="V183" s="83"/>
      <c r="W183" s="83"/>
    </row>
    <row r="184" spans="1:23">
      <c r="A184" s="84"/>
      <c r="F184" s="84"/>
      <c r="G184" s="84"/>
      <c r="H184" s="84"/>
      <c r="I184" s="84"/>
      <c r="J184" s="84"/>
      <c r="K184" s="84"/>
      <c r="N184" s="83"/>
      <c r="O184" s="83"/>
      <c r="P184" s="83"/>
      <c r="Q184" s="83"/>
      <c r="R184" s="83"/>
      <c r="S184" s="83"/>
      <c r="V184" s="83"/>
      <c r="W184" s="83"/>
    </row>
    <row r="185" spans="1:23">
      <c r="A185" s="84"/>
      <c r="F185" s="84"/>
      <c r="G185" s="84"/>
      <c r="H185" s="84"/>
      <c r="I185" s="84"/>
      <c r="J185" s="84"/>
      <c r="K185" s="84"/>
      <c r="N185" s="83"/>
      <c r="O185" s="83"/>
      <c r="P185" s="83"/>
      <c r="Q185" s="83"/>
      <c r="R185" s="83"/>
      <c r="S185" s="83"/>
      <c r="V185" s="83"/>
      <c r="W185" s="83"/>
    </row>
    <row r="186" spans="1:23">
      <c r="A186" s="84"/>
      <c r="F186" s="84"/>
      <c r="G186" s="84"/>
      <c r="H186" s="84"/>
      <c r="I186" s="84"/>
      <c r="J186" s="84"/>
      <c r="K186" s="84"/>
      <c r="N186" s="83"/>
      <c r="O186" s="83"/>
      <c r="P186" s="83"/>
      <c r="Q186" s="83"/>
      <c r="R186" s="83"/>
      <c r="S186" s="83"/>
      <c r="V186" s="83"/>
      <c r="W186" s="83"/>
    </row>
    <row r="187" spans="1:23">
      <c r="A187" s="108"/>
      <c r="F187" s="84"/>
      <c r="G187" s="84"/>
      <c r="H187" s="84"/>
      <c r="I187" s="84"/>
      <c r="J187" s="84"/>
      <c r="K187" s="84"/>
      <c r="N187" s="83"/>
      <c r="O187" s="83"/>
      <c r="P187" s="83"/>
      <c r="Q187" s="83"/>
      <c r="R187" s="83"/>
      <c r="S187" s="83"/>
      <c r="V187" s="83"/>
      <c r="W187" s="83"/>
    </row>
    <row r="188" spans="1:23">
      <c r="A188" s="108"/>
      <c r="F188" s="84"/>
      <c r="G188" s="84"/>
      <c r="H188" s="84"/>
      <c r="I188" s="84"/>
      <c r="J188" s="84"/>
      <c r="K188" s="84"/>
      <c r="N188" s="83"/>
      <c r="O188" s="83"/>
      <c r="P188" s="83"/>
      <c r="Q188" s="83"/>
      <c r="R188" s="83"/>
      <c r="S188" s="83"/>
      <c r="V188" s="83"/>
      <c r="W188" s="83"/>
    </row>
    <row r="189" spans="1:23">
      <c r="A189" s="84"/>
      <c r="F189" s="84"/>
      <c r="G189" s="84"/>
      <c r="H189" s="84"/>
      <c r="I189" s="84"/>
      <c r="J189" s="84"/>
      <c r="K189" s="84"/>
      <c r="N189" s="83"/>
      <c r="O189" s="83"/>
      <c r="P189" s="83"/>
      <c r="Q189" s="83"/>
      <c r="R189" s="83"/>
      <c r="S189" s="83"/>
      <c r="V189" s="83"/>
      <c r="W189" s="83"/>
    </row>
    <row r="190" spans="1:23">
      <c r="A190" s="83"/>
      <c r="F190" s="84"/>
      <c r="G190" s="84"/>
      <c r="H190" s="84"/>
      <c r="I190" s="84"/>
      <c r="J190" s="84"/>
      <c r="K190" s="84"/>
      <c r="N190" s="83"/>
      <c r="O190" s="83"/>
      <c r="P190" s="83"/>
      <c r="Q190" s="83"/>
      <c r="R190" s="83"/>
      <c r="S190" s="83"/>
      <c r="V190" s="83"/>
      <c r="W190" s="83"/>
    </row>
    <row r="191" spans="1:23">
      <c r="A191" s="83"/>
      <c r="F191" s="84"/>
      <c r="G191" s="84"/>
      <c r="H191" s="84"/>
      <c r="I191" s="84"/>
      <c r="J191" s="84"/>
      <c r="K191" s="84"/>
      <c r="N191" s="83"/>
      <c r="O191" s="83"/>
      <c r="P191" s="83"/>
      <c r="Q191" s="83"/>
      <c r="R191" s="83"/>
      <c r="S191" s="83"/>
      <c r="V191" s="83"/>
      <c r="W191" s="83"/>
    </row>
    <row r="192" spans="1:23">
      <c r="A192" s="83"/>
      <c r="F192" s="84"/>
      <c r="G192" s="84"/>
      <c r="H192" s="84"/>
      <c r="I192" s="84"/>
      <c r="J192" s="84"/>
      <c r="K192" s="84"/>
      <c r="N192" s="83"/>
      <c r="O192" s="83"/>
      <c r="P192" s="83"/>
      <c r="Q192" s="83"/>
      <c r="R192" s="83"/>
      <c r="S192" s="83"/>
      <c r="V192" s="83"/>
      <c r="W192" s="83"/>
    </row>
    <row r="193" spans="1:23">
      <c r="A193" s="83"/>
      <c r="F193" s="84"/>
      <c r="G193" s="84"/>
      <c r="H193" s="84"/>
      <c r="I193" s="84"/>
      <c r="J193" s="84"/>
      <c r="K193" s="84"/>
      <c r="N193" s="83"/>
      <c r="O193" s="83"/>
      <c r="P193" s="83"/>
      <c r="Q193" s="83"/>
      <c r="R193" s="83"/>
      <c r="S193" s="83"/>
      <c r="V193" s="83"/>
      <c r="W193" s="83"/>
    </row>
    <row r="194" spans="1:23">
      <c r="A194" s="83"/>
      <c r="F194" s="84"/>
      <c r="G194" s="84"/>
      <c r="H194" s="84"/>
      <c r="I194" s="84"/>
      <c r="J194" s="84"/>
      <c r="K194" s="84"/>
      <c r="N194" s="83"/>
      <c r="O194" s="83"/>
      <c r="P194" s="83"/>
      <c r="Q194" s="83"/>
      <c r="R194" s="83"/>
      <c r="S194" s="83"/>
      <c r="V194" s="83"/>
      <c r="W194" s="83"/>
    </row>
    <row r="195" spans="1:23">
      <c r="A195" s="83"/>
      <c r="F195" s="84"/>
      <c r="G195" s="84"/>
      <c r="H195" s="84"/>
      <c r="I195" s="84"/>
      <c r="J195" s="84"/>
      <c r="K195" s="84"/>
      <c r="N195" s="83"/>
      <c r="O195" s="83"/>
      <c r="P195" s="83"/>
      <c r="Q195" s="83"/>
      <c r="R195" s="83"/>
      <c r="S195" s="83"/>
      <c r="V195" s="83"/>
      <c r="W195" s="83"/>
    </row>
    <row r="196" spans="1:23">
      <c r="A196" s="83"/>
      <c r="F196" s="84"/>
      <c r="G196" s="84"/>
      <c r="H196" s="84"/>
      <c r="I196" s="84"/>
      <c r="J196" s="84"/>
      <c r="K196" s="84"/>
      <c r="N196" s="83"/>
      <c r="O196" s="83"/>
      <c r="P196" s="83"/>
      <c r="Q196" s="83"/>
      <c r="R196" s="83"/>
      <c r="S196" s="83"/>
      <c r="V196" s="83"/>
      <c r="W196" s="83"/>
    </row>
    <row r="197" spans="1:23">
      <c r="A197" s="108"/>
      <c r="F197" s="84"/>
      <c r="G197" s="84"/>
      <c r="H197" s="84"/>
      <c r="I197" s="84"/>
      <c r="J197" s="84"/>
      <c r="K197" s="84"/>
      <c r="N197" s="83"/>
      <c r="O197" s="83"/>
      <c r="P197" s="83"/>
      <c r="Q197" s="83"/>
      <c r="R197" s="83"/>
      <c r="S197" s="83"/>
      <c r="V197" s="83"/>
      <c r="W197" s="83"/>
    </row>
    <row r="198" spans="1:23">
      <c r="F198" s="84"/>
      <c r="G198" s="84"/>
      <c r="H198" s="84"/>
      <c r="I198" s="84"/>
      <c r="J198" s="84"/>
      <c r="K198" s="84"/>
      <c r="N198" s="83"/>
      <c r="O198" s="83"/>
      <c r="P198" s="83"/>
      <c r="Q198" s="83"/>
      <c r="R198" s="83"/>
      <c r="S198" s="83"/>
      <c r="V198" s="83"/>
      <c r="W198" s="83"/>
    </row>
    <row r="199" spans="1:23">
      <c r="F199" s="84"/>
      <c r="G199" s="84"/>
      <c r="H199" s="84"/>
      <c r="I199" s="84"/>
      <c r="J199" s="84"/>
      <c r="K199" s="84"/>
      <c r="N199" s="83"/>
      <c r="O199" s="83"/>
      <c r="P199" s="83"/>
      <c r="Q199" s="83"/>
      <c r="R199" s="83"/>
      <c r="S199" s="83"/>
      <c r="V199" s="83"/>
      <c r="W199" s="83"/>
    </row>
    <row r="200" spans="1:23">
      <c r="F200" s="84"/>
      <c r="G200" s="84"/>
      <c r="H200" s="84"/>
      <c r="I200" s="84"/>
      <c r="J200" s="84"/>
      <c r="K200" s="84"/>
      <c r="N200" s="83"/>
      <c r="O200" s="83"/>
      <c r="P200" s="83"/>
      <c r="Q200" s="83"/>
      <c r="R200" s="83"/>
      <c r="S200" s="83"/>
      <c r="V200" s="83"/>
      <c r="W200" s="83"/>
    </row>
    <row r="201" spans="1:23">
      <c r="F201" s="84"/>
      <c r="G201" s="84"/>
      <c r="H201" s="84"/>
      <c r="I201" s="84"/>
      <c r="J201" s="84"/>
      <c r="K201" s="84"/>
      <c r="N201" s="83"/>
      <c r="O201" s="83"/>
      <c r="P201" s="83"/>
      <c r="Q201" s="83"/>
      <c r="R201" s="83"/>
      <c r="S201" s="83"/>
      <c r="V201" s="83"/>
      <c r="W201" s="83"/>
    </row>
    <row r="202" spans="1:23">
      <c r="F202" s="84"/>
      <c r="G202" s="84"/>
      <c r="H202" s="84"/>
      <c r="I202" s="84"/>
      <c r="J202" s="84"/>
      <c r="K202" s="84"/>
      <c r="N202" s="83"/>
      <c r="O202" s="83"/>
      <c r="P202" s="83"/>
      <c r="Q202" s="83"/>
      <c r="R202" s="83"/>
      <c r="S202" s="83"/>
      <c r="V202" s="83"/>
      <c r="W202" s="83"/>
    </row>
    <row r="203" spans="1:23">
      <c r="F203" s="84"/>
      <c r="G203" s="84"/>
      <c r="H203" s="84"/>
      <c r="I203" s="84"/>
      <c r="J203" s="84"/>
      <c r="K203" s="84"/>
      <c r="N203" s="83"/>
      <c r="O203" s="83"/>
      <c r="P203" s="83"/>
      <c r="Q203" s="83"/>
      <c r="R203" s="83"/>
      <c r="S203" s="83"/>
      <c r="V203" s="83"/>
      <c r="W203" s="83"/>
    </row>
    <row r="204" spans="1:23">
      <c r="F204" s="84"/>
      <c r="G204" s="84"/>
      <c r="H204" s="84"/>
      <c r="I204" s="84"/>
      <c r="J204" s="84"/>
      <c r="K204" s="84"/>
      <c r="N204" s="83"/>
      <c r="O204" s="83"/>
      <c r="P204" s="83"/>
      <c r="Q204" s="83"/>
      <c r="R204" s="83"/>
      <c r="S204" s="83"/>
      <c r="V204" s="83"/>
      <c r="W204" s="83"/>
    </row>
    <row r="205" spans="1:23">
      <c r="F205" s="84"/>
      <c r="G205" s="84"/>
      <c r="H205" s="84"/>
      <c r="I205" s="84"/>
      <c r="J205" s="84"/>
      <c r="K205" s="84"/>
      <c r="N205" s="83"/>
      <c r="O205" s="83"/>
      <c r="P205" s="83"/>
      <c r="Q205" s="83"/>
      <c r="R205" s="83"/>
      <c r="S205" s="83"/>
      <c r="V205" s="83"/>
      <c r="W205" s="83"/>
    </row>
    <row r="206" spans="1:23">
      <c r="F206" s="84"/>
      <c r="G206" s="84"/>
      <c r="H206" s="84"/>
      <c r="I206" s="84"/>
      <c r="J206" s="84"/>
      <c r="K206" s="84"/>
      <c r="N206" s="83"/>
      <c r="O206" s="83"/>
      <c r="P206" s="83"/>
      <c r="Q206" s="83"/>
      <c r="R206" s="83"/>
      <c r="S206" s="83"/>
      <c r="V206" s="83"/>
      <c r="W206" s="83"/>
    </row>
    <row r="207" spans="1:23">
      <c r="F207" s="84"/>
      <c r="G207" s="84"/>
      <c r="H207" s="84"/>
      <c r="I207" s="84"/>
      <c r="J207" s="84"/>
      <c r="K207" s="84"/>
      <c r="N207" s="83"/>
      <c r="O207" s="83"/>
      <c r="P207" s="83"/>
      <c r="Q207" s="83"/>
      <c r="R207" s="83"/>
      <c r="S207" s="83"/>
      <c r="V207" s="83"/>
      <c r="W207" s="83"/>
    </row>
    <row r="208" spans="1:23">
      <c r="F208" s="84"/>
      <c r="G208" s="84"/>
      <c r="H208" s="84"/>
      <c r="I208" s="84"/>
      <c r="J208" s="84"/>
      <c r="K208" s="84"/>
      <c r="N208" s="83"/>
      <c r="O208" s="83"/>
      <c r="P208" s="83"/>
      <c r="Q208" s="83"/>
      <c r="R208" s="83"/>
      <c r="S208" s="83"/>
      <c r="V208" s="83"/>
      <c r="W208" s="83"/>
    </row>
    <row r="209" spans="4:23">
      <c r="F209" s="84"/>
      <c r="G209" s="84"/>
      <c r="H209" s="84"/>
      <c r="I209" s="84"/>
      <c r="J209" s="84"/>
      <c r="K209" s="84"/>
      <c r="N209" s="83"/>
      <c r="O209" s="83"/>
      <c r="P209" s="83"/>
      <c r="Q209" s="83"/>
      <c r="R209" s="83"/>
      <c r="S209" s="83"/>
      <c r="V209" s="83"/>
      <c r="W209" s="83"/>
    </row>
    <row r="210" spans="4:23">
      <c r="D210" s="68"/>
      <c r="F210" s="84"/>
      <c r="G210" s="84"/>
      <c r="H210" s="84"/>
      <c r="I210" s="84"/>
      <c r="J210" s="84"/>
      <c r="K210" s="84"/>
      <c r="N210" s="83"/>
      <c r="O210" s="83"/>
      <c r="P210" s="83"/>
      <c r="Q210" s="83"/>
      <c r="R210" s="83"/>
      <c r="S210" s="83"/>
      <c r="V210" s="83"/>
      <c r="W210" s="83"/>
    </row>
    <row r="211" spans="4:23">
      <c r="D211" s="68"/>
      <c r="F211" s="84"/>
      <c r="G211" s="84"/>
      <c r="H211" s="84"/>
      <c r="I211" s="84"/>
      <c r="J211" s="84"/>
      <c r="K211" s="84"/>
      <c r="N211" s="83"/>
      <c r="O211" s="83"/>
      <c r="P211" s="83"/>
      <c r="Q211" s="83"/>
      <c r="R211" s="83"/>
      <c r="S211" s="83"/>
      <c r="V211" s="83"/>
      <c r="W211" s="83"/>
    </row>
    <row r="212" spans="4:23">
      <c r="D212" s="68"/>
      <c r="F212" s="84"/>
      <c r="G212" s="84"/>
      <c r="H212" s="84"/>
      <c r="I212" s="84"/>
      <c r="J212" s="84"/>
      <c r="K212" s="84"/>
      <c r="N212" s="83"/>
      <c r="O212" s="83"/>
      <c r="P212" s="83"/>
      <c r="Q212" s="83"/>
      <c r="R212" s="83"/>
      <c r="S212" s="83"/>
      <c r="V212" s="83"/>
      <c r="W212" s="83"/>
    </row>
    <row r="213" spans="4:23">
      <c r="D213" s="68"/>
      <c r="F213" s="84"/>
      <c r="G213" s="84"/>
      <c r="H213" s="84"/>
      <c r="I213" s="84"/>
      <c r="J213" s="84"/>
      <c r="K213" s="84"/>
      <c r="N213" s="83"/>
      <c r="O213" s="83"/>
      <c r="P213" s="83"/>
      <c r="Q213" s="83"/>
      <c r="R213" s="83"/>
      <c r="S213" s="83"/>
      <c r="V213" s="83"/>
      <c r="W213" s="83"/>
    </row>
    <row r="214" spans="4:23">
      <c r="D214" s="68"/>
      <c r="F214" s="84"/>
      <c r="G214" s="84"/>
      <c r="H214" s="84"/>
      <c r="I214" s="84"/>
      <c r="J214" s="84"/>
      <c r="K214" s="84"/>
      <c r="N214" s="83"/>
      <c r="O214" s="83"/>
      <c r="P214" s="83"/>
      <c r="Q214" s="83"/>
      <c r="R214" s="83"/>
      <c r="S214" s="83"/>
      <c r="V214" s="83"/>
      <c r="W214" s="83"/>
    </row>
    <row r="215" spans="4:23">
      <c r="D215" s="68"/>
      <c r="F215" s="84"/>
      <c r="G215" s="84"/>
      <c r="H215" s="84"/>
      <c r="I215" s="84"/>
      <c r="J215" s="84"/>
      <c r="K215" s="84"/>
      <c r="N215" s="83"/>
      <c r="O215" s="83"/>
      <c r="P215" s="83"/>
      <c r="Q215" s="83"/>
      <c r="R215" s="83"/>
      <c r="S215" s="83"/>
      <c r="V215" s="83"/>
      <c r="W215" s="83"/>
    </row>
    <row r="216" spans="4:23">
      <c r="D216" s="68"/>
      <c r="F216" s="84"/>
      <c r="G216" s="84"/>
      <c r="H216" s="84"/>
      <c r="I216" s="84"/>
      <c r="J216" s="84"/>
      <c r="K216" s="84"/>
      <c r="N216" s="83"/>
      <c r="O216" s="83"/>
      <c r="P216" s="83"/>
      <c r="Q216" s="83"/>
      <c r="R216" s="83"/>
      <c r="S216" s="83"/>
      <c r="V216" s="83"/>
      <c r="W216" s="83"/>
    </row>
    <row r="217" spans="4:23">
      <c r="D217" s="68"/>
      <c r="F217" s="84"/>
      <c r="G217" s="84"/>
      <c r="H217" s="84"/>
      <c r="I217" s="84"/>
      <c r="J217" s="84"/>
      <c r="K217" s="84"/>
      <c r="N217" s="83"/>
      <c r="O217" s="83"/>
      <c r="P217" s="83"/>
      <c r="Q217" s="83"/>
      <c r="R217" s="83"/>
      <c r="S217" s="83"/>
      <c r="V217" s="83"/>
      <c r="W217" s="83"/>
    </row>
    <row r="218" spans="4:23">
      <c r="D218" s="68"/>
      <c r="F218" s="84"/>
      <c r="G218" s="84"/>
      <c r="H218" s="84"/>
      <c r="I218" s="84"/>
      <c r="J218" s="84"/>
      <c r="K218" s="84"/>
      <c r="N218" s="83"/>
      <c r="O218" s="83"/>
      <c r="P218" s="83"/>
      <c r="Q218" s="83"/>
      <c r="R218" s="83"/>
      <c r="S218" s="83"/>
      <c r="V218" s="83"/>
      <c r="W218" s="83"/>
    </row>
    <row r="219" spans="4:23">
      <c r="D219" s="68"/>
      <c r="F219" s="84"/>
      <c r="G219" s="84"/>
      <c r="H219" s="84"/>
      <c r="I219" s="84"/>
      <c r="J219" s="84"/>
      <c r="K219" s="84"/>
      <c r="N219" s="83"/>
      <c r="O219" s="83"/>
      <c r="P219" s="83"/>
      <c r="Q219" s="83"/>
      <c r="R219" s="83"/>
      <c r="S219" s="83"/>
      <c r="V219" s="83"/>
      <c r="W219" s="83"/>
    </row>
    <row r="220" spans="4:23">
      <c r="D220" s="68"/>
      <c r="F220" s="84"/>
      <c r="G220" s="84"/>
      <c r="H220" s="84"/>
      <c r="I220" s="84"/>
      <c r="J220" s="84"/>
      <c r="K220" s="84"/>
      <c r="N220" s="83"/>
      <c r="O220" s="83"/>
      <c r="P220" s="83"/>
      <c r="Q220" s="83"/>
      <c r="R220" s="83"/>
      <c r="S220" s="83"/>
      <c r="V220" s="83"/>
      <c r="W220" s="83"/>
    </row>
    <row r="221" spans="4:23">
      <c r="D221" s="68"/>
      <c r="F221" s="84"/>
      <c r="G221" s="84"/>
      <c r="H221" s="84"/>
      <c r="I221" s="84"/>
      <c r="J221" s="84"/>
      <c r="K221" s="84"/>
      <c r="N221" s="83"/>
      <c r="O221" s="83"/>
      <c r="P221" s="83"/>
      <c r="Q221" s="83"/>
      <c r="R221" s="83"/>
      <c r="S221" s="83"/>
      <c r="V221" s="83"/>
      <c r="W221" s="83"/>
    </row>
    <row r="222" spans="4:23">
      <c r="D222" s="68"/>
      <c r="F222" s="84"/>
      <c r="G222" s="84"/>
      <c r="H222" s="84"/>
      <c r="I222" s="84"/>
      <c r="J222" s="84"/>
      <c r="K222" s="84"/>
      <c r="N222" s="83"/>
      <c r="O222" s="83"/>
      <c r="P222" s="83"/>
      <c r="Q222" s="83"/>
      <c r="R222" s="83"/>
      <c r="S222" s="83"/>
      <c r="V222" s="83"/>
      <c r="W222" s="83"/>
    </row>
    <row r="223" spans="4:23">
      <c r="D223" s="68"/>
      <c r="F223" s="84"/>
      <c r="G223" s="84"/>
      <c r="H223" s="84"/>
      <c r="I223" s="84"/>
      <c r="J223" s="84"/>
      <c r="K223" s="84"/>
      <c r="N223" s="83"/>
      <c r="O223" s="83"/>
      <c r="P223" s="83"/>
      <c r="Q223" s="83"/>
      <c r="R223" s="83"/>
      <c r="S223" s="83"/>
      <c r="V223" s="83"/>
      <c r="W223" s="83"/>
    </row>
    <row r="224" spans="4:23">
      <c r="D224" s="68"/>
      <c r="F224" s="84"/>
      <c r="G224" s="84"/>
      <c r="H224" s="84"/>
      <c r="I224" s="84"/>
      <c r="J224" s="84"/>
      <c r="K224" s="84"/>
      <c r="N224" s="83"/>
      <c r="O224" s="83"/>
      <c r="P224" s="83"/>
      <c r="Q224" s="83"/>
      <c r="R224" s="83"/>
      <c r="S224" s="83"/>
      <c r="V224" s="83"/>
      <c r="W224" s="83"/>
    </row>
    <row r="225" spans="4:23">
      <c r="D225" s="68"/>
      <c r="F225" s="84"/>
      <c r="G225" s="84"/>
      <c r="H225" s="84"/>
      <c r="I225" s="84"/>
      <c r="J225" s="84"/>
      <c r="K225" s="84"/>
      <c r="N225" s="83"/>
      <c r="O225" s="83"/>
      <c r="P225" s="83"/>
      <c r="Q225" s="83"/>
      <c r="R225" s="83"/>
      <c r="S225" s="83"/>
      <c r="V225" s="83"/>
      <c r="W225" s="83"/>
    </row>
    <row r="226" spans="4:23">
      <c r="D226" s="68"/>
      <c r="F226" s="84"/>
      <c r="G226" s="84"/>
      <c r="H226" s="84"/>
      <c r="I226" s="84"/>
      <c r="J226" s="84"/>
      <c r="K226" s="84"/>
      <c r="N226" s="83"/>
      <c r="O226" s="83"/>
      <c r="P226" s="83"/>
      <c r="Q226" s="83"/>
      <c r="R226" s="83"/>
      <c r="S226" s="83"/>
      <c r="V226" s="83"/>
      <c r="W226" s="83"/>
    </row>
    <row r="227" spans="4:23">
      <c r="D227" s="68"/>
      <c r="F227" s="84"/>
      <c r="G227" s="84"/>
      <c r="H227" s="84"/>
      <c r="I227" s="84"/>
      <c r="J227" s="84"/>
      <c r="K227" s="84"/>
      <c r="N227" s="83"/>
      <c r="O227" s="83"/>
      <c r="P227" s="83"/>
      <c r="Q227" s="83"/>
      <c r="R227" s="83"/>
      <c r="S227" s="83"/>
      <c r="V227" s="83"/>
      <c r="W227" s="83"/>
    </row>
    <row r="228" spans="4:23">
      <c r="D228" s="68"/>
      <c r="F228" s="84"/>
      <c r="G228" s="84"/>
      <c r="H228" s="84"/>
      <c r="I228" s="84"/>
      <c r="J228" s="84"/>
      <c r="K228" s="84"/>
      <c r="N228" s="83"/>
      <c r="O228" s="83"/>
      <c r="P228" s="83"/>
      <c r="Q228" s="83"/>
      <c r="R228" s="83"/>
      <c r="S228" s="83"/>
      <c r="V228" s="83"/>
      <c r="W228" s="83"/>
    </row>
    <row r="229" spans="4:23">
      <c r="D229" s="68"/>
      <c r="F229" s="84"/>
      <c r="G229" s="84"/>
      <c r="H229" s="84"/>
      <c r="I229" s="84"/>
      <c r="J229" s="84"/>
      <c r="K229" s="84"/>
      <c r="N229" s="83"/>
      <c r="O229" s="83"/>
      <c r="P229" s="83"/>
      <c r="Q229" s="83"/>
      <c r="R229" s="83"/>
      <c r="S229" s="83"/>
      <c r="V229" s="83"/>
      <c r="W229" s="83"/>
    </row>
    <row r="230" spans="4:23">
      <c r="D230" s="68"/>
      <c r="F230" s="84"/>
      <c r="G230" s="84"/>
      <c r="H230" s="84"/>
      <c r="I230" s="84"/>
      <c r="J230" s="84"/>
      <c r="K230" s="84"/>
      <c r="N230" s="83"/>
      <c r="O230" s="83"/>
      <c r="P230" s="83"/>
      <c r="Q230" s="83"/>
      <c r="R230" s="83"/>
      <c r="S230" s="83"/>
      <c r="V230" s="83"/>
      <c r="W230" s="83"/>
    </row>
    <row r="231" spans="4:23">
      <c r="D231" s="68"/>
      <c r="F231" s="84"/>
      <c r="G231" s="84"/>
      <c r="H231" s="84"/>
      <c r="I231" s="84"/>
      <c r="J231" s="84"/>
      <c r="K231" s="84"/>
      <c r="N231" s="83"/>
      <c r="O231" s="83"/>
      <c r="P231" s="83"/>
      <c r="Q231" s="83"/>
      <c r="R231" s="83"/>
      <c r="S231" s="83"/>
      <c r="V231" s="83"/>
      <c r="W231" s="83"/>
    </row>
    <row r="232" spans="4:23">
      <c r="D232" s="68"/>
      <c r="F232" s="84"/>
      <c r="G232" s="84"/>
      <c r="H232" s="84"/>
      <c r="I232" s="84"/>
      <c r="J232" s="84"/>
      <c r="K232" s="84"/>
      <c r="N232" s="83"/>
      <c r="O232" s="83"/>
      <c r="P232" s="83"/>
      <c r="Q232" s="83"/>
      <c r="R232" s="83"/>
      <c r="S232" s="83"/>
      <c r="V232" s="83"/>
      <c r="W232" s="83"/>
    </row>
    <row r="233" spans="4:23">
      <c r="D233" s="68"/>
      <c r="F233" s="84"/>
      <c r="G233" s="84"/>
      <c r="H233" s="84"/>
      <c r="I233" s="84"/>
      <c r="J233" s="84"/>
      <c r="K233" s="84"/>
      <c r="N233" s="83"/>
      <c r="O233" s="83"/>
      <c r="P233" s="83"/>
      <c r="Q233" s="83"/>
      <c r="R233" s="83"/>
      <c r="S233" s="83"/>
      <c r="V233" s="83"/>
      <c r="W233" s="83"/>
    </row>
    <row r="234" spans="4:23">
      <c r="D234" s="68"/>
      <c r="F234" s="84"/>
      <c r="G234" s="84"/>
      <c r="H234" s="84"/>
      <c r="I234" s="84"/>
      <c r="J234" s="84"/>
      <c r="K234" s="84"/>
      <c r="N234" s="83"/>
      <c r="O234" s="83"/>
      <c r="P234" s="83"/>
      <c r="Q234" s="83"/>
      <c r="R234" s="83"/>
      <c r="S234" s="83"/>
      <c r="V234" s="83"/>
      <c r="W234" s="83"/>
    </row>
    <row r="235" spans="4:23">
      <c r="D235" s="68"/>
      <c r="F235" s="84"/>
      <c r="G235" s="84"/>
      <c r="H235" s="84"/>
      <c r="I235" s="84"/>
      <c r="J235" s="84"/>
      <c r="K235" s="84"/>
      <c r="N235" s="83"/>
      <c r="O235" s="83"/>
      <c r="P235" s="83"/>
      <c r="Q235" s="83"/>
      <c r="R235" s="83"/>
      <c r="S235" s="83"/>
      <c r="V235" s="83"/>
      <c r="W235" s="83"/>
    </row>
    <row r="236" spans="4:23">
      <c r="D236" s="68"/>
      <c r="F236" s="84"/>
      <c r="G236" s="84"/>
      <c r="H236" s="84"/>
      <c r="I236" s="84"/>
      <c r="J236" s="84"/>
      <c r="K236" s="84"/>
      <c r="N236" s="83"/>
      <c r="O236" s="83"/>
      <c r="P236" s="83"/>
      <c r="Q236" s="83"/>
      <c r="R236" s="83"/>
      <c r="S236" s="83"/>
      <c r="V236" s="83"/>
      <c r="W236" s="83"/>
    </row>
    <row r="237" spans="4:23">
      <c r="D237" s="68"/>
      <c r="F237" s="84"/>
      <c r="G237" s="84"/>
      <c r="H237" s="84"/>
      <c r="I237" s="84"/>
      <c r="J237" s="84"/>
      <c r="K237" s="84"/>
      <c r="N237" s="83"/>
      <c r="O237" s="83"/>
      <c r="P237" s="83"/>
      <c r="Q237" s="83"/>
      <c r="R237" s="83"/>
      <c r="S237" s="83"/>
      <c r="V237" s="83"/>
      <c r="W237" s="83"/>
    </row>
    <row r="238" spans="4:23">
      <c r="D238" s="68"/>
      <c r="F238" s="84"/>
      <c r="G238" s="84"/>
      <c r="H238" s="84"/>
      <c r="I238" s="84"/>
      <c r="J238" s="84"/>
      <c r="K238" s="84"/>
      <c r="N238" s="83"/>
      <c r="O238" s="83"/>
      <c r="P238" s="83"/>
      <c r="Q238" s="83"/>
      <c r="R238" s="83"/>
      <c r="S238" s="83"/>
      <c r="V238" s="83"/>
      <c r="W238" s="83"/>
    </row>
    <row r="239" spans="4:23">
      <c r="D239" s="68"/>
      <c r="F239" s="84"/>
      <c r="G239" s="84"/>
      <c r="H239" s="84"/>
      <c r="I239" s="84"/>
      <c r="J239" s="84"/>
      <c r="K239" s="84"/>
      <c r="N239" s="83"/>
      <c r="O239" s="83"/>
      <c r="P239" s="83"/>
      <c r="Q239" s="83"/>
      <c r="R239" s="83"/>
      <c r="S239" s="83"/>
      <c r="V239" s="83"/>
      <c r="W239" s="83"/>
    </row>
    <row r="240" spans="4:23">
      <c r="D240" s="68"/>
      <c r="F240" s="84"/>
      <c r="G240" s="84"/>
      <c r="H240" s="84"/>
      <c r="I240" s="84"/>
      <c r="J240" s="84"/>
      <c r="K240" s="84"/>
      <c r="N240" s="83"/>
      <c r="O240" s="83"/>
      <c r="P240" s="83"/>
      <c r="Q240" s="83"/>
      <c r="R240" s="83"/>
      <c r="S240" s="83"/>
      <c r="V240" s="83"/>
      <c r="W240" s="83"/>
    </row>
    <row r="241" spans="4:23">
      <c r="D241" s="68"/>
      <c r="F241" s="84"/>
      <c r="G241" s="84"/>
      <c r="H241" s="84"/>
      <c r="I241" s="84"/>
      <c r="J241" s="84"/>
      <c r="K241" s="84"/>
      <c r="N241" s="83"/>
      <c r="O241" s="83"/>
      <c r="P241" s="83"/>
      <c r="Q241" s="83"/>
      <c r="R241" s="83"/>
      <c r="S241" s="83"/>
      <c r="V241" s="83"/>
      <c r="W241" s="83"/>
    </row>
    <row r="242" spans="4:23">
      <c r="D242" s="68"/>
      <c r="F242" s="84"/>
      <c r="G242" s="84"/>
      <c r="H242" s="84"/>
      <c r="I242" s="84"/>
      <c r="J242" s="84"/>
      <c r="K242" s="84"/>
      <c r="N242" s="83"/>
      <c r="O242" s="83"/>
      <c r="P242" s="83"/>
      <c r="Q242" s="83"/>
      <c r="R242" s="83"/>
      <c r="S242" s="83"/>
      <c r="V242" s="83"/>
      <c r="W242" s="83"/>
    </row>
    <row r="243" spans="4:23">
      <c r="D243" s="68"/>
      <c r="F243" s="84"/>
      <c r="G243" s="84"/>
      <c r="H243" s="84"/>
      <c r="I243" s="84"/>
      <c r="J243" s="84"/>
      <c r="K243" s="84"/>
      <c r="N243" s="83"/>
      <c r="O243" s="83"/>
      <c r="P243" s="83"/>
      <c r="Q243" s="83"/>
      <c r="R243" s="83"/>
      <c r="S243" s="83"/>
      <c r="V243" s="83"/>
      <c r="W243" s="83"/>
    </row>
    <row r="244" spans="4:23">
      <c r="D244" s="68"/>
      <c r="F244" s="84"/>
      <c r="G244" s="84"/>
      <c r="H244" s="84"/>
      <c r="I244" s="84"/>
      <c r="J244" s="84"/>
      <c r="K244" s="84"/>
      <c r="N244" s="83"/>
      <c r="O244" s="83"/>
      <c r="P244" s="83"/>
      <c r="Q244" s="83"/>
      <c r="R244" s="83"/>
      <c r="S244" s="83"/>
      <c r="V244" s="83"/>
      <c r="W244" s="83"/>
    </row>
    <row r="245" spans="4:23">
      <c r="D245" s="68"/>
      <c r="F245" s="84"/>
      <c r="G245" s="84"/>
      <c r="H245" s="84"/>
      <c r="I245" s="84"/>
      <c r="J245" s="84"/>
      <c r="K245" s="84"/>
      <c r="N245" s="83"/>
      <c r="O245" s="83"/>
      <c r="P245" s="83"/>
      <c r="Q245" s="83"/>
      <c r="R245" s="83"/>
      <c r="S245" s="83"/>
      <c r="V245" s="83"/>
      <c r="W245" s="83"/>
    </row>
    <row r="246" spans="4:23">
      <c r="D246" s="68"/>
      <c r="F246" s="84"/>
      <c r="G246" s="84"/>
      <c r="H246" s="84"/>
      <c r="I246" s="84"/>
      <c r="J246" s="84"/>
      <c r="K246" s="84"/>
      <c r="N246" s="83"/>
      <c r="O246" s="83"/>
      <c r="P246" s="83"/>
      <c r="Q246" s="83"/>
      <c r="R246" s="83"/>
      <c r="S246" s="83"/>
      <c r="V246" s="83"/>
      <c r="W246" s="83"/>
    </row>
    <row r="247" spans="4:23">
      <c r="D247" s="68"/>
      <c r="F247" s="84"/>
      <c r="G247" s="84"/>
      <c r="H247" s="84"/>
      <c r="I247" s="84"/>
      <c r="J247" s="84"/>
      <c r="K247" s="84"/>
      <c r="N247" s="83"/>
      <c r="O247" s="83"/>
      <c r="P247" s="83"/>
      <c r="Q247" s="83"/>
      <c r="R247" s="83"/>
      <c r="S247" s="83"/>
      <c r="V247" s="83"/>
      <c r="W247" s="83"/>
    </row>
    <row r="248" spans="4:23">
      <c r="D248" s="68"/>
      <c r="F248" s="84"/>
      <c r="G248" s="84"/>
      <c r="H248" s="84"/>
      <c r="I248" s="84"/>
      <c r="J248" s="84"/>
      <c r="K248" s="84"/>
      <c r="N248" s="83"/>
      <c r="O248" s="83"/>
      <c r="P248" s="83"/>
      <c r="Q248" s="83"/>
      <c r="R248" s="83"/>
      <c r="S248" s="83"/>
      <c r="V248" s="83"/>
      <c r="W248" s="83"/>
    </row>
    <row r="249" spans="4:23">
      <c r="D249" s="68"/>
      <c r="F249" s="84"/>
      <c r="G249" s="84"/>
      <c r="H249" s="84"/>
      <c r="I249" s="84"/>
      <c r="J249" s="84"/>
      <c r="K249" s="84"/>
      <c r="N249" s="83"/>
      <c r="O249" s="83"/>
      <c r="P249" s="83"/>
      <c r="Q249" s="83"/>
      <c r="R249" s="83"/>
      <c r="S249" s="83"/>
      <c r="V249" s="83"/>
      <c r="W249" s="83"/>
    </row>
    <row r="250" spans="4:23">
      <c r="D250" s="68"/>
      <c r="F250" s="84"/>
      <c r="G250" s="84"/>
      <c r="H250" s="84"/>
      <c r="I250" s="84"/>
      <c r="J250" s="84"/>
      <c r="K250" s="84"/>
      <c r="N250" s="83"/>
      <c r="O250" s="83"/>
      <c r="P250" s="83"/>
      <c r="Q250" s="83"/>
      <c r="R250" s="83"/>
      <c r="S250" s="83"/>
      <c r="V250" s="83"/>
      <c r="W250" s="83"/>
    </row>
    <row r="251" spans="4:23">
      <c r="D251" s="68"/>
      <c r="F251" s="84"/>
      <c r="G251" s="84"/>
      <c r="H251" s="84"/>
      <c r="I251" s="84"/>
      <c r="J251" s="84"/>
      <c r="K251" s="84"/>
      <c r="N251" s="83"/>
      <c r="O251" s="83"/>
      <c r="P251" s="83"/>
      <c r="Q251" s="83"/>
      <c r="R251" s="83"/>
      <c r="S251" s="83"/>
      <c r="V251" s="83"/>
      <c r="W251" s="83"/>
    </row>
    <row r="252" spans="4:23">
      <c r="D252" s="68"/>
      <c r="F252" s="84"/>
      <c r="G252" s="84"/>
      <c r="H252" s="84"/>
      <c r="I252" s="84"/>
      <c r="J252" s="84"/>
      <c r="K252" s="84"/>
      <c r="N252" s="83"/>
      <c r="O252" s="83"/>
      <c r="P252" s="83"/>
      <c r="Q252" s="83"/>
      <c r="R252" s="83"/>
      <c r="S252" s="83"/>
      <c r="V252" s="83"/>
      <c r="W252" s="83"/>
    </row>
    <row r="253" spans="4:23">
      <c r="D253" s="68"/>
      <c r="F253" s="84"/>
      <c r="G253" s="84"/>
      <c r="H253" s="84"/>
      <c r="I253" s="84"/>
      <c r="J253" s="84"/>
      <c r="K253" s="84"/>
      <c r="N253" s="83"/>
      <c r="O253" s="83"/>
      <c r="P253" s="83"/>
      <c r="Q253" s="83"/>
      <c r="R253" s="83"/>
      <c r="S253" s="83"/>
      <c r="V253" s="83"/>
      <c r="W253" s="83"/>
    </row>
    <row r="254" spans="4:23">
      <c r="D254" s="68"/>
      <c r="F254" s="84"/>
      <c r="G254" s="84"/>
      <c r="H254" s="84"/>
      <c r="I254" s="84"/>
      <c r="J254" s="84"/>
      <c r="K254" s="84"/>
      <c r="N254" s="83"/>
      <c r="O254" s="83"/>
      <c r="P254" s="83"/>
      <c r="Q254" s="83"/>
      <c r="R254" s="83"/>
      <c r="S254" s="83"/>
      <c r="V254" s="83"/>
      <c r="W254" s="83"/>
    </row>
    <row r="255" spans="4:23">
      <c r="D255" s="68"/>
      <c r="F255" s="84"/>
      <c r="G255" s="84"/>
      <c r="H255" s="84"/>
      <c r="I255" s="84"/>
      <c r="J255" s="84"/>
      <c r="K255" s="84"/>
      <c r="N255" s="83"/>
      <c r="O255" s="83"/>
      <c r="P255" s="83"/>
      <c r="Q255" s="83"/>
      <c r="R255" s="83"/>
      <c r="S255" s="83"/>
      <c r="V255" s="83"/>
      <c r="W255" s="83"/>
    </row>
    <row r="256" spans="4:23">
      <c r="D256" s="68"/>
      <c r="F256" s="84"/>
      <c r="G256" s="84"/>
      <c r="H256" s="84"/>
      <c r="I256" s="84"/>
      <c r="J256" s="84"/>
      <c r="K256" s="84"/>
      <c r="N256" s="83"/>
      <c r="O256" s="83"/>
      <c r="P256" s="83"/>
      <c r="Q256" s="83"/>
      <c r="R256" s="83"/>
      <c r="S256" s="83"/>
      <c r="V256" s="83"/>
      <c r="W256" s="83"/>
    </row>
    <row r="257" spans="4:23">
      <c r="D257" s="68"/>
      <c r="F257" s="84"/>
      <c r="G257" s="84"/>
      <c r="H257" s="84"/>
      <c r="I257" s="84"/>
      <c r="J257" s="84"/>
      <c r="K257" s="84"/>
      <c r="N257" s="83"/>
      <c r="O257" s="83"/>
      <c r="P257" s="83"/>
      <c r="Q257" s="83"/>
      <c r="R257" s="83"/>
      <c r="S257" s="83"/>
      <c r="V257" s="83"/>
      <c r="W257" s="83"/>
    </row>
    <row r="258" spans="4:23">
      <c r="D258" s="68"/>
      <c r="F258" s="84"/>
      <c r="G258" s="84"/>
      <c r="H258" s="84"/>
      <c r="I258" s="84"/>
      <c r="J258" s="84"/>
      <c r="K258" s="84"/>
      <c r="N258" s="83"/>
      <c r="O258" s="83"/>
      <c r="P258" s="83"/>
      <c r="Q258" s="83"/>
      <c r="R258" s="83"/>
      <c r="S258" s="83"/>
      <c r="V258" s="83"/>
      <c r="W258" s="83"/>
    </row>
    <row r="259" spans="4:23">
      <c r="D259" s="68"/>
      <c r="F259" s="84"/>
      <c r="G259" s="84"/>
      <c r="H259" s="84"/>
      <c r="I259" s="84"/>
      <c r="J259" s="84"/>
      <c r="K259" s="84"/>
      <c r="N259" s="83"/>
      <c r="O259" s="83"/>
      <c r="P259" s="83"/>
      <c r="Q259" s="83"/>
      <c r="R259" s="83"/>
      <c r="S259" s="83"/>
      <c r="V259" s="83"/>
      <c r="W259" s="83"/>
    </row>
    <row r="260" spans="4:23">
      <c r="D260" s="68"/>
      <c r="F260" s="84"/>
      <c r="G260" s="84"/>
      <c r="H260" s="84"/>
      <c r="I260" s="84"/>
      <c r="J260" s="84"/>
      <c r="K260" s="84"/>
      <c r="N260" s="83"/>
      <c r="O260" s="83"/>
      <c r="P260" s="83"/>
      <c r="Q260" s="83"/>
      <c r="R260" s="83"/>
      <c r="S260" s="83"/>
      <c r="V260" s="83"/>
      <c r="W260" s="83"/>
    </row>
    <row r="261" spans="4:23">
      <c r="D261" s="68"/>
      <c r="F261" s="84"/>
      <c r="G261" s="84"/>
      <c r="H261" s="84"/>
      <c r="I261" s="84"/>
      <c r="J261" s="84"/>
      <c r="K261" s="84"/>
      <c r="N261" s="83"/>
      <c r="O261" s="83"/>
      <c r="P261" s="83"/>
      <c r="Q261" s="83"/>
      <c r="R261" s="83"/>
      <c r="S261" s="83"/>
      <c r="V261" s="83"/>
      <c r="W261" s="83"/>
    </row>
    <row r="262" spans="4:23">
      <c r="D262" s="68"/>
      <c r="F262" s="84"/>
      <c r="G262" s="84"/>
      <c r="H262" s="84"/>
      <c r="I262" s="84"/>
      <c r="J262" s="84"/>
      <c r="K262" s="84"/>
      <c r="N262" s="83"/>
      <c r="O262" s="83"/>
      <c r="P262" s="83"/>
      <c r="Q262" s="83"/>
      <c r="R262" s="83"/>
      <c r="S262" s="83"/>
      <c r="V262" s="83"/>
      <c r="W262" s="83"/>
    </row>
    <row r="263" spans="4:23">
      <c r="D263" s="68"/>
      <c r="F263" s="84"/>
      <c r="G263" s="84"/>
      <c r="H263" s="84"/>
      <c r="I263" s="84"/>
      <c r="J263" s="84"/>
      <c r="K263" s="84"/>
      <c r="N263" s="83"/>
      <c r="O263" s="83"/>
      <c r="P263" s="83"/>
      <c r="Q263" s="83"/>
      <c r="R263" s="83"/>
      <c r="S263" s="83"/>
      <c r="V263" s="83"/>
      <c r="W263" s="83"/>
    </row>
    <row r="264" spans="4:23">
      <c r="D264" s="68"/>
      <c r="F264" s="84"/>
      <c r="G264" s="84"/>
      <c r="H264" s="84"/>
      <c r="I264" s="84"/>
      <c r="J264" s="84"/>
      <c r="K264" s="84"/>
      <c r="N264" s="83"/>
      <c r="O264" s="83"/>
      <c r="P264" s="83"/>
      <c r="Q264" s="83"/>
      <c r="R264" s="83"/>
      <c r="S264" s="83"/>
      <c r="V264" s="83"/>
      <c r="W264" s="83"/>
    </row>
    <row r="265" spans="4:23">
      <c r="D265" s="68"/>
      <c r="F265" s="84"/>
      <c r="G265" s="84"/>
      <c r="H265" s="84"/>
      <c r="I265" s="84"/>
      <c r="J265" s="84"/>
      <c r="K265" s="84"/>
      <c r="N265" s="83"/>
      <c r="O265" s="83"/>
      <c r="P265" s="83"/>
      <c r="Q265" s="83"/>
      <c r="R265" s="83"/>
      <c r="S265" s="83"/>
      <c r="V265" s="83"/>
      <c r="W265" s="83"/>
    </row>
    <row r="266" spans="4:23">
      <c r="D266" s="68"/>
      <c r="F266" s="84"/>
      <c r="G266" s="84"/>
      <c r="H266" s="84"/>
      <c r="I266" s="84"/>
      <c r="J266" s="84"/>
      <c r="K266" s="84"/>
      <c r="N266" s="83"/>
      <c r="O266" s="83"/>
      <c r="P266" s="83"/>
      <c r="Q266" s="83"/>
      <c r="R266" s="83"/>
      <c r="S266" s="83"/>
      <c r="V266" s="83"/>
      <c r="W266" s="83"/>
    </row>
    <row r="267" spans="4:23">
      <c r="D267" s="68"/>
      <c r="F267" s="84"/>
      <c r="G267" s="84"/>
      <c r="H267" s="84"/>
      <c r="I267" s="84"/>
      <c r="J267" s="84"/>
      <c r="K267" s="84"/>
      <c r="N267" s="83"/>
      <c r="O267" s="83"/>
      <c r="P267" s="83"/>
      <c r="Q267" s="83"/>
      <c r="R267" s="83"/>
      <c r="S267" s="83"/>
      <c r="V267" s="83"/>
      <c r="W267" s="83"/>
    </row>
    <row r="268" spans="4:23">
      <c r="D268" s="68"/>
      <c r="F268" s="84"/>
      <c r="G268" s="84"/>
      <c r="H268" s="84"/>
      <c r="I268" s="84"/>
      <c r="J268" s="84"/>
      <c r="K268" s="84"/>
      <c r="N268" s="83"/>
      <c r="O268" s="83"/>
      <c r="P268" s="83"/>
      <c r="Q268" s="83"/>
      <c r="R268" s="83"/>
      <c r="S268" s="83"/>
      <c r="V268" s="83"/>
      <c r="W268" s="83"/>
    </row>
    <row r="269" spans="4:23">
      <c r="D269" s="68"/>
      <c r="F269" s="84"/>
      <c r="G269" s="84"/>
      <c r="H269" s="84"/>
      <c r="I269" s="84"/>
      <c r="J269" s="84"/>
      <c r="K269" s="84"/>
      <c r="N269" s="83"/>
      <c r="O269" s="83"/>
      <c r="P269" s="83"/>
      <c r="Q269" s="83"/>
      <c r="R269" s="83"/>
      <c r="S269" s="83"/>
      <c r="V269" s="83"/>
      <c r="W269" s="83"/>
    </row>
    <row r="270" spans="4:23">
      <c r="D270" s="68"/>
      <c r="F270" s="84"/>
      <c r="G270" s="84"/>
      <c r="H270" s="84"/>
      <c r="I270" s="84"/>
      <c r="J270" s="84"/>
      <c r="K270" s="84"/>
      <c r="N270" s="83"/>
      <c r="O270" s="83"/>
      <c r="P270" s="83"/>
      <c r="Q270" s="83"/>
      <c r="R270" s="83"/>
      <c r="S270" s="83"/>
      <c r="V270" s="83"/>
      <c r="W270" s="83"/>
    </row>
    <row r="271" spans="4:23">
      <c r="D271" s="68"/>
      <c r="F271" s="84"/>
      <c r="G271" s="84"/>
      <c r="H271" s="84"/>
      <c r="I271" s="84"/>
      <c r="J271" s="84"/>
      <c r="K271" s="84"/>
      <c r="N271" s="83"/>
      <c r="O271" s="83"/>
      <c r="P271" s="83"/>
      <c r="Q271" s="83"/>
      <c r="R271" s="83"/>
      <c r="S271" s="83"/>
      <c r="V271" s="83"/>
      <c r="W271" s="83"/>
    </row>
    <row r="272" spans="4:23">
      <c r="D272" s="68"/>
      <c r="F272" s="84"/>
      <c r="G272" s="84"/>
      <c r="H272" s="84"/>
      <c r="I272" s="84"/>
      <c r="J272" s="84"/>
      <c r="K272" s="84"/>
      <c r="N272" s="83"/>
      <c r="O272" s="83"/>
      <c r="P272" s="83"/>
      <c r="Q272" s="83"/>
      <c r="R272" s="83"/>
      <c r="S272" s="83"/>
      <c r="V272" s="83"/>
      <c r="W272" s="83"/>
    </row>
    <row r="273" spans="4:23">
      <c r="D273" s="68"/>
      <c r="F273" s="84"/>
      <c r="G273" s="84"/>
      <c r="H273" s="84"/>
      <c r="I273" s="84"/>
      <c r="J273" s="84"/>
      <c r="K273" s="84"/>
      <c r="N273" s="83"/>
      <c r="O273" s="83"/>
      <c r="P273" s="83"/>
      <c r="Q273" s="83"/>
      <c r="R273" s="83"/>
      <c r="S273" s="83"/>
      <c r="V273" s="83"/>
      <c r="W273" s="83"/>
    </row>
    <row r="274" spans="4:23">
      <c r="D274" s="68"/>
      <c r="F274" s="84"/>
      <c r="G274" s="84"/>
      <c r="H274" s="84"/>
      <c r="I274" s="84"/>
      <c r="J274" s="84"/>
      <c r="K274" s="84"/>
      <c r="N274" s="83"/>
      <c r="O274" s="83"/>
      <c r="P274" s="83"/>
      <c r="Q274" s="83"/>
      <c r="R274" s="83"/>
      <c r="S274" s="83"/>
      <c r="V274" s="83"/>
      <c r="W274" s="83"/>
    </row>
    <row r="275" spans="4:23">
      <c r="D275" s="68"/>
      <c r="F275" s="84"/>
      <c r="G275" s="84"/>
      <c r="H275" s="84"/>
      <c r="I275" s="84"/>
      <c r="J275" s="84"/>
      <c r="K275" s="84"/>
      <c r="N275" s="83"/>
      <c r="O275" s="83"/>
      <c r="P275" s="83"/>
      <c r="Q275" s="83"/>
      <c r="R275" s="83"/>
      <c r="S275" s="83"/>
      <c r="V275" s="83"/>
      <c r="W275" s="83"/>
    </row>
    <row r="276" spans="4:23">
      <c r="D276" s="68"/>
      <c r="F276" s="84"/>
      <c r="G276" s="84"/>
      <c r="H276" s="84"/>
      <c r="I276" s="84"/>
      <c r="J276" s="84"/>
      <c r="K276" s="84"/>
      <c r="N276" s="83"/>
      <c r="O276" s="83"/>
      <c r="P276" s="83"/>
      <c r="Q276" s="83"/>
      <c r="R276" s="83"/>
      <c r="S276" s="83"/>
      <c r="V276" s="83"/>
      <c r="W276" s="83"/>
    </row>
    <row r="277" spans="4:23">
      <c r="D277" s="68"/>
      <c r="F277" s="84"/>
      <c r="G277" s="84"/>
      <c r="H277" s="84"/>
      <c r="I277" s="84"/>
      <c r="J277" s="84"/>
      <c r="K277" s="84"/>
      <c r="N277" s="83"/>
      <c r="O277" s="83"/>
      <c r="P277" s="83"/>
      <c r="Q277" s="83"/>
      <c r="R277" s="83"/>
      <c r="S277" s="83"/>
      <c r="V277" s="83"/>
      <c r="W277" s="83"/>
    </row>
    <row r="278" spans="4:23">
      <c r="D278" s="68"/>
      <c r="F278" s="84"/>
      <c r="G278" s="84"/>
      <c r="H278" s="84"/>
      <c r="I278" s="84"/>
      <c r="J278" s="84"/>
      <c r="K278" s="84"/>
      <c r="N278" s="83"/>
      <c r="O278" s="83"/>
      <c r="P278" s="83"/>
      <c r="Q278" s="83"/>
      <c r="R278" s="83"/>
      <c r="S278" s="83"/>
      <c r="V278" s="83"/>
      <c r="W278" s="83"/>
    </row>
    <row r="279" spans="4:23">
      <c r="D279" s="68"/>
      <c r="F279" s="84"/>
      <c r="G279" s="84"/>
      <c r="H279" s="84"/>
      <c r="I279" s="84"/>
      <c r="J279" s="84"/>
      <c r="K279" s="84"/>
      <c r="N279" s="83"/>
      <c r="O279" s="83"/>
      <c r="P279" s="83"/>
      <c r="Q279" s="83"/>
      <c r="R279" s="83"/>
      <c r="S279" s="83"/>
      <c r="V279" s="83"/>
      <c r="W279" s="83"/>
    </row>
    <row r="280" spans="4:23">
      <c r="D280" s="68"/>
      <c r="F280" s="84"/>
      <c r="G280" s="84"/>
      <c r="H280" s="84"/>
      <c r="I280" s="84"/>
      <c r="J280" s="84"/>
      <c r="K280" s="84"/>
      <c r="N280" s="83"/>
      <c r="O280" s="83"/>
      <c r="P280" s="83"/>
      <c r="Q280" s="83"/>
      <c r="R280" s="83"/>
      <c r="S280" s="83"/>
      <c r="V280" s="83"/>
      <c r="W280" s="83"/>
    </row>
    <row r="281" spans="4:23">
      <c r="D281" s="68"/>
      <c r="F281" s="84"/>
      <c r="G281" s="84"/>
      <c r="H281" s="84"/>
      <c r="I281" s="84"/>
      <c r="J281" s="84"/>
      <c r="K281" s="84"/>
      <c r="N281" s="83"/>
      <c r="O281" s="83"/>
      <c r="P281" s="83"/>
      <c r="Q281" s="83"/>
      <c r="R281" s="83"/>
      <c r="S281" s="83"/>
      <c r="V281" s="83"/>
      <c r="W281" s="83"/>
    </row>
    <row r="282" spans="4:23">
      <c r="D282" s="68"/>
      <c r="F282" s="84"/>
      <c r="G282" s="84"/>
      <c r="H282" s="84"/>
      <c r="I282" s="84"/>
      <c r="J282" s="84"/>
      <c r="K282" s="84"/>
      <c r="N282" s="83"/>
      <c r="O282" s="83"/>
      <c r="P282" s="83"/>
      <c r="Q282" s="83"/>
      <c r="R282" s="83"/>
      <c r="S282" s="83"/>
      <c r="V282" s="83"/>
      <c r="W282" s="83"/>
    </row>
    <row r="283" spans="4:23">
      <c r="D283" s="68"/>
      <c r="F283" s="84"/>
      <c r="G283" s="84"/>
      <c r="H283" s="84"/>
      <c r="I283" s="84"/>
      <c r="J283" s="84"/>
      <c r="K283" s="84"/>
      <c r="N283" s="83"/>
      <c r="O283" s="83"/>
      <c r="P283" s="83"/>
      <c r="Q283" s="83"/>
      <c r="R283" s="83"/>
      <c r="S283" s="83"/>
      <c r="V283" s="83"/>
      <c r="W283" s="83"/>
    </row>
    <row r="284" spans="4:23">
      <c r="D284" s="68"/>
      <c r="F284" s="84"/>
      <c r="G284" s="84"/>
      <c r="H284" s="84"/>
      <c r="I284" s="84"/>
      <c r="J284" s="84"/>
      <c r="K284" s="84"/>
      <c r="N284" s="83"/>
      <c r="O284" s="83"/>
      <c r="P284" s="83"/>
      <c r="Q284" s="83"/>
      <c r="R284" s="83"/>
      <c r="S284" s="83"/>
      <c r="V284" s="83"/>
      <c r="W284" s="83"/>
    </row>
    <row r="285" spans="4:23">
      <c r="D285" s="68"/>
      <c r="F285" s="84"/>
      <c r="G285" s="84"/>
      <c r="H285" s="84"/>
      <c r="I285" s="84"/>
      <c r="J285" s="84"/>
      <c r="K285" s="84"/>
      <c r="N285" s="83"/>
      <c r="O285" s="83"/>
      <c r="P285" s="83"/>
      <c r="Q285" s="83"/>
      <c r="R285" s="83"/>
      <c r="S285" s="83"/>
      <c r="V285" s="83"/>
      <c r="W285" s="83"/>
    </row>
    <row r="286" spans="4:23">
      <c r="D286" s="68"/>
      <c r="F286" s="84"/>
      <c r="G286" s="84"/>
      <c r="H286" s="84"/>
      <c r="I286" s="84"/>
      <c r="J286" s="84"/>
      <c r="K286" s="84"/>
      <c r="N286" s="83"/>
      <c r="O286" s="83"/>
      <c r="P286" s="83"/>
      <c r="Q286" s="83"/>
      <c r="R286" s="83"/>
      <c r="S286" s="83"/>
      <c r="V286" s="83"/>
      <c r="W286" s="83"/>
    </row>
    <row r="287" spans="4:23">
      <c r="D287" s="68"/>
      <c r="F287" s="84"/>
      <c r="G287" s="84"/>
      <c r="H287" s="84"/>
      <c r="I287" s="84"/>
      <c r="J287" s="84"/>
      <c r="K287" s="84"/>
      <c r="N287" s="83"/>
      <c r="O287" s="83"/>
      <c r="P287" s="83"/>
      <c r="Q287" s="83"/>
      <c r="R287" s="83"/>
      <c r="S287" s="83"/>
      <c r="V287" s="83"/>
      <c r="W287" s="83"/>
    </row>
    <row r="288" spans="4:23">
      <c r="D288" s="68"/>
      <c r="F288" s="84"/>
      <c r="G288" s="84"/>
      <c r="H288" s="84"/>
      <c r="I288" s="84"/>
      <c r="J288" s="84"/>
      <c r="K288" s="84"/>
      <c r="N288" s="83"/>
      <c r="O288" s="83"/>
      <c r="P288" s="83"/>
      <c r="Q288" s="83"/>
      <c r="R288" s="83"/>
      <c r="S288" s="83"/>
      <c r="V288" s="83"/>
      <c r="W288" s="83"/>
    </row>
    <row r="289" spans="4:23">
      <c r="D289" s="68"/>
      <c r="F289" s="84"/>
      <c r="G289" s="84"/>
      <c r="H289" s="84"/>
      <c r="I289" s="84"/>
      <c r="J289" s="84"/>
      <c r="K289" s="84"/>
      <c r="N289" s="83"/>
      <c r="O289" s="83"/>
      <c r="P289" s="83"/>
      <c r="Q289" s="83"/>
      <c r="R289" s="83"/>
      <c r="S289" s="83"/>
      <c r="V289" s="83"/>
      <c r="W289" s="83"/>
    </row>
    <row r="290" spans="4:23">
      <c r="D290" s="68"/>
      <c r="F290" s="84"/>
      <c r="G290" s="84"/>
      <c r="H290" s="84"/>
      <c r="I290" s="84"/>
      <c r="J290" s="84"/>
      <c r="K290" s="84"/>
      <c r="N290" s="83"/>
      <c r="O290" s="83"/>
      <c r="P290" s="83"/>
      <c r="Q290" s="83"/>
      <c r="R290" s="83"/>
      <c r="S290" s="83"/>
      <c r="V290" s="83"/>
      <c r="W290" s="83"/>
    </row>
    <row r="291" spans="4:23">
      <c r="D291" s="68"/>
      <c r="F291" s="84"/>
      <c r="G291" s="84"/>
      <c r="H291" s="84"/>
      <c r="I291" s="84"/>
      <c r="J291" s="84"/>
      <c r="K291" s="84"/>
      <c r="N291" s="83"/>
      <c r="O291" s="83"/>
      <c r="P291" s="83"/>
      <c r="Q291" s="83"/>
      <c r="R291" s="83"/>
      <c r="S291" s="83"/>
      <c r="V291" s="83"/>
      <c r="W291" s="83"/>
    </row>
    <row r="292" spans="4:23">
      <c r="D292" s="68"/>
      <c r="F292" s="84"/>
      <c r="G292" s="84"/>
      <c r="H292" s="84"/>
      <c r="I292" s="84"/>
      <c r="J292" s="84"/>
      <c r="K292" s="84"/>
      <c r="N292" s="83"/>
      <c r="O292" s="83"/>
      <c r="P292" s="83"/>
      <c r="Q292" s="83"/>
      <c r="R292" s="83"/>
      <c r="S292" s="83"/>
      <c r="V292" s="83"/>
      <c r="W292" s="83"/>
    </row>
    <row r="293" spans="4:23">
      <c r="D293" s="68"/>
      <c r="F293" s="84"/>
      <c r="G293" s="84"/>
      <c r="H293" s="84"/>
      <c r="I293" s="84"/>
      <c r="J293" s="84"/>
      <c r="K293" s="84"/>
      <c r="N293" s="83"/>
      <c r="O293" s="83"/>
      <c r="P293" s="83"/>
      <c r="Q293" s="83"/>
      <c r="R293" s="83"/>
      <c r="S293" s="83"/>
      <c r="V293" s="83"/>
      <c r="W293" s="83"/>
    </row>
    <row r="294" spans="4:23">
      <c r="D294" s="68"/>
      <c r="F294" s="84"/>
      <c r="G294" s="84"/>
      <c r="H294" s="84"/>
      <c r="I294" s="84"/>
      <c r="J294" s="84"/>
      <c r="K294" s="84"/>
      <c r="N294" s="83"/>
      <c r="O294" s="83"/>
      <c r="P294" s="83"/>
      <c r="Q294" s="83"/>
      <c r="R294" s="83"/>
      <c r="S294" s="83"/>
      <c r="V294" s="83"/>
      <c r="W294" s="83"/>
    </row>
    <row r="295" spans="4:23">
      <c r="D295" s="68"/>
      <c r="F295" s="84"/>
      <c r="G295" s="84"/>
      <c r="H295" s="84"/>
      <c r="I295" s="84"/>
      <c r="J295" s="84"/>
      <c r="K295" s="84"/>
      <c r="N295" s="83"/>
      <c r="O295" s="83"/>
      <c r="P295" s="83"/>
      <c r="Q295" s="83"/>
      <c r="R295" s="83"/>
      <c r="S295" s="83"/>
      <c r="V295" s="83"/>
      <c r="W295" s="83"/>
    </row>
    <row r="296" spans="4:23">
      <c r="D296" s="68"/>
      <c r="F296" s="84"/>
      <c r="G296" s="84"/>
      <c r="H296" s="84"/>
      <c r="I296" s="84"/>
      <c r="J296" s="84"/>
      <c r="K296" s="84"/>
      <c r="N296" s="83"/>
      <c r="O296" s="83"/>
      <c r="P296" s="83"/>
      <c r="Q296" s="83"/>
      <c r="R296" s="83"/>
      <c r="S296" s="83"/>
      <c r="V296" s="83"/>
      <c r="W296" s="83"/>
    </row>
    <row r="297" spans="4:23">
      <c r="D297" s="68"/>
      <c r="F297" s="84"/>
      <c r="G297" s="84"/>
      <c r="H297" s="84"/>
      <c r="I297" s="84"/>
      <c r="J297" s="84"/>
      <c r="K297" s="84"/>
      <c r="N297" s="83"/>
      <c r="O297" s="83"/>
      <c r="P297" s="83"/>
      <c r="Q297" s="83"/>
      <c r="R297" s="83"/>
      <c r="S297" s="83"/>
      <c r="V297" s="83"/>
      <c r="W297" s="83"/>
    </row>
    <row r="298" spans="4:23">
      <c r="D298" s="68"/>
      <c r="F298" s="84"/>
      <c r="G298" s="84"/>
      <c r="H298" s="84"/>
      <c r="I298" s="84"/>
      <c r="J298" s="84"/>
      <c r="K298" s="84"/>
      <c r="N298" s="83"/>
      <c r="O298" s="83"/>
      <c r="P298" s="83"/>
      <c r="Q298" s="83"/>
      <c r="R298" s="83"/>
      <c r="S298" s="83"/>
      <c r="V298" s="83"/>
      <c r="W298" s="83"/>
    </row>
    <row r="299" spans="4:23">
      <c r="D299" s="68"/>
      <c r="F299" s="84"/>
      <c r="G299" s="84"/>
      <c r="H299" s="84"/>
      <c r="I299" s="84"/>
      <c r="J299" s="84"/>
      <c r="K299" s="84"/>
      <c r="N299" s="83"/>
      <c r="O299" s="83"/>
      <c r="P299" s="83"/>
      <c r="Q299" s="83"/>
      <c r="R299" s="83"/>
      <c r="S299" s="83"/>
      <c r="V299" s="83"/>
      <c r="W299" s="83"/>
    </row>
    <row r="300" spans="4:23">
      <c r="D300" s="68"/>
      <c r="F300" s="84"/>
      <c r="G300" s="84"/>
      <c r="H300" s="84"/>
      <c r="I300" s="84"/>
      <c r="J300" s="84"/>
      <c r="K300" s="84"/>
      <c r="N300" s="83"/>
      <c r="O300" s="83"/>
      <c r="P300" s="83"/>
      <c r="Q300" s="83"/>
      <c r="R300" s="83"/>
      <c r="S300" s="83"/>
      <c r="V300" s="83"/>
      <c r="W300" s="83"/>
    </row>
    <row r="301" spans="4:23">
      <c r="D301" s="68"/>
      <c r="F301" s="84"/>
      <c r="G301" s="84"/>
      <c r="H301" s="84"/>
      <c r="I301" s="84"/>
      <c r="J301" s="84"/>
      <c r="K301" s="84"/>
      <c r="N301" s="83"/>
      <c r="O301" s="83"/>
      <c r="P301" s="83"/>
      <c r="Q301" s="83"/>
      <c r="R301" s="83"/>
      <c r="S301" s="83"/>
      <c r="V301" s="83"/>
      <c r="W301" s="83"/>
    </row>
    <row r="302" spans="4:23">
      <c r="D302" s="68"/>
      <c r="F302" s="84"/>
      <c r="G302" s="84"/>
      <c r="H302" s="84"/>
      <c r="I302" s="84"/>
      <c r="J302" s="84"/>
      <c r="K302" s="84"/>
      <c r="N302" s="83"/>
      <c r="O302" s="83"/>
      <c r="P302" s="83"/>
      <c r="Q302" s="83"/>
      <c r="R302" s="83"/>
      <c r="S302" s="83"/>
      <c r="V302" s="83"/>
      <c r="W302" s="83"/>
    </row>
    <row r="303" spans="4:23">
      <c r="D303" s="68"/>
      <c r="F303" s="84"/>
      <c r="G303" s="84"/>
      <c r="H303" s="84"/>
      <c r="I303" s="84"/>
      <c r="J303" s="84"/>
      <c r="K303" s="84"/>
      <c r="N303" s="83"/>
      <c r="O303" s="83"/>
      <c r="P303" s="83"/>
      <c r="Q303" s="83"/>
      <c r="R303" s="83"/>
      <c r="S303" s="83"/>
      <c r="V303" s="83"/>
      <c r="W303" s="83"/>
    </row>
    <row r="304" spans="4:23">
      <c r="D304" s="68"/>
      <c r="F304" s="84"/>
      <c r="G304" s="84"/>
      <c r="H304" s="84"/>
      <c r="I304" s="84"/>
      <c r="J304" s="84"/>
      <c r="K304" s="84"/>
      <c r="N304" s="83"/>
      <c r="O304" s="83"/>
      <c r="P304" s="83"/>
      <c r="Q304" s="83"/>
      <c r="R304" s="83"/>
      <c r="S304" s="83"/>
      <c r="V304" s="83"/>
      <c r="W304" s="83"/>
    </row>
    <row r="305" spans="4:23">
      <c r="D305" s="68"/>
      <c r="F305" s="84"/>
      <c r="G305" s="84"/>
      <c r="H305" s="84"/>
      <c r="I305" s="84"/>
      <c r="J305" s="84"/>
      <c r="K305" s="84"/>
      <c r="N305" s="83"/>
      <c r="O305" s="83"/>
      <c r="P305" s="83"/>
      <c r="Q305" s="83"/>
      <c r="R305" s="83"/>
      <c r="S305" s="83"/>
      <c r="V305" s="83"/>
      <c r="W305" s="83"/>
    </row>
    <row r="306" spans="4:23">
      <c r="D306" s="68"/>
      <c r="F306" s="84"/>
      <c r="G306" s="84"/>
      <c r="H306" s="84"/>
      <c r="I306" s="84"/>
      <c r="J306" s="84"/>
      <c r="K306" s="84"/>
      <c r="N306" s="83"/>
      <c r="O306" s="83"/>
      <c r="P306" s="83"/>
      <c r="Q306" s="83"/>
      <c r="R306" s="83"/>
      <c r="S306" s="83"/>
      <c r="V306" s="83"/>
      <c r="W306" s="83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workbookViewId="0">
      <selection sqref="A1:F1"/>
    </sheetView>
  </sheetViews>
  <sheetFormatPr defaultColWidth="19.42578125" defaultRowHeight="12.75"/>
  <cols>
    <col min="1" max="1" width="34.28515625" style="124" customWidth="1"/>
    <col min="2" max="3" width="18.7109375" style="124" customWidth="1"/>
    <col min="4" max="4" width="19.42578125" style="125"/>
    <col min="5" max="5" width="24.42578125" style="125" bestFit="1" customWidth="1"/>
    <col min="6" max="6" width="24.5703125" style="125" customWidth="1"/>
    <col min="7" max="252" width="9.140625" style="124" customWidth="1"/>
    <col min="253" max="253" width="34.28515625" style="124" customWidth="1"/>
    <col min="254" max="255" width="18.7109375" style="124" customWidth="1"/>
    <col min="256" max="16384" width="19.42578125" style="124"/>
  </cols>
  <sheetData>
    <row r="1" spans="1:6" ht="15.75" customHeight="1">
      <c r="A1" s="579" t="s">
        <v>393</v>
      </c>
      <c r="B1" s="579"/>
      <c r="C1" s="579"/>
      <c r="D1" s="579"/>
      <c r="E1" s="579"/>
      <c r="F1" s="579"/>
    </row>
    <row r="3" spans="1:6">
      <c r="A3" s="126"/>
      <c r="B3" s="127" t="s">
        <v>0</v>
      </c>
      <c r="C3" s="127" t="s">
        <v>1</v>
      </c>
      <c r="D3" s="127" t="s">
        <v>2</v>
      </c>
      <c r="E3" s="127" t="s">
        <v>392</v>
      </c>
      <c r="F3" s="127" t="s">
        <v>388</v>
      </c>
    </row>
    <row r="4" spans="1:6" ht="15.75">
      <c r="A4" s="128" t="s">
        <v>377</v>
      </c>
      <c r="B4" s="129">
        <f>'pomocná tabuľka - príjmy 2013'!B3</f>
        <v>10611235.030000001</v>
      </c>
      <c r="C4" s="129">
        <f>'pomocná tabuľka - príjmy 2013'!C3</f>
        <v>10916798.300000001</v>
      </c>
      <c r="D4" s="130">
        <f>'pomocná tabuľka - príjmy 2013'!D3</f>
        <v>11688460</v>
      </c>
      <c r="E4" s="130">
        <f>'pomocná tabuľka - príjmy 2013'!E3</f>
        <v>11192555</v>
      </c>
      <c r="F4" s="130">
        <f>'pomocná tabuľka - príjmy 2013'!F3</f>
        <v>11690737</v>
      </c>
    </row>
    <row r="5" spans="1:6" ht="15.75">
      <c r="A5" s="128" t="s">
        <v>378</v>
      </c>
      <c r="B5" s="129">
        <f>'pomocná tabuľka - výdavky 2013'!E8</f>
        <v>10700252.630000001</v>
      </c>
      <c r="C5" s="129">
        <v>10615926</v>
      </c>
      <c r="D5" s="130">
        <f>'pomocná tabuľka - výdavky 2013'!M8</f>
        <v>10786999</v>
      </c>
      <c r="E5" s="130">
        <f>'pomocná tabuľka - výdavky 2013'!Q8</f>
        <v>10730799.140000001</v>
      </c>
      <c r="F5" s="130">
        <f>'pomocná tabuľka - výdavky 2013'!U8</f>
        <v>10379383</v>
      </c>
    </row>
    <row r="6" spans="1:6" ht="15.75">
      <c r="A6" s="128" t="s">
        <v>379</v>
      </c>
      <c r="B6" s="129">
        <f>B4-B5</f>
        <v>-89017.599999999627</v>
      </c>
      <c r="C6" s="129">
        <f>C4-C5</f>
        <v>300872.30000000075</v>
      </c>
      <c r="D6" s="130">
        <f>D4-D5</f>
        <v>901461</v>
      </c>
      <c r="E6" s="130">
        <f>E4-E5</f>
        <v>461755.8599999994</v>
      </c>
      <c r="F6" s="130">
        <f>F4-F5</f>
        <v>1311354</v>
      </c>
    </row>
    <row r="7" spans="1:6" ht="15.75">
      <c r="A7" s="128"/>
      <c r="B7" s="129"/>
      <c r="C7" s="129"/>
      <c r="D7" s="130"/>
      <c r="E7" s="130"/>
      <c r="F7" s="130"/>
    </row>
    <row r="8" spans="1:6" ht="15.75">
      <c r="A8" s="128" t="s">
        <v>380</v>
      </c>
      <c r="B8" s="129">
        <f>'pomocná tabuľka - príjmy 2013'!B112</f>
        <v>761844.80999999994</v>
      </c>
      <c r="C8" s="129">
        <f>'pomocná tabuľka - príjmy 2013'!C112</f>
        <v>828632.72</v>
      </c>
      <c r="D8" s="130">
        <f>'pomocná tabuľka - príjmy 2013'!D112</f>
        <v>3640369</v>
      </c>
      <c r="E8" s="130">
        <f>'pomocná tabuľka - príjmy 2013'!E112</f>
        <v>735941</v>
      </c>
      <c r="F8" s="130">
        <f>'pomocná tabuľka - príjmy 2013'!F112</f>
        <v>4291701</v>
      </c>
    </row>
    <row r="9" spans="1:6" ht="15.75">
      <c r="A9" s="128" t="s">
        <v>381</v>
      </c>
      <c r="B9" s="129">
        <v>1349332</v>
      </c>
      <c r="C9" s="129">
        <v>785108</v>
      </c>
      <c r="D9" s="130">
        <f>'pomocná tabuľka - výdavky 2013'!N8</f>
        <v>3777453</v>
      </c>
      <c r="E9" s="130">
        <f>'pomocná tabuľka - výdavky 2013'!R8</f>
        <v>957999</v>
      </c>
      <c r="F9" s="130">
        <f>'pomocná tabuľka - výdavky 2013'!V8</f>
        <v>4350220</v>
      </c>
    </row>
    <row r="10" spans="1:6" ht="15.75">
      <c r="A10" s="128" t="s">
        <v>379</v>
      </c>
      <c r="B10" s="129">
        <f>B8-B9</f>
        <v>-587487.19000000006</v>
      </c>
      <c r="C10" s="129">
        <f>C8-C9</f>
        <v>43524.719999999972</v>
      </c>
      <c r="D10" s="130">
        <f>D8-D9</f>
        <v>-137084</v>
      </c>
      <c r="E10" s="130">
        <f>E8-E9</f>
        <v>-222058</v>
      </c>
      <c r="F10" s="130">
        <f>F8-F9</f>
        <v>-58519</v>
      </c>
    </row>
    <row r="11" spans="1:6" ht="15.75">
      <c r="A11" s="128"/>
      <c r="B11" s="129"/>
      <c r="C11" s="129"/>
      <c r="D11" s="130"/>
      <c r="E11" s="130"/>
      <c r="F11" s="130"/>
    </row>
    <row r="12" spans="1:6" ht="15.75">
      <c r="A12" s="128" t="s">
        <v>127</v>
      </c>
      <c r="B12" s="129">
        <f>'pomocná tabuľka - príjmy 2013'!B129</f>
        <v>1094060.6099999999</v>
      </c>
      <c r="C12" s="129">
        <f>'pomocná tabuľka - príjmy 2013'!C129</f>
        <v>353398.41</v>
      </c>
      <c r="D12" s="130">
        <f>'pomocná tabuľka - príjmy 2013'!D129</f>
        <v>574727</v>
      </c>
      <c r="E12" s="130">
        <f>'pomocná tabuľka - príjmy 2013'!E129</f>
        <v>574727</v>
      </c>
      <c r="F12" s="130">
        <f>'pomocná tabuľka - príjmy 2013'!F129</f>
        <v>476000</v>
      </c>
    </row>
    <row r="13" spans="1:6" ht="15.75">
      <c r="A13" s="128" t="s">
        <v>382</v>
      </c>
      <c r="B13" s="129">
        <v>320596</v>
      </c>
      <c r="C13" s="129">
        <f>'pomocná tabuľka - výdavky 2013'!K8</f>
        <v>553069</v>
      </c>
      <c r="D13" s="130">
        <f>'pomocná tabuľka - výdavky 2013'!O8</f>
        <v>654807</v>
      </c>
      <c r="E13" s="130">
        <f>'pomocná tabuľka - výdavky 2013'!S8</f>
        <v>654683.57999999996</v>
      </c>
      <c r="F13" s="130">
        <f>'pomocná tabuľka - výdavky 2013'!W8</f>
        <v>745714</v>
      </c>
    </row>
    <row r="14" spans="1:6" ht="15.75">
      <c r="A14" s="131" t="s">
        <v>379</v>
      </c>
      <c r="B14" s="132">
        <f>B12-B13</f>
        <v>773464.60999999987</v>
      </c>
      <c r="C14" s="132">
        <f>C12-C13</f>
        <v>-199670.59000000003</v>
      </c>
      <c r="D14" s="133">
        <f>D12-D13</f>
        <v>-80080</v>
      </c>
      <c r="E14" s="133">
        <f>E12-E13</f>
        <v>-79956.579999999958</v>
      </c>
      <c r="F14" s="133">
        <f>F12-F13</f>
        <v>-269714</v>
      </c>
    </row>
    <row r="15" spans="1:6">
      <c r="A15" s="134"/>
      <c r="B15" s="125"/>
      <c r="C15" s="125"/>
      <c r="D15" s="135"/>
      <c r="E15" s="135"/>
      <c r="F15" s="135"/>
    </row>
    <row r="16" spans="1:6" ht="18">
      <c r="A16" s="136" t="s">
        <v>130</v>
      </c>
      <c r="B16" s="137">
        <f t="shared" ref="B16:D17" si="0">B4+B8+B12</f>
        <v>12467140.450000001</v>
      </c>
      <c r="C16" s="137">
        <f t="shared" si="0"/>
        <v>12098829.430000002</v>
      </c>
      <c r="D16" s="138">
        <f t="shared" si="0"/>
        <v>15903556</v>
      </c>
      <c r="E16" s="138">
        <f>E4+E8+E12</f>
        <v>12503223</v>
      </c>
      <c r="F16" s="138">
        <f>F4+F8+F12</f>
        <v>16458438</v>
      </c>
    </row>
    <row r="17" spans="1:6" ht="18">
      <c r="A17" s="139" t="s">
        <v>383</v>
      </c>
      <c r="B17" s="140">
        <f t="shared" si="0"/>
        <v>12370180.630000001</v>
      </c>
      <c r="C17" s="140">
        <f t="shared" si="0"/>
        <v>11954103</v>
      </c>
      <c r="D17" s="141">
        <f t="shared" si="0"/>
        <v>15219259</v>
      </c>
      <c r="E17" s="141">
        <f>E5+E9+E13</f>
        <v>12343481.720000001</v>
      </c>
      <c r="F17" s="141">
        <f>F5+F9+F13</f>
        <v>15475317</v>
      </c>
    </row>
    <row r="18" spans="1:6" ht="18">
      <c r="A18" s="142" t="s">
        <v>384</v>
      </c>
      <c r="B18" s="143">
        <f>B16-B17</f>
        <v>96959.820000000298</v>
      </c>
      <c r="C18" s="143">
        <f>C16-C17</f>
        <v>144726.43000000156</v>
      </c>
      <c r="D18" s="144">
        <f>D16-D17</f>
        <v>684297</v>
      </c>
      <c r="E18" s="144">
        <f>E16-E17</f>
        <v>159741.27999999933</v>
      </c>
      <c r="F18" s="144">
        <f>F16-F17</f>
        <v>983121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37" sqref="N37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príjmy 2013</vt:lpstr>
      <vt:lpstr>výdavky 2013 tab</vt:lpstr>
      <vt:lpstr>sumár 2013</vt:lpstr>
      <vt:lpstr>výdavky 2013</vt:lpstr>
      <vt:lpstr>pomocná tabuľka - príjmy 2013</vt:lpstr>
      <vt:lpstr>pomocná tabuľka - výdavky 2013</vt:lpstr>
      <vt:lpstr>pomocná tabuľka - sumár 2013</vt:lpstr>
      <vt:lpstr>Hárok1</vt:lpstr>
      <vt:lpstr>'pomocná tabuľka - príjmy 2013'!Názvy_tlače</vt:lpstr>
      <vt:lpstr>'pomocná tabuľka - výdavky 2013'!Názvy_tlače</vt:lpstr>
      <vt:lpstr>'príjmy 2013'!Názvy_tlače</vt:lpstr>
      <vt:lpstr>'výdavky 2013'!Názvy_tlače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tb</cp:lastModifiedBy>
  <cp:lastPrinted>2013-11-19T08:40:35Z</cp:lastPrinted>
  <dcterms:created xsi:type="dcterms:W3CDTF">2013-01-26T12:47:58Z</dcterms:created>
  <dcterms:modified xsi:type="dcterms:W3CDTF">2014-06-19T18:17:04Z</dcterms:modified>
</cp:coreProperties>
</file>