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2"/>
  </bookViews>
  <sheets>
    <sheet name="príjmy 2015" sheetId="1" r:id="rId1"/>
    <sheet name="výdavky 2015" sheetId="2" r:id="rId2"/>
    <sheet name="sumár 2015" sheetId="3" r:id="rId3"/>
    <sheet name="školstvo" sheetId="4" r:id="rId4"/>
  </sheets>
  <externalReferences>
    <externalReference r:id="rId5"/>
    <externalReference r:id="rId6"/>
  </externalReferences>
  <calcPr calcId="152511"/>
</workbook>
</file>

<file path=xl/calcChain.xml><?xml version="1.0" encoding="utf-8"?>
<calcChain xmlns="http://schemas.openxmlformats.org/spreadsheetml/2006/main">
  <c r="J44" i="4" l="1"/>
  <c r="G44" i="4"/>
  <c r="F44" i="4"/>
  <c r="E44" i="4"/>
  <c r="J43" i="4"/>
  <c r="E43" i="4"/>
  <c r="M40" i="4"/>
  <c r="L40" i="4"/>
  <c r="M39" i="4"/>
  <c r="L39" i="4"/>
  <c r="M38" i="4"/>
  <c r="L38" i="4"/>
  <c r="M37" i="4"/>
  <c r="L37" i="4"/>
  <c r="M36" i="4"/>
  <c r="L36" i="4"/>
  <c r="M35" i="4"/>
  <c r="L35" i="4"/>
  <c r="M34" i="4"/>
  <c r="L34" i="4"/>
  <c r="M33" i="4"/>
  <c r="L33" i="4"/>
  <c r="M32" i="4"/>
  <c r="L32" i="4"/>
  <c r="M31" i="4"/>
  <c r="L31" i="4"/>
  <c r="M30" i="4"/>
  <c r="L30" i="4"/>
  <c r="M29" i="4"/>
  <c r="L29" i="4"/>
  <c r="M28" i="4"/>
  <c r="L28" i="4"/>
  <c r="L27" i="4" s="1"/>
  <c r="E27" i="4"/>
  <c r="N26" i="4"/>
  <c r="I26" i="4"/>
  <c r="M26" i="4" s="1"/>
  <c r="L26" i="4" s="1"/>
  <c r="C26" i="4"/>
  <c r="H26" i="4" s="1"/>
  <c r="K26" i="4" s="1"/>
  <c r="N25" i="4"/>
  <c r="N24" i="4" s="1"/>
  <c r="I25" i="4"/>
  <c r="I24" i="4" s="1"/>
  <c r="H25" i="4"/>
  <c r="K25" i="4" s="1"/>
  <c r="K24" i="4" s="1"/>
  <c r="G24" i="4"/>
  <c r="F24" i="4"/>
  <c r="E24" i="4"/>
  <c r="C24" i="4"/>
  <c r="N23" i="4"/>
  <c r="I23" i="4"/>
  <c r="M23" i="4" s="1"/>
  <c r="C23" i="4"/>
  <c r="H23" i="4" s="1"/>
  <c r="K23" i="4" s="1"/>
  <c r="N22" i="4"/>
  <c r="I22" i="4"/>
  <c r="M22" i="4" s="1"/>
  <c r="L22" i="4" s="1"/>
  <c r="C22" i="4"/>
  <c r="H22" i="4" s="1"/>
  <c r="K22" i="4" s="1"/>
  <c r="N21" i="4"/>
  <c r="I21" i="4"/>
  <c r="M21" i="4" s="1"/>
  <c r="L21" i="4" s="1"/>
  <c r="C21" i="4"/>
  <c r="H21" i="4" s="1"/>
  <c r="K21" i="4" s="1"/>
  <c r="N20" i="4"/>
  <c r="I20" i="4"/>
  <c r="M20" i="4" s="1"/>
  <c r="L20" i="4" s="1"/>
  <c r="C20" i="4"/>
  <c r="H20" i="4" s="1"/>
  <c r="K20" i="4" s="1"/>
  <c r="N19" i="4"/>
  <c r="I19" i="4"/>
  <c r="M19" i="4" s="1"/>
  <c r="C19" i="4"/>
  <c r="H19" i="4" s="1"/>
  <c r="K19" i="4" s="1"/>
  <c r="N18" i="4"/>
  <c r="I18" i="4"/>
  <c r="M18" i="4" s="1"/>
  <c r="C18" i="4"/>
  <c r="H18" i="4" s="1"/>
  <c r="J17" i="4"/>
  <c r="G17" i="4"/>
  <c r="F17" i="4"/>
  <c r="E17" i="4"/>
  <c r="D17" i="4"/>
  <c r="D43" i="4" s="1"/>
  <c r="D44" i="4" s="1"/>
  <c r="N16" i="4"/>
  <c r="I16" i="4"/>
  <c r="M16" i="4" s="1"/>
  <c r="L16" i="4" s="1"/>
  <c r="C16" i="4"/>
  <c r="H16" i="4" s="1"/>
  <c r="K16" i="4" s="1"/>
  <c r="N15" i="4"/>
  <c r="I15" i="4"/>
  <c r="M15" i="4" s="1"/>
  <c r="L15" i="4" s="1"/>
  <c r="C15" i="4"/>
  <c r="H15" i="4" s="1"/>
  <c r="K15" i="4" s="1"/>
  <c r="N14" i="4"/>
  <c r="I14" i="4"/>
  <c r="M14" i="4" s="1"/>
  <c r="L14" i="4" s="1"/>
  <c r="C14" i="4"/>
  <c r="H14" i="4" s="1"/>
  <c r="K14" i="4" s="1"/>
  <c r="N13" i="4"/>
  <c r="I13" i="4"/>
  <c r="M13" i="4" s="1"/>
  <c r="L13" i="4" s="1"/>
  <c r="C13" i="4"/>
  <c r="H13" i="4" s="1"/>
  <c r="K13" i="4" s="1"/>
  <c r="N12" i="4"/>
  <c r="M12" i="4"/>
  <c r="L12" i="4"/>
  <c r="I12" i="4"/>
  <c r="C12" i="4"/>
  <c r="H12" i="4" s="1"/>
  <c r="K12" i="4" s="1"/>
  <c r="N11" i="4"/>
  <c r="I11" i="4"/>
  <c r="M11" i="4" s="1"/>
  <c r="L11" i="4" s="1"/>
  <c r="C11" i="4"/>
  <c r="H11" i="4" s="1"/>
  <c r="N10" i="4"/>
  <c r="I10" i="4"/>
  <c r="I44" i="4" s="1"/>
  <c r="C10" i="4"/>
  <c r="J9" i="4"/>
  <c r="G9" i="4"/>
  <c r="G43" i="4" s="1"/>
  <c r="F9" i="4"/>
  <c r="E9" i="4"/>
  <c r="E7" i="4" s="1"/>
  <c r="J7" i="4"/>
  <c r="C9" i="4" l="1"/>
  <c r="M10" i="4"/>
  <c r="L10" i="4" s="1"/>
  <c r="C17" i="4"/>
  <c r="C7" i="4" s="1"/>
  <c r="G7" i="4"/>
  <c r="N17" i="4"/>
  <c r="C44" i="4"/>
  <c r="N9" i="4"/>
  <c r="N41" i="4" s="1"/>
  <c r="M27" i="4"/>
  <c r="H10" i="4"/>
  <c r="K10" i="4" s="1"/>
  <c r="L19" i="4"/>
  <c r="L23" i="4"/>
  <c r="F43" i="4"/>
  <c r="M25" i="4"/>
  <c r="L25" i="4" s="1"/>
  <c r="L9" i="4"/>
  <c r="H17" i="4"/>
  <c r="K18" i="4"/>
  <c r="K17" i="4" s="1"/>
  <c r="L18" i="4"/>
  <c r="M17" i="4"/>
  <c r="K11" i="4"/>
  <c r="K9" i="4" s="1"/>
  <c r="K43" i="4" s="1"/>
  <c r="H9" i="4"/>
  <c r="L24" i="4"/>
  <c r="H44" i="4"/>
  <c r="M9" i="4"/>
  <c r="I17" i="4"/>
  <c r="H24" i="4"/>
  <c r="M24" i="4"/>
  <c r="G41" i="4"/>
  <c r="L41" i="4" s="1"/>
  <c r="M41" i="4" s="1"/>
  <c r="F7" i="4"/>
  <c r="I9" i="4"/>
  <c r="D7" i="4"/>
  <c r="C22" i="1"/>
  <c r="L17" i="4" l="1"/>
  <c r="C43" i="4"/>
  <c r="I43" i="4"/>
  <c r="I7" i="4"/>
  <c r="K44" i="4"/>
  <c r="H43" i="4"/>
  <c r="H7" i="4"/>
  <c r="K7" i="4" s="1"/>
  <c r="L7" i="4"/>
  <c r="K49" i="2"/>
  <c r="G49" i="2"/>
  <c r="C49" i="2"/>
  <c r="K46" i="2"/>
  <c r="G46" i="2"/>
  <c r="C46" i="2"/>
  <c r="K45" i="2"/>
  <c r="G45" i="2"/>
  <c r="C45" i="2"/>
  <c r="K44" i="2"/>
  <c r="G44" i="2"/>
  <c r="C44" i="2"/>
  <c r="K43" i="2"/>
  <c r="G43" i="2"/>
  <c r="C43" i="2"/>
  <c r="K19" i="2"/>
  <c r="G19" i="2"/>
  <c r="C19" i="2"/>
  <c r="K18" i="2"/>
  <c r="G18" i="2"/>
  <c r="C18" i="2"/>
  <c r="K17" i="2"/>
  <c r="G17" i="2"/>
  <c r="C17" i="2"/>
  <c r="K14" i="2"/>
  <c r="G14" i="2"/>
  <c r="C14" i="2"/>
  <c r="K13" i="2"/>
  <c r="G13" i="2"/>
  <c r="C13" i="2"/>
  <c r="K12" i="2"/>
  <c r="G12" i="2"/>
  <c r="C12" i="2"/>
  <c r="K11" i="2"/>
  <c r="G11" i="2"/>
  <c r="C11" i="2"/>
  <c r="K10" i="2"/>
  <c r="G10" i="2"/>
  <c r="C10" i="2"/>
  <c r="D24" i="1"/>
  <c r="D23" i="1"/>
  <c r="B20" i="1"/>
  <c r="J31" i="3" l="1"/>
  <c r="J30" i="3"/>
  <c r="I30" i="3"/>
  <c r="J29" i="3"/>
  <c r="I29" i="3"/>
  <c r="J28" i="3"/>
  <c r="I28" i="3"/>
  <c r="J27" i="3"/>
  <c r="I27" i="3"/>
  <c r="D13" i="3"/>
  <c r="C13" i="3"/>
  <c r="B13" i="3"/>
  <c r="I34" i="3" s="1"/>
  <c r="D12" i="3"/>
  <c r="C12" i="3"/>
  <c r="B12" i="3"/>
  <c r="D9" i="3"/>
  <c r="C9" i="3"/>
  <c r="J33" i="3" s="1"/>
  <c r="B9" i="3"/>
  <c r="I33" i="3" s="1"/>
  <c r="D8" i="3"/>
  <c r="C8" i="3"/>
  <c r="B8" i="3"/>
  <c r="D5" i="3"/>
  <c r="C5" i="3"/>
  <c r="J32" i="3" s="1"/>
  <c r="B5" i="3"/>
  <c r="D4" i="3"/>
  <c r="C4" i="3"/>
  <c r="B4" i="3"/>
  <c r="N48" i="2"/>
  <c r="M48" i="2"/>
  <c r="L48" i="2"/>
  <c r="J48" i="2"/>
  <c r="I48" i="2"/>
  <c r="H48" i="2"/>
  <c r="F48" i="2"/>
  <c r="E48" i="2"/>
  <c r="D48" i="2"/>
  <c r="N47" i="2"/>
  <c r="M47" i="2"/>
  <c r="L47" i="2"/>
  <c r="J47" i="2"/>
  <c r="I47" i="2"/>
  <c r="H47" i="2"/>
  <c r="F47" i="2"/>
  <c r="E47" i="2"/>
  <c r="D47" i="2"/>
  <c r="N42" i="2"/>
  <c r="M42" i="2"/>
  <c r="L42" i="2"/>
  <c r="J42" i="2"/>
  <c r="I42" i="2"/>
  <c r="H42" i="2"/>
  <c r="F42" i="2"/>
  <c r="E42" i="2"/>
  <c r="D42" i="2"/>
  <c r="N41" i="2"/>
  <c r="M41" i="2"/>
  <c r="L41" i="2"/>
  <c r="J41" i="2"/>
  <c r="I41" i="2"/>
  <c r="H41" i="2"/>
  <c r="F41" i="2"/>
  <c r="E41" i="2"/>
  <c r="D41" i="2"/>
  <c r="N40" i="2"/>
  <c r="M40" i="2"/>
  <c r="L40" i="2"/>
  <c r="J40" i="2"/>
  <c r="I40" i="2"/>
  <c r="H40" i="2"/>
  <c r="F40" i="2"/>
  <c r="E40" i="2"/>
  <c r="D40" i="2"/>
  <c r="N39" i="2"/>
  <c r="M39" i="2"/>
  <c r="L39" i="2"/>
  <c r="J39" i="2"/>
  <c r="I39" i="2"/>
  <c r="H39" i="2"/>
  <c r="F39" i="2"/>
  <c r="E39" i="2"/>
  <c r="D39" i="2"/>
  <c r="N38" i="2"/>
  <c r="M38" i="2"/>
  <c r="L38" i="2"/>
  <c r="J38" i="2"/>
  <c r="I38" i="2"/>
  <c r="H38" i="2"/>
  <c r="F38" i="2"/>
  <c r="E38" i="2"/>
  <c r="D38" i="2"/>
  <c r="N36" i="2"/>
  <c r="M36" i="2"/>
  <c r="L36" i="2"/>
  <c r="J36" i="2"/>
  <c r="I36" i="2"/>
  <c r="H36" i="2"/>
  <c r="F36" i="2"/>
  <c r="E36" i="2"/>
  <c r="D36" i="2"/>
  <c r="N35" i="2"/>
  <c r="M35" i="2"/>
  <c r="L35" i="2"/>
  <c r="J35" i="2"/>
  <c r="I35" i="2"/>
  <c r="H35" i="2"/>
  <c r="F35" i="2"/>
  <c r="E35" i="2"/>
  <c r="D35" i="2"/>
  <c r="N34" i="2"/>
  <c r="M34" i="2"/>
  <c r="L34" i="2"/>
  <c r="J34" i="2"/>
  <c r="I34" i="2"/>
  <c r="H34" i="2"/>
  <c r="F34" i="2"/>
  <c r="E34" i="2"/>
  <c r="D34" i="2"/>
  <c r="N33" i="2"/>
  <c r="M33" i="2"/>
  <c r="L33" i="2"/>
  <c r="J33" i="2"/>
  <c r="I33" i="2"/>
  <c r="H33" i="2"/>
  <c r="F33" i="2"/>
  <c r="E33" i="2"/>
  <c r="D33" i="2"/>
  <c r="N32" i="2"/>
  <c r="M32" i="2"/>
  <c r="L32" i="2"/>
  <c r="J32" i="2"/>
  <c r="I32" i="2"/>
  <c r="H32" i="2"/>
  <c r="F32" i="2"/>
  <c r="E32" i="2"/>
  <c r="D32" i="2"/>
  <c r="N31" i="2"/>
  <c r="M31" i="2"/>
  <c r="L31" i="2"/>
  <c r="J31" i="2"/>
  <c r="I31" i="2"/>
  <c r="H31" i="2"/>
  <c r="F31" i="2"/>
  <c r="E31" i="2"/>
  <c r="D31" i="2"/>
  <c r="N29" i="2"/>
  <c r="M29" i="2"/>
  <c r="L29" i="2"/>
  <c r="J29" i="2"/>
  <c r="I29" i="2"/>
  <c r="H29" i="2"/>
  <c r="F29" i="2"/>
  <c r="E29" i="2"/>
  <c r="D29" i="2"/>
  <c r="N28" i="2"/>
  <c r="M28" i="2"/>
  <c r="L28" i="2"/>
  <c r="J28" i="2"/>
  <c r="I28" i="2"/>
  <c r="H28" i="2"/>
  <c r="F28" i="2"/>
  <c r="E28" i="2"/>
  <c r="D28" i="2"/>
  <c r="N27" i="2"/>
  <c r="M27" i="2"/>
  <c r="L27" i="2"/>
  <c r="J27" i="2"/>
  <c r="I27" i="2"/>
  <c r="H27" i="2"/>
  <c r="F27" i="2"/>
  <c r="E27" i="2"/>
  <c r="D27" i="2"/>
  <c r="N26" i="2"/>
  <c r="M26" i="2"/>
  <c r="L26" i="2"/>
  <c r="J26" i="2"/>
  <c r="I26" i="2"/>
  <c r="H26" i="2"/>
  <c r="F26" i="2"/>
  <c r="E26" i="2"/>
  <c r="D26" i="2"/>
  <c r="N25" i="2"/>
  <c r="M25" i="2"/>
  <c r="L25" i="2"/>
  <c r="J25" i="2"/>
  <c r="I25" i="2"/>
  <c r="H25" i="2"/>
  <c r="F25" i="2"/>
  <c r="E25" i="2"/>
  <c r="D25" i="2"/>
  <c r="N24" i="2"/>
  <c r="M24" i="2"/>
  <c r="L24" i="2"/>
  <c r="J24" i="2"/>
  <c r="I24" i="2"/>
  <c r="H24" i="2"/>
  <c r="F24" i="2"/>
  <c r="E24" i="2"/>
  <c r="D24" i="2"/>
  <c r="N23" i="2"/>
  <c r="M23" i="2"/>
  <c r="L23" i="2"/>
  <c r="J23" i="2"/>
  <c r="I23" i="2"/>
  <c r="H23" i="2"/>
  <c r="F23" i="2"/>
  <c r="E23" i="2"/>
  <c r="D23" i="2"/>
  <c r="N21" i="2"/>
  <c r="M21" i="2"/>
  <c r="L21" i="2"/>
  <c r="J21" i="2"/>
  <c r="I21" i="2"/>
  <c r="H21" i="2"/>
  <c r="F21" i="2"/>
  <c r="E21" i="2"/>
  <c r="D21" i="2"/>
  <c r="N16" i="2"/>
  <c r="M16" i="2"/>
  <c r="L16" i="2"/>
  <c r="J16" i="2"/>
  <c r="I16" i="2"/>
  <c r="I15" i="2" s="1"/>
  <c r="H16" i="2"/>
  <c r="F16" i="2"/>
  <c r="E16" i="2"/>
  <c r="D16" i="2"/>
  <c r="D15" i="2" s="1"/>
  <c r="D22" i="1"/>
  <c r="D19" i="1"/>
  <c r="D18" i="1"/>
  <c r="D17" i="1"/>
  <c r="D16" i="1"/>
  <c r="D15" i="1"/>
  <c r="C14" i="1"/>
  <c r="D14" i="1" s="1"/>
  <c r="D12" i="1"/>
  <c r="C11" i="1"/>
  <c r="D11" i="1" s="1"/>
  <c r="D6" i="1"/>
  <c r="D5" i="1" s="1"/>
  <c r="C5" i="1"/>
  <c r="C4" i="1" s="1"/>
  <c r="B5" i="1"/>
  <c r="B4" i="1" s="1"/>
  <c r="K29" i="3" l="1"/>
  <c r="K31" i="3"/>
  <c r="K30" i="3"/>
  <c r="D10" i="3"/>
  <c r="B22" i="3"/>
  <c r="K28" i="3"/>
  <c r="I35" i="3"/>
  <c r="C10" i="3"/>
  <c r="B10" i="3"/>
  <c r="B14" i="3"/>
  <c r="J35" i="3"/>
  <c r="B21" i="3"/>
  <c r="D14" i="3"/>
  <c r="C21" i="3"/>
  <c r="D22" i="3"/>
  <c r="C16" i="3"/>
  <c r="D16" i="3"/>
  <c r="D6" i="3"/>
  <c r="K33" i="3"/>
  <c r="C14" i="3"/>
  <c r="D17" i="3"/>
  <c r="I32" i="3"/>
  <c r="D37" i="2"/>
  <c r="N37" i="2"/>
  <c r="N30" i="2"/>
  <c r="H30" i="2"/>
  <c r="F30" i="2"/>
  <c r="L30" i="2"/>
  <c r="J30" i="2"/>
  <c r="G34" i="2"/>
  <c r="K35" i="2"/>
  <c r="F37" i="2"/>
  <c r="L37" i="2"/>
  <c r="D22" i="2"/>
  <c r="K24" i="2"/>
  <c r="H22" i="2"/>
  <c r="C26" i="2"/>
  <c r="G27" i="2"/>
  <c r="G28" i="2"/>
  <c r="K29" i="2"/>
  <c r="E37" i="2"/>
  <c r="H37" i="2"/>
  <c r="E15" i="2"/>
  <c r="D30" i="2"/>
  <c r="L15" i="2"/>
  <c r="G21" i="2"/>
  <c r="K23" i="2"/>
  <c r="C25" i="2"/>
  <c r="G26" i="2"/>
  <c r="K27" i="2"/>
  <c r="J37" i="2"/>
  <c r="G16" i="2"/>
  <c r="G23" i="2"/>
  <c r="J22" i="2"/>
  <c r="J15" i="2"/>
  <c r="C16" i="2"/>
  <c r="L22" i="2"/>
  <c r="C21" i="2"/>
  <c r="G31" i="2"/>
  <c r="I30" i="2"/>
  <c r="K32" i="2"/>
  <c r="C34" i="2"/>
  <c r="G35" i="2"/>
  <c r="K36" i="2"/>
  <c r="C48" i="2"/>
  <c r="K16" i="2"/>
  <c r="H15" i="2"/>
  <c r="M15" i="2"/>
  <c r="C41" i="2"/>
  <c r="G42" i="2"/>
  <c r="C23" i="2"/>
  <c r="G24" i="2"/>
  <c r="K25" i="2"/>
  <c r="C27" i="2"/>
  <c r="C28" i="2"/>
  <c r="G29" i="2"/>
  <c r="C31" i="2"/>
  <c r="G32" i="2"/>
  <c r="K33" i="2"/>
  <c r="C35" i="2"/>
  <c r="G36" i="2"/>
  <c r="C38" i="2"/>
  <c r="G39" i="2"/>
  <c r="K40" i="2"/>
  <c r="C42" i="2"/>
  <c r="K21" i="2"/>
  <c r="C24" i="2"/>
  <c r="G25" i="2"/>
  <c r="K26" i="2"/>
  <c r="C39" i="2"/>
  <c r="G40" i="2"/>
  <c r="K41" i="2"/>
  <c r="G47" i="2"/>
  <c r="K48" i="2"/>
  <c r="G38" i="2"/>
  <c r="I37" i="2"/>
  <c r="K39" i="2"/>
  <c r="M37" i="2"/>
  <c r="F15" i="2"/>
  <c r="F22" i="2"/>
  <c r="N22" i="2"/>
  <c r="N15" i="2"/>
  <c r="K28" i="2"/>
  <c r="M22" i="2"/>
  <c r="K31" i="2"/>
  <c r="M30" i="2"/>
  <c r="C33" i="2"/>
  <c r="E30" i="2"/>
  <c r="E22" i="2"/>
  <c r="I22" i="2"/>
  <c r="C29" i="2"/>
  <c r="C32" i="2"/>
  <c r="G33" i="2"/>
  <c r="K34" i="2"/>
  <c r="C36" i="2"/>
  <c r="K38" i="2"/>
  <c r="C40" i="2"/>
  <c r="G41" i="2"/>
  <c r="K42" i="2"/>
  <c r="C47" i="2"/>
  <c r="G48" i="2"/>
  <c r="K47" i="2"/>
  <c r="C9" i="1"/>
  <c r="C3" i="1" s="1"/>
  <c r="B9" i="1"/>
  <c r="B3" i="1" s="1"/>
  <c r="C20" i="1"/>
  <c r="I36" i="3"/>
  <c r="B6" i="3"/>
  <c r="B17" i="3"/>
  <c r="D21" i="3"/>
  <c r="K32" i="3"/>
  <c r="C6" i="3"/>
  <c r="B16" i="3"/>
  <c r="B18" i="3" s="1"/>
  <c r="C17" i="3"/>
  <c r="K27" i="3"/>
  <c r="J34" i="3"/>
  <c r="K34" i="3" s="1"/>
  <c r="C22" i="3"/>
  <c r="D4" i="1"/>
  <c r="K35" i="3" l="1"/>
  <c r="B23" i="3"/>
  <c r="I37" i="3"/>
  <c r="C25" i="1"/>
  <c r="D23" i="3"/>
  <c r="C23" i="3"/>
  <c r="D18" i="3"/>
  <c r="J36" i="3"/>
  <c r="J37" i="3" s="1"/>
  <c r="C18" i="3"/>
  <c r="E20" i="2"/>
  <c r="N20" i="2"/>
  <c r="F20" i="2"/>
  <c r="D20" i="2"/>
  <c r="L20" i="2"/>
  <c r="H20" i="2"/>
  <c r="K22" i="2"/>
  <c r="G30" i="2"/>
  <c r="G22" i="2"/>
  <c r="C15" i="2"/>
  <c r="G15" i="2"/>
  <c r="J20" i="2"/>
  <c r="C30" i="2"/>
  <c r="I20" i="2"/>
  <c r="K15" i="2"/>
  <c r="C37" i="2"/>
  <c r="C22" i="2"/>
  <c r="G37" i="2"/>
  <c r="K37" i="2"/>
  <c r="K30" i="2"/>
  <c r="M20" i="2"/>
  <c r="B25" i="1"/>
  <c r="D20" i="1"/>
  <c r="D9" i="1"/>
  <c r="D3" i="1" s="1"/>
  <c r="K36" i="3"/>
  <c r="K37" i="3" l="1"/>
  <c r="K20" i="2"/>
  <c r="E8" i="2"/>
  <c r="D8" i="2"/>
  <c r="G20" i="2"/>
  <c r="M8" i="2"/>
  <c r="H8" i="2"/>
  <c r="I8" i="2"/>
  <c r="N8" i="2"/>
  <c r="L8" i="2"/>
  <c r="C20" i="2"/>
  <c r="J8" i="2"/>
  <c r="F8" i="2"/>
  <c r="D25" i="1"/>
  <c r="K8" i="2" l="1"/>
  <c r="C8" i="2"/>
  <c r="G8" i="2"/>
</calcChain>
</file>

<file path=xl/comments1.xml><?xml version="1.0" encoding="utf-8"?>
<comments xmlns="http://schemas.openxmlformats.org/spreadsheetml/2006/main">
  <authors>
    <author>Autor</author>
  </authors>
  <commentList>
    <comment ref="B6" authorId="0" shape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predikcia 5 896 615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zvýšenie o 1,5% + 200 000 na OK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schválený 15 883 498,- EUR
PP  43 082 EUR
</t>
        </r>
        <r>
          <rPr>
            <sz val="9"/>
            <color indexed="81"/>
            <rFont val="Tahoma"/>
            <family val="2"/>
            <charset val="238"/>
          </rPr>
          <t xml:space="preserve">Zlatá Priadka 3 700,- EUR,Zlatá Priadka 2 600,- EUR 
Nemečková 4 002,- EUR, 
Terra Wag 1 030,- EUR, + 3 074 EUR
chránená dielňa 941,- EUR, + 1 800 EUR
dar Duslo 10 000,-EUR
knižnica grant knihy 4 000 EUR
odchodné školstvo 3 644 EUR
učebnice CJ školstvo 6 591 EUR
kultúrne leto 700 EUR
dobrovoľnícka služba 1 000 EUR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J7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zariadenie do ŠJ
</t>
        </r>
      </text>
    </comment>
    <comment ref="A44" authorId="0" shapeId="0">
      <text>
        <r>
          <rPr>
            <b/>
            <sz val="10"/>
            <color indexed="81"/>
            <rFont val="Tahoma"/>
            <family val="2"/>
            <charset val="238"/>
          </rPr>
          <t>Autor:</t>
        </r>
        <r>
          <rPr>
            <sz val="10"/>
            <color indexed="81"/>
            <rFont val="Tahoma"/>
            <family val="2"/>
            <charset val="238"/>
          </rPr>
          <t xml:space="preserve">
Len pre školy bez SŠÚ
</t>
        </r>
      </text>
    </comment>
    <comment ref="K44" authorId="0" shapeId="0">
      <text>
        <r>
          <rPr>
            <b/>
            <sz val="10"/>
            <color indexed="81"/>
            <rFont val="Tahoma"/>
            <family val="2"/>
            <charset val="238"/>
          </rPr>
          <t>Autor:</t>
        </r>
        <r>
          <rPr>
            <sz val="10"/>
            <color indexed="81"/>
            <rFont val="Tahoma"/>
            <family val="2"/>
            <charset val="238"/>
          </rPr>
          <t xml:space="preserve">
Bez SŠÚ len pre školy
</t>
        </r>
      </text>
    </comment>
  </commentList>
</comments>
</file>

<file path=xl/sharedStrings.xml><?xml version="1.0" encoding="utf-8"?>
<sst xmlns="http://schemas.openxmlformats.org/spreadsheetml/2006/main" count="219" uniqueCount="200">
  <si>
    <t>Tabuľka č. 1 Návrh úpravy  rozpočtu príjmov na rok 2015</t>
  </si>
  <si>
    <t>V EUR za hlavné ekonomické kategórie</t>
  </si>
  <si>
    <t>rozpočet 
2015</t>
  </si>
  <si>
    <t>úprava rozpočtu</t>
  </si>
  <si>
    <t xml:space="preserve">rozpočet 2015 po úprave </t>
  </si>
  <si>
    <t>Bežný rozpočet- (100, 200, 300)</t>
  </si>
  <si>
    <t>100 Daňové príjmy</t>
  </si>
  <si>
    <t>110 dane z príjmov</t>
  </si>
  <si>
    <t xml:space="preserve">111 daň z príjmov </t>
  </si>
  <si>
    <t>120 daň z majetku</t>
  </si>
  <si>
    <t>130 domáce dane na tovary a služby</t>
  </si>
  <si>
    <t>200 - 300 Nedaňové príjmy</t>
  </si>
  <si>
    <t>212 príjmy z vlastníctva</t>
  </si>
  <si>
    <t>220 administratívne a iné poplatky</t>
  </si>
  <si>
    <t>292 ostatné príjmy</t>
  </si>
  <si>
    <t>310 transfery na rôznej úrovni</t>
  </si>
  <si>
    <t xml:space="preserve">311 grant PRINED </t>
  </si>
  <si>
    <t>312001 decentralizačná dotácia - školstvo</t>
  </si>
  <si>
    <t>312001 dotácia cest., stravné, UP, vzd. pouk., štip.</t>
  </si>
  <si>
    <t>312001 dotácia chránená dielňa</t>
  </si>
  <si>
    <t>Kapitálový rozpočet- (230, 300)</t>
  </si>
  <si>
    <t>230 kapitálové príjmy</t>
  </si>
  <si>
    <t>300 granty a transfery</t>
  </si>
  <si>
    <t>321 dotácia vlády na DD</t>
  </si>
  <si>
    <t>Príjmové finančné operácie- (400, 500)</t>
  </si>
  <si>
    <t>PRÍJMY SPOLU</t>
  </si>
  <si>
    <t xml:space="preserve">  Tabuľka č. 2 Návrh úpravy rozpočtu výdavkov na rok 2015 </t>
  </si>
  <si>
    <t>rozpočet 2015</t>
  </si>
  <si>
    <t>rozpočet 2015 po úprave</t>
  </si>
  <si>
    <t>v EUR za hlavné ekomomicé kategórie</t>
  </si>
  <si>
    <t>Spolu</t>
  </si>
  <si>
    <t>Bežné
 600</t>
  </si>
  <si>
    <t>Kapitál. 
700</t>
  </si>
  <si>
    <t>Fin.oper. 800</t>
  </si>
  <si>
    <t>Bežné 
600</t>
  </si>
  <si>
    <t>VÝDAVKY CELKOM:</t>
  </si>
  <si>
    <t>v tom:</t>
  </si>
  <si>
    <t>Program 1:   Plánovanie, manažment a kontrola</t>
  </si>
  <si>
    <t>Program 2:   Propagácia a marketing</t>
  </si>
  <si>
    <t>Program 3:   Interné služby</t>
  </si>
  <si>
    <t>Program 4: Služby občanom</t>
  </si>
  <si>
    <t>Program 5:   Bezpečnosť, právo a poriadok</t>
  </si>
  <si>
    <t>Podprog 5.4</t>
  </si>
  <si>
    <t>Verejné osvetlenie</t>
  </si>
  <si>
    <t>Rekonštrukcia VO</t>
  </si>
  <si>
    <t>Program 6:   Odpadové hospodárstvo</t>
  </si>
  <si>
    <t>Program 7:   Komunikácie</t>
  </si>
  <si>
    <t>Program 8:   Doprava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</si>
  <si>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</si>
  <si>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</si>
  <si>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</si>
  <si>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</si>
  <si>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</si>
  <si>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</si>
  <si>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</si>
  <si>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</si>
  <si>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Bernolákova ul.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</si>
  <si>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</si>
  <si>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</si>
  <si>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</si>
  <si>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</si>
  <si>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</si>
  <si>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</si>
  <si>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</si>
  <si>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</si>
  <si>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</si>
  <si>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</si>
  <si>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</si>
  <si>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</si>
  <si>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</si>
  <si>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</si>
  <si>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</si>
  <si>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</si>
  <si>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</si>
  <si>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</si>
  <si>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</si>
  <si>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</si>
  <si>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Kapitálové výdavky a rezerva na orig. kompetencie</t>
  </si>
  <si>
    <t>Program 10: Šport</t>
  </si>
  <si>
    <t>Program 11: Kultúra</t>
  </si>
  <si>
    <t>Program 12: Prostredie pre život</t>
  </si>
  <si>
    <t xml:space="preserve">Program 13: </t>
  </si>
  <si>
    <t>Sociálna starostlivosť</t>
  </si>
  <si>
    <t>podprog 13.9</t>
  </si>
  <si>
    <t>OSS</t>
  </si>
  <si>
    <t>Program 14: Bývanie</t>
  </si>
  <si>
    <t>Program 15: Administratíva</t>
  </si>
  <si>
    <t>Tabuľka č. 3 Sumár úpravy príjmov a výdavkov  na rok 2015</t>
  </si>
  <si>
    <t>V EUR</t>
  </si>
  <si>
    <t xml:space="preserve"> rozpočet
2015</t>
  </si>
  <si>
    <t>Bežné príjmy- (100, 200, 300)</t>
  </si>
  <si>
    <t>Bežné výdavky- (600)</t>
  </si>
  <si>
    <t>Rozdiel</t>
  </si>
  <si>
    <t>Kapitálové príjmy- (230)</t>
  </si>
  <si>
    <t>Kapitálové výdavky- (700)</t>
  </si>
  <si>
    <t>Výdavkové finančné operácie- (800)</t>
  </si>
  <si>
    <t>VÝDAVKY SPOLU</t>
  </si>
  <si>
    <t>ROZDIEL</t>
  </si>
  <si>
    <t>Bežné a kapitálové príjmy</t>
  </si>
  <si>
    <t>Bežné a kapitálové výdavky</t>
  </si>
  <si>
    <t xml:space="preserve">Rozdiel </t>
  </si>
  <si>
    <t>Hlavné kategórie 
ekonomickej klasifikácie</t>
  </si>
  <si>
    <t>Názov ekonomickej klasifikácie</t>
  </si>
  <si>
    <t>rozpočet
2015</t>
  </si>
  <si>
    <t xml:space="preserve">úprava rozpočtu
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</si>
  <si>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</si>
  <si>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</si>
  <si>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</si>
  <si>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</si>
  <si>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</si>
  <si>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Bežné výdavky</t>
  </si>
  <si>
    <t>Kapitálové výdavky</t>
  </si>
  <si>
    <t>Výdavky z transakcií s finanč. akt. a pas.</t>
  </si>
  <si>
    <t>SPOLU PRÍJMY</t>
  </si>
  <si>
    <t>SPOLU VÝDAVKY</t>
  </si>
  <si>
    <t>312001 dotácia MPSVaR SR na poskytovanie soc. služieb</t>
  </si>
  <si>
    <t>223 vlastné príjmy škôl a školských zariadení</t>
  </si>
  <si>
    <t xml:space="preserve">Tabuľka č. 4 Návrh rozpočtu na rok 2015 v programe 9. Vzdelávanie </t>
  </si>
  <si>
    <t>Spolu  školy</t>
  </si>
  <si>
    <t>Program      Podprogram                              Prvok</t>
  </si>
  <si>
    <t>Škola                Zariadenie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</si>
  <si>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</si>
  <si>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</si>
  <si>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</si>
  <si>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</si>
  <si>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</si>
  <si>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</si>
  <si>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</si>
  <si>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</si>
  <si>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</si>
  <si>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</si>
  <si>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</si>
  <si>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 xml:space="preserve">SPOLU </t>
  </si>
  <si>
    <t>Navrh Rozp Pr 9 Vzd 2015</t>
  </si>
  <si>
    <t>Bežné</t>
  </si>
  <si>
    <t>Kapitál.</t>
  </si>
  <si>
    <t>Fin.oper.</t>
  </si>
  <si>
    <t>9.1.</t>
  </si>
  <si>
    <t>Š k o l s k ý  ú r a d</t>
  </si>
  <si>
    <t>9.2.</t>
  </si>
  <si>
    <t>M a t e r s k é  š k o l y</t>
  </si>
  <si>
    <t>9.2.1.</t>
  </si>
  <si>
    <t xml:space="preserve">MŠ Šaľa, Budovateľská </t>
  </si>
  <si>
    <t>9.2.2.</t>
  </si>
  <si>
    <t>MŠ Šaľa, Družstevná ul.</t>
  </si>
  <si>
    <t>9.2.3.</t>
  </si>
  <si>
    <t>MŠ Šaľa, Hollého ul.</t>
  </si>
  <si>
    <t>9.2.4.</t>
  </si>
  <si>
    <t>MŠ Šaľa,Bernolákova ul.</t>
  </si>
  <si>
    <t>9.2.5.</t>
  </si>
  <si>
    <t>MŠ Šaľa, Okružná ul.</t>
  </si>
  <si>
    <t>9.2.6.</t>
  </si>
  <si>
    <t>MŠ Šaľa, Ul. 8.mája</t>
  </si>
  <si>
    <t>9.2.7.</t>
  </si>
  <si>
    <t>MŠ Šaľa, Šafárikova ul.</t>
  </si>
  <si>
    <t>9.3.</t>
  </si>
  <si>
    <t>Z á k l a d n é   š k o l y</t>
  </si>
  <si>
    <t>9.3.1.</t>
  </si>
  <si>
    <t>ZŠ Šaľa, Bernolákova ul.</t>
  </si>
  <si>
    <t>9.3.2.</t>
  </si>
  <si>
    <t>ZŠ Šaľa, Hollého ul.</t>
  </si>
  <si>
    <t>9.3.3.</t>
  </si>
  <si>
    <t>ZŠ s MŠ Šaľa, Horná ul.</t>
  </si>
  <si>
    <t>9.3.4.</t>
  </si>
  <si>
    <t>ZŠ Šaľa, Krátka ul.</t>
  </si>
  <si>
    <t>9.3.5.</t>
  </si>
  <si>
    <t>ZŠ Šaľa, Pionierska ul.</t>
  </si>
  <si>
    <t>9.3.6.</t>
  </si>
  <si>
    <t xml:space="preserve">ZŠ s MŠ s VVJM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</si>
  <si>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</si>
  <si>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</si>
  <si>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</si>
  <si>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</si>
  <si>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</si>
  <si>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</si>
  <si>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</si>
  <si>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</si>
  <si>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</si>
  <si>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</si>
  <si>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</si>
  <si>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</si>
  <si>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za mimoriadne výsledky</t>
  </si>
  <si>
    <t>na stravu</t>
  </si>
  <si>
    <t>na školské potreby</t>
  </si>
  <si>
    <t>na mzdu za asistenta učiteľa</t>
  </si>
  <si>
    <t>Projekt PRINED</t>
  </si>
  <si>
    <t>na havarijné situácie</t>
  </si>
  <si>
    <t>učebnice</t>
  </si>
  <si>
    <t>kreditový pr.</t>
  </si>
  <si>
    <t>sociálne znevýhodnený</t>
  </si>
  <si>
    <t>9.6.</t>
  </si>
  <si>
    <t>9.7.</t>
  </si>
  <si>
    <t>Rezerva</t>
  </si>
  <si>
    <t>Školy</t>
  </si>
  <si>
    <t>Rozpočet na školy</t>
  </si>
  <si>
    <t>Rozpočet</t>
  </si>
  <si>
    <t>Rozpočet celkom</t>
  </si>
  <si>
    <t>2015</t>
  </si>
  <si>
    <t>9</t>
  </si>
  <si>
    <t>Kapitálové   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</si>
</sst>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7" x14ac:knownFonts="1">
    <font>
      <sz val="11"/>
      <color theme="1"/>
      <name val="Calibri"/>
      <family val="2"/>
      <scheme val="minor"/>
    </font>
    <font>
      <b/>
      <sz val="22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sz val="11"/>
      <name val="Arial"/>
      <family val="2"/>
      <charset val="238"/>
    </font>
    <font>
      <i/>
      <sz val="11"/>
      <name val="Arial Narrow"/>
      <family val="2"/>
      <charset val="238"/>
    </font>
    <font>
      <b/>
      <i/>
      <sz val="10"/>
      <name val="Arial CE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i/>
      <sz val="11"/>
      <name val="Arial CE"/>
      <family val="2"/>
      <charset val="238"/>
    </font>
    <font>
      <b/>
      <i/>
      <sz val="11"/>
      <name val="Arial Narrow"/>
      <family val="2"/>
      <charset val="238"/>
    </font>
    <font>
      <b/>
      <sz val="16"/>
      <name val="Arial CE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Times New Roman"/>
      <family val="2"/>
      <charset val="238"/>
    </font>
    <font>
      <b/>
      <i/>
      <sz val="8"/>
      <color indexed="8"/>
      <name val="Times New Roman"/>
      <family val="1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7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7" fillId="0" borderId="0"/>
    <xf numFmtId="0" fontId="40" fillId="0" borderId="0"/>
    <xf numFmtId="0" fontId="17" fillId="0" borderId="0"/>
    <xf numFmtId="0" fontId="17" fillId="0" borderId="0"/>
    <xf numFmtId="0" fontId="17" fillId="0" borderId="0"/>
    <xf numFmtId="0" fontId="50" fillId="0" borderId="0"/>
  </cellStyleXfs>
  <cellXfs count="419">
    <xf numFmtId="0" fontId="0" fillId="0" borderId="0" xfId="0"/>
    <xf numFmtId="3" fontId="5" fillId="2" borderId="4" xfId="0" applyNumberFormat="1" applyFont="1" applyFill="1" applyBorder="1" applyAlignment="1">
      <alignment horizontal="right"/>
    </xf>
    <xf numFmtId="3" fontId="5" fillId="0" borderId="5" xfId="0" applyNumberFormat="1" applyFont="1" applyFill="1" applyBorder="1"/>
    <xf numFmtId="3" fontId="6" fillId="0" borderId="6" xfId="0" applyNumberFormat="1" applyFont="1" applyFill="1" applyBorder="1"/>
    <xf numFmtId="3" fontId="6" fillId="0" borderId="5" xfId="0" applyNumberFormat="1" applyFont="1" applyFill="1" applyBorder="1"/>
    <xf numFmtId="3" fontId="8" fillId="0" borderId="5" xfId="0" applyNumberFormat="1" applyFont="1" applyFill="1" applyBorder="1"/>
    <xf numFmtId="3" fontId="9" fillId="2" borderId="11" xfId="0" applyNumberFormat="1" applyFont="1" applyFill="1" applyBorder="1" applyAlignment="1">
      <alignment horizontal="right"/>
    </xf>
    <xf numFmtId="3" fontId="7" fillId="0" borderId="5" xfId="0" applyNumberFormat="1" applyFont="1" applyFill="1" applyBorder="1"/>
    <xf numFmtId="3" fontId="10" fillId="0" borderId="14" xfId="0" applyNumberFormat="1" applyFont="1" applyFill="1" applyBorder="1"/>
    <xf numFmtId="3" fontId="4" fillId="0" borderId="14" xfId="0" applyNumberFormat="1" applyFont="1" applyFill="1" applyBorder="1" applyAlignment="1"/>
    <xf numFmtId="3" fontId="5" fillId="2" borderId="14" xfId="0" applyNumberFormat="1" applyFont="1" applyFill="1" applyBorder="1" applyAlignment="1">
      <alignment horizontal="right"/>
    </xf>
    <xf numFmtId="3" fontId="7" fillId="0" borderId="14" xfId="0" applyNumberFormat="1" applyFont="1" applyFill="1" applyBorder="1"/>
    <xf numFmtId="3" fontId="5" fillId="0" borderId="1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left"/>
    </xf>
    <xf numFmtId="3" fontId="4" fillId="0" borderId="12" xfId="0" applyNumberFormat="1" applyFont="1" applyFill="1" applyBorder="1" applyAlignment="1">
      <alignment horizontal="left"/>
    </xf>
    <xf numFmtId="0" fontId="6" fillId="0" borderId="5" xfId="0" applyFont="1" applyFill="1" applyBorder="1"/>
    <xf numFmtId="0" fontId="5" fillId="0" borderId="0" xfId="0" applyFont="1" applyFill="1" applyBorder="1" applyAlignment="1">
      <alignment horizontal="left"/>
    </xf>
    <xf numFmtId="3" fontId="12" fillId="0" borderId="0" xfId="0" applyNumberFormat="1" applyFont="1" applyFill="1"/>
    <xf numFmtId="0" fontId="12" fillId="0" borderId="0" xfId="0" applyFont="1" applyFill="1" applyAlignment="1"/>
    <xf numFmtId="0" fontId="12" fillId="0" borderId="0" xfId="0" applyFont="1" applyFill="1" applyBorder="1" applyAlignment="1"/>
    <xf numFmtId="0" fontId="12" fillId="0" borderId="0" xfId="0" applyFont="1" applyFill="1"/>
    <xf numFmtId="0" fontId="17" fillId="0" borderId="0" xfId="1" applyFill="1" applyBorder="1"/>
    <xf numFmtId="3" fontId="18" fillId="0" borderId="0" xfId="1" applyNumberFormat="1" applyFont="1" applyFill="1" applyBorder="1"/>
    <xf numFmtId="3" fontId="17" fillId="0" borderId="0" xfId="1" applyNumberFormat="1" applyFill="1" applyBorder="1"/>
    <xf numFmtId="3" fontId="5" fillId="0" borderId="0" xfId="1" applyNumberFormat="1" applyFont="1" applyFill="1" applyBorder="1"/>
    <xf numFmtId="0" fontId="17" fillId="0" borderId="0" xfId="1" applyFont="1" applyFill="1" applyBorder="1" applyAlignment="1"/>
    <xf numFmtId="3" fontId="19" fillId="0" borderId="0" xfId="1" applyNumberFormat="1" applyFont="1" applyFill="1" applyBorder="1"/>
    <xf numFmtId="3" fontId="20" fillId="0" borderId="0" xfId="1" applyNumberFormat="1" applyFont="1" applyFill="1" applyBorder="1"/>
    <xf numFmtId="3" fontId="17" fillId="0" borderId="0" xfId="1" applyNumberFormat="1" applyFill="1" applyAlignment="1">
      <alignment horizontal="center"/>
    </xf>
    <xf numFmtId="0" fontId="1" fillId="0" borderId="0" xfId="1" applyFont="1" applyFill="1" applyBorder="1" applyAlignment="1"/>
    <xf numFmtId="0" fontId="21" fillId="0" borderId="0" xfId="1" applyFont="1" applyFill="1" applyBorder="1"/>
    <xf numFmtId="3" fontId="17" fillId="0" borderId="0" xfId="1" applyNumberFormat="1" applyFont="1" applyFill="1" applyBorder="1"/>
    <xf numFmtId="3" fontId="23" fillId="0" borderId="23" xfId="1" applyNumberFormat="1" applyFont="1" applyFill="1" applyBorder="1" applyAlignment="1">
      <alignment horizontal="center" vertical="center" wrapText="1"/>
    </xf>
    <xf numFmtId="3" fontId="23" fillId="0" borderId="24" xfId="1" applyNumberFormat="1" applyFont="1" applyFill="1" applyBorder="1" applyAlignment="1">
      <alignment horizontal="center" vertical="center" wrapText="1"/>
    </xf>
    <xf numFmtId="3" fontId="23" fillId="0" borderId="25" xfId="1" applyNumberFormat="1" applyFont="1" applyFill="1" applyBorder="1" applyAlignment="1">
      <alignment horizontal="center" vertical="center" wrapText="1"/>
    </xf>
    <xf numFmtId="3" fontId="23" fillId="0" borderId="26" xfId="1" applyNumberFormat="1" applyFont="1" applyFill="1" applyBorder="1" applyAlignment="1">
      <alignment horizontal="center" vertical="center" wrapText="1"/>
    </xf>
    <xf numFmtId="3" fontId="17" fillId="0" borderId="1" xfId="1" applyNumberFormat="1" applyFont="1" applyFill="1" applyBorder="1"/>
    <xf numFmtId="3" fontId="17" fillId="0" borderId="30" xfId="1" applyNumberFormat="1" applyFont="1" applyFill="1" applyBorder="1"/>
    <xf numFmtId="3" fontId="17" fillId="0" borderId="31" xfId="1" applyNumberFormat="1" applyFont="1" applyFill="1" applyBorder="1"/>
    <xf numFmtId="3" fontId="9" fillId="0" borderId="34" xfId="1" applyNumberFormat="1" applyFont="1" applyFill="1" applyBorder="1"/>
    <xf numFmtId="3" fontId="9" fillId="0" borderId="35" xfId="1" applyNumberFormat="1" applyFont="1" applyFill="1" applyBorder="1"/>
    <xf numFmtId="3" fontId="9" fillId="0" borderId="36" xfId="1" applyNumberFormat="1" applyFont="1" applyFill="1" applyBorder="1"/>
    <xf numFmtId="3" fontId="9" fillId="0" borderId="33" xfId="1" applyNumberFormat="1" applyFont="1" applyFill="1" applyBorder="1"/>
    <xf numFmtId="3" fontId="9" fillId="0" borderId="37" xfId="1" applyNumberFormat="1" applyFont="1" applyFill="1" applyBorder="1"/>
    <xf numFmtId="0" fontId="28" fillId="0" borderId="38" xfId="1" applyFont="1" applyFill="1" applyBorder="1" applyAlignment="1">
      <alignment horizontal="left"/>
    </xf>
    <xf numFmtId="3" fontId="30" fillId="0" borderId="40" xfId="1" applyNumberFormat="1" applyFont="1" applyFill="1" applyBorder="1"/>
    <xf numFmtId="3" fontId="30" fillId="0" borderId="41" xfId="1" applyNumberFormat="1" applyFont="1" applyFill="1" applyBorder="1"/>
    <xf numFmtId="3" fontId="30" fillId="0" borderId="42" xfId="1" applyNumberFormat="1" applyFont="1" applyFill="1" applyBorder="1"/>
    <xf numFmtId="3" fontId="30" fillId="0" borderId="43" xfId="1" applyNumberFormat="1" applyFont="1" applyFill="1" applyBorder="1"/>
    <xf numFmtId="3" fontId="30" fillId="0" borderId="44" xfId="1" applyNumberFormat="1" applyFont="1" applyFill="1" applyBorder="1"/>
    <xf numFmtId="3" fontId="30" fillId="0" borderId="45" xfId="1" applyNumberFormat="1" applyFont="1" applyFill="1" applyBorder="1"/>
    <xf numFmtId="3" fontId="30" fillId="0" borderId="46" xfId="1" applyNumberFormat="1" applyFont="1" applyFill="1" applyBorder="1"/>
    <xf numFmtId="0" fontId="29" fillId="0" borderId="39" xfId="1" applyFont="1" applyFill="1" applyBorder="1"/>
    <xf numFmtId="3" fontId="30" fillId="0" borderId="47" xfId="1" applyNumberFormat="1" applyFont="1" applyFill="1" applyBorder="1"/>
    <xf numFmtId="3" fontId="30" fillId="0" borderId="48" xfId="1" applyNumberFormat="1" applyFont="1" applyFill="1" applyBorder="1"/>
    <xf numFmtId="3" fontId="30" fillId="0" borderId="49" xfId="1" applyNumberFormat="1" applyFont="1" applyFill="1" applyBorder="1"/>
    <xf numFmtId="0" fontId="27" fillId="0" borderId="50" xfId="1" applyFont="1" applyFill="1" applyBorder="1"/>
    <xf numFmtId="0" fontId="28" fillId="0" borderId="51" xfId="1" applyFont="1" applyFill="1" applyBorder="1"/>
    <xf numFmtId="3" fontId="9" fillId="0" borderId="52" xfId="1" applyNumberFormat="1" applyFont="1" applyFill="1" applyBorder="1"/>
    <xf numFmtId="3" fontId="9" fillId="0" borderId="53" xfId="1" applyNumberFormat="1" applyFont="1" applyFill="1" applyBorder="1"/>
    <xf numFmtId="3" fontId="9" fillId="0" borderId="54" xfId="1" applyNumberFormat="1" applyFont="1" applyFill="1" applyBorder="1"/>
    <xf numFmtId="3" fontId="30" fillId="0" borderId="55" xfId="1" applyNumberFormat="1" applyFont="1" applyFill="1" applyBorder="1"/>
    <xf numFmtId="3" fontId="30" fillId="0" borderId="23" xfId="1" applyNumberFormat="1" applyFont="1" applyFill="1" applyBorder="1"/>
    <xf numFmtId="3" fontId="30" fillId="0" borderId="56" xfId="1" applyNumberFormat="1" applyFont="1" applyFill="1" applyBorder="1"/>
    <xf numFmtId="3" fontId="30" fillId="0" borderId="24" xfId="1" applyNumberFormat="1" applyFont="1" applyFill="1" applyBorder="1"/>
    <xf numFmtId="0" fontId="31" fillId="0" borderId="39" xfId="1" applyFont="1" applyFill="1" applyBorder="1"/>
    <xf numFmtId="0" fontId="27" fillId="0" borderId="57" xfId="1" applyFont="1" applyFill="1" applyBorder="1"/>
    <xf numFmtId="0" fontId="32" fillId="0" borderId="58" xfId="1" applyFont="1" applyFill="1" applyBorder="1" applyAlignment="1"/>
    <xf numFmtId="3" fontId="9" fillId="0" borderId="32" xfId="1" applyNumberFormat="1" applyFont="1" applyFill="1" applyBorder="1"/>
    <xf numFmtId="3" fontId="9" fillId="0" borderId="59" xfId="1" applyNumberFormat="1" applyFont="1" applyFill="1" applyBorder="1"/>
    <xf numFmtId="3" fontId="30" fillId="0" borderId="38" xfId="1" applyNumberFormat="1" applyFont="1" applyFill="1" applyBorder="1"/>
    <xf numFmtId="3" fontId="30" fillId="0" borderId="39" xfId="1" applyNumberFormat="1" applyFont="1" applyFill="1" applyBorder="1"/>
    <xf numFmtId="0" fontId="32" fillId="0" borderId="51" xfId="1" applyFont="1" applyFill="1" applyBorder="1"/>
    <xf numFmtId="0" fontId="28" fillId="0" borderId="38" xfId="1" applyFont="1" applyFill="1" applyBorder="1"/>
    <xf numFmtId="0" fontId="28" fillId="0" borderId="60" xfId="1" applyFont="1" applyFill="1" applyBorder="1"/>
    <xf numFmtId="3" fontId="9" fillId="0" borderId="61" xfId="1" applyNumberFormat="1" applyFont="1" applyFill="1" applyBorder="1"/>
    <xf numFmtId="3" fontId="9" fillId="0" borderId="62" xfId="1" applyNumberFormat="1" applyFont="1" applyFill="1" applyBorder="1"/>
    <xf numFmtId="3" fontId="9" fillId="0" borderId="63" xfId="1" applyNumberFormat="1" applyFont="1" applyFill="1" applyBorder="1"/>
    <xf numFmtId="0" fontId="33" fillId="0" borderId="38" xfId="1" applyFont="1" applyFill="1" applyBorder="1"/>
    <xf numFmtId="0" fontId="34" fillId="0" borderId="39" xfId="1" applyFont="1" applyFill="1" applyBorder="1"/>
    <xf numFmtId="0" fontId="33" fillId="0" borderId="67" xfId="1" applyFont="1" applyFill="1" applyBorder="1"/>
    <xf numFmtId="0" fontId="34" fillId="0" borderId="68" xfId="1" applyFont="1" applyFill="1" applyBorder="1"/>
    <xf numFmtId="0" fontId="32" fillId="0" borderId="51" xfId="1" applyFont="1" applyFill="1" applyBorder="1" applyAlignment="1"/>
    <xf numFmtId="3" fontId="9" fillId="0" borderId="69" xfId="1" applyNumberFormat="1" applyFont="1" applyFill="1" applyBorder="1"/>
    <xf numFmtId="0" fontId="31" fillId="0" borderId="70" xfId="1" applyFont="1" applyFill="1" applyBorder="1"/>
    <xf numFmtId="3" fontId="30" fillId="0" borderId="71" xfId="1" applyNumberFormat="1" applyFont="1" applyFill="1" applyBorder="1"/>
    <xf numFmtId="3" fontId="30" fillId="0" borderId="72" xfId="1" applyNumberFormat="1" applyFont="1" applyFill="1" applyBorder="1"/>
    <xf numFmtId="3" fontId="30" fillId="0" borderId="73" xfId="1" applyNumberFormat="1" applyFont="1" applyFill="1" applyBorder="1"/>
    <xf numFmtId="3" fontId="30" fillId="0" borderId="74" xfId="1" applyNumberFormat="1" applyFont="1" applyFill="1" applyBorder="1"/>
    <xf numFmtId="3" fontId="30" fillId="0" borderId="75" xfId="1" applyNumberFormat="1" applyFont="1" applyFill="1" applyBorder="1"/>
    <xf numFmtId="3" fontId="9" fillId="0" borderId="1" xfId="1" applyNumberFormat="1" applyFont="1" applyFill="1" applyBorder="1"/>
    <xf numFmtId="3" fontId="9" fillId="0" borderId="30" xfId="1" applyNumberFormat="1" applyFont="1" applyFill="1" applyBorder="1"/>
    <xf numFmtId="3" fontId="9" fillId="0" borderId="31" xfId="1" applyNumberFormat="1" applyFont="1" applyFill="1" applyBorder="1"/>
    <xf numFmtId="3" fontId="9" fillId="0" borderId="76" xfId="1" applyNumberFormat="1" applyFont="1" applyFill="1" applyBorder="1"/>
    <xf numFmtId="3" fontId="9" fillId="0" borderId="77" xfId="1" applyNumberFormat="1" applyFont="1" applyFill="1" applyBorder="1"/>
    <xf numFmtId="3" fontId="9" fillId="0" borderId="78" xfId="1" applyNumberFormat="1" applyFont="1" applyFill="1" applyBorder="1"/>
    <xf numFmtId="0" fontId="17" fillId="0" borderId="0" xfId="1"/>
    <xf numFmtId="3" fontId="17" fillId="0" borderId="0" xfId="1" applyNumberFormat="1"/>
    <xf numFmtId="0" fontId="24" fillId="0" borderId="79" xfId="1" applyFont="1" applyBorder="1"/>
    <xf numFmtId="3" fontId="3" fillId="0" borderId="2" xfId="1" applyNumberFormat="1" applyFont="1" applyFill="1" applyBorder="1" applyAlignment="1">
      <alignment horizontal="center" wrapText="1"/>
    </xf>
    <xf numFmtId="0" fontId="25" fillId="0" borderId="9" xfId="1" applyFont="1" applyBorder="1"/>
    <xf numFmtId="3" fontId="38" fillId="0" borderId="9" xfId="1" applyNumberFormat="1" applyFont="1" applyFill="1" applyBorder="1"/>
    <xf numFmtId="0" fontId="25" fillId="0" borderId="10" xfId="1" applyFont="1" applyBorder="1"/>
    <xf numFmtId="3" fontId="38" fillId="0" borderId="10" xfId="1" applyNumberFormat="1" applyFont="1" applyFill="1" applyBorder="1"/>
    <xf numFmtId="0" fontId="25" fillId="0" borderId="80" xfId="1" applyFont="1" applyBorder="1"/>
    <xf numFmtId="3" fontId="38" fillId="0" borderId="80" xfId="1" applyNumberFormat="1" applyFont="1" applyFill="1" applyBorder="1"/>
    <xf numFmtId="0" fontId="24" fillId="0" borderId="0" xfId="1" applyFont="1"/>
    <xf numFmtId="3" fontId="17" fillId="0" borderId="0" xfId="1" applyNumberFormat="1" applyFill="1"/>
    <xf numFmtId="0" fontId="37" fillId="0" borderId="3" xfId="1" applyFont="1" applyBorder="1"/>
    <xf numFmtId="3" fontId="39" fillId="0" borderId="3" xfId="1" applyNumberFormat="1" applyFont="1" applyFill="1" applyBorder="1"/>
    <xf numFmtId="0" fontId="37" fillId="0" borderId="8" xfId="1" applyFont="1" applyBorder="1"/>
    <xf numFmtId="3" fontId="39" fillId="0" borderId="8" xfId="1" applyNumberFormat="1" applyFont="1" applyFill="1" applyBorder="1"/>
    <xf numFmtId="0" fontId="37" fillId="0" borderId="79" xfId="1" applyFont="1" applyBorder="1"/>
    <xf numFmtId="3" fontId="39" fillId="0" borderId="2" xfId="1" applyNumberFormat="1" applyFont="1" applyFill="1" applyBorder="1"/>
    <xf numFmtId="0" fontId="37" fillId="0" borderId="81" xfId="1" applyFont="1" applyBorder="1"/>
    <xf numFmtId="3" fontId="39" fillId="0" borderId="82" xfId="1" applyNumberFormat="1" applyFont="1" applyFill="1" applyBorder="1"/>
    <xf numFmtId="0" fontId="37" fillId="0" borderId="83" xfId="1" applyFont="1" applyBorder="1"/>
    <xf numFmtId="3" fontId="39" fillId="0" borderId="10" xfId="1" applyNumberFormat="1" applyFont="1" applyFill="1" applyBorder="1"/>
    <xf numFmtId="0" fontId="37" fillId="0" borderId="84" xfId="1" applyFont="1" applyBorder="1"/>
    <xf numFmtId="3" fontId="39" fillId="0" borderId="85" xfId="1" applyNumberFormat="1" applyFont="1" applyFill="1" applyBorder="1"/>
    <xf numFmtId="0" fontId="4" fillId="0" borderId="0" xfId="1" applyFont="1"/>
    <xf numFmtId="0" fontId="41" fillId="0" borderId="27" xfId="2" applyFont="1" applyBorder="1" applyAlignment="1">
      <alignment horizontal="center" wrapText="1"/>
    </xf>
    <xf numFmtId="3" fontId="5" fillId="0" borderId="14" xfId="1" applyNumberFormat="1" applyFont="1" applyFill="1" applyBorder="1" applyAlignment="1">
      <alignment horizontal="center" wrapText="1"/>
    </xf>
    <xf numFmtId="0" fontId="5" fillId="0" borderId="0" xfId="1" applyFont="1"/>
    <xf numFmtId="3" fontId="5" fillId="0" borderId="88" xfId="1" applyNumberFormat="1" applyFont="1" applyBorder="1" applyAlignment="1">
      <alignment horizontal="center"/>
    </xf>
    <xf numFmtId="3" fontId="38" fillId="0" borderId="6" xfId="1" applyNumberFormat="1" applyFont="1" applyFill="1" applyBorder="1"/>
    <xf numFmtId="0" fontId="3" fillId="0" borderId="0" xfId="1" applyFont="1"/>
    <xf numFmtId="3" fontId="5" fillId="0" borderId="43" xfId="1" applyNumberFormat="1" applyFont="1" applyBorder="1" applyAlignment="1">
      <alignment horizontal="center"/>
    </xf>
    <xf numFmtId="3" fontId="38" fillId="0" borderId="91" xfId="1" applyNumberFormat="1" applyFont="1" applyFill="1" applyBorder="1"/>
    <xf numFmtId="3" fontId="5" fillId="0" borderId="64" xfId="1" applyNumberFormat="1" applyFont="1" applyBorder="1" applyAlignment="1">
      <alignment horizontal="center"/>
    </xf>
    <xf numFmtId="3" fontId="38" fillId="0" borderId="92" xfId="1" applyNumberFormat="1" applyFont="1" applyFill="1" applyBorder="1"/>
    <xf numFmtId="3" fontId="38" fillId="0" borderId="5" xfId="1" applyNumberFormat="1" applyFont="1" applyFill="1" applyBorder="1"/>
    <xf numFmtId="3" fontId="3" fillId="0" borderId="0" xfId="1" applyNumberFormat="1" applyFont="1"/>
    <xf numFmtId="3" fontId="3" fillId="0" borderId="93" xfId="1" applyNumberFormat="1" applyFont="1" applyBorder="1"/>
    <xf numFmtId="3" fontId="3" fillId="0" borderId="91" xfId="1" applyNumberFormat="1" applyFont="1" applyBorder="1"/>
    <xf numFmtId="3" fontId="3" fillId="0" borderId="94" xfId="1" applyNumberFormat="1" applyFont="1" applyBorder="1"/>
    <xf numFmtId="3" fontId="5" fillId="0" borderId="6" xfId="0" applyNumberFormat="1" applyFont="1" applyFill="1" applyBorder="1"/>
    <xf numFmtId="3" fontId="5" fillId="0" borderId="91" xfId="0" applyNumberFormat="1" applyFont="1" applyFill="1" applyBorder="1"/>
    <xf numFmtId="3" fontId="7" fillId="0" borderId="91" xfId="0" applyNumberFormat="1" applyFont="1" applyFill="1" applyBorder="1"/>
    <xf numFmtId="0" fontId="27" fillId="0" borderId="95" xfId="1" applyFont="1" applyFill="1" applyBorder="1"/>
    <xf numFmtId="0" fontId="28" fillId="0" borderId="96" xfId="1" applyFont="1" applyFill="1" applyBorder="1"/>
    <xf numFmtId="0" fontId="27" fillId="0" borderId="1" xfId="1" applyFont="1" applyFill="1" applyBorder="1"/>
    <xf numFmtId="0" fontId="28" fillId="0" borderId="31" xfId="1" applyFont="1" applyFill="1" applyBorder="1"/>
    <xf numFmtId="0" fontId="32" fillId="0" borderId="96" xfId="1" applyFont="1" applyFill="1" applyBorder="1" applyAlignment="1"/>
    <xf numFmtId="3" fontId="9" fillId="0" borderId="97" xfId="1" applyNumberFormat="1" applyFont="1" applyFill="1" applyBorder="1"/>
    <xf numFmtId="3" fontId="9" fillId="0" borderId="98" xfId="1" applyNumberFormat="1" applyFont="1" applyFill="1" applyBorder="1"/>
    <xf numFmtId="3" fontId="9" fillId="0" borderId="99" xfId="1" applyNumberFormat="1" applyFont="1" applyFill="1" applyBorder="1"/>
    <xf numFmtId="3" fontId="9" fillId="0" borderId="100" xfId="1" applyNumberFormat="1" applyFont="1" applyFill="1" applyBorder="1"/>
    <xf numFmtId="3" fontId="9" fillId="0" borderId="101" xfId="1" applyNumberFormat="1" applyFont="1" applyFill="1" applyBorder="1"/>
    <xf numFmtId="3" fontId="9" fillId="0" borderId="102" xfId="1" applyNumberFormat="1" applyFont="1" applyFill="1" applyBorder="1"/>
    <xf numFmtId="3" fontId="9" fillId="0" borderId="103" xfId="1" applyNumberFormat="1" applyFont="1" applyFill="1" applyBorder="1"/>
    <xf numFmtId="3" fontId="30" fillId="0" borderId="104" xfId="1" applyNumberFormat="1" applyFont="1" applyFill="1" applyBorder="1"/>
    <xf numFmtId="3" fontId="30" fillId="0" borderId="105" xfId="1" applyNumberFormat="1" applyFont="1" applyFill="1" applyBorder="1"/>
    <xf numFmtId="3" fontId="30" fillId="0" borderId="106" xfId="1" applyNumberFormat="1" applyFont="1" applyFill="1" applyBorder="1"/>
    <xf numFmtId="0" fontId="27" fillId="0" borderId="76" xfId="1" applyFont="1" applyFill="1" applyBorder="1"/>
    <xf numFmtId="3" fontId="9" fillId="0" borderId="27" xfId="1" applyNumberFormat="1" applyFont="1" applyFill="1" applyBorder="1"/>
    <xf numFmtId="3" fontId="9" fillId="0" borderId="107" xfId="1" applyNumberFormat="1" applyFont="1" applyFill="1" applyBorder="1"/>
    <xf numFmtId="3" fontId="9" fillId="0" borderId="108" xfId="1" applyNumberFormat="1" applyFont="1" applyFill="1" applyBorder="1"/>
    <xf numFmtId="3" fontId="9" fillId="0" borderId="109" xfId="1" applyNumberFormat="1" applyFont="1" applyFill="1" applyBorder="1"/>
    <xf numFmtId="0" fontId="24" fillId="0" borderId="28" xfId="1" applyFont="1" applyFill="1" applyBorder="1"/>
    <xf numFmtId="0" fontId="24" fillId="0" borderId="29" xfId="1" applyFont="1" applyFill="1" applyBorder="1"/>
    <xf numFmtId="3" fontId="25" fillId="0" borderId="97" xfId="1" applyNumberFormat="1" applyFont="1" applyFill="1" applyBorder="1" applyAlignment="1">
      <alignment horizontal="right"/>
    </xf>
    <xf numFmtId="3" fontId="25" fillId="0" borderId="98" xfId="1" applyNumberFormat="1" applyFont="1" applyFill="1" applyBorder="1" applyAlignment="1">
      <alignment horizontal="right"/>
    </xf>
    <xf numFmtId="3" fontId="25" fillId="0" borderId="99" xfId="1" applyNumberFormat="1" applyFont="1" applyFill="1" applyBorder="1" applyAlignment="1">
      <alignment horizontal="right"/>
    </xf>
    <xf numFmtId="3" fontId="25" fillId="0" borderId="100" xfId="1" applyNumberFormat="1" applyFont="1" applyFill="1" applyBorder="1" applyAlignment="1">
      <alignment horizontal="right"/>
    </xf>
    <xf numFmtId="3" fontId="25" fillId="0" borderId="103" xfId="1" applyNumberFormat="1" applyFont="1" applyFill="1" applyBorder="1" applyAlignment="1">
      <alignment horizontal="right"/>
    </xf>
    <xf numFmtId="0" fontId="27" fillId="0" borderId="57" xfId="1" applyFont="1" applyFill="1" applyBorder="1" applyAlignment="1">
      <alignment horizontal="left"/>
    </xf>
    <xf numFmtId="0" fontId="28" fillId="0" borderId="58" xfId="1" applyFont="1" applyFill="1" applyBorder="1" applyAlignment="1">
      <alignment horizontal="left"/>
    </xf>
    <xf numFmtId="3" fontId="9" fillId="0" borderId="110" xfId="1" applyNumberFormat="1" applyFont="1" applyFill="1" applyBorder="1"/>
    <xf numFmtId="3" fontId="9" fillId="0" borderId="58" xfId="1" applyNumberFormat="1" applyFont="1" applyFill="1" applyBorder="1"/>
    <xf numFmtId="0" fontId="26" fillId="0" borderId="1" xfId="1" applyFont="1" applyFill="1" applyBorder="1"/>
    <xf numFmtId="0" fontId="26" fillId="0" borderId="77" xfId="1" applyFont="1" applyFill="1" applyBorder="1"/>
    <xf numFmtId="3" fontId="26" fillId="0" borderId="30" xfId="1" applyNumberFormat="1" applyFont="1" applyFill="1" applyBorder="1"/>
    <xf numFmtId="3" fontId="26" fillId="0" borderId="30" xfId="1" applyNumberFormat="1" applyFont="1" applyFill="1" applyBorder="1" applyAlignment="1">
      <alignment horizontal="right"/>
    </xf>
    <xf numFmtId="3" fontId="17" fillId="0" borderId="77" xfId="1" applyNumberFormat="1" applyFont="1" applyFill="1" applyBorder="1"/>
    <xf numFmtId="3" fontId="26" fillId="0" borderId="109" xfId="1" applyNumberFormat="1" applyFont="1" applyFill="1" applyBorder="1"/>
    <xf numFmtId="0" fontId="35" fillId="0" borderId="77" xfId="1" applyFont="1" applyFill="1" applyBorder="1"/>
    <xf numFmtId="3" fontId="9" fillId="0" borderId="111" xfId="1" applyNumberFormat="1" applyFont="1" applyFill="1" applyBorder="1"/>
    <xf numFmtId="3" fontId="9" fillId="0" borderId="86" xfId="1" applyNumberFormat="1" applyFont="1" applyFill="1" applyBorder="1"/>
    <xf numFmtId="0" fontId="36" fillId="0" borderId="96" xfId="1" applyFont="1" applyFill="1" applyBorder="1"/>
    <xf numFmtId="3" fontId="9" fillId="0" borderId="112" xfId="1" applyNumberFormat="1" applyFont="1" applyFill="1" applyBorder="1"/>
    <xf numFmtId="3" fontId="9" fillId="0" borderId="113" xfId="1" applyNumberFormat="1" applyFont="1" applyFill="1" applyBorder="1"/>
    <xf numFmtId="3" fontId="9" fillId="0" borderId="114" xfId="1" applyNumberFormat="1" applyFont="1" applyFill="1" applyBorder="1"/>
    <xf numFmtId="3" fontId="9" fillId="0" borderId="17" xfId="1" applyNumberFormat="1" applyFont="1" applyFill="1" applyBorder="1"/>
    <xf numFmtId="3" fontId="9" fillId="0" borderId="115" xfId="1" applyNumberFormat="1" applyFont="1" applyFill="1" applyBorder="1"/>
    <xf numFmtId="0" fontId="32" fillId="0" borderId="31" xfId="1" applyFont="1" applyFill="1" applyBorder="1" applyAlignment="1"/>
    <xf numFmtId="0" fontId="2" fillId="0" borderId="14" xfId="0" applyFont="1" applyFill="1" applyBorder="1" applyAlignment="1">
      <alignment horizontal="left"/>
    </xf>
    <xf numFmtId="0" fontId="3" fillId="0" borderId="116" xfId="0" applyFont="1" applyFill="1" applyBorder="1"/>
    <xf numFmtId="0" fontId="4" fillId="0" borderId="117" xfId="0" applyFont="1" applyFill="1" applyBorder="1"/>
    <xf numFmtId="0" fontId="5" fillId="0" borderId="5" xfId="0" applyFont="1" applyFill="1" applyBorder="1"/>
    <xf numFmtId="0" fontId="5" fillId="0" borderId="118" xfId="0" applyFont="1" applyFill="1" applyBorder="1"/>
    <xf numFmtId="0" fontId="4" fillId="0" borderId="11" xfId="0" applyFont="1" applyFill="1" applyBorder="1"/>
    <xf numFmtId="0" fontId="6" fillId="0" borderId="6" xfId="0" applyFont="1" applyFill="1" applyBorder="1"/>
    <xf numFmtId="0" fontId="5" fillId="0" borderId="91" xfId="0" applyFont="1" applyFill="1" applyBorder="1" applyAlignment="1">
      <alignment horizontal="left"/>
    </xf>
    <xf numFmtId="0" fontId="3" fillId="0" borderId="119" xfId="0" applyFont="1" applyFill="1" applyBorder="1"/>
    <xf numFmtId="3" fontId="3" fillId="0" borderId="14" xfId="0" applyNumberFormat="1" applyFont="1" applyFill="1" applyBorder="1" applyAlignment="1">
      <alignment horizontal="center" wrapText="1"/>
    </xf>
    <xf numFmtId="3" fontId="3" fillId="0" borderId="116" xfId="0" applyNumberFormat="1" applyFont="1" applyFill="1" applyBorder="1" applyAlignment="1">
      <alignment horizontal="right"/>
    </xf>
    <xf numFmtId="3" fontId="5" fillId="2" borderId="117" xfId="0" applyNumberFormat="1" applyFont="1" applyFill="1" applyBorder="1" applyAlignment="1">
      <alignment horizontal="right"/>
    </xf>
    <xf numFmtId="3" fontId="7" fillId="0" borderId="6" xfId="0" applyNumberFormat="1" applyFont="1" applyFill="1" applyBorder="1"/>
    <xf numFmtId="3" fontId="3" fillId="2" borderId="119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/>
    </xf>
    <xf numFmtId="3" fontId="5" fillId="0" borderId="117" xfId="0" applyNumberFormat="1" applyFont="1" applyFill="1" applyBorder="1" applyAlignment="1">
      <alignment horizontal="right"/>
    </xf>
    <xf numFmtId="3" fontId="6" fillId="0" borderId="120" xfId="0" applyNumberFormat="1" applyFont="1" applyFill="1" applyBorder="1"/>
    <xf numFmtId="3" fontId="9" fillId="0" borderId="11" xfId="0" applyNumberFormat="1" applyFont="1" applyFill="1" applyBorder="1" applyAlignment="1">
      <alignment horizontal="right"/>
    </xf>
    <xf numFmtId="3" fontId="3" fillId="0" borderId="119" xfId="0" applyNumberFormat="1" applyFont="1" applyFill="1" applyBorder="1" applyAlignment="1">
      <alignment horizontal="right"/>
    </xf>
    <xf numFmtId="3" fontId="8" fillId="0" borderId="121" xfId="0" applyNumberFormat="1" applyFont="1" applyFill="1" applyBorder="1" applyAlignment="1">
      <alignment horizontal="left"/>
    </xf>
    <xf numFmtId="3" fontId="6" fillId="0" borderId="121" xfId="0" applyNumberFormat="1" applyFont="1" applyFill="1" applyBorder="1"/>
    <xf numFmtId="3" fontId="8" fillId="0" borderId="121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left"/>
    </xf>
    <xf numFmtId="3" fontId="3" fillId="2" borderId="14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3" fillId="0" borderId="14" xfId="0" applyNumberFormat="1" applyFont="1" applyFill="1" applyBorder="1" applyAlignment="1">
      <alignment horizontal="right"/>
    </xf>
    <xf numFmtId="0" fontId="11" fillId="0" borderId="14" xfId="0" applyFont="1" applyFill="1" applyBorder="1" applyAlignment="1">
      <alignment horizontal="left"/>
    </xf>
    <xf numFmtId="3" fontId="11" fillId="2" borderId="14" xfId="0" applyNumberFormat="1" applyFont="1" applyFill="1" applyBorder="1" applyAlignment="1">
      <alignment horizontal="right"/>
    </xf>
    <xf numFmtId="3" fontId="11" fillId="0" borderId="14" xfId="0" applyNumberFormat="1" applyFont="1" applyFill="1" applyBorder="1" applyAlignment="1">
      <alignment horizontal="right"/>
    </xf>
    <xf numFmtId="0" fontId="17" fillId="0" borderId="0" xfId="4"/>
    <xf numFmtId="0" fontId="17" fillId="0" borderId="0" xfId="5"/>
    <xf numFmtId="3" fontId="17" fillId="0" borderId="44" xfId="5" applyNumberFormat="1" applyFont="1" applyFill="1" applyBorder="1"/>
    <xf numFmtId="3" fontId="17" fillId="0" borderId="45" xfId="5" applyNumberFormat="1" applyFont="1" applyFill="1" applyBorder="1"/>
    <xf numFmtId="0" fontId="17" fillId="0" borderId="45" xfId="5" applyFont="1" applyFill="1" applyBorder="1"/>
    <xf numFmtId="0" fontId="17" fillId="0" borderId="0" xfId="4" applyFill="1"/>
    <xf numFmtId="49" fontId="45" fillId="0" borderId="17" xfId="5" applyNumberFormat="1" applyFont="1" applyFill="1" applyBorder="1" applyAlignment="1">
      <alignment vertical="center" wrapText="1"/>
    </xf>
    <xf numFmtId="49" fontId="45" fillId="0" borderId="136" xfId="5" applyNumberFormat="1" applyFont="1" applyFill="1" applyBorder="1" applyAlignment="1">
      <alignment vertical="center" wrapText="1"/>
    </xf>
    <xf numFmtId="49" fontId="45" fillId="0" borderId="18" xfId="5" applyNumberFormat="1" applyFont="1" applyFill="1" applyBorder="1" applyAlignment="1">
      <alignment vertical="center" wrapText="1"/>
    </xf>
    <xf numFmtId="0" fontId="17" fillId="0" borderId="0" xfId="5" applyFill="1"/>
    <xf numFmtId="0" fontId="44" fillId="0" borderId="44" xfId="3" applyFont="1" applyFill="1" applyBorder="1" applyAlignment="1">
      <alignment vertical="center"/>
    </xf>
    <xf numFmtId="49" fontId="45" fillId="0" borderId="0" xfId="5" applyNumberFormat="1" applyFont="1" applyFill="1" applyBorder="1" applyAlignment="1">
      <alignment vertical="center" wrapText="1"/>
    </xf>
    <xf numFmtId="49" fontId="45" fillId="0" borderId="126" xfId="5" applyNumberFormat="1" applyFont="1" applyFill="1" applyBorder="1" applyAlignment="1">
      <alignment vertical="center" wrapText="1"/>
    </xf>
    <xf numFmtId="49" fontId="45" fillId="0" borderId="130" xfId="5" applyNumberFormat="1" applyFont="1" applyFill="1" applyBorder="1" applyAlignment="1">
      <alignment vertical="center" wrapText="1"/>
    </xf>
    <xf numFmtId="49" fontId="45" fillId="0" borderId="131" xfId="5" applyNumberFormat="1" applyFont="1" applyFill="1" applyBorder="1" applyAlignment="1">
      <alignment vertical="center" wrapText="1"/>
    </xf>
    <xf numFmtId="49" fontId="45" fillId="0" borderId="140" xfId="5" applyNumberFormat="1" applyFont="1" applyFill="1" applyBorder="1" applyAlignment="1">
      <alignment vertical="center" wrapText="1"/>
    </xf>
    <xf numFmtId="49" fontId="45" fillId="0" borderId="88" xfId="5" applyNumberFormat="1" applyFont="1" applyFill="1" applyBorder="1" applyAlignment="1">
      <alignment horizontal="center" vertical="center" wrapText="1"/>
    </xf>
    <xf numFmtId="49" fontId="45" fillId="0" borderId="47" xfId="5" applyNumberFormat="1" applyFont="1" applyFill="1" applyBorder="1" applyAlignment="1">
      <alignment horizontal="center" vertical="center" wrapText="1"/>
    </xf>
    <xf numFmtId="49" fontId="23" fillId="0" borderId="48" xfId="5" applyNumberFormat="1" applyFont="1" applyFill="1" applyBorder="1" applyAlignment="1">
      <alignment vertical="center" wrapText="1"/>
    </xf>
    <xf numFmtId="49" fontId="23" fillId="0" borderId="48" xfId="5" applyNumberFormat="1" applyFont="1" applyFill="1" applyBorder="1" applyAlignment="1">
      <alignment horizontal="center" vertical="center" wrapText="1"/>
    </xf>
    <xf numFmtId="49" fontId="23" fillId="0" borderId="49" xfId="5" applyNumberFormat="1" applyFont="1" applyFill="1" applyBorder="1" applyAlignment="1">
      <alignment horizontal="center" vertical="center" wrapText="1"/>
    </xf>
    <xf numFmtId="3" fontId="21" fillId="0" borderId="52" xfId="5" applyNumberFormat="1" applyFont="1" applyFill="1" applyBorder="1"/>
    <xf numFmtId="3" fontId="21" fillId="0" borderId="53" xfId="5" applyNumberFormat="1" applyFont="1" applyFill="1" applyBorder="1"/>
    <xf numFmtId="3" fontId="17" fillId="0" borderId="43" xfId="5" applyNumberFormat="1" applyFont="1" applyFill="1" applyBorder="1"/>
    <xf numFmtId="3" fontId="46" fillId="0" borderId="89" xfId="3" applyNumberFormat="1" applyFont="1" applyFill="1" applyBorder="1"/>
    <xf numFmtId="3" fontId="46" fillId="0" borderId="90" xfId="3" applyNumberFormat="1" applyFont="1" applyFill="1" applyBorder="1"/>
    <xf numFmtId="49" fontId="49" fillId="0" borderId="43" xfId="3" applyNumberFormat="1" applyFont="1" applyFill="1" applyBorder="1"/>
    <xf numFmtId="3" fontId="46" fillId="0" borderId="44" xfId="3" applyNumberFormat="1" applyFont="1" applyFill="1" applyBorder="1"/>
    <xf numFmtId="3" fontId="46" fillId="0" borderId="45" xfId="3" applyNumberFormat="1" applyFont="1" applyFill="1" applyBorder="1"/>
    <xf numFmtId="49" fontId="49" fillId="0" borderId="64" xfId="3" applyNumberFormat="1" applyFont="1" applyFill="1" applyBorder="1"/>
    <xf numFmtId="3" fontId="46" fillId="0" borderId="65" xfId="3" applyNumberFormat="1" applyFont="1" applyFill="1" applyBorder="1"/>
    <xf numFmtId="3" fontId="46" fillId="0" borderId="66" xfId="3" applyNumberFormat="1" applyFont="1" applyFill="1" applyBorder="1"/>
    <xf numFmtId="3" fontId="46" fillId="0" borderId="48" xfId="3" applyNumberFormat="1" applyFont="1" applyFill="1" applyBorder="1"/>
    <xf numFmtId="3" fontId="46" fillId="0" borderId="49" xfId="3" applyNumberFormat="1" applyFont="1" applyFill="1" applyBorder="1"/>
    <xf numFmtId="0" fontId="52" fillId="0" borderId="17" xfId="5" applyFont="1" applyFill="1" applyBorder="1" applyAlignment="1">
      <alignment vertical="center" wrapText="1"/>
    </xf>
    <xf numFmtId="0" fontId="52" fillId="0" borderId="43" xfId="5" applyFont="1" applyFill="1" applyBorder="1" applyAlignment="1">
      <alignment vertical="center" wrapText="1"/>
    </xf>
    <xf numFmtId="3" fontId="53" fillId="0" borderId="125" xfId="5" applyNumberFormat="1" applyFont="1" applyFill="1" applyBorder="1"/>
    <xf numFmtId="0" fontId="52" fillId="0" borderId="64" xfId="5" applyFont="1" applyFill="1" applyBorder="1" applyAlignment="1">
      <alignment vertical="center" wrapText="1"/>
    </xf>
    <xf numFmtId="0" fontId="52" fillId="0" borderId="47" xfId="5" applyFont="1" applyFill="1" applyBorder="1" applyAlignment="1">
      <alignment vertical="center" wrapText="1"/>
    </xf>
    <xf numFmtId="3" fontId="17" fillId="0" borderId="65" xfId="5" applyNumberFormat="1" applyFont="1" applyFill="1" applyBorder="1"/>
    <xf numFmtId="0" fontId="17" fillId="0" borderId="66" xfId="5" applyFont="1" applyFill="1" applyBorder="1"/>
    <xf numFmtId="3" fontId="17" fillId="0" borderId="48" xfId="5" applyNumberFormat="1" applyFont="1" applyFill="1" applyBorder="1"/>
    <xf numFmtId="0" fontId="17" fillId="0" borderId="49" xfId="5" applyFont="1" applyFill="1" applyBorder="1"/>
    <xf numFmtId="0" fontId="0" fillId="0" borderId="0" xfId="0" applyFill="1"/>
    <xf numFmtId="49" fontId="44" fillId="0" borderId="27" xfId="3" applyNumberFormat="1" applyFont="1" applyFill="1" applyBorder="1" applyAlignment="1">
      <alignment horizontal="center" wrapText="1"/>
    </xf>
    <xf numFmtId="0" fontId="44" fillId="0" borderId="107" xfId="3" applyFont="1" applyFill="1" applyBorder="1" applyAlignment="1">
      <alignment horizontal="center" vertical="center"/>
    </xf>
    <xf numFmtId="3" fontId="44" fillId="0" borderId="107" xfId="3" applyNumberFormat="1" applyFont="1" applyFill="1" applyBorder="1" applyAlignment="1">
      <alignment horizontal="center" vertical="center"/>
    </xf>
    <xf numFmtId="3" fontId="44" fillId="0" borderId="108" xfId="3" applyNumberFormat="1" applyFont="1" applyFill="1" applyBorder="1" applyAlignment="1">
      <alignment horizontal="center" vertical="center"/>
    </xf>
    <xf numFmtId="0" fontId="44" fillId="0" borderId="144" xfId="3" applyFont="1" applyFill="1" applyBorder="1" applyAlignment="1">
      <alignment horizontal="center" vertical="center" wrapText="1"/>
    </xf>
    <xf numFmtId="3" fontId="17" fillId="0" borderId="125" xfId="5" applyNumberFormat="1" applyFont="1" applyFill="1" applyBorder="1"/>
    <xf numFmtId="2" fontId="44" fillId="0" borderId="100" xfId="3" applyNumberFormat="1" applyFont="1" applyFill="1" applyBorder="1" applyAlignment="1">
      <alignment horizontal="center" wrapText="1"/>
    </xf>
    <xf numFmtId="0" fontId="33" fillId="0" borderId="101" xfId="3" applyFont="1" applyFill="1" applyBorder="1" applyAlignment="1">
      <alignment horizontal="left" vertical="center"/>
    </xf>
    <xf numFmtId="3" fontId="44" fillId="0" borderId="101" xfId="3" applyNumberFormat="1" applyFont="1" applyFill="1" applyBorder="1" applyAlignment="1">
      <alignment horizontal="right" vertical="center"/>
    </xf>
    <xf numFmtId="3" fontId="46" fillId="0" borderId="101" xfId="5" applyNumberFormat="1" applyFont="1" applyFill="1" applyBorder="1" applyAlignment="1">
      <alignment horizontal="right" vertical="center"/>
    </xf>
    <xf numFmtId="3" fontId="46" fillId="0" borderId="101" xfId="5" applyNumberFormat="1" applyFont="1" applyFill="1" applyBorder="1" applyAlignment="1">
      <alignment horizontal="right" vertical="center" wrapText="1"/>
    </xf>
    <xf numFmtId="3" fontId="44" fillId="0" borderId="101" xfId="5" applyNumberFormat="1" applyFont="1" applyFill="1" applyBorder="1" applyAlignment="1">
      <alignment horizontal="right" vertical="center" wrapText="1"/>
    </xf>
    <xf numFmtId="3" fontId="21" fillId="0" borderId="101" xfId="5" applyNumberFormat="1" applyFont="1" applyFill="1" applyBorder="1" applyAlignment="1">
      <alignment horizontal="right" vertical="center" wrapText="1"/>
    </xf>
    <xf numFmtId="3" fontId="17" fillId="0" borderId="101" xfId="5" applyNumberFormat="1" applyFill="1" applyBorder="1" applyAlignment="1">
      <alignment horizontal="right" vertical="center"/>
    </xf>
    <xf numFmtId="3" fontId="44" fillId="0" borderId="101" xfId="3" applyNumberFormat="1" applyFont="1" applyFill="1" applyBorder="1" applyAlignment="1">
      <alignment horizontal="right" vertical="center" wrapText="1"/>
    </xf>
    <xf numFmtId="3" fontId="44" fillId="0" borderId="102" xfId="3" applyNumberFormat="1" applyFont="1" applyFill="1" applyBorder="1" applyAlignment="1">
      <alignment horizontal="right" vertical="center" wrapText="1"/>
    </xf>
    <xf numFmtId="49" fontId="46" fillId="0" borderId="52" xfId="3" applyNumberFormat="1" applyFont="1" applyFill="1" applyBorder="1"/>
    <xf numFmtId="3" fontId="48" fillId="0" borderId="53" xfId="3" applyNumberFormat="1" applyFont="1" applyFill="1" applyBorder="1" applyAlignment="1"/>
    <xf numFmtId="3" fontId="48" fillId="0" borderId="54" xfId="3" applyNumberFormat="1" applyFont="1" applyFill="1" applyBorder="1" applyAlignment="1"/>
    <xf numFmtId="49" fontId="49" fillId="0" borderId="47" xfId="3" applyNumberFormat="1" applyFont="1" applyFill="1" applyBorder="1"/>
    <xf numFmtId="3" fontId="46" fillId="0" borderId="125" xfId="3" applyNumberFormat="1" applyFont="1" applyFill="1" applyBorder="1"/>
    <xf numFmtId="3" fontId="46" fillId="0" borderId="135" xfId="3" applyNumberFormat="1" applyFont="1" applyFill="1" applyBorder="1"/>
    <xf numFmtId="3" fontId="47" fillId="0" borderId="54" xfId="3" applyNumberFormat="1" applyFont="1" applyFill="1" applyBorder="1" applyAlignment="1"/>
    <xf numFmtId="0" fontId="44" fillId="0" borderId="45" xfId="3" applyFont="1" applyFill="1" applyBorder="1"/>
    <xf numFmtId="0" fontId="44" fillId="0" borderId="49" xfId="3" applyFont="1" applyFill="1" applyBorder="1"/>
    <xf numFmtId="3" fontId="48" fillId="0" borderId="52" xfId="3" applyNumberFormat="1" applyFont="1" applyFill="1" applyBorder="1" applyAlignment="1"/>
    <xf numFmtId="3" fontId="46" fillId="0" borderId="43" xfId="3" applyNumberFormat="1" applyFont="1" applyFill="1" applyBorder="1"/>
    <xf numFmtId="3" fontId="46" fillId="0" borderId="47" xfId="3" applyNumberFormat="1" applyFont="1" applyFill="1" applyBorder="1"/>
    <xf numFmtId="3" fontId="21" fillId="0" borderId="54" xfId="5" applyNumberFormat="1" applyFont="1" applyFill="1" applyBorder="1"/>
    <xf numFmtId="3" fontId="17" fillId="0" borderId="47" xfId="5" applyNumberFormat="1" applyFont="1" applyFill="1" applyBorder="1"/>
    <xf numFmtId="3" fontId="17" fillId="0" borderId="49" xfId="5" applyNumberFormat="1" applyFont="1" applyFill="1" applyBorder="1"/>
    <xf numFmtId="3" fontId="17" fillId="0" borderId="127" xfId="5" applyNumberFormat="1" applyFont="1" applyFill="1" applyBorder="1"/>
    <xf numFmtId="3" fontId="17" fillId="0" borderId="128" xfId="5" applyNumberFormat="1" applyFont="1" applyFill="1" applyBorder="1"/>
    <xf numFmtId="3" fontId="17" fillId="0" borderId="129" xfId="5" applyNumberFormat="1" applyFont="1" applyFill="1" applyBorder="1"/>
    <xf numFmtId="3" fontId="21" fillId="0" borderId="27" xfId="5" applyNumberFormat="1" applyFont="1" applyFill="1" applyBorder="1"/>
    <xf numFmtId="3" fontId="21" fillId="0" borderId="107" xfId="5" applyNumberFormat="1" applyFont="1" applyFill="1" applyBorder="1"/>
    <xf numFmtId="3" fontId="17" fillId="0" borderId="108" xfId="5" applyNumberFormat="1" applyFont="1" applyFill="1" applyBorder="1"/>
    <xf numFmtId="3" fontId="46" fillId="0" borderId="143" xfId="3" applyNumberFormat="1" applyFont="1" applyFill="1" applyBorder="1"/>
    <xf numFmtId="49" fontId="47" fillId="0" borderId="52" xfId="3" applyNumberFormat="1" applyFont="1" applyFill="1" applyBorder="1"/>
    <xf numFmtId="0" fontId="51" fillId="0" borderId="54" xfId="6" applyFont="1" applyFill="1" applyBorder="1"/>
    <xf numFmtId="0" fontId="44" fillId="0" borderId="66" xfId="3" applyFont="1" applyFill="1" applyBorder="1"/>
    <xf numFmtId="3" fontId="46" fillId="0" borderId="88" xfId="3" applyNumberFormat="1" applyFont="1" applyFill="1" applyBorder="1"/>
    <xf numFmtId="3" fontId="46" fillId="0" borderId="64" xfId="3" applyNumberFormat="1" applyFont="1" applyFill="1" applyBorder="1"/>
    <xf numFmtId="3" fontId="21" fillId="0" borderId="133" xfId="5" applyNumberFormat="1" applyFont="1" applyFill="1" applyBorder="1"/>
    <xf numFmtId="3" fontId="46" fillId="0" borderId="145" xfId="3" applyNumberFormat="1" applyFont="1" applyFill="1" applyBorder="1"/>
    <xf numFmtId="3" fontId="46" fillId="0" borderId="123" xfId="3" applyNumberFormat="1" applyFont="1" applyFill="1" applyBorder="1"/>
    <xf numFmtId="3" fontId="46" fillId="0" borderId="137" xfId="3" applyNumberFormat="1" applyFont="1" applyFill="1" applyBorder="1"/>
    <xf numFmtId="3" fontId="21" fillId="0" borderId="139" xfId="5" applyNumberFormat="1" applyFont="1" applyFill="1" applyBorder="1"/>
    <xf numFmtId="3" fontId="17" fillId="0" borderId="135" xfId="5" applyNumberFormat="1" applyFont="1" applyFill="1" applyBorder="1"/>
    <xf numFmtId="0" fontId="44" fillId="0" borderId="18" xfId="5" applyFont="1" applyFill="1" applyBorder="1" applyAlignment="1"/>
    <xf numFmtId="0" fontId="49" fillId="0" borderId="146" xfId="5" applyFont="1" applyFill="1" applyBorder="1" applyAlignment="1"/>
    <xf numFmtId="3" fontId="46" fillId="0" borderId="52" xfId="3" applyNumberFormat="1" applyFont="1" applyFill="1" applyBorder="1"/>
    <xf numFmtId="3" fontId="46" fillId="0" borderId="53" xfId="3" applyNumberFormat="1" applyFont="1" applyFill="1" applyBorder="1"/>
    <xf numFmtId="3" fontId="46" fillId="0" borderId="54" xfId="3" applyNumberFormat="1" applyFont="1" applyFill="1" applyBorder="1"/>
    <xf numFmtId="3" fontId="46" fillId="0" borderId="133" xfId="3" applyNumberFormat="1" applyFont="1" applyFill="1" applyBorder="1"/>
    <xf numFmtId="3" fontId="49" fillId="0" borderId="123" xfId="3" applyNumberFormat="1" applyFont="1" applyFill="1" applyBorder="1"/>
    <xf numFmtId="3" fontId="49" fillId="0" borderId="137" xfId="3" applyNumberFormat="1" applyFont="1" applyFill="1" applyBorder="1"/>
    <xf numFmtId="3" fontId="49" fillId="0" borderId="132" xfId="3" applyNumberFormat="1" applyFont="1" applyFill="1" applyBorder="1"/>
    <xf numFmtId="3" fontId="53" fillId="0" borderId="44" xfId="5" applyNumberFormat="1" applyFont="1" applyFill="1" applyBorder="1"/>
    <xf numFmtId="3" fontId="17" fillId="0" borderId="53" xfId="5" applyNumberFormat="1" applyFont="1" applyFill="1" applyBorder="1"/>
    <xf numFmtId="0" fontId="17" fillId="0" borderId="54" xfId="5" applyFont="1" applyFill="1" applyBorder="1"/>
    <xf numFmtId="0" fontId="52" fillId="0" borderId="27" xfId="5" applyFont="1" applyFill="1" applyBorder="1" applyAlignment="1">
      <alignment vertical="center" wrapText="1"/>
    </xf>
    <xf numFmtId="0" fontId="44" fillId="0" borderId="108" xfId="5" applyFont="1" applyFill="1" applyBorder="1" applyAlignment="1"/>
    <xf numFmtId="3" fontId="46" fillId="0" borderId="128" xfId="3" applyNumberFormat="1" applyFont="1" applyFill="1" applyBorder="1"/>
    <xf numFmtId="3" fontId="46" fillId="0" borderId="27" xfId="3" applyNumberFormat="1" applyFont="1" applyFill="1" applyBorder="1"/>
    <xf numFmtId="3" fontId="46" fillId="0" borderId="107" xfId="3" applyNumberFormat="1" applyFont="1" applyFill="1" applyBorder="1"/>
    <xf numFmtId="3" fontId="46" fillId="0" borderId="108" xfId="3" applyNumberFormat="1" applyFont="1" applyFill="1" applyBorder="1"/>
    <xf numFmtId="3" fontId="46" fillId="0" borderId="129" xfId="3" applyNumberFormat="1" applyFont="1" applyFill="1" applyBorder="1"/>
    <xf numFmtId="3" fontId="46" fillId="0" borderId="86" xfId="3" applyNumberFormat="1" applyFont="1" applyFill="1" applyBorder="1"/>
    <xf numFmtId="3" fontId="53" fillId="0" borderId="65" xfId="5" applyNumberFormat="1" applyFont="1" applyFill="1" applyBorder="1"/>
    <xf numFmtId="3" fontId="21" fillId="0" borderId="128" xfId="5" applyNumberFormat="1" applyFont="1" applyFill="1" applyBorder="1"/>
    <xf numFmtId="0" fontId="17" fillId="0" borderId="129" xfId="5" applyFont="1" applyFill="1" applyBorder="1"/>
    <xf numFmtId="0" fontId="17" fillId="0" borderId="108" xfId="5" applyFont="1" applyFill="1" applyBorder="1"/>
    <xf numFmtId="0" fontId="44" fillId="0" borderId="102" xfId="5" applyFont="1" applyFill="1" applyBorder="1" applyAlignment="1"/>
    <xf numFmtId="0" fontId="44" fillId="0" borderId="45" xfId="5" applyFont="1" applyFill="1" applyBorder="1" applyAlignment="1"/>
    <xf numFmtId="0" fontId="44" fillId="0" borderId="49" xfId="5" applyFont="1" applyFill="1" applyBorder="1" applyAlignment="1"/>
    <xf numFmtId="3" fontId="46" fillId="0" borderId="100" xfId="3" applyNumberFormat="1" applyFont="1" applyFill="1" applyBorder="1"/>
    <xf numFmtId="3" fontId="46" fillId="0" borderId="101" xfId="3" applyNumberFormat="1" applyFont="1" applyFill="1" applyBorder="1"/>
    <xf numFmtId="3" fontId="46" fillId="0" borderId="102" xfId="3" applyNumberFormat="1" applyFont="1" applyFill="1" applyBorder="1"/>
    <xf numFmtId="3" fontId="46" fillId="0" borderId="127" xfId="3" applyNumberFormat="1" applyFont="1" applyFill="1" applyBorder="1"/>
    <xf numFmtId="3" fontId="53" fillId="0" borderId="134" xfId="5" applyNumberFormat="1" applyFont="1" applyFill="1" applyBorder="1"/>
    <xf numFmtId="3" fontId="21" fillId="0" borderId="111" xfId="5" applyNumberFormat="1" applyFont="1" applyFill="1" applyBorder="1"/>
    <xf numFmtId="3" fontId="21" fillId="0" borderId="142" xfId="5" applyNumberFormat="1" applyFont="1" applyFill="1" applyBorder="1"/>
    <xf numFmtId="3" fontId="48" fillId="0" borderId="133" xfId="3" applyNumberFormat="1" applyFont="1" applyFill="1" applyBorder="1" applyAlignment="1"/>
    <xf numFmtId="3" fontId="49" fillId="0" borderId="43" xfId="3" applyNumberFormat="1" applyFont="1" applyFill="1" applyBorder="1"/>
    <xf numFmtId="0" fontId="21" fillId="0" borderId="0" xfId="5" applyFont="1" applyFill="1"/>
    <xf numFmtId="0" fontId="21" fillId="0" borderId="0" xfId="5" applyFont="1"/>
    <xf numFmtId="0" fontId="56" fillId="0" borderId="0" xfId="0" applyFont="1"/>
    <xf numFmtId="3" fontId="46" fillId="0" borderId="132" xfId="3" applyNumberFormat="1" applyFont="1" applyFill="1" applyBorder="1"/>
    <xf numFmtId="0" fontId="1" fillId="0" borderId="0" xfId="0" applyFont="1" applyFill="1" applyBorder="1" applyAlignment="1">
      <alignment horizontal="center" wrapText="1"/>
    </xf>
    <xf numFmtId="3" fontId="22" fillId="0" borderId="16" xfId="1" applyNumberFormat="1" applyFont="1" applyFill="1" applyBorder="1" applyAlignment="1">
      <alignment horizontal="center"/>
    </xf>
    <xf numFmtId="3" fontId="22" fillId="0" borderId="13" xfId="1" applyNumberFormat="1" applyFont="1" applyFill="1" applyBorder="1" applyAlignment="1">
      <alignment horizontal="center"/>
    </xf>
    <xf numFmtId="3" fontId="22" fillId="0" borderId="15" xfId="1" applyNumberFormat="1" applyFont="1" applyFill="1" applyBorder="1" applyAlignment="1">
      <alignment horizontal="center"/>
    </xf>
    <xf numFmtId="3" fontId="22" fillId="0" borderId="19" xfId="1" applyNumberFormat="1" applyFont="1" applyFill="1" applyBorder="1" applyAlignment="1">
      <alignment horizontal="center"/>
    </xf>
    <xf numFmtId="3" fontId="22" fillId="0" borderId="20" xfId="1" applyNumberFormat="1" applyFont="1" applyFill="1" applyBorder="1" applyAlignment="1">
      <alignment horizontal="center"/>
    </xf>
    <xf numFmtId="3" fontId="22" fillId="0" borderId="7" xfId="1" applyNumberFormat="1" applyFont="1" applyFill="1" applyBorder="1" applyAlignment="1">
      <alignment horizontal="center"/>
    </xf>
    <xf numFmtId="0" fontId="5" fillId="0" borderId="17" xfId="1" applyFont="1" applyFill="1" applyBorder="1" applyAlignment="1">
      <alignment horizontal="left" vertical="center"/>
    </xf>
    <xf numFmtId="0" fontId="5" fillId="0" borderId="18" xfId="1" applyFont="1" applyFill="1" applyBorder="1" applyAlignment="1">
      <alignment horizontal="left" vertical="center"/>
    </xf>
    <xf numFmtId="0" fontId="5" fillId="0" borderId="21" xfId="1" applyFont="1" applyFill="1" applyBorder="1" applyAlignment="1">
      <alignment horizontal="left" vertical="center"/>
    </xf>
    <xf numFmtId="0" fontId="5" fillId="0" borderId="22" xfId="1" applyFont="1" applyFill="1" applyBorder="1" applyAlignment="1">
      <alignment horizontal="left" vertical="center"/>
    </xf>
    <xf numFmtId="0" fontId="3" fillId="0" borderId="47" xfId="1" applyFont="1" applyBorder="1" applyAlignment="1">
      <alignment horizontal="left"/>
    </xf>
    <xf numFmtId="0" fontId="3" fillId="0" borderId="48" xfId="1" applyFont="1" applyBorder="1" applyAlignment="1">
      <alignment horizontal="left"/>
    </xf>
    <xf numFmtId="0" fontId="3" fillId="0" borderId="49" xfId="1" applyFont="1" applyBorder="1" applyAlignment="1">
      <alignment horizontal="left"/>
    </xf>
    <xf numFmtId="3" fontId="8" fillId="0" borderId="44" xfId="1" applyNumberFormat="1" applyFont="1" applyBorder="1" applyAlignment="1">
      <alignment horizontal="left"/>
    </xf>
    <xf numFmtId="3" fontId="8" fillId="0" borderId="45" xfId="1" applyNumberFormat="1" applyFont="1" applyBorder="1" applyAlignment="1">
      <alignment horizontal="left"/>
    </xf>
    <xf numFmtId="3" fontId="8" fillId="0" borderId="65" xfId="1" applyNumberFormat="1" applyFont="1" applyBorder="1" applyAlignment="1">
      <alignment horizontal="left"/>
    </xf>
    <xf numFmtId="3" fontId="8" fillId="0" borderId="66" xfId="1" applyNumberFormat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0" fontId="3" fillId="0" borderId="53" xfId="1" applyFont="1" applyBorder="1" applyAlignment="1">
      <alignment horizontal="left"/>
    </xf>
    <xf numFmtId="0" fontId="3" fillId="0" borderId="54" xfId="1" applyFont="1" applyBorder="1" applyAlignment="1">
      <alignment horizontal="left"/>
    </xf>
    <xf numFmtId="0" fontId="3" fillId="0" borderId="43" xfId="1" applyFont="1" applyBorder="1" applyAlignment="1">
      <alignment horizontal="left"/>
    </xf>
    <xf numFmtId="0" fontId="3" fillId="0" borderId="44" xfId="1" applyFont="1" applyBorder="1" applyAlignment="1">
      <alignment horizontal="left"/>
    </xf>
    <xf numFmtId="0" fontId="3" fillId="0" borderId="45" xfId="1" applyFont="1" applyBorder="1" applyAlignment="1">
      <alignment horizontal="left"/>
    </xf>
    <xf numFmtId="4" fontId="37" fillId="0" borderId="0" xfId="1" applyNumberFormat="1" applyFont="1" applyBorder="1" applyAlignment="1">
      <alignment horizontal="center"/>
    </xf>
    <xf numFmtId="3" fontId="5" fillId="0" borderId="86" xfId="1" applyNumberFormat="1" applyFont="1" applyBorder="1" applyAlignment="1">
      <alignment horizontal="center" vertical="center"/>
    </xf>
    <xf numFmtId="3" fontId="5" fillId="0" borderId="87" xfId="1" applyNumberFormat="1" applyFont="1" applyBorder="1" applyAlignment="1">
      <alignment horizontal="center" vertical="center"/>
    </xf>
    <xf numFmtId="3" fontId="8" fillId="0" borderId="89" xfId="1" applyNumberFormat="1" applyFont="1" applyBorder="1" applyAlignment="1">
      <alignment horizontal="left"/>
    </xf>
    <xf numFmtId="0" fontId="42" fillId="0" borderId="90" xfId="2" applyFont="1" applyBorder="1" applyAlignment="1">
      <alignment horizontal="left"/>
    </xf>
    <xf numFmtId="0" fontId="46" fillId="0" borderId="65" xfId="5" applyFont="1" applyFill="1" applyBorder="1" applyAlignment="1">
      <alignment horizontal="center" vertical="center" wrapText="1"/>
    </xf>
    <xf numFmtId="0" fontId="46" fillId="0" borderId="105" xfId="5" applyFont="1" applyFill="1" applyBorder="1" applyAlignment="1">
      <alignment horizontal="center" vertical="center" wrapText="1"/>
    </xf>
    <xf numFmtId="49" fontId="23" fillId="0" borderId="123" xfId="5" applyNumberFormat="1" applyFont="1" applyFill="1" applyBorder="1" applyAlignment="1">
      <alignment horizontal="center" vertical="center" wrapText="1"/>
    </xf>
    <xf numFmtId="49" fontId="23" fillId="0" borderId="124" xfId="5" applyNumberFormat="1" applyFont="1" applyFill="1" applyBorder="1" applyAlignment="1">
      <alignment horizontal="center" vertical="center" wrapText="1"/>
    </xf>
    <xf numFmtId="49" fontId="23" fillId="0" borderId="141" xfId="5" applyNumberFormat="1" applyFont="1" applyFill="1" applyBorder="1" applyAlignment="1">
      <alignment horizontal="center" vertical="center" wrapText="1"/>
    </xf>
    <xf numFmtId="0" fontId="44" fillId="0" borderId="101" xfId="3" applyFont="1" applyFill="1" applyBorder="1" applyAlignment="1">
      <alignment horizontal="center" vertical="center" wrapText="1"/>
    </xf>
    <xf numFmtId="0" fontId="44" fillId="0" borderId="128" xfId="3" applyFont="1" applyFill="1" applyBorder="1" applyAlignment="1">
      <alignment horizontal="center" vertical="center" wrapText="1"/>
    </xf>
    <xf numFmtId="0" fontId="44" fillId="0" borderId="105" xfId="3" applyFont="1" applyFill="1" applyBorder="1" applyAlignment="1">
      <alignment horizontal="center" vertical="center" wrapText="1"/>
    </xf>
    <xf numFmtId="0" fontId="44" fillId="0" borderId="102" xfId="3" applyFont="1" applyFill="1" applyBorder="1" applyAlignment="1">
      <alignment horizontal="center" vertical="center" wrapText="1"/>
    </xf>
    <xf numFmtId="0" fontId="44" fillId="0" borderId="129" xfId="3" applyFont="1" applyFill="1" applyBorder="1" applyAlignment="1">
      <alignment horizontal="center" vertical="center" wrapText="1"/>
    </xf>
    <xf numFmtId="0" fontId="44" fillId="0" borderId="106" xfId="3" applyFont="1" applyFill="1" applyBorder="1" applyAlignment="1">
      <alignment horizontal="center" vertical="center" wrapText="1"/>
    </xf>
    <xf numFmtId="0" fontId="43" fillId="0" borderId="17" xfId="3" applyFont="1" applyFill="1" applyBorder="1" applyAlignment="1">
      <alignment horizontal="center" vertical="center" wrapText="1"/>
    </xf>
    <xf numFmtId="0" fontId="43" fillId="0" borderId="136" xfId="3" applyFont="1" applyFill="1" applyBorder="1" applyAlignment="1">
      <alignment horizontal="center" vertical="center" wrapText="1"/>
    </xf>
    <xf numFmtId="0" fontId="5" fillId="0" borderId="137" xfId="4" applyFont="1" applyFill="1" applyBorder="1" applyAlignment="1">
      <alignment horizontal="center"/>
    </xf>
    <xf numFmtId="0" fontId="5" fillId="0" borderId="138" xfId="4" applyFont="1" applyFill="1" applyBorder="1" applyAlignment="1">
      <alignment horizontal="center"/>
    </xf>
    <xf numFmtId="0" fontId="5" fillId="0" borderId="134" xfId="4" applyFont="1" applyFill="1" applyBorder="1" applyAlignment="1">
      <alignment horizontal="center"/>
    </xf>
    <xf numFmtId="49" fontId="44" fillId="0" borderId="100" xfId="3" applyNumberFormat="1" applyFont="1" applyFill="1" applyBorder="1" applyAlignment="1">
      <alignment horizontal="center" textRotation="90" wrapText="1"/>
    </xf>
    <xf numFmtId="49" fontId="44" fillId="0" borderId="127" xfId="3" applyNumberFormat="1" applyFont="1" applyFill="1" applyBorder="1" applyAlignment="1">
      <alignment horizontal="center" textRotation="90" wrapText="1"/>
    </xf>
    <xf numFmtId="49" fontId="44" fillId="0" borderId="104" xfId="3" applyNumberFormat="1" applyFont="1" applyFill="1" applyBorder="1" applyAlignment="1">
      <alignment horizontal="center" textRotation="90" wrapText="1"/>
    </xf>
    <xf numFmtId="0" fontId="44" fillId="0" borderId="133" xfId="3" applyFont="1" applyFill="1" applyBorder="1" applyAlignment="1">
      <alignment horizontal="center" vertical="center"/>
    </xf>
    <xf numFmtId="0" fontId="44" fillId="0" borderId="122" xfId="3" applyFont="1" applyFill="1" applyBorder="1" applyAlignment="1">
      <alignment horizontal="center" vertical="center"/>
    </xf>
    <xf numFmtId="0" fontId="44" fillId="0" borderId="139" xfId="3" applyFont="1" applyFill="1" applyBorder="1" applyAlignment="1">
      <alignment horizontal="center" vertical="center"/>
    </xf>
    <xf numFmtId="0" fontId="44" fillId="0" borderId="123" xfId="3" applyFont="1" applyFill="1" applyBorder="1" applyAlignment="1">
      <alignment horizontal="center" vertical="center"/>
    </xf>
    <xf numFmtId="0" fontId="44" fillId="0" borderId="124" xfId="3" applyFont="1" applyFill="1" applyBorder="1" applyAlignment="1">
      <alignment horizontal="center" vertical="center"/>
    </xf>
    <xf numFmtId="0" fontId="44" fillId="0" borderId="125" xfId="3" applyFont="1" applyFill="1" applyBorder="1" applyAlignment="1">
      <alignment horizontal="center" vertical="center"/>
    </xf>
    <xf numFmtId="0" fontId="44" fillId="0" borderId="123" xfId="5" applyFont="1" applyFill="1" applyBorder="1" applyAlignment="1">
      <alignment horizontal="center"/>
    </xf>
    <xf numFmtId="0" fontId="44" fillId="0" borderId="124" xfId="5" applyFont="1" applyFill="1" applyBorder="1" applyAlignment="1">
      <alignment horizontal="center"/>
    </xf>
    <xf numFmtId="0" fontId="44" fillId="0" borderId="65" xfId="3" applyFont="1" applyFill="1" applyBorder="1" applyAlignment="1">
      <alignment horizontal="center" vertical="center"/>
    </xf>
    <xf numFmtId="0" fontId="44" fillId="0" borderId="128" xfId="3" applyFont="1" applyFill="1" applyBorder="1" applyAlignment="1">
      <alignment horizontal="center" vertical="center"/>
    </xf>
    <xf numFmtId="0" fontId="44" fillId="0" borderId="105" xfId="3" applyFont="1" applyFill="1" applyBorder="1" applyAlignment="1">
      <alignment horizontal="center" vertical="center"/>
    </xf>
    <xf numFmtId="0" fontId="44" fillId="0" borderId="125" xfId="5" applyFont="1" applyFill="1" applyBorder="1" applyAlignment="1">
      <alignment horizontal="center"/>
    </xf>
    <xf numFmtId="2" fontId="44" fillId="0" borderId="65" xfId="5" applyNumberFormat="1" applyFont="1" applyFill="1" applyBorder="1" applyAlignment="1">
      <alignment horizontal="center" vertical="center" wrapText="1"/>
    </xf>
    <xf numFmtId="2" fontId="44" fillId="0" borderId="128" xfId="5" applyNumberFormat="1" applyFont="1" applyFill="1" applyBorder="1" applyAlignment="1">
      <alignment horizontal="center" vertical="center" wrapText="1"/>
    </xf>
    <xf numFmtId="2" fontId="44" fillId="0" borderId="105" xfId="5" applyNumberFormat="1" applyFont="1" applyFill="1" applyBorder="1" applyAlignment="1">
      <alignment horizontal="center" vertical="center" wrapText="1"/>
    </xf>
    <xf numFmtId="0" fontId="21" fillId="0" borderId="65" xfId="5" applyFont="1" applyFill="1" applyBorder="1" applyAlignment="1">
      <alignment horizontal="center" vertical="center" wrapText="1"/>
    </xf>
    <xf numFmtId="0" fontId="21" fillId="0" borderId="128" xfId="5" applyFont="1" applyFill="1" applyBorder="1" applyAlignment="1">
      <alignment horizontal="center" vertical="center" wrapText="1"/>
    </xf>
    <xf numFmtId="0" fontId="21" fillId="0" borderId="105" xfId="5" applyFont="1" applyFill="1" applyBorder="1" applyAlignment="1">
      <alignment horizontal="center" vertical="center" wrapText="1"/>
    </xf>
    <xf numFmtId="0" fontId="44" fillId="0" borderId="65" xfId="5" applyFont="1" applyFill="1" applyBorder="1" applyAlignment="1">
      <alignment horizontal="center" vertical="center" wrapText="1"/>
    </xf>
    <xf numFmtId="0" fontId="44" fillId="0" borderId="128" xfId="5" applyFont="1" applyFill="1" applyBorder="1" applyAlignment="1">
      <alignment horizontal="center" vertical="center" wrapText="1"/>
    </xf>
    <xf numFmtId="0" fontId="44" fillId="0" borderId="105" xfId="5" applyFont="1" applyFill="1" applyBorder="1" applyAlignment="1">
      <alignment horizontal="center" vertical="center" wrapText="1"/>
    </xf>
    <xf numFmtId="0" fontId="46" fillId="0" borderId="65" xfId="5" applyFont="1" applyFill="1" applyBorder="1" applyAlignment="1">
      <alignment horizontal="center" vertical="center"/>
    </xf>
    <xf numFmtId="0" fontId="46" fillId="0" borderId="105" xfId="5" applyFont="1" applyFill="1" applyBorder="1" applyAlignment="1">
      <alignment horizontal="center" vertical="center"/>
    </xf>
  </cellXfs>
  <cellStyles count="7">
    <cellStyle name="Normálne" xfId="0" builtinId="0"/>
    <cellStyle name="normálne 2" xfId="1"/>
    <cellStyle name="normálne 3" xfId="2"/>
    <cellStyle name="normální 2 2" xfId="5"/>
    <cellStyle name="normální 2 3 2" xfId="4"/>
    <cellStyle name="normální 3" xfId="6"/>
    <cellStyle name="normální_RozpŠk05O6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5\2.%20&#250;prava%20rozpo&#269;tu%202015\podklady\tabu&#318;ky%20%20podrobn&#233;%20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5\2.%20&#250;prava%20rozpo&#269;tu%202015\podklady\invest&#237;cie,%20sum&#225;rne%20tabu&#318;ky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/>
      <sheetData sheetId="1"/>
      <sheetData sheetId="2"/>
      <sheetData sheetId="3"/>
      <sheetData sheetId="4">
        <row r="79">
          <cell r="E79">
            <v>0</v>
          </cell>
          <cell r="F79">
            <v>1032155</v>
          </cell>
          <cell r="G79">
            <v>0</v>
          </cell>
          <cell r="H79">
            <v>12500</v>
          </cell>
          <cell r="I79">
            <v>-12500</v>
          </cell>
          <cell r="J79">
            <v>0</v>
          </cell>
          <cell r="K79">
            <v>12500</v>
          </cell>
          <cell r="L79">
            <v>1019655</v>
          </cell>
          <cell r="M79">
            <v>0</v>
          </cell>
        </row>
      </sheetData>
      <sheetData sheetId="5"/>
      <sheetData sheetId="6"/>
      <sheetData sheetId="7"/>
      <sheetData sheetId="8">
        <row r="4">
          <cell r="E4">
            <v>3902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3902</v>
          </cell>
          <cell r="L4">
            <v>0</v>
          </cell>
          <cell r="M4">
            <v>0</v>
          </cell>
        </row>
        <row r="15">
          <cell r="E15">
            <v>140541</v>
          </cell>
          <cell r="F15">
            <v>1700</v>
          </cell>
          <cell r="G15"/>
          <cell r="H15"/>
          <cell r="I15">
            <v>-1700</v>
          </cell>
          <cell r="J15"/>
          <cell r="K15">
            <v>140541</v>
          </cell>
          <cell r="L15">
            <v>0</v>
          </cell>
          <cell r="M15"/>
        </row>
        <row r="16">
          <cell r="E16">
            <v>304535</v>
          </cell>
          <cell r="F16"/>
          <cell r="G16"/>
          <cell r="H16"/>
          <cell r="I16"/>
          <cell r="J16"/>
          <cell r="K16">
            <v>304535</v>
          </cell>
          <cell r="L16">
            <v>0</v>
          </cell>
          <cell r="M16"/>
        </row>
        <row r="17">
          <cell r="E17">
            <v>322145</v>
          </cell>
          <cell r="F17">
            <v>0</v>
          </cell>
          <cell r="G17">
            <v>0</v>
          </cell>
          <cell r="H17">
            <v>-2576</v>
          </cell>
          <cell r="I17">
            <v>0</v>
          </cell>
          <cell r="J17">
            <v>0</v>
          </cell>
          <cell r="K17">
            <v>319569</v>
          </cell>
          <cell r="L17">
            <v>0</v>
          </cell>
          <cell r="M17">
            <v>0</v>
          </cell>
        </row>
        <row r="19">
          <cell r="E19">
            <v>46191</v>
          </cell>
          <cell r="F19">
            <v>0</v>
          </cell>
          <cell r="G19"/>
          <cell r="H19">
            <v>11115</v>
          </cell>
          <cell r="I19"/>
          <cell r="J19"/>
          <cell r="K19">
            <v>57306</v>
          </cell>
          <cell r="L19">
            <v>0</v>
          </cell>
          <cell r="M19"/>
        </row>
        <row r="20">
          <cell r="E20">
            <v>179250</v>
          </cell>
          <cell r="F20">
            <v>9500</v>
          </cell>
          <cell r="G20"/>
          <cell r="H20">
            <v>0</v>
          </cell>
          <cell r="I20">
            <v>-150</v>
          </cell>
          <cell r="J20"/>
          <cell r="K20">
            <v>179250</v>
          </cell>
          <cell r="L20">
            <v>9350</v>
          </cell>
          <cell r="M20"/>
        </row>
        <row r="21">
          <cell r="E21">
            <v>185796</v>
          </cell>
          <cell r="F21">
            <v>1700</v>
          </cell>
          <cell r="G21">
            <v>0</v>
          </cell>
          <cell r="H21">
            <v>0</v>
          </cell>
          <cell r="I21">
            <v>-1700</v>
          </cell>
          <cell r="J21">
            <v>0</v>
          </cell>
          <cell r="K21">
            <v>185796</v>
          </cell>
          <cell r="L21">
            <v>0</v>
          </cell>
          <cell r="M21">
            <v>0</v>
          </cell>
        </row>
        <row r="23">
          <cell r="E23">
            <v>175428</v>
          </cell>
          <cell r="F23"/>
          <cell r="G23"/>
          <cell r="H23">
            <v>0</v>
          </cell>
          <cell r="I23"/>
          <cell r="J23"/>
          <cell r="K23">
            <v>175428</v>
          </cell>
          <cell r="L23"/>
          <cell r="M23"/>
        </row>
        <row r="26">
          <cell r="E26">
            <v>255317</v>
          </cell>
          <cell r="F26">
            <v>9900</v>
          </cell>
          <cell r="G26"/>
          <cell r="H26">
            <v>16598</v>
          </cell>
          <cell r="I26">
            <v>-1900</v>
          </cell>
          <cell r="J26"/>
          <cell r="K26">
            <v>271915</v>
          </cell>
          <cell r="L26">
            <v>8000</v>
          </cell>
          <cell r="M26"/>
        </row>
        <row r="27">
          <cell r="E27">
            <v>590935</v>
          </cell>
          <cell r="F27">
            <v>1700</v>
          </cell>
          <cell r="G27"/>
          <cell r="H27">
            <v>3304</v>
          </cell>
          <cell r="I27">
            <v>-1700</v>
          </cell>
          <cell r="J27"/>
          <cell r="K27">
            <v>594239</v>
          </cell>
          <cell r="L27">
            <v>0</v>
          </cell>
          <cell r="M27"/>
        </row>
        <row r="28">
          <cell r="E28">
            <v>941396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941396</v>
          </cell>
          <cell r="L28">
            <v>0</v>
          </cell>
          <cell r="M28">
            <v>0</v>
          </cell>
        </row>
        <row r="30">
          <cell r="E30">
            <v>647760</v>
          </cell>
          <cell r="F30">
            <v>1750</v>
          </cell>
          <cell r="G30"/>
          <cell r="H30">
            <v>988</v>
          </cell>
          <cell r="I30">
            <v>-1750</v>
          </cell>
          <cell r="J30"/>
          <cell r="K30">
            <v>648748</v>
          </cell>
          <cell r="L30">
            <v>0</v>
          </cell>
          <cell r="M30"/>
        </row>
        <row r="31">
          <cell r="E31">
            <v>657844</v>
          </cell>
          <cell r="F31"/>
          <cell r="G31"/>
          <cell r="H31">
            <v>0</v>
          </cell>
          <cell r="I31"/>
          <cell r="J31"/>
          <cell r="K31">
            <v>657844</v>
          </cell>
          <cell r="L31">
            <v>0</v>
          </cell>
          <cell r="M31"/>
        </row>
        <row r="32">
          <cell r="E32">
            <v>347041</v>
          </cell>
          <cell r="F32">
            <v>1750</v>
          </cell>
          <cell r="G32">
            <v>0</v>
          </cell>
          <cell r="H32">
            <v>0</v>
          </cell>
          <cell r="I32">
            <v>-1750</v>
          </cell>
          <cell r="J32">
            <v>0</v>
          </cell>
          <cell r="K32">
            <v>347041</v>
          </cell>
          <cell r="L32">
            <v>0</v>
          </cell>
          <cell r="M32">
            <v>0</v>
          </cell>
        </row>
        <row r="35">
          <cell r="E35">
            <v>361682</v>
          </cell>
          <cell r="F35"/>
          <cell r="G35"/>
          <cell r="H35">
            <v>-2000</v>
          </cell>
          <cell r="I35"/>
          <cell r="J35"/>
          <cell r="K35">
            <v>359682</v>
          </cell>
          <cell r="L35"/>
          <cell r="M35"/>
        </row>
        <row r="36">
          <cell r="E36">
            <v>152722</v>
          </cell>
          <cell r="F36"/>
          <cell r="G36"/>
          <cell r="H36">
            <v>0</v>
          </cell>
          <cell r="I36"/>
          <cell r="J36"/>
          <cell r="K36">
            <v>152722</v>
          </cell>
          <cell r="L36"/>
          <cell r="M36"/>
        </row>
        <row r="37">
          <cell r="E37">
            <v>197186</v>
          </cell>
          <cell r="F37">
            <v>0</v>
          </cell>
          <cell r="G37">
            <v>0</v>
          </cell>
          <cell r="H37">
            <v>23177</v>
          </cell>
          <cell r="I37">
            <v>0</v>
          </cell>
          <cell r="J37">
            <v>0</v>
          </cell>
          <cell r="K37">
            <v>220363</v>
          </cell>
          <cell r="L37">
            <v>0</v>
          </cell>
          <cell r="M37">
            <v>0</v>
          </cell>
        </row>
        <row r="49">
          <cell r="E49">
            <v>259770</v>
          </cell>
          <cell r="F49"/>
          <cell r="G49"/>
          <cell r="H49">
            <v>29860</v>
          </cell>
          <cell r="I49"/>
          <cell r="J49"/>
          <cell r="K49">
            <v>289630</v>
          </cell>
          <cell r="L49"/>
          <cell r="M49"/>
        </row>
        <row r="50">
          <cell r="E50">
            <v>0</v>
          </cell>
          <cell r="F50">
            <v>0</v>
          </cell>
          <cell r="G50">
            <v>0</v>
          </cell>
          <cell r="H50">
            <v>5495</v>
          </cell>
          <cell r="I50">
            <v>5155</v>
          </cell>
          <cell r="J50">
            <v>0</v>
          </cell>
          <cell r="K50">
            <v>5495</v>
          </cell>
          <cell r="L50">
            <v>5155</v>
          </cell>
          <cell r="M50">
            <v>0</v>
          </cell>
        </row>
      </sheetData>
      <sheetData sheetId="9"/>
      <sheetData sheetId="10"/>
      <sheetData sheetId="11"/>
      <sheetData sheetId="12">
        <row r="58">
          <cell r="E58">
            <v>539139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539139</v>
          </cell>
          <cell r="L58">
            <v>0</v>
          </cell>
          <cell r="M58">
            <v>0</v>
          </cell>
        </row>
      </sheetData>
      <sheetData sheetId="13">
        <row r="12">
          <cell r="E12">
            <v>342250</v>
          </cell>
          <cell r="F12">
            <v>0</v>
          </cell>
          <cell r="G12">
            <v>70000</v>
          </cell>
          <cell r="H12">
            <v>0</v>
          </cell>
          <cell r="I12">
            <v>0</v>
          </cell>
          <cell r="J12">
            <v>0</v>
          </cell>
          <cell r="K12">
            <v>342250</v>
          </cell>
          <cell r="L12">
            <v>0</v>
          </cell>
          <cell r="M12">
            <v>70000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jmy 2015"/>
      <sheetName val="výdavky 2015"/>
      <sheetName val="sumár 2015"/>
      <sheetName val="pomocná tabuľka - príjmy 2013"/>
      <sheetName val="pomocná tabuľka - výdavky 2013"/>
      <sheetName val="pomocná tabuľka - sumár 2013"/>
      <sheetName val="Hárok1"/>
    </sheetNames>
    <sheetDataSet>
      <sheetData sheetId="0">
        <row r="3">
          <cell r="B3">
            <v>12431398</v>
          </cell>
          <cell r="C3">
            <v>78079</v>
          </cell>
          <cell r="D3">
            <v>12509477</v>
          </cell>
        </row>
        <row r="4">
          <cell r="B4">
            <v>7580000</v>
          </cell>
          <cell r="C4">
            <v>40000</v>
          </cell>
        </row>
        <row r="16">
          <cell r="B16">
            <v>592600</v>
          </cell>
          <cell r="C16">
            <v>0</v>
          </cell>
        </row>
        <row r="28">
          <cell r="B28">
            <v>641574</v>
          </cell>
          <cell r="C28">
            <v>29860</v>
          </cell>
        </row>
        <row r="52">
          <cell r="B52">
            <v>180149</v>
          </cell>
          <cell r="C52">
            <v>0</v>
          </cell>
        </row>
        <row r="60">
          <cell r="B60">
            <v>3437075</v>
          </cell>
          <cell r="C60">
            <v>8219</v>
          </cell>
        </row>
        <row r="84">
          <cell r="B84">
            <v>1643630</v>
          </cell>
          <cell r="C84">
            <v>288000</v>
          </cell>
          <cell r="D84">
            <v>1931630</v>
          </cell>
        </row>
        <row r="85">
          <cell r="B85">
            <v>185500</v>
          </cell>
          <cell r="C85">
            <v>0</v>
          </cell>
        </row>
        <row r="89">
          <cell r="B89">
            <v>1458130</v>
          </cell>
          <cell r="C89">
            <v>288000</v>
          </cell>
        </row>
        <row r="100">
          <cell r="B100">
            <v>1851552</v>
          </cell>
          <cell r="C100">
            <v>0</v>
          </cell>
          <cell r="D100">
            <v>1851552</v>
          </cell>
        </row>
        <row r="101">
          <cell r="B101">
            <v>380999</v>
          </cell>
          <cell r="C101">
            <v>0</v>
          </cell>
        </row>
        <row r="102">
          <cell r="C102"/>
        </row>
        <row r="103">
          <cell r="C103">
            <v>-400000</v>
          </cell>
        </row>
        <row r="104">
          <cell r="C104">
            <v>400000</v>
          </cell>
        </row>
      </sheetData>
      <sheetData sheetId="1">
        <row r="8">
          <cell r="E8">
            <v>11674717</v>
          </cell>
          <cell r="F8">
            <v>4003863</v>
          </cell>
          <cell r="G8">
            <v>243000</v>
          </cell>
          <cell r="I8">
            <v>98461</v>
          </cell>
          <cell r="J8">
            <v>-17995</v>
          </cell>
          <cell r="K8">
            <v>0</v>
          </cell>
          <cell r="M8">
            <v>11773178</v>
          </cell>
          <cell r="N8">
            <v>3985868</v>
          </cell>
          <cell r="O8">
            <v>243000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8"/>
  <sheetViews>
    <sheetView workbookViewId="0">
      <selection activeCell="A28" sqref="A28"/>
    </sheetView>
  </sheetViews>
  <sheetFormatPr defaultRowHeight="15" x14ac:dyDescent="0.25"/>
  <cols>
    <col min="1" max="1" width="67.85546875" style="20" customWidth="1"/>
    <col min="2" max="3" width="26.140625" style="17" customWidth="1"/>
    <col min="4" max="4" width="24.5703125" style="17" customWidth="1"/>
  </cols>
  <sheetData>
    <row r="1" spans="1:4" ht="28.5" thickBot="1" x14ac:dyDescent="0.45">
      <c r="A1" s="348" t="s">
        <v>0</v>
      </c>
      <c r="B1" s="348"/>
      <c r="C1" s="348"/>
      <c r="D1" s="348"/>
    </row>
    <row r="2" spans="1:4" ht="37.5" thickBot="1" x14ac:dyDescent="0.35">
      <c r="A2" s="186" t="s">
        <v>1</v>
      </c>
      <c r="B2" s="195" t="s">
        <v>2</v>
      </c>
      <c r="C2" s="195" t="s">
        <v>3</v>
      </c>
      <c r="D2" s="195" t="s">
        <v>4</v>
      </c>
    </row>
    <row r="3" spans="1:4" ht="18.75" thickBot="1" x14ac:dyDescent="0.3">
      <c r="A3" s="187" t="s">
        <v>5</v>
      </c>
      <c r="B3" s="196">
        <f>B4+B9</f>
        <v>12431398</v>
      </c>
      <c r="C3" s="200">
        <f>C4+C9</f>
        <v>78079</v>
      </c>
      <c r="D3" s="196">
        <f>D4+D9</f>
        <v>12509477</v>
      </c>
    </row>
    <row r="4" spans="1:4" ht="18" x14ac:dyDescent="0.25">
      <c r="A4" s="188" t="s">
        <v>6</v>
      </c>
      <c r="B4" s="197">
        <f>B5+B7+B8</f>
        <v>7580000</v>
      </c>
      <c r="C4" s="1">
        <f>C5+C7+C8</f>
        <v>40000</v>
      </c>
      <c r="D4" s="201">
        <f>D5+D7+D8</f>
        <v>7620000</v>
      </c>
    </row>
    <row r="5" spans="1:4" ht="15.75" x14ac:dyDescent="0.25">
      <c r="A5" s="189" t="s">
        <v>7</v>
      </c>
      <c r="B5" s="2">
        <f t="shared" ref="B5:D5" si="0">SUM(B6)</f>
        <v>5896000</v>
      </c>
      <c r="C5" s="2">
        <f t="shared" si="0"/>
        <v>40000</v>
      </c>
      <c r="D5" s="2">
        <f t="shared" si="0"/>
        <v>5936000</v>
      </c>
    </row>
    <row r="6" spans="1:4" ht="15.75" x14ac:dyDescent="0.25">
      <c r="A6" s="15" t="s">
        <v>8</v>
      </c>
      <c r="B6" s="136">
        <v>5896000</v>
      </c>
      <c r="C6" s="3">
        <v>40000</v>
      </c>
      <c r="D6" s="202">
        <f>B6+C6</f>
        <v>5936000</v>
      </c>
    </row>
    <row r="7" spans="1:4" ht="15.75" x14ac:dyDescent="0.25">
      <c r="A7" s="190" t="s">
        <v>9</v>
      </c>
      <c r="B7" s="198">
        <v>890000</v>
      </c>
      <c r="C7" s="136">
        <v>0</v>
      </c>
      <c r="D7" s="136">
        <v>890000</v>
      </c>
    </row>
    <row r="8" spans="1:4" ht="15.75" x14ac:dyDescent="0.25">
      <c r="A8" s="190" t="s">
        <v>10</v>
      </c>
      <c r="B8" s="2">
        <v>794000</v>
      </c>
      <c r="C8" s="2">
        <v>0</v>
      </c>
      <c r="D8" s="2">
        <v>794000</v>
      </c>
    </row>
    <row r="9" spans="1:4" ht="18" x14ac:dyDescent="0.25">
      <c r="A9" s="191" t="s">
        <v>11</v>
      </c>
      <c r="B9" s="6">
        <f>B10+B11+B13+B14</f>
        <v>4851398</v>
      </c>
      <c r="C9" s="6">
        <f>C10+C11+C13+C14</f>
        <v>38079</v>
      </c>
      <c r="D9" s="203">
        <f>D10+D11+D13+D14</f>
        <v>4889477</v>
      </c>
    </row>
    <row r="10" spans="1:4" ht="15.75" x14ac:dyDescent="0.25">
      <c r="A10" s="189" t="s">
        <v>12</v>
      </c>
      <c r="B10" s="2">
        <v>592600</v>
      </c>
      <c r="C10" s="2">
        <v>0</v>
      </c>
      <c r="D10" s="2">
        <v>592600</v>
      </c>
    </row>
    <row r="11" spans="1:4" ht="15.75" x14ac:dyDescent="0.25">
      <c r="A11" s="189" t="s">
        <v>13</v>
      </c>
      <c r="B11" s="2">
        <v>641574</v>
      </c>
      <c r="C11" s="7">
        <f>SUM(C12:C12)</f>
        <v>29860</v>
      </c>
      <c r="D11" s="2">
        <f>B11+C11</f>
        <v>671434</v>
      </c>
    </row>
    <row r="12" spans="1:4" ht="15.75" x14ac:dyDescent="0.25">
      <c r="A12" s="192" t="s">
        <v>116</v>
      </c>
      <c r="B12" s="4">
        <v>259770</v>
      </c>
      <c r="C12" s="4">
        <v>29860</v>
      </c>
      <c r="D12" s="4">
        <f t="shared" ref="D12" si="1">B12+C12</f>
        <v>289630</v>
      </c>
    </row>
    <row r="13" spans="1:4" ht="15.75" x14ac:dyDescent="0.25">
      <c r="A13" s="189" t="s">
        <v>14</v>
      </c>
      <c r="B13" s="137">
        <v>180149</v>
      </c>
      <c r="C13" s="137">
        <v>0</v>
      </c>
      <c r="D13" s="137">
        <v>180149</v>
      </c>
    </row>
    <row r="14" spans="1:4" ht="15.75" x14ac:dyDescent="0.25">
      <c r="A14" s="193" t="s">
        <v>15</v>
      </c>
      <c r="B14" s="137">
        <v>3437075</v>
      </c>
      <c r="C14" s="138">
        <f>SUM(C15:C19)</f>
        <v>8219</v>
      </c>
      <c r="D14" s="137">
        <f>B14+C14</f>
        <v>3445294</v>
      </c>
    </row>
    <row r="15" spans="1:4" ht="15.75" x14ac:dyDescent="0.25">
      <c r="A15" s="15" t="s">
        <v>16</v>
      </c>
      <c r="B15" s="5">
        <v>25300</v>
      </c>
      <c r="C15" s="4">
        <v>10410</v>
      </c>
      <c r="D15" s="5">
        <f t="shared" ref="D15:D19" si="2">B15+C15</f>
        <v>35710</v>
      </c>
    </row>
    <row r="16" spans="1:4" ht="15.75" x14ac:dyDescent="0.25">
      <c r="A16" s="15" t="s">
        <v>115</v>
      </c>
      <c r="B16" s="4">
        <v>131640</v>
      </c>
      <c r="C16" s="5">
        <v>-2820</v>
      </c>
      <c r="D16" s="5">
        <f t="shared" si="2"/>
        <v>128820</v>
      </c>
    </row>
    <row r="17" spans="1:4" ht="15.75" x14ac:dyDescent="0.25">
      <c r="A17" s="13" t="s">
        <v>17</v>
      </c>
      <c r="B17" s="4">
        <v>2905302</v>
      </c>
      <c r="C17" s="4">
        <v>10862</v>
      </c>
      <c r="D17" s="5">
        <f t="shared" si="2"/>
        <v>2916164</v>
      </c>
    </row>
    <row r="18" spans="1:4" ht="15.75" x14ac:dyDescent="0.25">
      <c r="A18" s="13" t="s">
        <v>18</v>
      </c>
      <c r="B18" s="4">
        <v>171886</v>
      </c>
      <c r="C18" s="4">
        <v>12767</v>
      </c>
      <c r="D18" s="5">
        <f t="shared" si="2"/>
        <v>184653</v>
      </c>
    </row>
    <row r="19" spans="1:4" ht="16.5" thickBot="1" x14ac:dyDescent="0.3">
      <c r="A19" s="13" t="s">
        <v>19</v>
      </c>
      <c r="B19" s="4">
        <v>40000</v>
      </c>
      <c r="C19" s="4">
        <v>-23000</v>
      </c>
      <c r="D19" s="5">
        <f t="shared" si="2"/>
        <v>17000</v>
      </c>
    </row>
    <row r="20" spans="1:4" ht="18.75" thickBot="1" x14ac:dyDescent="0.3">
      <c r="A20" s="194" t="s">
        <v>20</v>
      </c>
      <c r="B20" s="199">
        <f>B21+B22</f>
        <v>1643630</v>
      </c>
      <c r="C20" s="8">
        <f>C21+C22</f>
        <v>288000</v>
      </c>
      <c r="D20" s="204">
        <f>D21+D22</f>
        <v>1931630</v>
      </c>
    </row>
    <row r="21" spans="1:4" ht="18.75" thickBot="1" x14ac:dyDescent="0.3">
      <c r="A21" s="9" t="s">
        <v>21</v>
      </c>
      <c r="B21" s="10">
        <v>185500</v>
      </c>
      <c r="C21" s="11">
        <v>0</v>
      </c>
      <c r="D21" s="12">
        <v>185500</v>
      </c>
    </row>
    <row r="22" spans="1:4" ht="18.75" thickBot="1" x14ac:dyDescent="0.3">
      <c r="A22" s="14" t="s">
        <v>22</v>
      </c>
      <c r="B22" s="11">
        <v>1458130</v>
      </c>
      <c r="C22" s="11">
        <f>SUM(C23:C23)</f>
        <v>288000</v>
      </c>
      <c r="D22" s="12">
        <f>B22+C22</f>
        <v>1746130</v>
      </c>
    </row>
    <row r="23" spans="1:4" ht="16.5" thickBot="1" x14ac:dyDescent="0.3">
      <c r="A23" s="205" t="s">
        <v>23</v>
      </c>
      <c r="B23" s="206">
        <v>0</v>
      </c>
      <c r="C23" s="206">
        <v>288000</v>
      </c>
      <c r="D23" s="207">
        <f>B23+C23</f>
        <v>288000</v>
      </c>
    </row>
    <row r="24" spans="1:4" ht="18.75" thickBot="1" x14ac:dyDescent="0.3">
      <c r="A24" s="208" t="s">
        <v>24</v>
      </c>
      <c r="B24" s="209">
        <v>1851552</v>
      </c>
      <c r="C24" s="210">
        <v>0</v>
      </c>
      <c r="D24" s="211">
        <f>B24+C24</f>
        <v>1851552</v>
      </c>
    </row>
    <row r="25" spans="1:4" ht="24" thickBot="1" x14ac:dyDescent="0.4">
      <c r="A25" s="212" t="s">
        <v>25</v>
      </c>
      <c r="B25" s="213">
        <f>B3+B20+B24</f>
        <v>15926580</v>
      </c>
      <c r="C25" s="213">
        <f>C3+C20+C24</f>
        <v>366079</v>
      </c>
      <c r="D25" s="214">
        <f>D3+D20+D24</f>
        <v>16292659</v>
      </c>
    </row>
    <row r="26" spans="1:4" ht="15.75" x14ac:dyDescent="0.25">
      <c r="A26" s="16"/>
    </row>
    <row r="27" spans="1:4" x14ac:dyDescent="0.25">
      <c r="A27" s="18"/>
    </row>
    <row r="28" spans="1:4" x14ac:dyDescent="0.25">
      <c r="A28" s="19"/>
    </row>
  </sheetData>
  <mergeCells count="1">
    <mergeCell ref="A1:D1"/>
  </mergeCells>
  <pageMargins left="0.7" right="0.7" top="0.75" bottom="0.75" header="0.3" footer="0.3"/>
  <pageSetup paperSize="9" scale="9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5"/>
  <sheetViews>
    <sheetView topLeftCell="A19" workbookViewId="0">
      <selection activeCell="F28" sqref="F28"/>
    </sheetView>
  </sheetViews>
  <sheetFormatPr defaultRowHeight="15" x14ac:dyDescent="0.25"/>
  <cols>
    <col min="1" max="1" width="18.85546875" style="21" customWidth="1"/>
    <col min="2" max="2" width="32.7109375" style="21" customWidth="1"/>
    <col min="3" max="4" width="12.7109375" style="22" customWidth="1"/>
    <col min="5" max="5" width="11.7109375" style="23" customWidth="1"/>
    <col min="6" max="6" width="10.140625" style="23" customWidth="1"/>
    <col min="7" max="8" width="12.85546875" style="23" bestFit="1" customWidth="1"/>
    <col min="9" max="9" width="11.42578125" style="23" bestFit="1" customWidth="1"/>
    <col min="10" max="10" width="10.140625" style="23" customWidth="1"/>
    <col min="11" max="11" width="12.7109375" style="22" customWidth="1"/>
    <col min="12" max="12" width="12.7109375" style="22" bestFit="1" customWidth="1"/>
    <col min="13" max="13" width="11.7109375" style="23" customWidth="1"/>
    <col min="14" max="14" width="12.7109375" style="23" bestFit="1" customWidth="1"/>
  </cols>
  <sheetData>
    <row r="2" spans="1:14" ht="15.75" x14ac:dyDescent="0.25">
      <c r="A2" s="24"/>
      <c r="B2" s="25"/>
      <c r="C2" s="26"/>
      <c r="D2" s="26"/>
      <c r="E2" s="27"/>
      <c r="F2" s="28"/>
      <c r="G2" s="28"/>
      <c r="H2" s="28"/>
      <c r="I2" s="28"/>
      <c r="J2" s="28"/>
      <c r="K2" s="26"/>
      <c r="L2" s="26"/>
      <c r="M2" s="27"/>
      <c r="N2" s="28"/>
    </row>
    <row r="3" spans="1:14" ht="27.75" x14ac:dyDescent="0.4">
      <c r="A3" s="29" t="s">
        <v>26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ht="15.75" thickBot="1" x14ac:dyDescent="0.3">
      <c r="B4" s="30"/>
      <c r="E4" s="31"/>
      <c r="F4" s="31"/>
      <c r="G4" s="31"/>
      <c r="H4" s="31"/>
      <c r="I4" s="31"/>
      <c r="J4" s="31"/>
      <c r="M4" s="31"/>
      <c r="N4" s="31"/>
    </row>
    <row r="5" spans="1:14" ht="15.75" thickBot="1" x14ac:dyDescent="0.3">
      <c r="C5" s="349" t="s">
        <v>27</v>
      </c>
      <c r="D5" s="350"/>
      <c r="E5" s="350"/>
      <c r="F5" s="351"/>
      <c r="G5" s="349" t="s">
        <v>3</v>
      </c>
      <c r="H5" s="350"/>
      <c r="I5" s="350"/>
      <c r="J5" s="351"/>
      <c r="K5" s="349" t="s">
        <v>28</v>
      </c>
      <c r="L5" s="350"/>
      <c r="M5" s="350"/>
      <c r="N5" s="351"/>
    </row>
    <row r="6" spans="1:14" x14ac:dyDescent="0.25">
      <c r="A6" s="355" t="s">
        <v>29</v>
      </c>
      <c r="B6" s="356"/>
      <c r="C6" s="352"/>
      <c r="D6" s="353"/>
      <c r="E6" s="353"/>
      <c r="F6" s="354"/>
      <c r="G6" s="352"/>
      <c r="H6" s="353"/>
      <c r="I6" s="353"/>
      <c r="J6" s="354"/>
      <c r="K6" s="352"/>
      <c r="L6" s="353"/>
      <c r="M6" s="353"/>
      <c r="N6" s="354"/>
    </row>
    <row r="7" spans="1:14" ht="24.75" thickBot="1" x14ac:dyDescent="0.3">
      <c r="A7" s="357"/>
      <c r="B7" s="358"/>
      <c r="C7" s="32" t="s">
        <v>30</v>
      </c>
      <c r="D7" s="32" t="s">
        <v>31</v>
      </c>
      <c r="E7" s="32" t="s">
        <v>32</v>
      </c>
      <c r="F7" s="33" t="s">
        <v>33</v>
      </c>
      <c r="G7" s="34" t="s">
        <v>30</v>
      </c>
      <c r="H7" s="34" t="s">
        <v>31</v>
      </c>
      <c r="I7" s="34" t="s">
        <v>32</v>
      </c>
      <c r="J7" s="35" t="s">
        <v>33</v>
      </c>
      <c r="K7" s="32" t="s">
        <v>30</v>
      </c>
      <c r="L7" s="32" t="s">
        <v>34</v>
      </c>
      <c r="M7" s="32" t="s">
        <v>32</v>
      </c>
      <c r="N7" s="33" t="s">
        <v>33</v>
      </c>
    </row>
    <row r="8" spans="1:14" ht="16.5" thickBot="1" x14ac:dyDescent="0.3">
      <c r="A8" s="159" t="s">
        <v>35</v>
      </c>
      <c r="B8" s="160"/>
      <c r="C8" s="161">
        <f>SUM(D8:F8)</f>
        <v>15921580</v>
      </c>
      <c r="D8" s="162">
        <f>D10+D11+D12+D13+D14+D17+D18+D19+D20+D43+D44+D45+D46+D48+D49</f>
        <v>11674717</v>
      </c>
      <c r="E8" s="162">
        <f>E10+E11+E12+E13+E14+E17+E18+E19+E20+E43+E44+E45+E46+E48+E49</f>
        <v>4003863</v>
      </c>
      <c r="F8" s="163">
        <f>F10+F11+F12+F13+F14+F17+F18+F19+F20+F43+F44+F45+F46+F48+F49</f>
        <v>243000</v>
      </c>
      <c r="G8" s="164">
        <f>SUM(H8:J8)</f>
        <v>80466</v>
      </c>
      <c r="H8" s="162">
        <f>H10+H11+H12+H13+H14+H17+H18+H19+H20+H43+H44+H45+H46+H48+H49</f>
        <v>98461</v>
      </c>
      <c r="I8" s="162">
        <f>I10+I11+I12+I13+I14+I17+I18+I19+I20+I43+I44+I45+I46+I48+I49</f>
        <v>-17995</v>
      </c>
      <c r="J8" s="162">
        <f>J10+J11+J12+J13+J14+J17+J18+J19+J20+J43+J44+J45+J46+J48+J49</f>
        <v>0</v>
      </c>
      <c r="K8" s="161">
        <f>SUM(L8:N8)</f>
        <v>16002046</v>
      </c>
      <c r="L8" s="162">
        <f>L10+L11+L12+L13+L14+L17+L18+L19+L20+L43+L44+L45+L46+L48+L49</f>
        <v>11773178</v>
      </c>
      <c r="M8" s="162">
        <f>M10+M11+M12+M13+M14+M17+M18+M19+M20+M43+M44+M45+M46+M48+M49</f>
        <v>3985868</v>
      </c>
      <c r="N8" s="165">
        <f>N10+N11+N12+N13+N14+N17+N18+N19+N20+N43+N44+N45+N46+N48+N49</f>
        <v>243000</v>
      </c>
    </row>
    <row r="9" spans="1:14" ht="15.75" thickBot="1" x14ac:dyDescent="0.3">
      <c r="A9" s="170" t="s">
        <v>36</v>
      </c>
      <c r="B9" s="171"/>
      <c r="C9" s="172"/>
      <c r="D9" s="37"/>
      <c r="E9" s="173"/>
      <c r="F9" s="174"/>
      <c r="G9" s="36"/>
      <c r="H9" s="37"/>
      <c r="I9" s="37"/>
      <c r="J9" s="38"/>
      <c r="K9" s="175"/>
      <c r="L9" s="37"/>
      <c r="M9" s="173"/>
      <c r="N9" s="38"/>
    </row>
    <row r="10" spans="1:14" ht="16.5" thickBot="1" x14ac:dyDescent="0.3">
      <c r="A10" s="166" t="s">
        <v>37</v>
      </c>
      <c r="B10" s="167"/>
      <c r="C10" s="75">
        <f>SUM(D10:F10)</f>
        <v>355093</v>
      </c>
      <c r="D10" s="76">
        <v>270293</v>
      </c>
      <c r="E10" s="76">
        <v>84800</v>
      </c>
      <c r="F10" s="77">
        <v>0</v>
      </c>
      <c r="G10" s="168">
        <f>SUM(H10:J10)</f>
        <v>0</v>
      </c>
      <c r="H10" s="77">
        <v>0</v>
      </c>
      <c r="I10" s="77">
        <v>0</v>
      </c>
      <c r="J10" s="169">
        <v>0</v>
      </c>
      <c r="K10" s="75">
        <f>SUM(L10:N10)</f>
        <v>355093</v>
      </c>
      <c r="L10" s="76">
        <v>270293</v>
      </c>
      <c r="M10" s="76">
        <v>84800</v>
      </c>
      <c r="N10" s="95">
        <v>0</v>
      </c>
    </row>
    <row r="11" spans="1:14" ht="16.5" thickBot="1" x14ac:dyDescent="0.3">
      <c r="A11" s="139" t="s">
        <v>38</v>
      </c>
      <c r="B11" s="140"/>
      <c r="C11" s="39">
        <f>SUM(D11:F11)</f>
        <v>36210</v>
      </c>
      <c r="D11" s="40">
        <v>36210</v>
      </c>
      <c r="E11" s="40">
        <v>0</v>
      </c>
      <c r="F11" s="41">
        <v>0</v>
      </c>
      <c r="G11" s="58">
        <f>SUM(H11:J11)</f>
        <v>0</v>
      </c>
      <c r="H11" s="59">
        <v>0</v>
      </c>
      <c r="I11" s="59">
        <v>0</v>
      </c>
      <c r="J11" s="60">
        <v>0</v>
      </c>
      <c r="K11" s="39">
        <f>SUM(L11:N11)</f>
        <v>36210</v>
      </c>
      <c r="L11" s="40">
        <v>36210</v>
      </c>
      <c r="M11" s="40">
        <v>0</v>
      </c>
      <c r="N11" s="43">
        <v>0</v>
      </c>
    </row>
    <row r="12" spans="1:14" ht="16.5" thickBot="1" x14ac:dyDescent="0.3">
      <c r="A12" s="141" t="s">
        <v>39</v>
      </c>
      <c r="B12" s="142"/>
      <c r="C12" s="39">
        <f>SUM(D12:F12)</f>
        <v>343789</v>
      </c>
      <c r="D12" s="40">
        <v>266786</v>
      </c>
      <c r="E12" s="40">
        <v>77003</v>
      </c>
      <c r="F12" s="41">
        <v>0</v>
      </c>
      <c r="G12" s="58">
        <f>SUM(H12:J12)</f>
        <v>0</v>
      </c>
      <c r="H12" s="59">
        <v>0</v>
      </c>
      <c r="I12" s="59">
        <v>0</v>
      </c>
      <c r="J12" s="60">
        <v>0</v>
      </c>
      <c r="K12" s="39">
        <f>SUM(L12:N12)</f>
        <v>343789</v>
      </c>
      <c r="L12" s="40">
        <v>266786</v>
      </c>
      <c r="M12" s="40">
        <v>77003</v>
      </c>
      <c r="N12" s="43">
        <v>0</v>
      </c>
    </row>
    <row r="13" spans="1:14" ht="16.5" thickBot="1" x14ac:dyDescent="0.3">
      <c r="A13" s="66" t="s">
        <v>40</v>
      </c>
      <c r="B13" s="67"/>
      <c r="C13" s="68">
        <f>SUM(D13:F13)</f>
        <v>38288</v>
      </c>
      <c r="D13" s="69">
        <v>38288</v>
      </c>
      <c r="E13" s="69">
        <v>0</v>
      </c>
      <c r="F13" s="42">
        <v>0</v>
      </c>
      <c r="G13" s="58">
        <f>SUM(H13:J13)</f>
        <v>0</v>
      </c>
      <c r="H13" s="59">
        <v>0</v>
      </c>
      <c r="I13" s="59">
        <v>0</v>
      </c>
      <c r="J13" s="60">
        <v>0</v>
      </c>
      <c r="K13" s="39">
        <f>SUM(L13:N13)</f>
        <v>38288</v>
      </c>
      <c r="L13" s="40">
        <v>38288</v>
      </c>
      <c r="M13" s="40">
        <v>0</v>
      </c>
      <c r="N13" s="43">
        <v>0</v>
      </c>
    </row>
    <row r="14" spans="1:14" ht="15.75" x14ac:dyDescent="0.25">
      <c r="A14" s="56" t="s">
        <v>41</v>
      </c>
      <c r="B14" s="72"/>
      <c r="C14" s="68">
        <f>SUM(D14:F14)</f>
        <v>1829673</v>
      </c>
      <c r="D14" s="69">
        <v>779330</v>
      </c>
      <c r="E14" s="69">
        <v>1050343</v>
      </c>
      <c r="F14" s="42">
        <v>0</v>
      </c>
      <c r="G14" s="58">
        <f>SUM(H14:J14)</f>
        <v>0</v>
      </c>
      <c r="H14" s="59">
        <v>12500</v>
      </c>
      <c r="I14" s="59">
        <v>-12500</v>
      </c>
      <c r="J14" s="60">
        <v>0</v>
      </c>
      <c r="K14" s="39">
        <f>SUM(L14:N14)</f>
        <v>1829673</v>
      </c>
      <c r="L14" s="40">
        <v>791830</v>
      </c>
      <c r="M14" s="40">
        <v>1037843</v>
      </c>
      <c r="N14" s="43">
        <v>0</v>
      </c>
    </row>
    <row r="15" spans="1:14" ht="15.75" x14ac:dyDescent="0.25">
      <c r="A15" s="73" t="s">
        <v>42</v>
      </c>
      <c r="B15" s="52" t="s">
        <v>43</v>
      </c>
      <c r="C15" s="70">
        <f t="shared" ref="C15:N15" si="0">SUM(C16:C16)</f>
        <v>1032155</v>
      </c>
      <c r="D15" s="46">
        <f t="shared" si="0"/>
        <v>0</v>
      </c>
      <c r="E15" s="46">
        <f t="shared" si="0"/>
        <v>1032155</v>
      </c>
      <c r="F15" s="71">
        <f t="shared" si="0"/>
        <v>0</v>
      </c>
      <c r="G15" s="48">
        <f t="shared" si="0"/>
        <v>0</v>
      </c>
      <c r="H15" s="49">
        <f t="shared" si="0"/>
        <v>12500</v>
      </c>
      <c r="I15" s="49">
        <f t="shared" si="0"/>
        <v>-12500</v>
      </c>
      <c r="J15" s="50">
        <f t="shared" si="0"/>
        <v>0</v>
      </c>
      <c r="K15" s="45">
        <f t="shared" si="0"/>
        <v>1032155</v>
      </c>
      <c r="L15" s="46">
        <f t="shared" si="0"/>
        <v>12500</v>
      </c>
      <c r="M15" s="46">
        <f t="shared" si="0"/>
        <v>1019655</v>
      </c>
      <c r="N15" s="51">
        <f t="shared" si="0"/>
        <v>0</v>
      </c>
    </row>
    <row r="16" spans="1:14" ht="16.5" thickBot="1" x14ac:dyDescent="0.3">
      <c r="A16" s="44">
        <v>1</v>
      </c>
      <c r="B16" s="52" t="s">
        <v>44</v>
      </c>
      <c r="C16" s="70">
        <f>SUM(D16:F16)</f>
        <v>1032155</v>
      </c>
      <c r="D16" s="46">
        <f>'[1]5.Bezpečnosť, právo a por.'!$E$79</f>
        <v>0</v>
      </c>
      <c r="E16" s="46">
        <f>'[1]5.Bezpečnosť, právo a por.'!$F$79</f>
        <v>1032155</v>
      </c>
      <c r="F16" s="71">
        <f>'[1]5.Bezpečnosť, právo a por.'!$G$79</f>
        <v>0</v>
      </c>
      <c r="G16" s="48">
        <f>SUM(H16:J16)</f>
        <v>0</v>
      </c>
      <c r="H16" s="49">
        <f>'[1]5.Bezpečnosť, právo a por.'!$H$79</f>
        <v>12500</v>
      </c>
      <c r="I16" s="49">
        <f>'[1]5.Bezpečnosť, právo a por.'!$I$79</f>
        <v>-12500</v>
      </c>
      <c r="J16" s="50">
        <f>'[1]5.Bezpečnosť, právo a por.'!$J$79</f>
        <v>0</v>
      </c>
      <c r="K16" s="45">
        <f>SUM(L16:N16)</f>
        <v>1032155</v>
      </c>
      <c r="L16" s="46">
        <f>'[1]5.Bezpečnosť, právo a por.'!$K$79</f>
        <v>12500</v>
      </c>
      <c r="M16" s="46">
        <f>'[1]5.Bezpečnosť, právo a por.'!$L$79</f>
        <v>1019655</v>
      </c>
      <c r="N16" s="51">
        <f>'[1]5.Bezpečnosť, právo a por.'!$M$79</f>
        <v>0</v>
      </c>
    </row>
    <row r="17" spans="1:14" ht="16.5" thickBot="1" x14ac:dyDescent="0.3">
      <c r="A17" s="56" t="s">
        <v>45</v>
      </c>
      <c r="B17" s="57"/>
      <c r="C17" s="90">
        <f>SUM(D17:F17)</f>
        <v>800200</v>
      </c>
      <c r="D17" s="91">
        <v>795200</v>
      </c>
      <c r="E17" s="91">
        <v>5000</v>
      </c>
      <c r="F17" s="92">
        <v>0</v>
      </c>
      <c r="G17" s="58">
        <f>SUM(H17:J17)</f>
        <v>0</v>
      </c>
      <c r="H17" s="59">
        <v>0</v>
      </c>
      <c r="I17" s="59">
        <v>0</v>
      </c>
      <c r="J17" s="60">
        <v>0</v>
      </c>
      <c r="K17" s="39">
        <f>SUM(L17:N17)</f>
        <v>800200</v>
      </c>
      <c r="L17" s="40">
        <v>795200</v>
      </c>
      <c r="M17" s="40">
        <v>5000</v>
      </c>
      <c r="N17" s="43">
        <v>0</v>
      </c>
    </row>
    <row r="18" spans="1:14" ht="16.5" thickBot="1" x14ac:dyDescent="0.3">
      <c r="A18" s="56" t="s">
        <v>46</v>
      </c>
      <c r="B18" s="57"/>
      <c r="C18" s="75">
        <f>SUM(D18:F18)</f>
        <v>685836</v>
      </c>
      <c r="D18" s="76">
        <v>352000</v>
      </c>
      <c r="E18" s="76">
        <v>333836</v>
      </c>
      <c r="F18" s="77">
        <v>0</v>
      </c>
      <c r="G18" s="58">
        <f>SUM(H18:J18)</f>
        <v>0</v>
      </c>
      <c r="H18" s="59">
        <v>0</v>
      </c>
      <c r="I18" s="59">
        <v>0</v>
      </c>
      <c r="J18" s="60">
        <v>0</v>
      </c>
      <c r="K18" s="39">
        <f>SUM(L18:N18)</f>
        <v>685836</v>
      </c>
      <c r="L18" s="40">
        <v>352000</v>
      </c>
      <c r="M18" s="40">
        <v>333836</v>
      </c>
      <c r="N18" s="43">
        <v>0</v>
      </c>
    </row>
    <row r="19" spans="1:14" ht="16.5" thickBot="1" x14ac:dyDescent="0.3">
      <c r="A19" s="56" t="s">
        <v>47</v>
      </c>
      <c r="B19" s="57"/>
      <c r="C19" s="39">
        <f>SUM(D19:F19)</f>
        <v>68500</v>
      </c>
      <c r="D19" s="40">
        <v>68500</v>
      </c>
      <c r="E19" s="40">
        <v>0</v>
      </c>
      <c r="F19" s="41">
        <v>0</v>
      </c>
      <c r="G19" s="58">
        <f>SUM(H19:J19)</f>
        <v>0</v>
      </c>
      <c r="H19" s="59">
        <v>0</v>
      </c>
      <c r="I19" s="59">
        <v>0</v>
      </c>
      <c r="J19" s="60">
        <v>0</v>
      </c>
      <c r="K19" s="39">
        <f>SUM(L19:N19)</f>
        <v>68500</v>
      </c>
      <c r="L19" s="40">
        <v>68500</v>
      </c>
      <c r="M19" s="40">
        <v>0</v>
      </c>
      <c r="N19" s="43">
        <v>0</v>
      </c>
    </row>
    <row r="20" spans="1:14" ht="15.75" x14ac:dyDescent="0.25">
      <c r="A20" s="56" t="s">
        <v>48</v>
      </c>
      <c r="B20" s="57"/>
      <c r="C20" s="39">
        <f t="shared" ref="C20:N20" si="1">C21+C22+C30+C37+C40+C41+C42</f>
        <v>5797441</v>
      </c>
      <c r="D20" s="40">
        <f t="shared" si="1"/>
        <v>5769441</v>
      </c>
      <c r="E20" s="40">
        <f t="shared" si="1"/>
        <v>28000</v>
      </c>
      <c r="F20" s="41">
        <f t="shared" si="1"/>
        <v>0</v>
      </c>
      <c r="G20" s="58">
        <f t="shared" si="1"/>
        <v>80466</v>
      </c>
      <c r="H20" s="59">
        <f t="shared" si="1"/>
        <v>85961</v>
      </c>
      <c r="I20" s="59">
        <f t="shared" si="1"/>
        <v>-5495</v>
      </c>
      <c r="J20" s="60">
        <f t="shared" si="1"/>
        <v>0</v>
      </c>
      <c r="K20" s="39">
        <f t="shared" si="1"/>
        <v>5877907</v>
      </c>
      <c r="L20" s="40">
        <f t="shared" si="1"/>
        <v>5855402</v>
      </c>
      <c r="M20" s="40">
        <f t="shared" si="1"/>
        <v>22505</v>
      </c>
      <c r="N20" s="43">
        <f t="shared" si="1"/>
        <v>0</v>
      </c>
    </row>
    <row r="21" spans="1:14" ht="16.5" x14ac:dyDescent="0.3">
      <c r="A21" s="73" t="s">
        <v>49</v>
      </c>
      <c r="B21" s="65" t="s">
        <v>50</v>
      </c>
      <c r="C21" s="45">
        <f>SUM(D21:F21)</f>
        <v>3902</v>
      </c>
      <c r="D21" s="46">
        <f>'[1]9. Vzdelávanie'!$E$4</f>
        <v>3902</v>
      </c>
      <c r="E21" s="46">
        <f>'[1]9. Vzdelávanie'!$F$4</f>
        <v>0</v>
      </c>
      <c r="F21" s="47">
        <f>'[1]9. Vzdelávanie'!$G$4</f>
        <v>0</v>
      </c>
      <c r="G21" s="48">
        <f>SUM(H21:J21)</f>
        <v>0</v>
      </c>
      <c r="H21" s="49">
        <f>'[1]9. Vzdelávanie'!$H$4</f>
        <v>0</v>
      </c>
      <c r="I21" s="49">
        <f>'[1]9. Vzdelávanie'!$I$4</f>
        <v>0</v>
      </c>
      <c r="J21" s="50">
        <f>'[1]9. Vzdelávanie'!$J$4</f>
        <v>0</v>
      </c>
      <c r="K21" s="45">
        <f>SUM(L21:N21)</f>
        <v>3902</v>
      </c>
      <c r="L21" s="46">
        <f>'[1]9. Vzdelávanie'!$K$4</f>
        <v>3902</v>
      </c>
      <c r="M21" s="46">
        <f>'[1]9. Vzdelávanie'!$L$4</f>
        <v>0</v>
      </c>
      <c r="N21" s="51">
        <f>'[1]9. Vzdelávanie'!$M$4</f>
        <v>0</v>
      </c>
    </row>
    <row r="22" spans="1:14" ht="15.75" x14ac:dyDescent="0.25">
      <c r="A22" s="73" t="s">
        <v>51</v>
      </c>
      <c r="B22" s="52" t="s">
        <v>52</v>
      </c>
      <c r="C22" s="45">
        <f t="shared" ref="C22:N22" si="2">SUM(C23:C29)</f>
        <v>1366786</v>
      </c>
      <c r="D22" s="46">
        <f t="shared" si="2"/>
        <v>1353886</v>
      </c>
      <c r="E22" s="46">
        <f t="shared" si="2"/>
        <v>12900</v>
      </c>
      <c r="F22" s="47">
        <f t="shared" si="2"/>
        <v>0</v>
      </c>
      <c r="G22" s="48">
        <f t="shared" si="2"/>
        <v>4989</v>
      </c>
      <c r="H22" s="49">
        <f t="shared" si="2"/>
        <v>8539</v>
      </c>
      <c r="I22" s="49">
        <f t="shared" si="2"/>
        <v>-3550</v>
      </c>
      <c r="J22" s="50">
        <f t="shared" si="2"/>
        <v>0</v>
      </c>
      <c r="K22" s="45">
        <f t="shared" si="2"/>
        <v>1371775</v>
      </c>
      <c r="L22" s="46">
        <f t="shared" si="2"/>
        <v>1362425</v>
      </c>
      <c r="M22" s="46">
        <f t="shared" si="2"/>
        <v>9350</v>
      </c>
      <c r="N22" s="51">
        <f t="shared" si="2"/>
        <v>0</v>
      </c>
    </row>
    <row r="23" spans="1:14" ht="15.75" x14ac:dyDescent="0.25">
      <c r="A23" s="44">
        <v>1</v>
      </c>
      <c r="B23" s="52" t="s">
        <v>53</v>
      </c>
      <c r="C23" s="45">
        <f t="shared" ref="C23:C29" si="3">SUM(D23:F23)</f>
        <v>142241</v>
      </c>
      <c r="D23" s="46">
        <f>'[1]9. Vzdelávanie'!$E$15</f>
        <v>140541</v>
      </c>
      <c r="E23" s="46">
        <f>'[1]9. Vzdelávanie'!$F$15</f>
        <v>1700</v>
      </c>
      <c r="F23" s="47">
        <f>'[1]9. Vzdelávanie'!$G$15</f>
        <v>0</v>
      </c>
      <c r="G23" s="48">
        <f>SUM(H23:J23)</f>
        <v>-1700</v>
      </c>
      <c r="H23" s="49">
        <f>'[1]9. Vzdelávanie'!$H$15</f>
        <v>0</v>
      </c>
      <c r="I23" s="49">
        <f>'[1]9. Vzdelávanie'!$I$15</f>
        <v>-1700</v>
      </c>
      <c r="J23" s="50">
        <f>'[1]9. Vzdelávanie'!$J$15</f>
        <v>0</v>
      </c>
      <c r="K23" s="45">
        <f t="shared" ref="K23:K29" si="4">SUM(L23:N23)</f>
        <v>140541</v>
      </c>
      <c r="L23" s="46">
        <f>'[1]9. Vzdelávanie'!$K$15</f>
        <v>140541</v>
      </c>
      <c r="M23" s="46">
        <f>'[1]9. Vzdelávanie'!$L$15</f>
        <v>0</v>
      </c>
      <c r="N23" s="51">
        <f>'[1]9. Vzdelávanie'!$M$15</f>
        <v>0</v>
      </c>
    </row>
    <row r="24" spans="1:14" ht="15.75" x14ac:dyDescent="0.25">
      <c r="A24" s="44">
        <v>2</v>
      </c>
      <c r="B24" s="52" t="s">
        <v>54</v>
      </c>
      <c r="C24" s="45">
        <f t="shared" si="3"/>
        <v>304535</v>
      </c>
      <c r="D24" s="46">
        <f>'[1]9. Vzdelávanie'!$E$16</f>
        <v>304535</v>
      </c>
      <c r="E24" s="46">
        <f>'[1]9. Vzdelávanie'!$F$16</f>
        <v>0</v>
      </c>
      <c r="F24" s="47">
        <f>'[1]9. Vzdelávanie'!$G$16</f>
        <v>0</v>
      </c>
      <c r="G24" s="48">
        <f t="shared" ref="G24:G29" si="5">SUM(H24:J24)</f>
        <v>0</v>
      </c>
      <c r="H24" s="49">
        <f>'[1]9. Vzdelávanie'!$H$16</f>
        <v>0</v>
      </c>
      <c r="I24" s="49">
        <f>'[1]9. Vzdelávanie'!$I$16</f>
        <v>0</v>
      </c>
      <c r="J24" s="50">
        <f>'[1]9. Vzdelávanie'!$J$16</f>
        <v>0</v>
      </c>
      <c r="K24" s="45">
        <f t="shared" si="4"/>
        <v>304535</v>
      </c>
      <c r="L24" s="46">
        <f>'[1]9. Vzdelávanie'!$K$16</f>
        <v>304535</v>
      </c>
      <c r="M24" s="46">
        <f>'[1]9. Vzdelávanie'!$L$16</f>
        <v>0</v>
      </c>
      <c r="N24" s="51">
        <f>'[1]9. Vzdelávanie'!$M$16</f>
        <v>0</v>
      </c>
    </row>
    <row r="25" spans="1:14" ht="15.75" x14ac:dyDescent="0.25">
      <c r="A25" s="44">
        <v>3</v>
      </c>
      <c r="B25" s="52" t="s">
        <v>55</v>
      </c>
      <c r="C25" s="45">
        <f t="shared" si="3"/>
        <v>322145</v>
      </c>
      <c r="D25" s="46">
        <f>'[1]9. Vzdelávanie'!$E$17</f>
        <v>322145</v>
      </c>
      <c r="E25" s="46">
        <f>'[1]9. Vzdelávanie'!$F$17</f>
        <v>0</v>
      </c>
      <c r="F25" s="47">
        <f>'[1]9. Vzdelávanie'!$G$17</f>
        <v>0</v>
      </c>
      <c r="G25" s="48">
        <f t="shared" si="5"/>
        <v>-2576</v>
      </c>
      <c r="H25" s="49">
        <f>'[1]9. Vzdelávanie'!$H$17</f>
        <v>-2576</v>
      </c>
      <c r="I25" s="49">
        <f>'[1]9. Vzdelávanie'!$I$17</f>
        <v>0</v>
      </c>
      <c r="J25" s="50">
        <f>'[1]9. Vzdelávanie'!$J$17</f>
        <v>0</v>
      </c>
      <c r="K25" s="45">
        <f t="shared" si="4"/>
        <v>319569</v>
      </c>
      <c r="L25" s="46">
        <f>'[1]9. Vzdelávanie'!$K$17</f>
        <v>319569</v>
      </c>
      <c r="M25" s="46">
        <f>'[1]9. Vzdelávanie'!$L$17</f>
        <v>0</v>
      </c>
      <c r="N25" s="51">
        <f>'[1]9. Vzdelávanie'!$M$17</f>
        <v>0</v>
      </c>
    </row>
    <row r="26" spans="1:14" ht="15.75" x14ac:dyDescent="0.25">
      <c r="A26" s="44">
        <v>4</v>
      </c>
      <c r="B26" s="52" t="s">
        <v>56</v>
      </c>
      <c r="C26" s="45">
        <f t="shared" si="3"/>
        <v>46191</v>
      </c>
      <c r="D26" s="46">
        <f>'[1]9. Vzdelávanie'!$E$19</f>
        <v>46191</v>
      </c>
      <c r="E26" s="46">
        <f>'[1]9. Vzdelávanie'!$F$19</f>
        <v>0</v>
      </c>
      <c r="F26" s="47">
        <f>'[1]9. Vzdelávanie'!$G$19</f>
        <v>0</v>
      </c>
      <c r="G26" s="48">
        <f t="shared" si="5"/>
        <v>11115</v>
      </c>
      <c r="H26" s="49">
        <f>'[1]9. Vzdelávanie'!$H$19</f>
        <v>11115</v>
      </c>
      <c r="I26" s="49">
        <f>'[1]9. Vzdelávanie'!$I$19</f>
        <v>0</v>
      </c>
      <c r="J26" s="50">
        <f>'[1]9. Vzdelávanie'!$J$19</f>
        <v>0</v>
      </c>
      <c r="K26" s="45">
        <f t="shared" si="4"/>
        <v>57306</v>
      </c>
      <c r="L26" s="46">
        <f>'[1]9. Vzdelávanie'!$K$19</f>
        <v>57306</v>
      </c>
      <c r="M26" s="46">
        <f>'[1]9. Vzdelávanie'!$L$19</f>
        <v>0</v>
      </c>
      <c r="N26" s="51">
        <f>'[1]9. Vzdelávanie'!$M$19</f>
        <v>0</v>
      </c>
    </row>
    <row r="27" spans="1:14" ht="15.75" x14ac:dyDescent="0.25">
      <c r="A27" s="44">
        <v>5</v>
      </c>
      <c r="B27" s="52" t="s">
        <v>57</v>
      </c>
      <c r="C27" s="45">
        <f t="shared" si="3"/>
        <v>188750</v>
      </c>
      <c r="D27" s="46">
        <f>'[1]9. Vzdelávanie'!$E$20</f>
        <v>179250</v>
      </c>
      <c r="E27" s="46">
        <f>'[1]9. Vzdelávanie'!$F$20</f>
        <v>9500</v>
      </c>
      <c r="F27" s="47">
        <f>'[1]9. Vzdelávanie'!$G$20</f>
        <v>0</v>
      </c>
      <c r="G27" s="48">
        <f t="shared" si="5"/>
        <v>-150</v>
      </c>
      <c r="H27" s="49">
        <f>'[1]9. Vzdelávanie'!$H$20</f>
        <v>0</v>
      </c>
      <c r="I27" s="49">
        <f>'[1]9. Vzdelávanie'!$I$20</f>
        <v>-150</v>
      </c>
      <c r="J27" s="50">
        <f>'[1]9. Vzdelávanie'!$J$20</f>
        <v>0</v>
      </c>
      <c r="K27" s="45">
        <f t="shared" si="4"/>
        <v>188600</v>
      </c>
      <c r="L27" s="46">
        <f>'[1]9. Vzdelávanie'!$K$20</f>
        <v>179250</v>
      </c>
      <c r="M27" s="46">
        <f>'[1]9. Vzdelávanie'!$L$20</f>
        <v>9350</v>
      </c>
      <c r="N27" s="51">
        <f>'[1]9. Vzdelávanie'!$M$20</f>
        <v>0</v>
      </c>
    </row>
    <row r="28" spans="1:14" ht="15.75" x14ac:dyDescent="0.25">
      <c r="A28" s="44">
        <v>6</v>
      </c>
      <c r="B28" s="52" t="s">
        <v>58</v>
      </c>
      <c r="C28" s="45">
        <f t="shared" si="3"/>
        <v>187496</v>
      </c>
      <c r="D28" s="46">
        <f>'[1]9. Vzdelávanie'!$E$21</f>
        <v>185796</v>
      </c>
      <c r="E28" s="46">
        <f>'[1]9. Vzdelávanie'!$F$21</f>
        <v>1700</v>
      </c>
      <c r="F28" s="47">
        <f>'[1]9. Vzdelávanie'!$G$21</f>
        <v>0</v>
      </c>
      <c r="G28" s="48">
        <f t="shared" si="5"/>
        <v>-1700</v>
      </c>
      <c r="H28" s="49">
        <f>'[1]9. Vzdelávanie'!$H$21</f>
        <v>0</v>
      </c>
      <c r="I28" s="49">
        <f>'[1]9. Vzdelávanie'!$I$21</f>
        <v>-1700</v>
      </c>
      <c r="J28" s="50">
        <f>'[1]9. Vzdelávanie'!$J$21</f>
        <v>0</v>
      </c>
      <c r="K28" s="45">
        <f t="shared" si="4"/>
        <v>185796</v>
      </c>
      <c r="L28" s="46">
        <f>'[1]9. Vzdelávanie'!$K$21</f>
        <v>185796</v>
      </c>
      <c r="M28" s="46">
        <f>'[1]9. Vzdelávanie'!$L$21</f>
        <v>0</v>
      </c>
      <c r="N28" s="51">
        <f>'[1]9. Vzdelávanie'!$M$21</f>
        <v>0</v>
      </c>
    </row>
    <row r="29" spans="1:14" ht="15.75" x14ac:dyDescent="0.25">
      <c r="A29" s="44">
        <v>7</v>
      </c>
      <c r="B29" s="52" t="s">
        <v>59</v>
      </c>
      <c r="C29" s="45">
        <f t="shared" si="3"/>
        <v>175428</v>
      </c>
      <c r="D29" s="46">
        <f>'[1]9. Vzdelávanie'!$E$23</f>
        <v>175428</v>
      </c>
      <c r="E29" s="46">
        <f>'[1]9. Vzdelávanie'!$F$23</f>
        <v>0</v>
      </c>
      <c r="F29" s="47">
        <f>'[1]9. Vzdelávanie'!$G$23</f>
        <v>0</v>
      </c>
      <c r="G29" s="48">
        <f t="shared" si="5"/>
        <v>0</v>
      </c>
      <c r="H29" s="49">
        <f>'[1]9. Vzdelávanie'!$H$23</f>
        <v>0</v>
      </c>
      <c r="I29" s="49">
        <f>'[1]9. Vzdelávanie'!$I$23</f>
        <v>0</v>
      </c>
      <c r="J29" s="50">
        <f>'[1]9. Vzdelávanie'!$J$23</f>
        <v>0</v>
      </c>
      <c r="K29" s="45">
        <f t="shared" si="4"/>
        <v>175428</v>
      </c>
      <c r="L29" s="46">
        <f>'[1]9. Vzdelávanie'!$K$23</f>
        <v>175428</v>
      </c>
      <c r="M29" s="46">
        <f>'[1]9. Vzdelávanie'!$L$23</f>
        <v>0</v>
      </c>
      <c r="N29" s="51">
        <f>'[1]9. Vzdelávanie'!$M$23</f>
        <v>0</v>
      </c>
    </row>
    <row r="30" spans="1:14" ht="15.75" x14ac:dyDescent="0.25">
      <c r="A30" s="73" t="s">
        <v>60</v>
      </c>
      <c r="B30" s="52" t="s">
        <v>61</v>
      </c>
      <c r="C30" s="45">
        <f t="shared" ref="C30:N30" si="6">SUM(C31:C36)</f>
        <v>3455393</v>
      </c>
      <c r="D30" s="46">
        <f t="shared" si="6"/>
        <v>3440293</v>
      </c>
      <c r="E30" s="46">
        <f t="shared" si="6"/>
        <v>15100</v>
      </c>
      <c r="F30" s="47">
        <f t="shared" si="6"/>
        <v>0</v>
      </c>
      <c r="G30" s="48">
        <f>SUM(G31:G36)</f>
        <v>13790</v>
      </c>
      <c r="H30" s="49">
        <f>SUM(H31:H36)</f>
        <v>20890</v>
      </c>
      <c r="I30" s="49">
        <f>SUM(I31:I36)</f>
        <v>-7100</v>
      </c>
      <c r="J30" s="50">
        <f>SUM(J31:J36)</f>
        <v>0</v>
      </c>
      <c r="K30" s="45">
        <f t="shared" si="6"/>
        <v>3469183</v>
      </c>
      <c r="L30" s="46">
        <f t="shared" si="6"/>
        <v>3461183</v>
      </c>
      <c r="M30" s="46">
        <f t="shared" si="6"/>
        <v>8000</v>
      </c>
      <c r="N30" s="51">
        <f t="shared" si="6"/>
        <v>0</v>
      </c>
    </row>
    <row r="31" spans="1:14" ht="15.75" x14ac:dyDescent="0.25">
      <c r="A31" s="44">
        <v>1</v>
      </c>
      <c r="B31" s="52" t="s">
        <v>62</v>
      </c>
      <c r="C31" s="45">
        <f t="shared" ref="C31:C36" si="7">SUM(D31:F31)</f>
        <v>265217</v>
      </c>
      <c r="D31" s="46">
        <f>'[1]9. Vzdelávanie'!$E$26</f>
        <v>255317</v>
      </c>
      <c r="E31" s="46">
        <f>'[1]9. Vzdelávanie'!$F$26</f>
        <v>9900</v>
      </c>
      <c r="F31" s="47">
        <f>'[1]9. Vzdelávanie'!$G$26</f>
        <v>0</v>
      </c>
      <c r="G31" s="48">
        <f t="shared" ref="G31:G36" si="8">SUM(H31:J31)</f>
        <v>14698</v>
      </c>
      <c r="H31" s="49">
        <f>'[1]9. Vzdelávanie'!$H$26</f>
        <v>16598</v>
      </c>
      <c r="I31" s="49">
        <f>'[1]9. Vzdelávanie'!$I$26</f>
        <v>-1900</v>
      </c>
      <c r="J31" s="50">
        <f>'[1]9. Vzdelávanie'!$J$26</f>
        <v>0</v>
      </c>
      <c r="K31" s="45">
        <f t="shared" ref="K31:K36" si="9">SUM(L31:N31)</f>
        <v>279915</v>
      </c>
      <c r="L31" s="46">
        <f>'[1]9. Vzdelávanie'!$K$26</f>
        <v>271915</v>
      </c>
      <c r="M31" s="46">
        <f>'[1]9. Vzdelávanie'!$L$26</f>
        <v>8000</v>
      </c>
      <c r="N31" s="51">
        <f>'[1]9. Vzdelávanie'!$M$26</f>
        <v>0</v>
      </c>
    </row>
    <row r="32" spans="1:14" ht="15.75" x14ac:dyDescent="0.25">
      <c r="A32" s="44">
        <v>2</v>
      </c>
      <c r="B32" s="52" t="s">
        <v>63</v>
      </c>
      <c r="C32" s="45">
        <f t="shared" si="7"/>
        <v>592635</v>
      </c>
      <c r="D32" s="46">
        <f>'[1]9. Vzdelávanie'!$E$27</f>
        <v>590935</v>
      </c>
      <c r="E32" s="46">
        <f>'[1]9. Vzdelávanie'!$F$27</f>
        <v>1700</v>
      </c>
      <c r="F32" s="47">
        <f>'[1]9. Vzdelávanie'!$G$27</f>
        <v>0</v>
      </c>
      <c r="G32" s="48">
        <f t="shared" si="8"/>
        <v>1604</v>
      </c>
      <c r="H32" s="49">
        <f>'[1]9. Vzdelávanie'!$H$27</f>
        <v>3304</v>
      </c>
      <c r="I32" s="49">
        <f>'[1]9. Vzdelávanie'!$I$27</f>
        <v>-1700</v>
      </c>
      <c r="J32" s="50">
        <f>'[1]9. Vzdelávanie'!$J$27</f>
        <v>0</v>
      </c>
      <c r="K32" s="45">
        <f t="shared" si="9"/>
        <v>594239</v>
      </c>
      <c r="L32" s="46">
        <f>'[1]9. Vzdelávanie'!$K$27</f>
        <v>594239</v>
      </c>
      <c r="M32" s="46">
        <f>'[1]9. Vzdelávanie'!$L$27</f>
        <v>0</v>
      </c>
      <c r="N32" s="51">
        <f>'[1]9. Vzdelávanie'!$M$27</f>
        <v>0</v>
      </c>
    </row>
    <row r="33" spans="1:14" ht="15.75" x14ac:dyDescent="0.25">
      <c r="A33" s="44">
        <v>3</v>
      </c>
      <c r="B33" s="52" t="s">
        <v>64</v>
      </c>
      <c r="C33" s="45">
        <f t="shared" si="7"/>
        <v>941396</v>
      </c>
      <c r="D33" s="46">
        <f>'[1]9. Vzdelávanie'!$E$28</f>
        <v>941396</v>
      </c>
      <c r="E33" s="46">
        <f>'[1]9. Vzdelávanie'!$F$28</f>
        <v>0</v>
      </c>
      <c r="F33" s="47">
        <f>'[1]9. Vzdelávanie'!$G$28</f>
        <v>0</v>
      </c>
      <c r="G33" s="48">
        <f t="shared" si="8"/>
        <v>0</v>
      </c>
      <c r="H33" s="49">
        <f>'[1]9. Vzdelávanie'!$H$28</f>
        <v>0</v>
      </c>
      <c r="I33" s="49">
        <f>'[1]9. Vzdelávanie'!$I$28</f>
        <v>0</v>
      </c>
      <c r="J33" s="50">
        <f>'[1]9. Vzdelávanie'!$J$28</f>
        <v>0</v>
      </c>
      <c r="K33" s="45">
        <f t="shared" si="9"/>
        <v>941396</v>
      </c>
      <c r="L33" s="46">
        <f>'[1]9. Vzdelávanie'!$K$28</f>
        <v>941396</v>
      </c>
      <c r="M33" s="46">
        <f>'[1]9. Vzdelávanie'!$L$28</f>
        <v>0</v>
      </c>
      <c r="N33" s="51">
        <f>'[1]9. Vzdelávanie'!$M$28</f>
        <v>0</v>
      </c>
    </row>
    <row r="34" spans="1:14" ht="15.75" x14ac:dyDescent="0.25">
      <c r="A34" s="44">
        <v>4</v>
      </c>
      <c r="B34" s="52" t="s">
        <v>65</v>
      </c>
      <c r="C34" s="45">
        <f t="shared" si="7"/>
        <v>649510</v>
      </c>
      <c r="D34" s="46">
        <f>'[1]9. Vzdelávanie'!$E$30</f>
        <v>647760</v>
      </c>
      <c r="E34" s="46">
        <f>'[1]9. Vzdelávanie'!$F$30</f>
        <v>1750</v>
      </c>
      <c r="F34" s="47">
        <f>'[1]9. Vzdelávanie'!$G$30</f>
        <v>0</v>
      </c>
      <c r="G34" s="48">
        <f t="shared" si="8"/>
        <v>-762</v>
      </c>
      <c r="H34" s="49">
        <f>'[1]9. Vzdelávanie'!$H$30</f>
        <v>988</v>
      </c>
      <c r="I34" s="49">
        <f>'[1]9. Vzdelávanie'!$I$30</f>
        <v>-1750</v>
      </c>
      <c r="J34" s="50">
        <f>'[1]9. Vzdelávanie'!$J$30</f>
        <v>0</v>
      </c>
      <c r="K34" s="45">
        <f t="shared" si="9"/>
        <v>648748</v>
      </c>
      <c r="L34" s="46">
        <f>'[1]9. Vzdelávanie'!$K$30</f>
        <v>648748</v>
      </c>
      <c r="M34" s="46">
        <f>'[1]9. Vzdelávanie'!$L$30</f>
        <v>0</v>
      </c>
      <c r="N34" s="51">
        <f>'[1]9. Vzdelávanie'!$M$30</f>
        <v>0</v>
      </c>
    </row>
    <row r="35" spans="1:14" ht="15.75" x14ac:dyDescent="0.25">
      <c r="A35" s="44">
        <v>5</v>
      </c>
      <c r="B35" s="52" t="s">
        <v>66</v>
      </c>
      <c r="C35" s="45">
        <f t="shared" si="7"/>
        <v>657844</v>
      </c>
      <c r="D35" s="46">
        <f>'[1]9. Vzdelávanie'!$E$31</f>
        <v>657844</v>
      </c>
      <c r="E35" s="46">
        <f>'[1]9. Vzdelávanie'!$F$31</f>
        <v>0</v>
      </c>
      <c r="F35" s="47">
        <f>'[1]9. Vzdelávanie'!$G$31</f>
        <v>0</v>
      </c>
      <c r="G35" s="48">
        <f t="shared" si="8"/>
        <v>0</v>
      </c>
      <c r="H35" s="49">
        <f>'[1]9. Vzdelávanie'!$H$31</f>
        <v>0</v>
      </c>
      <c r="I35" s="49">
        <f>'[1]9. Vzdelávanie'!$I$31</f>
        <v>0</v>
      </c>
      <c r="J35" s="50">
        <f>'[1]9. Vzdelávanie'!$J$31</f>
        <v>0</v>
      </c>
      <c r="K35" s="45">
        <f t="shared" si="9"/>
        <v>657844</v>
      </c>
      <c r="L35" s="46">
        <f>'[1]9. Vzdelávanie'!$K$31</f>
        <v>657844</v>
      </c>
      <c r="M35" s="46">
        <f>'[1]9. Vzdelávanie'!$L$31</f>
        <v>0</v>
      </c>
      <c r="N35" s="51">
        <f>'[1]9. Vzdelávanie'!$M$31</f>
        <v>0</v>
      </c>
    </row>
    <row r="36" spans="1:14" ht="15.75" x14ac:dyDescent="0.25">
      <c r="A36" s="44">
        <v>6</v>
      </c>
      <c r="B36" s="52" t="s">
        <v>67</v>
      </c>
      <c r="C36" s="45">
        <f t="shared" si="7"/>
        <v>348791</v>
      </c>
      <c r="D36" s="46">
        <f>'[1]9. Vzdelávanie'!$E$32</f>
        <v>347041</v>
      </c>
      <c r="E36" s="46">
        <f>'[1]9. Vzdelávanie'!$F$32</f>
        <v>1750</v>
      </c>
      <c r="F36" s="47">
        <f>'[1]9. Vzdelávanie'!$G$32</f>
        <v>0</v>
      </c>
      <c r="G36" s="48">
        <f t="shared" si="8"/>
        <v>-1750</v>
      </c>
      <c r="H36" s="49">
        <f>'[1]9. Vzdelávanie'!$H$32</f>
        <v>0</v>
      </c>
      <c r="I36" s="49">
        <f>'[1]9. Vzdelávanie'!$I$32</f>
        <v>-1750</v>
      </c>
      <c r="J36" s="50">
        <f>'[1]9. Vzdelávanie'!$J$32</f>
        <v>0</v>
      </c>
      <c r="K36" s="45">
        <f t="shared" si="9"/>
        <v>347041</v>
      </c>
      <c r="L36" s="46">
        <f>'[1]9. Vzdelávanie'!$K$32</f>
        <v>347041</v>
      </c>
      <c r="M36" s="46">
        <f>'[1]9. Vzdelávanie'!$L$32</f>
        <v>0</v>
      </c>
      <c r="N36" s="51">
        <f>'[1]9. Vzdelávanie'!$M$32</f>
        <v>0</v>
      </c>
    </row>
    <row r="37" spans="1:14" ht="15.75" x14ac:dyDescent="0.25">
      <c r="A37" s="73" t="s">
        <v>68</v>
      </c>
      <c r="B37" s="52" t="s">
        <v>69</v>
      </c>
      <c r="C37" s="45">
        <f t="shared" ref="C37:N37" si="10">SUM(C38:C39)</f>
        <v>514404</v>
      </c>
      <c r="D37" s="46">
        <f t="shared" si="10"/>
        <v>514404</v>
      </c>
      <c r="E37" s="46">
        <f t="shared" si="10"/>
        <v>0</v>
      </c>
      <c r="F37" s="47">
        <f t="shared" si="10"/>
        <v>0</v>
      </c>
      <c r="G37" s="48">
        <f>SUM(G38:G39)</f>
        <v>-2000</v>
      </c>
      <c r="H37" s="49">
        <f>SUM(H38:H39)</f>
        <v>-2000</v>
      </c>
      <c r="I37" s="49">
        <f>SUM(I38:I39)</f>
        <v>0</v>
      </c>
      <c r="J37" s="50">
        <f>SUM(J38:J39)</f>
        <v>0</v>
      </c>
      <c r="K37" s="45">
        <f t="shared" si="10"/>
        <v>512404</v>
      </c>
      <c r="L37" s="46">
        <f t="shared" si="10"/>
        <v>512404</v>
      </c>
      <c r="M37" s="46">
        <f t="shared" si="10"/>
        <v>0</v>
      </c>
      <c r="N37" s="51">
        <f t="shared" si="10"/>
        <v>0</v>
      </c>
    </row>
    <row r="38" spans="1:14" ht="15.75" x14ac:dyDescent="0.25">
      <c r="A38" s="44">
        <v>1</v>
      </c>
      <c r="B38" s="52" t="s">
        <v>70</v>
      </c>
      <c r="C38" s="45">
        <f t="shared" ref="C38:C49" si="11">SUM(D38:F38)</f>
        <v>361682</v>
      </c>
      <c r="D38" s="46">
        <f>'[1]9. Vzdelávanie'!$E$35</f>
        <v>361682</v>
      </c>
      <c r="E38" s="46">
        <f>'[1]9. Vzdelávanie'!$F$35</f>
        <v>0</v>
      </c>
      <c r="F38" s="47">
        <f>'[1]9. Vzdelávanie'!$G$35</f>
        <v>0</v>
      </c>
      <c r="G38" s="48">
        <f t="shared" ref="G38:G49" si="12">SUM(H38:J38)</f>
        <v>-2000</v>
      </c>
      <c r="H38" s="49">
        <f>'[1]9. Vzdelávanie'!$H$35</f>
        <v>-2000</v>
      </c>
      <c r="I38" s="49">
        <f>'[1]9. Vzdelávanie'!$I$35</f>
        <v>0</v>
      </c>
      <c r="J38" s="50">
        <f>'[1]9. Vzdelávanie'!$J$35</f>
        <v>0</v>
      </c>
      <c r="K38" s="45">
        <f t="shared" ref="K38:K49" si="13">SUM(L38:N38)</f>
        <v>359682</v>
      </c>
      <c r="L38" s="46">
        <f>'[1]9. Vzdelávanie'!$K$35</f>
        <v>359682</v>
      </c>
      <c r="M38" s="46">
        <f>'[1]9. Vzdelávanie'!$L$35</f>
        <v>0</v>
      </c>
      <c r="N38" s="51">
        <f>'[1]9. Vzdelávanie'!$M$35</f>
        <v>0</v>
      </c>
    </row>
    <row r="39" spans="1:14" ht="15.75" x14ac:dyDescent="0.25">
      <c r="A39" s="44">
        <v>2</v>
      </c>
      <c r="B39" s="52" t="s">
        <v>71</v>
      </c>
      <c r="C39" s="45">
        <f t="shared" si="11"/>
        <v>152722</v>
      </c>
      <c r="D39" s="46">
        <f>'[1]9. Vzdelávanie'!$E$36</f>
        <v>152722</v>
      </c>
      <c r="E39" s="46">
        <f>'[1]9. Vzdelávanie'!$F$36</f>
        <v>0</v>
      </c>
      <c r="F39" s="47">
        <f>'[1]9. Vzdelávanie'!$G$36</f>
        <v>0</v>
      </c>
      <c r="G39" s="48">
        <f t="shared" si="12"/>
        <v>0</v>
      </c>
      <c r="H39" s="49">
        <f>'[1]9. Vzdelávanie'!$H$36</f>
        <v>0</v>
      </c>
      <c r="I39" s="49">
        <f>'[1]9. Vzdelávanie'!$I$36</f>
        <v>0</v>
      </c>
      <c r="J39" s="50">
        <f>'[1]9. Vzdelávanie'!$J$36</f>
        <v>0</v>
      </c>
      <c r="K39" s="45">
        <f t="shared" si="13"/>
        <v>152722</v>
      </c>
      <c r="L39" s="46">
        <f>'[1]9. Vzdelávanie'!$K$36</f>
        <v>152722</v>
      </c>
      <c r="M39" s="46">
        <f>'[1]9. Vzdelávanie'!$L$36</f>
        <v>0</v>
      </c>
      <c r="N39" s="51">
        <f>'[1]9. Vzdelávanie'!$M$36</f>
        <v>0</v>
      </c>
    </row>
    <row r="40" spans="1:14" ht="15.75" x14ac:dyDescent="0.25">
      <c r="A40" s="78" t="s">
        <v>72</v>
      </c>
      <c r="B40" s="52" t="s">
        <v>73</v>
      </c>
      <c r="C40" s="45">
        <f t="shared" si="11"/>
        <v>197186</v>
      </c>
      <c r="D40" s="46">
        <f>'[1]9. Vzdelávanie'!$E$37</f>
        <v>197186</v>
      </c>
      <c r="E40" s="46">
        <f>'[1]9. Vzdelávanie'!$F$37</f>
        <v>0</v>
      </c>
      <c r="F40" s="47">
        <f>'[1]9. Vzdelávanie'!$G$37</f>
        <v>0</v>
      </c>
      <c r="G40" s="48">
        <f t="shared" si="12"/>
        <v>23177</v>
      </c>
      <c r="H40" s="49">
        <f>'[1]9. Vzdelávanie'!$H$37</f>
        <v>23177</v>
      </c>
      <c r="I40" s="49">
        <f>'[1]9. Vzdelávanie'!$I$37</f>
        <v>0</v>
      </c>
      <c r="J40" s="50">
        <f>'[1]9. Vzdelávanie'!$J$37</f>
        <v>0</v>
      </c>
      <c r="K40" s="45">
        <f t="shared" si="13"/>
        <v>220363</v>
      </c>
      <c r="L40" s="46">
        <f>'[1]9. Vzdelávanie'!$K$37</f>
        <v>220363</v>
      </c>
      <c r="M40" s="46">
        <f>'[1]9. Vzdelávanie'!$L$37</f>
        <v>0</v>
      </c>
      <c r="N40" s="51">
        <f>'[1]9. Vzdelávanie'!$M$37</f>
        <v>0</v>
      </c>
    </row>
    <row r="41" spans="1:14" x14ac:dyDescent="0.25">
      <c r="A41" s="78" t="s">
        <v>74</v>
      </c>
      <c r="B41" s="79" t="s">
        <v>75</v>
      </c>
      <c r="C41" s="45">
        <f t="shared" si="11"/>
        <v>259770</v>
      </c>
      <c r="D41" s="46">
        <f>'[1]9. Vzdelávanie'!$E$49</f>
        <v>259770</v>
      </c>
      <c r="E41" s="46">
        <f>'[1]9. Vzdelávanie'!$F$49</f>
        <v>0</v>
      </c>
      <c r="F41" s="47">
        <f>'[1]9. Vzdelávanie'!$G$49</f>
        <v>0</v>
      </c>
      <c r="G41" s="48">
        <f t="shared" si="12"/>
        <v>29860</v>
      </c>
      <c r="H41" s="49">
        <f>'[1]9. Vzdelávanie'!$H$49</f>
        <v>29860</v>
      </c>
      <c r="I41" s="49">
        <f>'[1]9. Vzdelávanie'!$I$49</f>
        <v>0</v>
      </c>
      <c r="J41" s="50">
        <f>'[1]9. Vzdelávanie'!$J$49</f>
        <v>0</v>
      </c>
      <c r="K41" s="45">
        <f t="shared" si="13"/>
        <v>289630</v>
      </c>
      <c r="L41" s="46">
        <f>'[1]9. Vzdelávanie'!$K$49</f>
        <v>289630</v>
      </c>
      <c r="M41" s="46">
        <f>'[1]9. Vzdelávanie'!$L$49</f>
        <v>0</v>
      </c>
      <c r="N41" s="51">
        <f>'[1]9. Vzdelávanie'!$M$49</f>
        <v>0</v>
      </c>
    </row>
    <row r="42" spans="1:14" ht="15.75" thickBot="1" x14ac:dyDescent="0.3">
      <c r="A42" s="80" t="s">
        <v>76</v>
      </c>
      <c r="B42" s="81" t="s">
        <v>77</v>
      </c>
      <c r="C42" s="61">
        <f t="shared" si="11"/>
        <v>0</v>
      </c>
      <c r="D42" s="62">
        <f>'[1]9. Vzdelávanie'!$E$50</f>
        <v>0</v>
      </c>
      <c r="E42" s="62">
        <f>'[1]9. Vzdelávanie'!$F$50</f>
        <v>0</v>
      </c>
      <c r="F42" s="63">
        <f>'[1]9. Vzdelávanie'!$G$50</f>
        <v>0</v>
      </c>
      <c r="G42" s="53">
        <f t="shared" si="12"/>
        <v>10650</v>
      </c>
      <c r="H42" s="54">
        <f>'[1]9. Vzdelávanie'!$H$50</f>
        <v>5495</v>
      </c>
      <c r="I42" s="54">
        <f>'[1]9. Vzdelávanie'!$I$50</f>
        <v>5155</v>
      </c>
      <c r="J42" s="55">
        <f>'[1]9. Vzdelávanie'!$J$50</f>
        <v>0</v>
      </c>
      <c r="K42" s="61">
        <f t="shared" si="13"/>
        <v>10650</v>
      </c>
      <c r="L42" s="62">
        <f>'[1]9. Vzdelávanie'!$K$50</f>
        <v>5495</v>
      </c>
      <c r="M42" s="62">
        <f>'[1]9. Vzdelávanie'!$L$50</f>
        <v>5155</v>
      </c>
      <c r="N42" s="64">
        <f>'[1]9. Vzdelávanie'!$M$50</f>
        <v>0</v>
      </c>
    </row>
    <row r="43" spans="1:14" ht="16.5" thickBot="1" x14ac:dyDescent="0.3">
      <c r="A43" s="56" t="s">
        <v>78</v>
      </c>
      <c r="B43" s="82"/>
      <c r="C43" s="83">
        <f t="shared" si="11"/>
        <v>305580</v>
      </c>
      <c r="D43" s="40">
        <v>293690</v>
      </c>
      <c r="E43" s="40">
        <v>11890</v>
      </c>
      <c r="F43" s="41">
        <v>0</v>
      </c>
      <c r="G43" s="58">
        <f t="shared" si="12"/>
        <v>0</v>
      </c>
      <c r="H43" s="59">
        <v>0</v>
      </c>
      <c r="I43" s="59">
        <v>0</v>
      </c>
      <c r="J43" s="60">
        <v>0</v>
      </c>
      <c r="K43" s="39">
        <f t="shared" si="13"/>
        <v>305580</v>
      </c>
      <c r="L43" s="40">
        <v>293690</v>
      </c>
      <c r="M43" s="40">
        <v>11890</v>
      </c>
      <c r="N43" s="43">
        <v>0</v>
      </c>
    </row>
    <row r="44" spans="1:14" ht="16.5" thickBot="1" x14ac:dyDescent="0.3">
      <c r="A44" s="56" t="s">
        <v>79</v>
      </c>
      <c r="B44" s="82"/>
      <c r="C44" s="39">
        <f t="shared" si="11"/>
        <v>547886</v>
      </c>
      <c r="D44" s="40">
        <v>539446</v>
      </c>
      <c r="E44" s="40">
        <v>8440</v>
      </c>
      <c r="F44" s="41">
        <v>0</v>
      </c>
      <c r="G44" s="58">
        <f t="shared" si="12"/>
        <v>0</v>
      </c>
      <c r="H44" s="59">
        <v>0</v>
      </c>
      <c r="I44" s="59">
        <v>0</v>
      </c>
      <c r="J44" s="60">
        <v>0</v>
      </c>
      <c r="K44" s="39">
        <f t="shared" si="13"/>
        <v>547886</v>
      </c>
      <c r="L44" s="40">
        <v>539446</v>
      </c>
      <c r="M44" s="40">
        <v>8440</v>
      </c>
      <c r="N44" s="43">
        <v>0</v>
      </c>
    </row>
    <row r="45" spans="1:14" ht="16.5" thickBot="1" x14ac:dyDescent="0.3">
      <c r="A45" s="139" t="s">
        <v>80</v>
      </c>
      <c r="B45" s="143"/>
      <c r="C45" s="144">
        <f t="shared" si="11"/>
        <v>1074916</v>
      </c>
      <c r="D45" s="145">
        <v>194378</v>
      </c>
      <c r="E45" s="145">
        <v>880538</v>
      </c>
      <c r="F45" s="146">
        <v>0</v>
      </c>
      <c r="G45" s="147">
        <f t="shared" si="12"/>
        <v>0</v>
      </c>
      <c r="H45" s="148">
        <v>0</v>
      </c>
      <c r="I45" s="148">
        <v>0</v>
      </c>
      <c r="J45" s="149">
        <v>0</v>
      </c>
      <c r="K45" s="144">
        <f t="shared" si="13"/>
        <v>1074916</v>
      </c>
      <c r="L45" s="145">
        <v>194378</v>
      </c>
      <c r="M45" s="145">
        <v>880538</v>
      </c>
      <c r="N45" s="150">
        <v>0</v>
      </c>
    </row>
    <row r="46" spans="1:14" ht="16.5" thickBot="1" x14ac:dyDescent="0.3">
      <c r="A46" s="154" t="s">
        <v>81</v>
      </c>
      <c r="B46" s="176" t="s">
        <v>82</v>
      </c>
      <c r="C46" s="155">
        <f t="shared" si="11"/>
        <v>2190258</v>
      </c>
      <c r="D46" s="156">
        <v>666245</v>
      </c>
      <c r="E46" s="156">
        <v>1524013</v>
      </c>
      <c r="F46" s="157">
        <v>0</v>
      </c>
      <c r="G46" s="177">
        <f t="shared" si="12"/>
        <v>0</v>
      </c>
      <c r="H46" s="156">
        <v>0</v>
      </c>
      <c r="I46" s="156">
        <v>0</v>
      </c>
      <c r="J46" s="178">
        <v>0</v>
      </c>
      <c r="K46" s="155">
        <f t="shared" si="13"/>
        <v>2190258</v>
      </c>
      <c r="L46" s="156">
        <v>666245</v>
      </c>
      <c r="M46" s="156">
        <v>1524013</v>
      </c>
      <c r="N46" s="157">
        <v>0</v>
      </c>
    </row>
    <row r="47" spans="1:14" ht="17.25" thickBot="1" x14ac:dyDescent="0.35">
      <c r="A47" s="74" t="s">
        <v>83</v>
      </c>
      <c r="B47" s="84" t="s">
        <v>84</v>
      </c>
      <c r="C47" s="85">
        <f t="shared" si="11"/>
        <v>539139</v>
      </c>
      <c r="D47" s="86">
        <f>'[1]13. Sociálna starostlivosť'!$E$58</f>
        <v>539139</v>
      </c>
      <c r="E47" s="86">
        <f>'[1]13. Sociálna starostlivosť'!$F$58</f>
        <v>0</v>
      </c>
      <c r="F47" s="87">
        <f>'[1]13. Sociálna starostlivosť'!$G$58</f>
        <v>0</v>
      </c>
      <c r="G47" s="151">
        <f t="shared" si="12"/>
        <v>0</v>
      </c>
      <c r="H47" s="152">
        <f>'[1]13. Sociálna starostlivosť'!$H$58</f>
        <v>0</v>
      </c>
      <c r="I47" s="152">
        <f>'[1]13. Sociálna starostlivosť'!$I$58</f>
        <v>0</v>
      </c>
      <c r="J47" s="153">
        <f>'[1]13. Sociálna starostlivosť'!$J$58</f>
        <v>0</v>
      </c>
      <c r="K47" s="88">
        <f t="shared" si="13"/>
        <v>539139</v>
      </c>
      <c r="L47" s="86">
        <f>'[1]13. Sociálna starostlivosť'!$K$58</f>
        <v>539139</v>
      </c>
      <c r="M47" s="86">
        <f>'[1]13. Sociálna starostlivosť'!$L$58</f>
        <v>0</v>
      </c>
      <c r="N47" s="89">
        <f>'[1]13. Sociálna starostlivosť'!$M$58</f>
        <v>0</v>
      </c>
    </row>
    <row r="48" spans="1:14" ht="17.25" thickBot="1" x14ac:dyDescent="0.35">
      <c r="A48" s="139" t="s">
        <v>85</v>
      </c>
      <c r="B48" s="179"/>
      <c r="C48" s="180">
        <f t="shared" si="11"/>
        <v>412250</v>
      </c>
      <c r="D48" s="181">
        <f>'[1]14. Bývanie'!$E$12</f>
        <v>342250</v>
      </c>
      <c r="E48" s="181">
        <f>'[1]14. Bývanie'!$F$12</f>
        <v>0</v>
      </c>
      <c r="F48" s="182">
        <f>'[1]14. Bývanie'!$G$12</f>
        <v>70000</v>
      </c>
      <c r="G48" s="183">
        <f t="shared" si="12"/>
        <v>0</v>
      </c>
      <c r="H48" s="184">
        <f>'[1]14. Bývanie'!$H$12</f>
        <v>0</v>
      </c>
      <c r="I48" s="184">
        <f>'[1]14. Bývanie'!$I$12</f>
        <v>0</v>
      </c>
      <c r="J48" s="182">
        <f>'[1]14. Bývanie'!$J$12</f>
        <v>0</v>
      </c>
      <c r="K48" s="180">
        <f t="shared" si="13"/>
        <v>412250</v>
      </c>
      <c r="L48" s="181">
        <f>'[1]14. Bývanie'!$K$12</f>
        <v>342250</v>
      </c>
      <c r="M48" s="181">
        <f>'[1]14. Bývanie'!$L$12</f>
        <v>0</v>
      </c>
      <c r="N48" s="182">
        <f>'[1]14. Bývanie'!$M$12</f>
        <v>70000</v>
      </c>
    </row>
    <row r="49" spans="1:14" ht="16.5" thickBot="1" x14ac:dyDescent="0.3">
      <c r="A49" s="141" t="s">
        <v>86</v>
      </c>
      <c r="B49" s="185"/>
      <c r="C49" s="158">
        <f t="shared" si="11"/>
        <v>1435660</v>
      </c>
      <c r="D49" s="91">
        <v>1262660</v>
      </c>
      <c r="E49" s="91">
        <v>0</v>
      </c>
      <c r="F49" s="94">
        <v>173000</v>
      </c>
      <c r="G49" s="93">
        <f t="shared" si="12"/>
        <v>0</v>
      </c>
      <c r="H49" s="94">
        <v>0</v>
      </c>
      <c r="I49" s="94">
        <v>0</v>
      </c>
      <c r="J49" s="92">
        <v>0</v>
      </c>
      <c r="K49" s="158">
        <f t="shared" si="13"/>
        <v>1435660</v>
      </c>
      <c r="L49" s="91">
        <v>1262660</v>
      </c>
      <c r="M49" s="91">
        <v>0</v>
      </c>
      <c r="N49" s="92">
        <v>173000</v>
      </c>
    </row>
    <row r="50" spans="1:14" x14ac:dyDescent="0.25">
      <c r="E50" s="31"/>
      <c r="F50" s="31"/>
      <c r="G50" s="31"/>
      <c r="H50" s="31"/>
      <c r="I50" s="31"/>
      <c r="J50" s="31"/>
      <c r="M50" s="31"/>
      <c r="N50" s="31"/>
    </row>
    <row r="51" spans="1:14" x14ac:dyDescent="0.25">
      <c r="E51" s="31"/>
      <c r="F51" s="31"/>
      <c r="G51" s="31"/>
      <c r="H51" s="31"/>
      <c r="I51" s="31"/>
      <c r="J51" s="31"/>
      <c r="M51" s="31"/>
      <c r="N51" s="31"/>
    </row>
    <row r="52" spans="1:14" x14ac:dyDescent="0.25">
      <c r="E52" s="31"/>
      <c r="F52" s="31"/>
      <c r="G52" s="31"/>
      <c r="H52" s="31"/>
      <c r="I52" s="31"/>
      <c r="J52" s="31"/>
      <c r="M52" s="31"/>
      <c r="N52" s="31"/>
    </row>
    <row r="53" spans="1:14" x14ac:dyDescent="0.25">
      <c r="E53" s="31"/>
      <c r="F53" s="31"/>
      <c r="G53" s="31"/>
      <c r="H53" s="31"/>
      <c r="I53" s="31"/>
      <c r="J53" s="31"/>
      <c r="M53" s="31"/>
      <c r="N53" s="31"/>
    </row>
    <row r="54" spans="1:14" x14ac:dyDescent="0.25">
      <c r="E54" s="31"/>
      <c r="F54" s="31"/>
      <c r="G54" s="31"/>
      <c r="H54" s="31"/>
      <c r="I54" s="31"/>
      <c r="J54" s="31"/>
      <c r="M54" s="31"/>
      <c r="N54" s="31"/>
    </row>
    <row r="55" spans="1:14" x14ac:dyDescent="0.25">
      <c r="E55" s="31"/>
      <c r="F55" s="31"/>
      <c r="G55" s="31"/>
      <c r="H55" s="31"/>
      <c r="I55" s="31"/>
      <c r="J55" s="31"/>
      <c r="M55" s="31"/>
      <c r="N55" s="31"/>
    </row>
    <row r="56" spans="1:14" x14ac:dyDescent="0.25">
      <c r="E56" s="31"/>
      <c r="F56" s="31"/>
      <c r="G56" s="31"/>
      <c r="H56" s="31"/>
      <c r="I56" s="31"/>
      <c r="J56" s="31"/>
      <c r="M56" s="31"/>
      <c r="N56" s="31"/>
    </row>
    <row r="57" spans="1:14" x14ac:dyDescent="0.25">
      <c r="E57" s="31"/>
      <c r="F57" s="31"/>
      <c r="G57" s="31"/>
      <c r="H57" s="31"/>
      <c r="I57" s="31"/>
      <c r="J57" s="31"/>
      <c r="M57" s="31"/>
      <c r="N57" s="31"/>
    </row>
    <row r="58" spans="1:14" x14ac:dyDescent="0.25">
      <c r="E58" s="31"/>
      <c r="F58" s="31"/>
      <c r="G58" s="31"/>
      <c r="H58" s="31"/>
      <c r="I58" s="31"/>
      <c r="J58" s="31"/>
      <c r="M58" s="31"/>
      <c r="N58" s="31"/>
    </row>
    <row r="59" spans="1:14" x14ac:dyDescent="0.25">
      <c r="E59" s="31"/>
      <c r="F59" s="31"/>
      <c r="G59" s="31"/>
      <c r="H59" s="31"/>
      <c r="I59" s="31"/>
      <c r="J59" s="31"/>
      <c r="M59" s="31"/>
      <c r="N59" s="31"/>
    </row>
    <row r="60" spans="1:14" x14ac:dyDescent="0.25">
      <c r="E60" s="31"/>
      <c r="F60" s="31"/>
      <c r="G60" s="31"/>
      <c r="H60" s="31"/>
      <c r="I60" s="31"/>
      <c r="J60" s="31"/>
      <c r="M60" s="31"/>
      <c r="N60" s="31"/>
    </row>
    <row r="61" spans="1:14" x14ac:dyDescent="0.25">
      <c r="E61" s="31"/>
      <c r="F61" s="31"/>
      <c r="G61" s="31"/>
      <c r="H61" s="31"/>
      <c r="I61" s="31"/>
      <c r="J61" s="31"/>
      <c r="M61" s="31"/>
      <c r="N61" s="31"/>
    </row>
    <row r="62" spans="1:14" x14ac:dyDescent="0.25">
      <c r="E62" s="31"/>
      <c r="F62" s="31"/>
      <c r="G62" s="31"/>
      <c r="H62" s="31"/>
      <c r="I62" s="31"/>
      <c r="J62" s="31"/>
      <c r="M62" s="31"/>
      <c r="N62" s="31"/>
    </row>
    <row r="63" spans="1:14" x14ac:dyDescent="0.25">
      <c r="E63" s="31"/>
      <c r="F63" s="31"/>
      <c r="G63" s="31"/>
      <c r="H63" s="31"/>
      <c r="I63" s="31"/>
      <c r="J63" s="31"/>
      <c r="M63" s="31"/>
      <c r="N63" s="31"/>
    </row>
    <row r="64" spans="1:14" x14ac:dyDescent="0.25">
      <c r="E64" s="31"/>
      <c r="F64" s="31"/>
      <c r="G64" s="31"/>
      <c r="H64" s="31"/>
      <c r="I64" s="31"/>
      <c r="J64" s="31"/>
      <c r="M64" s="31"/>
      <c r="N64" s="31"/>
    </row>
    <row r="65" spans="5:14" x14ac:dyDescent="0.25">
      <c r="E65" s="31"/>
      <c r="F65" s="31"/>
      <c r="G65" s="31"/>
      <c r="H65" s="31"/>
      <c r="I65" s="31"/>
      <c r="J65" s="31"/>
      <c r="M65" s="31"/>
      <c r="N65" s="31"/>
    </row>
    <row r="66" spans="5:14" x14ac:dyDescent="0.25">
      <c r="E66" s="31"/>
      <c r="F66" s="31"/>
      <c r="G66" s="31"/>
      <c r="H66" s="31"/>
      <c r="I66" s="31"/>
      <c r="J66" s="31"/>
      <c r="M66" s="31"/>
      <c r="N66" s="31"/>
    </row>
    <row r="67" spans="5:14" x14ac:dyDescent="0.25">
      <c r="E67" s="31"/>
      <c r="F67" s="31"/>
      <c r="G67" s="31"/>
      <c r="H67" s="31"/>
      <c r="I67" s="31"/>
      <c r="J67" s="31"/>
      <c r="M67" s="31"/>
      <c r="N67" s="31"/>
    </row>
    <row r="68" spans="5:14" x14ac:dyDescent="0.25">
      <c r="E68" s="31"/>
      <c r="F68" s="31"/>
      <c r="G68" s="31"/>
      <c r="H68" s="31"/>
      <c r="I68" s="31"/>
      <c r="J68" s="31"/>
      <c r="M68" s="31"/>
      <c r="N68" s="31"/>
    </row>
    <row r="69" spans="5:14" x14ac:dyDescent="0.25">
      <c r="E69" s="31"/>
      <c r="F69" s="31"/>
      <c r="G69" s="31"/>
      <c r="H69" s="31"/>
      <c r="I69" s="31"/>
      <c r="J69" s="31"/>
      <c r="M69" s="31"/>
      <c r="N69" s="31"/>
    </row>
    <row r="70" spans="5:14" x14ac:dyDescent="0.25">
      <c r="E70" s="31"/>
      <c r="F70" s="31"/>
      <c r="G70" s="31"/>
      <c r="H70" s="31"/>
      <c r="I70" s="31"/>
      <c r="J70" s="31"/>
      <c r="M70" s="31"/>
      <c r="N70" s="31"/>
    </row>
    <row r="71" spans="5:14" x14ac:dyDescent="0.25">
      <c r="E71" s="31"/>
      <c r="F71" s="31"/>
      <c r="G71" s="31"/>
      <c r="H71" s="31"/>
      <c r="I71" s="31"/>
      <c r="J71" s="31"/>
      <c r="M71" s="31"/>
      <c r="N71" s="31"/>
    </row>
    <row r="72" spans="5:14" x14ac:dyDescent="0.25">
      <c r="E72" s="31"/>
      <c r="F72" s="31"/>
      <c r="G72" s="31"/>
      <c r="H72" s="31"/>
      <c r="I72" s="31"/>
      <c r="J72" s="31"/>
      <c r="M72" s="31"/>
      <c r="N72" s="31"/>
    </row>
    <row r="73" spans="5:14" x14ac:dyDescent="0.25">
      <c r="E73" s="31"/>
      <c r="F73" s="31"/>
      <c r="G73" s="31"/>
      <c r="H73" s="31"/>
      <c r="I73" s="31"/>
      <c r="J73" s="31"/>
      <c r="M73" s="31"/>
      <c r="N73" s="31"/>
    </row>
    <row r="74" spans="5:14" x14ac:dyDescent="0.25">
      <c r="E74" s="31"/>
      <c r="F74" s="31"/>
      <c r="G74" s="31"/>
      <c r="H74" s="31"/>
      <c r="I74" s="31"/>
      <c r="J74" s="31"/>
      <c r="M74" s="31"/>
      <c r="N74" s="31"/>
    </row>
    <row r="75" spans="5:14" x14ac:dyDescent="0.25">
      <c r="E75" s="31"/>
      <c r="F75" s="31"/>
      <c r="G75" s="31"/>
      <c r="H75" s="31"/>
      <c r="I75" s="31"/>
      <c r="J75" s="31"/>
      <c r="M75" s="31"/>
      <c r="N75" s="31"/>
    </row>
    <row r="76" spans="5:14" x14ac:dyDescent="0.25">
      <c r="E76" s="31"/>
      <c r="F76" s="31"/>
      <c r="G76" s="31"/>
      <c r="H76" s="31"/>
      <c r="I76" s="31"/>
      <c r="J76" s="31"/>
      <c r="M76" s="31"/>
      <c r="N76" s="31"/>
    </row>
    <row r="77" spans="5:14" x14ac:dyDescent="0.25">
      <c r="E77" s="31"/>
      <c r="F77" s="31"/>
      <c r="G77" s="31"/>
      <c r="H77" s="31"/>
      <c r="I77" s="31"/>
      <c r="J77" s="31"/>
      <c r="M77" s="31"/>
      <c r="N77" s="31"/>
    </row>
    <row r="78" spans="5:14" x14ac:dyDescent="0.25">
      <c r="E78" s="31"/>
      <c r="F78" s="31"/>
      <c r="G78" s="31"/>
      <c r="H78" s="31"/>
      <c r="I78" s="31"/>
      <c r="J78" s="31"/>
      <c r="M78" s="31"/>
      <c r="N78" s="31"/>
    </row>
    <row r="79" spans="5:14" x14ac:dyDescent="0.25">
      <c r="E79" s="31"/>
      <c r="F79" s="31"/>
      <c r="G79" s="31"/>
      <c r="H79" s="31"/>
      <c r="I79" s="31"/>
      <c r="J79" s="31"/>
      <c r="M79" s="31"/>
      <c r="N79" s="31"/>
    </row>
    <row r="80" spans="5:14" x14ac:dyDescent="0.25">
      <c r="E80" s="31"/>
      <c r="F80" s="31"/>
      <c r="G80" s="31"/>
      <c r="H80" s="31"/>
      <c r="I80" s="31"/>
      <c r="J80" s="31"/>
      <c r="M80" s="31"/>
      <c r="N80" s="31"/>
    </row>
    <row r="81" spans="5:14" x14ac:dyDescent="0.25">
      <c r="E81" s="31"/>
      <c r="F81" s="31"/>
      <c r="G81" s="31"/>
      <c r="H81" s="31"/>
      <c r="I81" s="31"/>
      <c r="J81" s="31"/>
      <c r="M81" s="31"/>
      <c r="N81" s="31"/>
    </row>
    <row r="82" spans="5:14" x14ac:dyDescent="0.25">
      <c r="E82" s="31"/>
      <c r="F82" s="31"/>
      <c r="G82" s="31"/>
      <c r="H82" s="31"/>
      <c r="I82" s="31"/>
      <c r="J82" s="31"/>
      <c r="M82" s="31"/>
      <c r="N82" s="31"/>
    </row>
    <row r="83" spans="5:14" x14ac:dyDescent="0.25">
      <c r="E83" s="31"/>
      <c r="F83" s="31"/>
      <c r="G83" s="31"/>
      <c r="H83" s="31"/>
      <c r="I83" s="31"/>
      <c r="J83" s="31"/>
      <c r="M83" s="31"/>
      <c r="N83" s="31"/>
    </row>
    <row r="84" spans="5:14" x14ac:dyDescent="0.25">
      <c r="E84" s="31"/>
      <c r="F84" s="31"/>
      <c r="G84" s="31"/>
      <c r="H84" s="31"/>
      <c r="I84" s="31"/>
      <c r="J84" s="31"/>
      <c r="M84" s="31"/>
      <c r="N84" s="31"/>
    </row>
    <row r="85" spans="5:14" x14ac:dyDescent="0.25">
      <c r="E85" s="31"/>
      <c r="F85" s="31"/>
      <c r="G85" s="31"/>
      <c r="H85" s="31"/>
      <c r="I85" s="31"/>
      <c r="J85" s="31"/>
      <c r="M85" s="31"/>
      <c r="N85" s="31"/>
    </row>
    <row r="86" spans="5:14" x14ac:dyDescent="0.25">
      <c r="E86" s="31"/>
      <c r="F86" s="31"/>
      <c r="G86" s="31"/>
      <c r="H86" s="31"/>
      <c r="I86" s="31"/>
      <c r="J86" s="31"/>
      <c r="M86" s="31"/>
      <c r="N86" s="31"/>
    </row>
    <row r="87" spans="5:14" x14ac:dyDescent="0.25">
      <c r="E87" s="31"/>
      <c r="F87" s="31"/>
      <c r="G87" s="31"/>
      <c r="H87" s="31"/>
      <c r="I87" s="31"/>
      <c r="J87" s="31"/>
      <c r="M87" s="31"/>
      <c r="N87" s="31"/>
    </row>
    <row r="88" spans="5:14" x14ac:dyDescent="0.25">
      <c r="E88" s="31"/>
      <c r="F88" s="31"/>
      <c r="G88" s="31"/>
      <c r="H88" s="31"/>
      <c r="I88" s="31"/>
      <c r="J88" s="31"/>
      <c r="M88" s="31"/>
      <c r="N88" s="31"/>
    </row>
    <row r="89" spans="5:14" x14ac:dyDescent="0.25">
      <c r="E89" s="31"/>
      <c r="F89" s="31"/>
      <c r="G89" s="31"/>
      <c r="H89" s="31"/>
      <c r="I89" s="31"/>
      <c r="J89" s="31"/>
      <c r="M89" s="31"/>
      <c r="N89" s="31"/>
    </row>
    <row r="90" spans="5:14" x14ac:dyDescent="0.25">
      <c r="E90" s="31"/>
      <c r="F90" s="31"/>
      <c r="G90" s="31"/>
      <c r="H90" s="31"/>
      <c r="I90" s="31"/>
      <c r="J90" s="31"/>
      <c r="M90" s="31"/>
      <c r="N90" s="31"/>
    </row>
    <row r="91" spans="5:14" x14ac:dyDescent="0.25">
      <c r="E91" s="31"/>
      <c r="F91" s="31"/>
      <c r="G91" s="31"/>
      <c r="H91" s="31"/>
      <c r="I91" s="31"/>
      <c r="J91" s="31"/>
      <c r="M91" s="31"/>
      <c r="N91" s="31"/>
    </row>
    <row r="92" spans="5:14" x14ac:dyDescent="0.25">
      <c r="E92" s="31"/>
      <c r="F92" s="31"/>
      <c r="G92" s="31"/>
      <c r="H92" s="31"/>
      <c r="I92" s="31"/>
      <c r="J92" s="31"/>
      <c r="M92" s="31"/>
      <c r="N92" s="31"/>
    </row>
    <row r="93" spans="5:14" x14ac:dyDescent="0.25">
      <c r="E93" s="31"/>
      <c r="F93" s="31"/>
      <c r="G93" s="31"/>
      <c r="H93" s="31"/>
      <c r="I93" s="31"/>
      <c r="J93" s="31"/>
      <c r="M93" s="31"/>
      <c r="N93" s="31"/>
    </row>
    <row r="94" spans="5:14" x14ac:dyDescent="0.25">
      <c r="E94" s="31"/>
      <c r="F94" s="31"/>
      <c r="G94" s="31"/>
      <c r="H94" s="31"/>
      <c r="I94" s="31"/>
      <c r="J94" s="31"/>
      <c r="M94" s="31"/>
      <c r="N94" s="31"/>
    </row>
    <row r="95" spans="5:14" x14ac:dyDescent="0.25">
      <c r="E95" s="31"/>
      <c r="F95" s="31"/>
      <c r="G95" s="31"/>
      <c r="H95" s="31"/>
      <c r="I95" s="31"/>
      <c r="J95" s="31"/>
      <c r="M95" s="31"/>
      <c r="N95" s="31"/>
    </row>
    <row r="96" spans="5:14" x14ac:dyDescent="0.25">
      <c r="E96" s="31"/>
      <c r="F96" s="31"/>
      <c r="G96" s="31"/>
      <c r="H96" s="31"/>
      <c r="I96" s="31"/>
      <c r="J96" s="31"/>
      <c r="M96" s="31"/>
      <c r="N96" s="31"/>
    </row>
    <row r="97" spans="5:14" x14ac:dyDescent="0.25">
      <c r="E97" s="31"/>
      <c r="F97" s="31"/>
      <c r="G97" s="31"/>
      <c r="H97" s="31"/>
      <c r="I97" s="31"/>
      <c r="J97" s="31"/>
      <c r="M97" s="31"/>
      <c r="N97" s="31"/>
    </row>
    <row r="98" spans="5:14" x14ac:dyDescent="0.25">
      <c r="E98" s="31"/>
      <c r="F98" s="31"/>
      <c r="G98" s="31"/>
      <c r="H98" s="31"/>
      <c r="I98" s="31"/>
      <c r="J98" s="31"/>
      <c r="M98" s="31"/>
      <c r="N98" s="31"/>
    </row>
    <row r="99" spans="5:14" x14ac:dyDescent="0.25">
      <c r="E99" s="31"/>
      <c r="F99" s="31"/>
      <c r="G99" s="31"/>
      <c r="H99" s="31"/>
      <c r="I99" s="31"/>
      <c r="J99" s="31"/>
      <c r="M99" s="31"/>
      <c r="N99" s="31"/>
    </row>
    <row r="100" spans="5:14" x14ac:dyDescent="0.25">
      <c r="E100" s="31"/>
      <c r="F100" s="31"/>
      <c r="G100" s="31"/>
      <c r="H100" s="31"/>
      <c r="I100" s="31"/>
      <c r="J100" s="31"/>
      <c r="M100" s="31"/>
      <c r="N100" s="31"/>
    </row>
    <row r="101" spans="5:14" x14ac:dyDescent="0.25">
      <c r="E101" s="31"/>
      <c r="F101" s="31"/>
      <c r="G101" s="31"/>
      <c r="H101" s="31"/>
      <c r="I101" s="31"/>
      <c r="J101" s="31"/>
      <c r="M101" s="31"/>
      <c r="N101" s="31"/>
    </row>
    <row r="102" spans="5:14" x14ac:dyDescent="0.25">
      <c r="E102" s="31"/>
      <c r="F102" s="31"/>
      <c r="G102" s="31"/>
      <c r="H102" s="31"/>
      <c r="I102" s="31"/>
      <c r="J102" s="31"/>
      <c r="M102" s="31"/>
      <c r="N102" s="31"/>
    </row>
    <row r="103" spans="5:14" x14ac:dyDescent="0.25">
      <c r="E103" s="31"/>
      <c r="F103" s="31"/>
      <c r="G103" s="31"/>
      <c r="H103" s="31"/>
      <c r="I103" s="31"/>
      <c r="J103" s="31"/>
      <c r="M103" s="31"/>
      <c r="N103" s="31"/>
    </row>
    <row r="104" spans="5:14" x14ac:dyDescent="0.25">
      <c r="E104" s="31"/>
      <c r="F104" s="31"/>
      <c r="G104" s="31"/>
      <c r="H104" s="31"/>
      <c r="I104" s="31"/>
      <c r="J104" s="31"/>
      <c r="M104" s="31"/>
      <c r="N104" s="31"/>
    </row>
    <row r="105" spans="5:14" x14ac:dyDescent="0.25">
      <c r="E105" s="31"/>
      <c r="F105" s="31"/>
      <c r="G105" s="31"/>
      <c r="H105" s="31"/>
      <c r="I105" s="31"/>
      <c r="J105" s="31"/>
      <c r="M105" s="31"/>
      <c r="N105" s="31"/>
    </row>
    <row r="106" spans="5:14" x14ac:dyDescent="0.25">
      <c r="E106" s="31"/>
      <c r="F106" s="31"/>
      <c r="G106" s="31"/>
      <c r="H106" s="31"/>
      <c r="I106" s="31"/>
      <c r="J106" s="31"/>
      <c r="M106" s="31"/>
      <c r="N106" s="31"/>
    </row>
    <row r="107" spans="5:14" x14ac:dyDescent="0.25">
      <c r="E107" s="31"/>
      <c r="F107" s="31"/>
      <c r="G107" s="31"/>
      <c r="H107" s="31"/>
      <c r="I107" s="31"/>
      <c r="J107" s="31"/>
      <c r="M107" s="31"/>
      <c r="N107" s="31"/>
    </row>
    <row r="108" spans="5:14" x14ac:dyDescent="0.25">
      <c r="E108" s="31"/>
      <c r="F108" s="31"/>
      <c r="G108" s="31"/>
      <c r="H108" s="31"/>
      <c r="I108" s="31"/>
      <c r="J108" s="31"/>
      <c r="M108" s="31"/>
      <c r="N108" s="31"/>
    </row>
    <row r="109" spans="5:14" x14ac:dyDescent="0.25">
      <c r="E109" s="31"/>
      <c r="F109" s="31"/>
      <c r="G109" s="31"/>
      <c r="H109" s="31"/>
      <c r="I109" s="31"/>
      <c r="J109" s="31"/>
      <c r="M109" s="31"/>
      <c r="N109" s="31"/>
    </row>
    <row r="110" spans="5:14" x14ac:dyDescent="0.25">
      <c r="E110" s="31"/>
      <c r="F110" s="31"/>
      <c r="G110" s="31"/>
      <c r="H110" s="31"/>
      <c r="I110" s="31"/>
      <c r="J110" s="31"/>
      <c r="M110" s="31"/>
      <c r="N110" s="31"/>
    </row>
    <row r="111" spans="5:14" x14ac:dyDescent="0.25">
      <c r="E111" s="31"/>
      <c r="F111" s="31"/>
      <c r="G111" s="31"/>
      <c r="H111" s="31"/>
      <c r="I111" s="31"/>
      <c r="J111" s="31"/>
      <c r="M111" s="31"/>
      <c r="N111" s="31"/>
    </row>
    <row r="112" spans="5:14" x14ac:dyDescent="0.25">
      <c r="E112" s="31"/>
      <c r="F112" s="31"/>
      <c r="G112" s="31"/>
      <c r="H112" s="31"/>
      <c r="I112" s="31"/>
      <c r="J112" s="31"/>
      <c r="M112" s="31"/>
      <c r="N112" s="31"/>
    </row>
    <row r="113" spans="5:14" x14ac:dyDescent="0.25">
      <c r="E113" s="31"/>
      <c r="F113" s="31"/>
      <c r="G113" s="31"/>
      <c r="H113" s="31"/>
      <c r="I113" s="31"/>
      <c r="J113" s="31"/>
      <c r="M113" s="31"/>
      <c r="N113" s="31"/>
    </row>
    <row r="114" spans="5:14" x14ac:dyDescent="0.25">
      <c r="E114" s="31"/>
      <c r="F114" s="31"/>
      <c r="G114" s="31"/>
      <c r="H114" s="31"/>
      <c r="I114" s="31"/>
      <c r="J114" s="31"/>
      <c r="M114" s="31"/>
      <c r="N114" s="31"/>
    </row>
    <row r="115" spans="5:14" x14ac:dyDescent="0.25">
      <c r="E115" s="31"/>
      <c r="F115" s="31"/>
      <c r="G115" s="31"/>
      <c r="H115" s="31"/>
      <c r="I115" s="31"/>
      <c r="J115" s="31"/>
      <c r="M115" s="31"/>
      <c r="N115" s="31"/>
    </row>
    <row r="116" spans="5:14" x14ac:dyDescent="0.25">
      <c r="E116" s="31"/>
      <c r="F116" s="31"/>
      <c r="G116" s="31"/>
      <c r="H116" s="31"/>
      <c r="I116" s="31"/>
      <c r="J116" s="31"/>
      <c r="M116" s="31"/>
      <c r="N116" s="31"/>
    </row>
    <row r="117" spans="5:14" x14ac:dyDescent="0.25">
      <c r="E117" s="31"/>
      <c r="F117" s="31"/>
      <c r="G117" s="31"/>
      <c r="H117" s="31"/>
      <c r="I117" s="31"/>
      <c r="J117" s="31"/>
      <c r="M117" s="31"/>
      <c r="N117" s="31"/>
    </row>
    <row r="118" spans="5:14" x14ac:dyDescent="0.25">
      <c r="E118" s="31"/>
      <c r="F118" s="31"/>
      <c r="G118" s="31"/>
      <c r="H118" s="31"/>
      <c r="I118" s="31"/>
      <c r="J118" s="31"/>
      <c r="M118" s="31"/>
      <c r="N118" s="31"/>
    </row>
    <row r="119" spans="5:14" x14ac:dyDescent="0.25">
      <c r="E119" s="31"/>
      <c r="F119" s="31"/>
      <c r="G119" s="31"/>
      <c r="H119" s="31"/>
      <c r="I119" s="31"/>
      <c r="J119" s="31"/>
      <c r="M119" s="31"/>
      <c r="N119" s="31"/>
    </row>
    <row r="120" spans="5:14" x14ac:dyDescent="0.25">
      <c r="E120" s="31"/>
      <c r="F120" s="31"/>
      <c r="G120" s="31"/>
      <c r="H120" s="31"/>
      <c r="I120" s="31"/>
      <c r="J120" s="31"/>
      <c r="M120" s="31"/>
      <c r="N120" s="31"/>
    </row>
    <row r="121" spans="5:14" x14ac:dyDescent="0.25">
      <c r="E121" s="31"/>
      <c r="F121" s="31"/>
      <c r="G121" s="31"/>
      <c r="H121" s="31"/>
      <c r="I121" s="31"/>
      <c r="J121" s="31"/>
      <c r="M121" s="31"/>
      <c r="N121" s="31"/>
    </row>
    <row r="122" spans="5:14" x14ac:dyDescent="0.25">
      <c r="E122" s="31"/>
      <c r="F122" s="31"/>
      <c r="G122" s="31"/>
      <c r="H122" s="31"/>
      <c r="I122" s="31"/>
      <c r="J122" s="31"/>
      <c r="M122" s="31"/>
      <c r="N122" s="31"/>
    </row>
    <row r="123" spans="5:14" x14ac:dyDescent="0.25">
      <c r="E123" s="31"/>
      <c r="F123" s="31"/>
      <c r="G123" s="31"/>
      <c r="H123" s="31"/>
      <c r="I123" s="31"/>
      <c r="J123" s="31"/>
      <c r="M123" s="31"/>
      <c r="N123" s="31"/>
    </row>
    <row r="124" spans="5:14" x14ac:dyDescent="0.25">
      <c r="E124" s="31"/>
      <c r="F124" s="31"/>
      <c r="G124" s="31"/>
      <c r="H124" s="31"/>
      <c r="I124" s="31"/>
      <c r="J124" s="31"/>
      <c r="M124" s="31"/>
      <c r="N124" s="31"/>
    </row>
    <row r="125" spans="5:14" x14ac:dyDescent="0.25">
      <c r="E125" s="31"/>
      <c r="F125" s="31"/>
      <c r="G125" s="31"/>
      <c r="H125" s="31"/>
      <c r="I125" s="31"/>
      <c r="J125" s="31"/>
      <c r="M125" s="31"/>
      <c r="N125" s="31"/>
    </row>
    <row r="126" spans="5:14" x14ac:dyDescent="0.25">
      <c r="E126" s="31"/>
      <c r="F126" s="31"/>
      <c r="G126" s="31"/>
      <c r="H126" s="31"/>
      <c r="I126" s="31"/>
      <c r="J126" s="31"/>
      <c r="M126" s="31"/>
      <c r="N126" s="31"/>
    </row>
    <row r="127" spans="5:14" x14ac:dyDescent="0.25">
      <c r="E127" s="31"/>
      <c r="F127" s="31"/>
      <c r="G127" s="31"/>
      <c r="H127" s="31"/>
      <c r="I127" s="31"/>
      <c r="J127" s="31"/>
      <c r="M127" s="31"/>
      <c r="N127" s="31"/>
    </row>
    <row r="128" spans="5:14" x14ac:dyDescent="0.25">
      <c r="E128" s="31"/>
      <c r="F128" s="31"/>
      <c r="G128" s="31"/>
      <c r="H128" s="31"/>
      <c r="I128" s="31"/>
      <c r="J128" s="31"/>
      <c r="M128" s="31"/>
      <c r="N128" s="31"/>
    </row>
    <row r="129" spans="5:14" x14ac:dyDescent="0.25">
      <c r="E129" s="31"/>
      <c r="F129" s="31"/>
      <c r="G129" s="31"/>
      <c r="H129" s="31"/>
      <c r="I129" s="31"/>
      <c r="J129" s="31"/>
      <c r="M129" s="31"/>
      <c r="N129" s="31"/>
    </row>
    <row r="130" spans="5:14" x14ac:dyDescent="0.25">
      <c r="E130" s="31"/>
      <c r="F130" s="31"/>
      <c r="G130" s="31"/>
      <c r="H130" s="31"/>
      <c r="I130" s="31"/>
      <c r="J130" s="31"/>
      <c r="M130" s="31"/>
      <c r="N130" s="31"/>
    </row>
    <row r="131" spans="5:14" x14ac:dyDescent="0.25">
      <c r="E131" s="31"/>
      <c r="F131" s="31"/>
      <c r="G131" s="31"/>
      <c r="H131" s="31"/>
      <c r="I131" s="31"/>
      <c r="J131" s="31"/>
      <c r="M131" s="31"/>
      <c r="N131" s="31"/>
    </row>
    <row r="132" spans="5:14" x14ac:dyDescent="0.25">
      <c r="E132" s="31"/>
      <c r="F132" s="31"/>
      <c r="G132" s="31"/>
      <c r="H132" s="31"/>
      <c r="I132" s="31"/>
      <c r="J132" s="31"/>
      <c r="M132" s="31"/>
      <c r="N132" s="31"/>
    </row>
    <row r="133" spans="5:14" x14ac:dyDescent="0.25">
      <c r="E133" s="31"/>
      <c r="F133" s="31"/>
      <c r="G133" s="31"/>
      <c r="H133" s="31"/>
      <c r="I133" s="31"/>
      <c r="J133" s="31"/>
      <c r="M133" s="31"/>
      <c r="N133" s="31"/>
    </row>
    <row r="134" spans="5:14" x14ac:dyDescent="0.25">
      <c r="E134" s="31"/>
      <c r="F134" s="31"/>
      <c r="G134" s="31"/>
      <c r="H134" s="31"/>
      <c r="I134" s="31"/>
      <c r="J134" s="31"/>
      <c r="M134" s="31"/>
      <c r="N134" s="31"/>
    </row>
    <row r="135" spans="5:14" x14ac:dyDescent="0.25">
      <c r="E135" s="31"/>
      <c r="F135" s="31"/>
      <c r="G135" s="31"/>
      <c r="H135" s="31"/>
      <c r="I135" s="31"/>
      <c r="J135" s="31"/>
      <c r="M135" s="31"/>
      <c r="N135" s="31"/>
    </row>
    <row r="136" spans="5:14" x14ac:dyDescent="0.25">
      <c r="E136" s="31"/>
      <c r="F136" s="31"/>
      <c r="G136" s="31"/>
      <c r="H136" s="31"/>
      <c r="I136" s="31"/>
      <c r="J136" s="31"/>
      <c r="M136" s="31"/>
      <c r="N136" s="31"/>
    </row>
    <row r="137" spans="5:14" x14ac:dyDescent="0.25">
      <c r="E137" s="31"/>
      <c r="F137" s="31"/>
      <c r="G137" s="31"/>
      <c r="H137" s="31"/>
      <c r="I137" s="31"/>
      <c r="J137" s="31"/>
      <c r="M137" s="31"/>
      <c r="N137" s="31"/>
    </row>
    <row r="138" spans="5:14" x14ac:dyDescent="0.25">
      <c r="E138" s="31"/>
      <c r="F138" s="31"/>
      <c r="G138" s="31"/>
      <c r="H138" s="31"/>
      <c r="I138" s="31"/>
      <c r="J138" s="31"/>
      <c r="M138" s="31"/>
      <c r="N138" s="31"/>
    </row>
    <row r="139" spans="5:14" x14ac:dyDescent="0.25">
      <c r="E139" s="31"/>
      <c r="F139" s="31"/>
      <c r="G139" s="31"/>
      <c r="H139" s="31"/>
      <c r="I139" s="31"/>
      <c r="J139" s="31"/>
      <c r="M139" s="31"/>
      <c r="N139" s="31"/>
    </row>
    <row r="140" spans="5:14" x14ac:dyDescent="0.25">
      <c r="E140" s="31"/>
      <c r="F140" s="31"/>
      <c r="G140" s="31"/>
      <c r="H140" s="31"/>
      <c r="I140" s="31"/>
      <c r="J140" s="31"/>
      <c r="M140" s="31"/>
      <c r="N140" s="31"/>
    </row>
    <row r="141" spans="5:14" x14ac:dyDescent="0.25">
      <c r="E141" s="31"/>
      <c r="F141" s="31"/>
      <c r="G141" s="31"/>
      <c r="H141" s="31"/>
      <c r="I141" s="31"/>
      <c r="J141" s="31"/>
      <c r="M141" s="31"/>
      <c r="N141" s="31"/>
    </row>
    <row r="142" spans="5:14" x14ac:dyDescent="0.25">
      <c r="E142" s="31"/>
      <c r="F142" s="31"/>
      <c r="G142" s="31"/>
      <c r="H142" s="31"/>
      <c r="I142" s="31"/>
      <c r="J142" s="31"/>
      <c r="M142" s="31"/>
      <c r="N142" s="31"/>
    </row>
    <row r="143" spans="5:14" x14ac:dyDescent="0.25">
      <c r="E143" s="31"/>
      <c r="F143" s="31"/>
      <c r="G143" s="31"/>
      <c r="H143" s="31"/>
      <c r="I143" s="31"/>
      <c r="J143" s="31"/>
      <c r="M143" s="31"/>
      <c r="N143" s="31"/>
    </row>
    <row r="144" spans="5:14" x14ac:dyDescent="0.25">
      <c r="E144" s="31"/>
      <c r="F144" s="31"/>
      <c r="G144" s="31"/>
      <c r="H144" s="31"/>
      <c r="I144" s="31"/>
      <c r="J144" s="31"/>
      <c r="M144" s="31"/>
      <c r="N144" s="31"/>
    </row>
    <row r="145" spans="5:14" x14ac:dyDescent="0.25">
      <c r="E145" s="31"/>
      <c r="F145" s="31"/>
      <c r="G145" s="31"/>
      <c r="H145" s="31"/>
      <c r="I145" s="31"/>
      <c r="J145" s="31"/>
      <c r="M145" s="31"/>
      <c r="N145" s="31"/>
    </row>
    <row r="146" spans="5:14" x14ac:dyDescent="0.25">
      <c r="E146" s="31"/>
      <c r="F146" s="31"/>
      <c r="G146" s="31"/>
      <c r="H146" s="31"/>
      <c r="I146" s="31"/>
      <c r="J146" s="31"/>
      <c r="M146" s="31"/>
      <c r="N146" s="31"/>
    </row>
    <row r="147" spans="5:14" x14ac:dyDescent="0.25">
      <c r="E147" s="31"/>
      <c r="F147" s="31"/>
      <c r="G147" s="31"/>
      <c r="H147" s="31"/>
      <c r="I147" s="31"/>
      <c r="J147" s="31"/>
      <c r="M147" s="31"/>
      <c r="N147" s="31"/>
    </row>
    <row r="148" spans="5:14" x14ac:dyDescent="0.25">
      <c r="E148" s="31"/>
      <c r="F148" s="31"/>
      <c r="G148" s="31"/>
      <c r="H148" s="31"/>
      <c r="I148" s="31"/>
      <c r="J148" s="31"/>
      <c r="M148" s="31"/>
      <c r="N148" s="31"/>
    </row>
    <row r="149" spans="5:14" x14ac:dyDescent="0.25">
      <c r="E149" s="31"/>
      <c r="F149" s="31"/>
      <c r="G149" s="31"/>
      <c r="H149" s="31"/>
      <c r="I149" s="31"/>
      <c r="J149" s="31"/>
      <c r="M149" s="31"/>
      <c r="N149" s="31"/>
    </row>
    <row r="150" spans="5:14" x14ac:dyDescent="0.25">
      <c r="E150" s="31"/>
      <c r="F150" s="31"/>
      <c r="G150" s="31"/>
      <c r="H150" s="31"/>
      <c r="I150" s="31"/>
      <c r="J150" s="31"/>
      <c r="M150" s="31"/>
      <c r="N150" s="31"/>
    </row>
    <row r="151" spans="5:14" x14ac:dyDescent="0.25">
      <c r="E151" s="31"/>
      <c r="F151" s="31"/>
      <c r="G151" s="31"/>
      <c r="H151" s="31"/>
      <c r="I151" s="31"/>
      <c r="J151" s="31"/>
      <c r="M151" s="31"/>
      <c r="N151" s="31"/>
    </row>
    <row r="152" spans="5:14" x14ac:dyDescent="0.25">
      <c r="E152" s="31"/>
      <c r="F152" s="31"/>
      <c r="G152" s="31"/>
      <c r="H152" s="31"/>
      <c r="I152" s="31"/>
      <c r="J152" s="31"/>
      <c r="M152" s="31"/>
      <c r="N152" s="31"/>
    </row>
    <row r="153" spans="5:14" x14ac:dyDescent="0.25">
      <c r="E153" s="31"/>
      <c r="F153" s="31"/>
      <c r="G153" s="31"/>
      <c r="H153" s="31"/>
      <c r="I153" s="31"/>
      <c r="J153" s="31"/>
      <c r="M153" s="31"/>
      <c r="N153" s="31"/>
    </row>
    <row r="154" spans="5:14" x14ac:dyDescent="0.25">
      <c r="E154" s="31"/>
      <c r="F154" s="31"/>
      <c r="G154" s="31"/>
      <c r="H154" s="31"/>
      <c r="I154" s="31"/>
      <c r="J154" s="31"/>
      <c r="M154" s="31"/>
      <c r="N154" s="31"/>
    </row>
    <row r="155" spans="5:14" x14ac:dyDescent="0.25">
      <c r="E155" s="31"/>
      <c r="F155" s="31"/>
      <c r="G155" s="31"/>
      <c r="H155" s="31"/>
      <c r="I155" s="31"/>
      <c r="J155" s="31"/>
      <c r="M155" s="31"/>
      <c r="N155" s="31"/>
    </row>
    <row r="156" spans="5:14" x14ac:dyDescent="0.25">
      <c r="E156" s="31"/>
      <c r="F156" s="31"/>
      <c r="G156" s="31"/>
      <c r="H156" s="31"/>
      <c r="I156" s="31"/>
      <c r="J156" s="31"/>
      <c r="M156" s="31"/>
      <c r="N156" s="31"/>
    </row>
    <row r="157" spans="5:14" x14ac:dyDescent="0.25">
      <c r="E157" s="31"/>
      <c r="F157" s="31"/>
      <c r="G157" s="31"/>
      <c r="H157" s="31"/>
      <c r="I157" s="31"/>
      <c r="J157" s="31"/>
      <c r="M157" s="31"/>
      <c r="N157" s="31"/>
    </row>
    <row r="158" spans="5:14" x14ac:dyDescent="0.25">
      <c r="E158" s="31"/>
      <c r="F158" s="31"/>
      <c r="G158" s="31"/>
      <c r="H158" s="31"/>
      <c r="I158" s="31"/>
      <c r="J158" s="31"/>
      <c r="M158" s="31"/>
      <c r="N158" s="31"/>
    </row>
    <row r="159" spans="5:14" x14ac:dyDescent="0.25">
      <c r="E159" s="31"/>
      <c r="F159" s="31"/>
      <c r="G159" s="31"/>
      <c r="H159" s="31"/>
      <c r="I159" s="31"/>
      <c r="J159" s="31"/>
      <c r="M159" s="31"/>
      <c r="N159" s="31"/>
    </row>
    <row r="160" spans="5:14" x14ac:dyDescent="0.25">
      <c r="E160" s="31"/>
      <c r="F160" s="31"/>
      <c r="G160" s="31"/>
      <c r="H160" s="31"/>
      <c r="I160" s="31"/>
      <c r="J160" s="31"/>
      <c r="M160" s="31"/>
      <c r="N160" s="31"/>
    </row>
    <row r="161" spans="5:14" x14ac:dyDescent="0.25">
      <c r="E161" s="31"/>
      <c r="F161" s="31"/>
      <c r="G161" s="31"/>
      <c r="H161" s="31"/>
      <c r="I161" s="31"/>
      <c r="J161" s="31"/>
      <c r="M161" s="31"/>
      <c r="N161" s="31"/>
    </row>
    <row r="162" spans="5:14" x14ac:dyDescent="0.25">
      <c r="E162" s="31"/>
      <c r="F162" s="31"/>
      <c r="G162" s="31"/>
      <c r="H162" s="31"/>
      <c r="I162" s="31"/>
      <c r="J162" s="31"/>
      <c r="M162" s="31"/>
      <c r="N162" s="31"/>
    </row>
    <row r="163" spans="5:14" x14ac:dyDescent="0.25">
      <c r="E163" s="31"/>
      <c r="F163" s="31"/>
      <c r="G163" s="31"/>
      <c r="H163" s="31"/>
      <c r="I163" s="31"/>
      <c r="J163" s="31"/>
      <c r="M163" s="31"/>
      <c r="N163" s="31"/>
    </row>
    <row r="164" spans="5:14" x14ac:dyDescent="0.25">
      <c r="E164" s="31"/>
      <c r="F164" s="31"/>
      <c r="G164" s="31"/>
      <c r="H164" s="31"/>
      <c r="I164" s="31"/>
      <c r="J164" s="31"/>
      <c r="M164" s="31"/>
      <c r="N164" s="31"/>
    </row>
    <row r="165" spans="5:14" x14ac:dyDescent="0.25">
      <c r="E165" s="31"/>
      <c r="F165" s="31"/>
      <c r="G165" s="31"/>
      <c r="H165" s="31"/>
      <c r="I165" s="31"/>
      <c r="J165" s="31"/>
      <c r="M165" s="31"/>
      <c r="N165" s="31"/>
    </row>
    <row r="166" spans="5:14" x14ac:dyDescent="0.25">
      <c r="E166" s="31"/>
      <c r="F166" s="31"/>
      <c r="G166" s="31"/>
      <c r="H166" s="31"/>
      <c r="I166" s="31"/>
      <c r="J166" s="31"/>
      <c r="M166" s="31"/>
      <c r="N166" s="31"/>
    </row>
    <row r="167" spans="5:14" x14ac:dyDescent="0.25">
      <c r="E167" s="31"/>
      <c r="F167" s="31"/>
      <c r="G167" s="31"/>
      <c r="H167" s="31"/>
      <c r="I167" s="31"/>
      <c r="J167" s="31"/>
      <c r="M167" s="31"/>
      <c r="N167" s="31"/>
    </row>
    <row r="168" spans="5:14" x14ac:dyDescent="0.25">
      <c r="E168" s="31"/>
      <c r="F168" s="31"/>
      <c r="G168" s="31"/>
      <c r="H168" s="31"/>
      <c r="I168" s="31"/>
      <c r="J168" s="31"/>
      <c r="M168" s="31"/>
      <c r="N168" s="31"/>
    </row>
    <row r="169" spans="5:14" x14ac:dyDescent="0.25">
      <c r="E169" s="31"/>
      <c r="F169" s="31"/>
      <c r="G169" s="31"/>
      <c r="H169" s="31"/>
      <c r="I169" s="31"/>
      <c r="J169" s="31"/>
      <c r="M169" s="31"/>
      <c r="N169" s="31"/>
    </row>
    <row r="170" spans="5:14" x14ac:dyDescent="0.25">
      <c r="E170" s="31"/>
      <c r="F170" s="31"/>
      <c r="G170" s="31"/>
      <c r="H170" s="31"/>
      <c r="I170" s="31"/>
      <c r="J170" s="31"/>
      <c r="M170" s="31"/>
      <c r="N170" s="31"/>
    </row>
    <row r="171" spans="5:14" x14ac:dyDescent="0.25">
      <c r="E171" s="31"/>
      <c r="F171" s="31"/>
      <c r="G171" s="31"/>
      <c r="H171" s="31"/>
      <c r="I171" s="31"/>
      <c r="J171" s="31"/>
      <c r="M171" s="31"/>
      <c r="N171" s="31"/>
    </row>
    <row r="172" spans="5:14" x14ac:dyDescent="0.25">
      <c r="E172" s="31"/>
      <c r="F172" s="31"/>
      <c r="G172" s="31"/>
      <c r="H172" s="31"/>
      <c r="I172" s="31"/>
      <c r="J172" s="31"/>
      <c r="M172" s="31"/>
      <c r="N172" s="31"/>
    </row>
    <row r="173" spans="5:14" x14ac:dyDescent="0.25">
      <c r="E173" s="31"/>
      <c r="F173" s="31"/>
      <c r="G173" s="31"/>
      <c r="H173" s="31"/>
      <c r="I173" s="31"/>
      <c r="J173" s="31"/>
      <c r="M173" s="31"/>
      <c r="N173" s="31"/>
    </row>
    <row r="174" spans="5:14" x14ac:dyDescent="0.25">
      <c r="E174" s="31"/>
      <c r="F174" s="31"/>
      <c r="G174" s="31"/>
      <c r="H174" s="31"/>
      <c r="I174" s="31"/>
      <c r="J174" s="31"/>
      <c r="M174" s="31"/>
      <c r="N174" s="31"/>
    </row>
    <row r="175" spans="5:14" x14ac:dyDescent="0.25">
      <c r="E175" s="31"/>
      <c r="F175" s="31"/>
      <c r="G175" s="31"/>
      <c r="H175" s="31"/>
      <c r="I175" s="31"/>
      <c r="J175" s="31"/>
      <c r="M175" s="31"/>
      <c r="N175" s="31"/>
    </row>
    <row r="176" spans="5:14" x14ac:dyDescent="0.25">
      <c r="E176" s="31"/>
      <c r="F176" s="31"/>
      <c r="G176" s="31"/>
      <c r="H176" s="31"/>
      <c r="I176" s="31"/>
      <c r="J176" s="31"/>
      <c r="M176" s="31"/>
      <c r="N176" s="31"/>
    </row>
    <row r="177" spans="5:14" x14ac:dyDescent="0.25">
      <c r="E177" s="31"/>
      <c r="F177" s="31"/>
      <c r="G177" s="31"/>
      <c r="H177" s="31"/>
      <c r="I177" s="31"/>
      <c r="J177" s="31"/>
      <c r="M177" s="31"/>
      <c r="N177" s="31"/>
    </row>
    <row r="178" spans="5:14" x14ac:dyDescent="0.25">
      <c r="E178" s="31"/>
      <c r="F178" s="31"/>
      <c r="G178" s="31"/>
      <c r="H178" s="31"/>
      <c r="I178" s="31"/>
      <c r="J178" s="31"/>
      <c r="M178" s="31"/>
      <c r="N178" s="31"/>
    </row>
    <row r="179" spans="5:14" x14ac:dyDescent="0.25">
      <c r="E179" s="31"/>
      <c r="F179" s="31"/>
      <c r="G179" s="31"/>
      <c r="H179" s="31"/>
      <c r="I179" s="31"/>
      <c r="J179" s="31"/>
      <c r="M179" s="31"/>
      <c r="N179" s="31"/>
    </row>
    <row r="180" spans="5:14" x14ac:dyDescent="0.25">
      <c r="E180" s="31"/>
      <c r="F180" s="31"/>
      <c r="G180" s="31"/>
      <c r="H180" s="31"/>
      <c r="I180" s="31"/>
      <c r="J180" s="31"/>
      <c r="M180" s="31"/>
      <c r="N180" s="31"/>
    </row>
    <row r="181" spans="5:14" x14ac:dyDescent="0.25">
      <c r="E181" s="31"/>
      <c r="F181" s="31"/>
      <c r="G181" s="31"/>
      <c r="H181" s="31"/>
      <c r="I181" s="31"/>
      <c r="J181" s="31"/>
      <c r="M181" s="31"/>
      <c r="N181" s="31"/>
    </row>
    <row r="182" spans="5:14" x14ac:dyDescent="0.25">
      <c r="E182" s="31"/>
      <c r="F182" s="31"/>
      <c r="G182" s="31"/>
      <c r="H182" s="31"/>
      <c r="I182" s="31"/>
      <c r="J182" s="31"/>
      <c r="M182" s="31"/>
      <c r="N182" s="31"/>
    </row>
    <row r="183" spans="5:14" x14ac:dyDescent="0.25">
      <c r="E183" s="31"/>
      <c r="F183" s="31"/>
      <c r="G183" s="31"/>
      <c r="H183" s="31"/>
      <c r="I183" s="31"/>
      <c r="J183" s="31"/>
      <c r="M183" s="31"/>
      <c r="N183" s="31"/>
    </row>
    <row r="184" spans="5:14" x14ac:dyDescent="0.25">
      <c r="E184" s="31"/>
      <c r="F184" s="31"/>
      <c r="G184" s="31"/>
      <c r="H184" s="31"/>
      <c r="I184" s="31"/>
      <c r="J184" s="31"/>
      <c r="M184" s="31"/>
      <c r="N184" s="31"/>
    </row>
    <row r="185" spans="5:14" x14ac:dyDescent="0.25">
      <c r="E185" s="31"/>
      <c r="F185" s="31"/>
      <c r="G185" s="31"/>
      <c r="H185" s="31"/>
      <c r="I185" s="31"/>
      <c r="J185" s="31"/>
      <c r="M185" s="31"/>
      <c r="N185" s="31"/>
    </row>
    <row r="186" spans="5:14" x14ac:dyDescent="0.25">
      <c r="E186" s="31"/>
      <c r="F186" s="31"/>
      <c r="G186" s="31"/>
      <c r="H186" s="31"/>
      <c r="I186" s="31"/>
      <c r="J186" s="31"/>
      <c r="M186" s="31"/>
      <c r="N186" s="31"/>
    </row>
    <row r="193" spans="5:14" x14ac:dyDescent="0.25">
      <c r="E193" s="21"/>
      <c r="F193" s="21"/>
      <c r="G193" s="21"/>
      <c r="H193" s="21"/>
      <c r="I193" s="21"/>
      <c r="J193" s="21"/>
      <c r="M193" s="21"/>
      <c r="N193" s="21"/>
    </row>
    <row r="194" spans="5:14" x14ac:dyDescent="0.25">
      <c r="E194" s="21"/>
      <c r="F194" s="21"/>
      <c r="G194" s="21"/>
      <c r="H194" s="21"/>
      <c r="I194" s="21"/>
      <c r="J194" s="21"/>
      <c r="M194" s="21"/>
      <c r="N194" s="21"/>
    </row>
    <row r="195" spans="5:14" x14ac:dyDescent="0.25">
      <c r="E195" s="21"/>
      <c r="F195" s="21"/>
      <c r="G195" s="21"/>
      <c r="H195" s="21"/>
      <c r="I195" s="21"/>
      <c r="J195" s="21"/>
      <c r="M195" s="21"/>
      <c r="N195" s="21"/>
    </row>
  </sheetData>
  <mergeCells count="4">
    <mergeCell ref="C5:F6"/>
    <mergeCell ref="G5:J6"/>
    <mergeCell ref="K5:N6"/>
    <mergeCell ref="A6:B7"/>
  </mergeCells>
  <pageMargins left="0.7" right="0.7" top="0.75" bottom="0.75" header="0.3" footer="0.3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workbookViewId="0">
      <selection activeCell="J31" sqref="J31"/>
    </sheetView>
  </sheetViews>
  <sheetFormatPr defaultRowHeight="15" x14ac:dyDescent="0.25"/>
  <cols>
    <col min="1" max="1" width="59.42578125" style="96" bestFit="1" customWidth="1"/>
    <col min="2" max="4" width="22.42578125" style="97" customWidth="1"/>
    <col min="5" max="5" width="9.140625" style="96" customWidth="1"/>
    <col min="6" max="6" width="20.42578125" style="96" customWidth="1"/>
    <col min="7" max="7" width="9.140625" style="96" customWidth="1"/>
    <col min="8" max="8" width="31" style="96" customWidth="1"/>
    <col min="9" max="11" width="15.5703125" style="96" bestFit="1" customWidth="1"/>
  </cols>
  <sheetData>
    <row r="1" spans="1:8" ht="20.25" x14ac:dyDescent="0.3">
      <c r="A1" s="372" t="s">
        <v>87</v>
      </c>
      <c r="B1" s="372"/>
      <c r="C1" s="372"/>
      <c r="D1" s="372"/>
    </row>
    <row r="2" spans="1:8" ht="15.75" thickBot="1" x14ac:dyDescent="0.3"/>
    <row r="3" spans="1:8" ht="36.75" thickBot="1" x14ac:dyDescent="0.3">
      <c r="A3" s="98" t="s">
        <v>88</v>
      </c>
      <c r="B3" s="99" t="s">
        <v>89</v>
      </c>
      <c r="C3" s="99" t="s">
        <v>3</v>
      </c>
      <c r="D3" s="99" t="s">
        <v>28</v>
      </c>
    </row>
    <row r="4" spans="1:8" ht="18" x14ac:dyDescent="0.25">
      <c r="A4" s="100" t="s">
        <v>90</v>
      </c>
      <c r="B4" s="101">
        <f>'[2]príjmy 2015'!B3</f>
        <v>12431398</v>
      </c>
      <c r="C4" s="101">
        <f>'[2]príjmy 2015'!C3</f>
        <v>78079</v>
      </c>
      <c r="D4" s="101">
        <f>'[2]príjmy 2015'!D3</f>
        <v>12509477</v>
      </c>
    </row>
    <row r="5" spans="1:8" ht="18" x14ac:dyDescent="0.25">
      <c r="A5" s="102" t="s">
        <v>91</v>
      </c>
      <c r="B5" s="103">
        <f>'[2]výdavky 2015'!E8</f>
        <v>11674717</v>
      </c>
      <c r="C5" s="103">
        <f>'[2]výdavky 2015'!I8</f>
        <v>98461</v>
      </c>
      <c r="D5" s="103">
        <f>'[2]výdavky 2015'!M8</f>
        <v>11773178</v>
      </c>
    </row>
    <row r="6" spans="1:8" ht="18" x14ac:dyDescent="0.25">
      <c r="A6" s="102" t="s">
        <v>92</v>
      </c>
      <c r="B6" s="103">
        <f t="shared" ref="B6:D6" si="0">B4-B5</f>
        <v>756681</v>
      </c>
      <c r="C6" s="103">
        <f t="shared" si="0"/>
        <v>-20382</v>
      </c>
      <c r="D6" s="103">
        <f t="shared" si="0"/>
        <v>736299</v>
      </c>
    </row>
    <row r="7" spans="1:8" ht="18" x14ac:dyDescent="0.25">
      <c r="A7" s="102"/>
      <c r="B7" s="103"/>
      <c r="C7" s="103"/>
      <c r="D7" s="103"/>
      <c r="H7" s="97"/>
    </row>
    <row r="8" spans="1:8" ht="18" x14ac:dyDescent="0.25">
      <c r="A8" s="102" t="s">
        <v>93</v>
      </c>
      <c r="B8" s="103">
        <f>'[2]príjmy 2015'!B84</f>
        <v>1643630</v>
      </c>
      <c r="C8" s="103">
        <f>'[2]príjmy 2015'!C84</f>
        <v>288000</v>
      </c>
      <c r="D8" s="103">
        <f>'[2]príjmy 2015'!D84</f>
        <v>1931630</v>
      </c>
    </row>
    <row r="9" spans="1:8" ht="18" x14ac:dyDescent="0.25">
      <c r="A9" s="102" t="s">
        <v>94</v>
      </c>
      <c r="B9" s="103">
        <f>'[2]výdavky 2015'!F8</f>
        <v>4003863</v>
      </c>
      <c r="C9" s="103">
        <f>'[2]výdavky 2015'!J8</f>
        <v>-17995</v>
      </c>
      <c r="D9" s="103">
        <f>'[2]výdavky 2015'!N8</f>
        <v>3985868</v>
      </c>
    </row>
    <row r="10" spans="1:8" ht="18" x14ac:dyDescent="0.25">
      <c r="A10" s="102" t="s">
        <v>92</v>
      </c>
      <c r="B10" s="103">
        <f t="shared" ref="B10:D10" si="1">B8-B9</f>
        <v>-2360233</v>
      </c>
      <c r="C10" s="103">
        <f t="shared" si="1"/>
        <v>305995</v>
      </c>
      <c r="D10" s="103">
        <f t="shared" si="1"/>
        <v>-2054238</v>
      </c>
    </row>
    <row r="11" spans="1:8" ht="18" x14ac:dyDescent="0.25">
      <c r="A11" s="102"/>
      <c r="B11" s="103"/>
      <c r="C11" s="103"/>
      <c r="D11" s="103"/>
    </row>
    <row r="12" spans="1:8" ht="18" x14ac:dyDescent="0.25">
      <c r="A12" s="102" t="s">
        <v>24</v>
      </c>
      <c r="B12" s="103">
        <f>'[2]príjmy 2015'!B100</f>
        <v>1851552</v>
      </c>
      <c r="C12" s="103">
        <f>'[2]príjmy 2015'!C100</f>
        <v>0</v>
      </c>
      <c r="D12" s="103">
        <f>'[2]príjmy 2015'!D100</f>
        <v>1851552</v>
      </c>
    </row>
    <row r="13" spans="1:8" ht="18" x14ac:dyDescent="0.25">
      <c r="A13" s="102" t="s">
        <v>95</v>
      </c>
      <c r="B13" s="103">
        <f>'[2]výdavky 2015'!G8</f>
        <v>243000</v>
      </c>
      <c r="C13" s="103">
        <f>'[2]výdavky 2015'!K8</f>
        <v>0</v>
      </c>
      <c r="D13" s="103">
        <f>'[2]výdavky 2015'!O8</f>
        <v>243000</v>
      </c>
    </row>
    <row r="14" spans="1:8" ht="18.75" thickBot="1" x14ac:dyDescent="0.3">
      <c r="A14" s="104" t="s">
        <v>92</v>
      </c>
      <c r="B14" s="105">
        <f t="shared" ref="B14:D14" si="2">B12-B13</f>
        <v>1608552</v>
      </c>
      <c r="C14" s="105">
        <f t="shared" si="2"/>
        <v>0</v>
      </c>
      <c r="D14" s="105">
        <f t="shared" si="2"/>
        <v>1608552</v>
      </c>
    </row>
    <row r="15" spans="1:8" ht="15.75" thickBot="1" x14ac:dyDescent="0.3">
      <c r="A15" s="106"/>
      <c r="B15" s="107"/>
      <c r="C15" s="107"/>
      <c r="D15" s="107"/>
    </row>
    <row r="16" spans="1:8" ht="20.25" x14ac:dyDescent="0.3">
      <c r="A16" s="108" t="s">
        <v>25</v>
      </c>
      <c r="B16" s="109">
        <f t="shared" ref="B16:D17" si="3">B4+B8+B12</f>
        <v>15926580</v>
      </c>
      <c r="C16" s="109">
        <f t="shared" si="3"/>
        <v>366079</v>
      </c>
      <c r="D16" s="109">
        <f t="shared" si="3"/>
        <v>16292659</v>
      </c>
    </row>
    <row r="17" spans="1:11" ht="21" thickBot="1" x14ac:dyDescent="0.35">
      <c r="A17" s="110" t="s">
        <v>96</v>
      </c>
      <c r="B17" s="111">
        <f t="shared" si="3"/>
        <v>15921580</v>
      </c>
      <c r="C17" s="111">
        <f t="shared" si="3"/>
        <v>80466</v>
      </c>
      <c r="D17" s="111">
        <f t="shared" si="3"/>
        <v>16002046</v>
      </c>
    </row>
    <row r="18" spans="1:11" ht="21" thickBot="1" x14ac:dyDescent="0.35">
      <c r="A18" s="112" t="s">
        <v>97</v>
      </c>
      <c r="B18" s="113">
        <f t="shared" ref="B18:C18" si="4">B16-B17</f>
        <v>5000</v>
      </c>
      <c r="C18" s="113">
        <f t="shared" si="4"/>
        <v>285613</v>
      </c>
      <c r="D18" s="113">
        <f>D16-D17</f>
        <v>290613</v>
      </c>
    </row>
    <row r="19" spans="1:11" x14ac:dyDescent="0.25">
      <c r="B19" s="107"/>
      <c r="C19" s="107"/>
      <c r="D19" s="107"/>
    </row>
    <row r="20" spans="1:11" ht="15.75" thickBot="1" x14ac:dyDescent="0.3">
      <c r="B20" s="107"/>
      <c r="C20" s="107"/>
      <c r="D20" s="107"/>
    </row>
    <row r="21" spans="1:11" ht="20.25" x14ac:dyDescent="0.3">
      <c r="A21" s="114" t="s">
        <v>98</v>
      </c>
      <c r="B21" s="115">
        <f>B4+B8</f>
        <v>14075028</v>
      </c>
      <c r="C21" s="115">
        <f>C4+C8</f>
        <v>366079</v>
      </c>
      <c r="D21" s="115">
        <f t="shared" ref="D21" si="5">D4+D8</f>
        <v>14441107</v>
      </c>
    </row>
    <row r="22" spans="1:11" ht="21" thickBot="1" x14ac:dyDescent="0.35">
      <c r="A22" s="116" t="s">
        <v>99</v>
      </c>
      <c r="B22" s="117">
        <f t="shared" ref="B22:D22" si="6">B5+B9</f>
        <v>15678580</v>
      </c>
      <c r="C22" s="117">
        <f t="shared" si="6"/>
        <v>80466</v>
      </c>
      <c r="D22" s="117">
        <f t="shared" si="6"/>
        <v>15759046</v>
      </c>
    </row>
    <row r="23" spans="1:11" ht="21" thickBot="1" x14ac:dyDescent="0.35">
      <c r="A23" s="118" t="s">
        <v>100</v>
      </c>
      <c r="B23" s="119">
        <f t="shared" ref="B23:D23" si="7">B21-B22</f>
        <v>-1603552</v>
      </c>
      <c r="C23" s="119">
        <f t="shared" si="7"/>
        <v>285613</v>
      </c>
      <c r="D23" s="119">
        <f t="shared" si="7"/>
        <v>-1317939</v>
      </c>
    </row>
    <row r="25" spans="1:11" ht="15.75" thickBot="1" x14ac:dyDescent="0.3"/>
    <row r="26" spans="1:11" ht="48" thickBot="1" x14ac:dyDescent="0.3">
      <c r="A26" s="120"/>
      <c r="F26" s="121" t="s">
        <v>101</v>
      </c>
      <c r="G26" s="373" t="s">
        <v>102</v>
      </c>
      <c r="H26" s="374"/>
      <c r="I26" s="122" t="s">
        <v>103</v>
      </c>
      <c r="J26" s="122" t="s">
        <v>104</v>
      </c>
      <c r="K26" s="122" t="s">
        <v>28</v>
      </c>
    </row>
    <row r="27" spans="1:11" ht="18" x14ac:dyDescent="0.25">
      <c r="A27" s="123"/>
      <c r="F27" s="124">
        <v>100</v>
      </c>
      <c r="G27" s="375" t="s">
        <v>105</v>
      </c>
      <c r="H27" s="376"/>
      <c r="I27" s="125">
        <f>'[2]príjmy 2015'!B4</f>
        <v>7580000</v>
      </c>
      <c r="J27" s="125">
        <f>'[2]príjmy 2015'!C4</f>
        <v>40000</v>
      </c>
      <c r="K27" s="125">
        <f>I27+J27</f>
        <v>7620000</v>
      </c>
    </row>
    <row r="28" spans="1:11" ht="18" x14ac:dyDescent="0.25">
      <c r="A28" s="126"/>
      <c r="F28" s="127">
        <v>200</v>
      </c>
      <c r="G28" s="362" t="s">
        <v>106</v>
      </c>
      <c r="H28" s="363"/>
      <c r="I28" s="128">
        <f>'[2]príjmy 2015'!B16+'[2]príjmy 2015'!B28+'[2]príjmy 2015'!B52+'[2]príjmy 2015'!B85</f>
        <v>1599823</v>
      </c>
      <c r="J28" s="128">
        <f>'[2]príjmy 2015'!C16+'[2]príjmy 2015'!C28+'[2]príjmy 2015'!C52+'[2]príjmy 2015'!C85</f>
        <v>29860</v>
      </c>
      <c r="K28" s="125">
        <f t="shared" ref="K28:K34" si="8">I28+J28</f>
        <v>1629683</v>
      </c>
    </row>
    <row r="29" spans="1:11" ht="18" x14ac:dyDescent="0.25">
      <c r="A29" s="126"/>
      <c r="F29" s="127">
        <v>300</v>
      </c>
      <c r="G29" s="362" t="s">
        <v>107</v>
      </c>
      <c r="H29" s="363"/>
      <c r="I29" s="128">
        <f>'[2]príjmy 2015'!B60+'[2]príjmy 2015'!B89</f>
        <v>4895205</v>
      </c>
      <c r="J29" s="128">
        <f>'[2]príjmy 2015'!C60+'[2]príjmy 2015'!C89</f>
        <v>296219</v>
      </c>
      <c r="K29" s="125">
        <f t="shared" si="8"/>
        <v>5191424</v>
      </c>
    </row>
    <row r="30" spans="1:11" ht="18" x14ac:dyDescent="0.25">
      <c r="A30" s="126"/>
      <c r="F30" s="127">
        <v>400</v>
      </c>
      <c r="G30" s="362" t="s">
        <v>108</v>
      </c>
      <c r="H30" s="363"/>
      <c r="I30" s="128">
        <f>'[2]príjmy 2015'!B101</f>
        <v>380999</v>
      </c>
      <c r="J30" s="128">
        <f>'[2]príjmy 2015'!C101</f>
        <v>0</v>
      </c>
      <c r="K30" s="125">
        <f t="shared" si="8"/>
        <v>380999</v>
      </c>
    </row>
    <row r="31" spans="1:11" ht="18" x14ac:dyDescent="0.25">
      <c r="A31" s="126"/>
      <c r="F31" s="127">
        <v>500</v>
      </c>
      <c r="G31" s="362" t="s">
        <v>109</v>
      </c>
      <c r="H31" s="363"/>
      <c r="I31" s="128">
        <v>1470553</v>
      </c>
      <c r="J31" s="128">
        <f>'[2]príjmy 2015'!C102+'[2]príjmy 2015'!C103+'[2]príjmy 2015'!C104</f>
        <v>0</v>
      </c>
      <c r="K31" s="125">
        <f t="shared" si="8"/>
        <v>1470553</v>
      </c>
    </row>
    <row r="32" spans="1:11" ht="18" x14ac:dyDescent="0.25">
      <c r="A32" s="126"/>
      <c r="F32" s="127">
        <v>600</v>
      </c>
      <c r="G32" s="362" t="s">
        <v>110</v>
      </c>
      <c r="H32" s="363"/>
      <c r="I32" s="128">
        <f>B5</f>
        <v>11674717</v>
      </c>
      <c r="J32" s="128">
        <f>C5</f>
        <v>98461</v>
      </c>
      <c r="K32" s="125">
        <f>I32+J32</f>
        <v>11773178</v>
      </c>
    </row>
    <row r="33" spans="1:11" ht="18" x14ac:dyDescent="0.25">
      <c r="A33" s="126"/>
      <c r="F33" s="127">
        <v>700</v>
      </c>
      <c r="G33" s="362" t="s">
        <v>111</v>
      </c>
      <c r="H33" s="363"/>
      <c r="I33" s="128">
        <f>B9</f>
        <v>4003863</v>
      </c>
      <c r="J33" s="128">
        <f>C9</f>
        <v>-17995</v>
      </c>
      <c r="K33" s="125">
        <f t="shared" si="8"/>
        <v>3985868</v>
      </c>
    </row>
    <row r="34" spans="1:11" ht="18.75" thickBot="1" x14ac:dyDescent="0.3">
      <c r="A34" s="126"/>
      <c r="F34" s="129">
        <v>800</v>
      </c>
      <c r="G34" s="364" t="s">
        <v>112</v>
      </c>
      <c r="H34" s="365"/>
      <c r="I34" s="130">
        <f>B13</f>
        <v>243000</v>
      </c>
      <c r="J34" s="130">
        <f>C13</f>
        <v>0</v>
      </c>
      <c r="K34" s="131">
        <f t="shared" si="8"/>
        <v>243000</v>
      </c>
    </row>
    <row r="35" spans="1:11" ht="18" x14ac:dyDescent="0.25">
      <c r="A35" s="126"/>
      <c r="B35" s="132"/>
      <c r="C35" s="132"/>
      <c r="D35" s="132"/>
      <c r="E35" s="126"/>
      <c r="F35" s="366" t="s">
        <v>113</v>
      </c>
      <c r="G35" s="367"/>
      <c r="H35" s="368"/>
      <c r="I35" s="133">
        <f>SUM(I27:I31)</f>
        <v>15926580</v>
      </c>
      <c r="J35" s="133">
        <f>SUM(J27:J31)</f>
        <v>366079</v>
      </c>
      <c r="K35" s="133">
        <f>SUM(K27:K31)</f>
        <v>16292659</v>
      </c>
    </row>
    <row r="36" spans="1:11" ht="18" x14ac:dyDescent="0.25">
      <c r="A36" s="126"/>
      <c r="B36" s="132"/>
      <c r="C36" s="132"/>
      <c r="D36" s="132"/>
      <c r="E36" s="126"/>
      <c r="F36" s="369" t="s">
        <v>114</v>
      </c>
      <c r="G36" s="370"/>
      <c r="H36" s="371"/>
      <c r="I36" s="134">
        <f>SUM(I32:I34)</f>
        <v>15921580</v>
      </c>
      <c r="J36" s="134">
        <f>SUM(J32:J34)</f>
        <v>80466</v>
      </c>
      <c r="K36" s="134">
        <f>SUM(K32:K34)</f>
        <v>16002046</v>
      </c>
    </row>
    <row r="37" spans="1:11" ht="18.75" thickBot="1" x14ac:dyDescent="0.3">
      <c r="F37" s="359" t="s">
        <v>97</v>
      </c>
      <c r="G37" s="360"/>
      <c r="H37" s="361"/>
      <c r="I37" s="135">
        <f>I35-I36</f>
        <v>5000</v>
      </c>
      <c r="J37" s="135">
        <f t="shared" ref="J37:K37" si="9">J35-J36</f>
        <v>285613</v>
      </c>
      <c r="K37" s="135">
        <f t="shared" si="9"/>
        <v>290613</v>
      </c>
    </row>
  </sheetData>
  <mergeCells count="13">
    <mergeCell ref="G30:H30"/>
    <mergeCell ref="A1:D1"/>
    <mergeCell ref="G26:H26"/>
    <mergeCell ref="G27:H27"/>
    <mergeCell ref="G28:H28"/>
    <mergeCell ref="G29:H29"/>
    <mergeCell ref="F37:H37"/>
    <mergeCell ref="G31:H31"/>
    <mergeCell ref="G32:H32"/>
    <mergeCell ref="G33:H33"/>
    <mergeCell ref="G34:H34"/>
    <mergeCell ref="F35:H35"/>
    <mergeCell ref="F36:H3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4"/>
  <sheetViews>
    <sheetView topLeftCell="A7" workbookViewId="0">
      <selection activeCell="B19" sqref="B19"/>
    </sheetView>
  </sheetViews>
  <sheetFormatPr defaultRowHeight="15" x14ac:dyDescent="0.25"/>
  <cols>
    <col min="1" max="1" width="9.140625" style="258"/>
    <col min="2" max="2" width="21.140625" style="258" bestFit="1" customWidth="1"/>
    <col min="3" max="3" width="9.140625" style="258"/>
    <col min="4" max="4" width="10" style="258" bestFit="1" customWidth="1"/>
    <col min="5" max="5" width="9.7109375" style="258" customWidth="1"/>
    <col min="6" max="6" width="12.5703125" style="258" customWidth="1"/>
    <col min="7" max="7" width="11.28515625" style="258" customWidth="1"/>
    <col min="8" max="8" width="9.28515625" style="258" customWidth="1"/>
    <col min="9" max="9" width="10.42578125" style="258" customWidth="1"/>
    <col min="10" max="10" width="9.7109375" style="258" customWidth="1"/>
    <col min="11" max="11" width="11" style="258" customWidth="1"/>
    <col min="12" max="14" width="9.140625" style="258"/>
    <col min="15" max="15" width="11.5703125" style="258" customWidth="1"/>
    <col min="16" max="17" width="9.140625" style="258"/>
  </cols>
  <sheetData>
    <row r="1" spans="1:18" ht="16.5" thickBot="1" x14ac:dyDescent="0.3">
      <c r="A1" s="388" t="s">
        <v>117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90" t="s">
        <v>118</v>
      </c>
      <c r="M1" s="391"/>
      <c r="N1" s="391"/>
      <c r="O1" s="392"/>
      <c r="P1" s="220"/>
      <c r="Q1" s="220"/>
      <c r="R1" s="215"/>
    </row>
    <row r="2" spans="1:18" ht="24" customHeight="1" x14ac:dyDescent="0.25">
      <c r="A2" s="393" t="s">
        <v>119</v>
      </c>
      <c r="B2" s="382" t="s">
        <v>120</v>
      </c>
      <c r="C2" s="396" t="s">
        <v>110</v>
      </c>
      <c r="D2" s="397"/>
      <c r="E2" s="397"/>
      <c r="F2" s="397"/>
      <c r="G2" s="397"/>
      <c r="H2" s="397"/>
      <c r="I2" s="398"/>
      <c r="J2" s="382" t="s">
        <v>199</v>
      </c>
      <c r="K2" s="385" t="s">
        <v>121</v>
      </c>
      <c r="L2" s="221"/>
      <c r="M2" s="222"/>
      <c r="N2" s="222"/>
      <c r="O2" s="223"/>
      <c r="P2" s="224"/>
      <c r="Q2" s="224"/>
      <c r="R2" s="216"/>
    </row>
    <row r="3" spans="1:18" x14ac:dyDescent="0.25">
      <c r="A3" s="394"/>
      <c r="B3" s="383"/>
      <c r="C3" s="399" t="s">
        <v>122</v>
      </c>
      <c r="D3" s="400"/>
      <c r="E3" s="401"/>
      <c r="F3" s="402" t="s">
        <v>123</v>
      </c>
      <c r="G3" s="403"/>
      <c r="H3" s="404" t="s">
        <v>124</v>
      </c>
      <c r="I3" s="225" t="s">
        <v>125</v>
      </c>
      <c r="J3" s="383"/>
      <c r="K3" s="386"/>
      <c r="L3" s="263"/>
      <c r="M3" s="226"/>
      <c r="N3" s="226"/>
      <c r="O3" s="227"/>
      <c r="P3" s="224"/>
      <c r="Q3" s="224"/>
      <c r="R3" s="216"/>
    </row>
    <row r="4" spans="1:18" x14ac:dyDescent="0.25">
      <c r="A4" s="394"/>
      <c r="B4" s="383"/>
      <c r="C4" s="404" t="s">
        <v>30</v>
      </c>
      <c r="D4" s="402" t="s">
        <v>126</v>
      </c>
      <c r="E4" s="407"/>
      <c r="F4" s="408" t="s">
        <v>127</v>
      </c>
      <c r="G4" s="411" t="s">
        <v>128</v>
      </c>
      <c r="H4" s="405"/>
      <c r="I4" s="414" t="s">
        <v>129</v>
      </c>
      <c r="J4" s="383"/>
      <c r="K4" s="386"/>
      <c r="L4" s="228"/>
      <c r="M4" s="229"/>
      <c r="N4" s="229"/>
      <c r="O4" s="230"/>
      <c r="P4" s="224"/>
      <c r="Q4" s="224"/>
      <c r="R4" s="216"/>
    </row>
    <row r="5" spans="1:18" x14ac:dyDescent="0.25">
      <c r="A5" s="394"/>
      <c r="B5" s="383"/>
      <c r="C5" s="405"/>
      <c r="D5" s="417" t="s">
        <v>130</v>
      </c>
      <c r="E5" s="377" t="s">
        <v>131</v>
      </c>
      <c r="F5" s="409"/>
      <c r="G5" s="412"/>
      <c r="H5" s="405"/>
      <c r="I5" s="415"/>
      <c r="J5" s="383"/>
      <c r="K5" s="386"/>
      <c r="L5" s="231" t="s">
        <v>132</v>
      </c>
      <c r="M5" s="379" t="s">
        <v>133</v>
      </c>
      <c r="N5" s="380"/>
      <c r="O5" s="381"/>
      <c r="P5" s="224"/>
      <c r="Q5" s="224"/>
      <c r="R5" s="216"/>
    </row>
    <row r="6" spans="1:18" ht="15.75" thickBot="1" x14ac:dyDescent="0.3">
      <c r="A6" s="395"/>
      <c r="B6" s="384"/>
      <c r="C6" s="406"/>
      <c r="D6" s="418"/>
      <c r="E6" s="378"/>
      <c r="F6" s="410"/>
      <c r="G6" s="413"/>
      <c r="H6" s="406"/>
      <c r="I6" s="416"/>
      <c r="J6" s="384"/>
      <c r="K6" s="387"/>
      <c r="L6" s="232" t="s">
        <v>197</v>
      </c>
      <c r="M6" s="233" t="s">
        <v>134</v>
      </c>
      <c r="N6" s="234" t="s">
        <v>135</v>
      </c>
      <c r="O6" s="235" t="s">
        <v>136</v>
      </c>
      <c r="P6" s="224"/>
      <c r="Q6" s="224"/>
      <c r="R6" s="216"/>
    </row>
    <row r="7" spans="1:18" ht="15.75" thickBot="1" x14ac:dyDescent="0.3">
      <c r="A7" s="259" t="s">
        <v>198</v>
      </c>
      <c r="B7" s="260"/>
      <c r="C7" s="261">
        <f>C9+C17+C24</f>
        <v>3136527</v>
      </c>
      <c r="D7" s="261">
        <f>D17</f>
        <v>2916164</v>
      </c>
      <c r="E7" s="261">
        <f t="shared" ref="E7:J7" si="0">E9+E17+E24</f>
        <v>220363</v>
      </c>
      <c r="F7" s="261">
        <f t="shared" si="0"/>
        <v>2419848</v>
      </c>
      <c r="G7" s="261">
        <f t="shared" si="0"/>
        <v>289630</v>
      </c>
      <c r="H7" s="261">
        <f t="shared" si="0"/>
        <v>5846005</v>
      </c>
      <c r="I7" s="261">
        <f t="shared" si="0"/>
        <v>5336012</v>
      </c>
      <c r="J7" s="261">
        <f t="shared" si="0"/>
        <v>17350</v>
      </c>
      <c r="K7" s="262">
        <f>H7+J7</f>
        <v>5863355</v>
      </c>
      <c r="L7" s="293">
        <f>L9+L17+L24+L27+L41</f>
        <v>5863355</v>
      </c>
      <c r="M7" s="294"/>
      <c r="N7" s="294"/>
      <c r="O7" s="295"/>
      <c r="P7" s="224"/>
      <c r="Q7" s="224"/>
      <c r="R7" s="216"/>
    </row>
    <row r="8" spans="1:18" ht="15.75" thickBot="1" x14ac:dyDescent="0.3">
      <c r="A8" s="265" t="s">
        <v>137</v>
      </c>
      <c r="B8" s="266" t="s">
        <v>138</v>
      </c>
      <c r="C8" s="267"/>
      <c r="D8" s="268"/>
      <c r="E8" s="269"/>
      <c r="F8" s="270"/>
      <c r="G8" s="271"/>
      <c r="H8" s="272"/>
      <c r="I8" s="270"/>
      <c r="J8" s="273"/>
      <c r="K8" s="274"/>
      <c r="L8" s="290"/>
      <c r="M8" s="291"/>
      <c r="N8" s="291"/>
      <c r="O8" s="292"/>
      <c r="P8" s="224"/>
      <c r="Q8" s="224"/>
      <c r="R8" s="216"/>
    </row>
    <row r="9" spans="1:18" x14ac:dyDescent="0.25">
      <c r="A9" s="275" t="s">
        <v>139</v>
      </c>
      <c r="B9" s="281" t="s">
        <v>140</v>
      </c>
      <c r="C9" s="284">
        <f>C10+C11+C12+C13+C14+C15+C16</f>
        <v>37550</v>
      </c>
      <c r="D9" s="276"/>
      <c r="E9" s="277">
        <f>E10+E11+E12+E13+E14+E15+E16</f>
        <v>37550</v>
      </c>
      <c r="F9" s="284">
        <f>F10+F11+F12+F13+F14+F15+F16</f>
        <v>1362425</v>
      </c>
      <c r="G9" s="277">
        <f>G10+G11+G12+G13+G14+G15+G16</f>
        <v>91300</v>
      </c>
      <c r="H9" s="284">
        <f>H10+H11+H12+H13+H14+H15+H16</f>
        <v>1491275</v>
      </c>
      <c r="I9" s="276">
        <f>I10+I11+I12+I13+I14+I15+I16</f>
        <v>1362425</v>
      </c>
      <c r="J9" s="276">
        <f>J10+J11+J12+J14+J15+J16</f>
        <v>9350</v>
      </c>
      <c r="K9" s="342">
        <f>K10+K11+K12+K13+K14+K15+K16</f>
        <v>1500625</v>
      </c>
      <c r="L9" s="236">
        <f>L10+L11+L12+L13+L14+L15+L16</f>
        <v>1371775</v>
      </c>
      <c r="M9" s="237">
        <f>M10+M11+M12+M13+M14+M15+M16</f>
        <v>1362425</v>
      </c>
      <c r="N9" s="237">
        <f>N10+N11+N12+N13+N14+N15+N16</f>
        <v>9350</v>
      </c>
      <c r="O9" s="287"/>
      <c r="P9" s="224"/>
      <c r="Q9" s="224"/>
      <c r="R9" s="216"/>
    </row>
    <row r="10" spans="1:18" x14ac:dyDescent="0.25">
      <c r="A10" s="241" t="s">
        <v>141</v>
      </c>
      <c r="B10" s="282" t="s">
        <v>142</v>
      </c>
      <c r="C10" s="285">
        <f t="shared" ref="C10:C16" si="1">E10</f>
        <v>5171</v>
      </c>
      <c r="D10" s="242"/>
      <c r="E10" s="243">
        <v>5171</v>
      </c>
      <c r="F10" s="285">
        <v>140541</v>
      </c>
      <c r="G10" s="243">
        <v>8700</v>
      </c>
      <c r="H10" s="285">
        <f t="shared" ref="H10:H16" si="2">C10+F10+G10</f>
        <v>154412</v>
      </c>
      <c r="I10" s="242">
        <f t="shared" ref="I10:I16" si="3">F10</f>
        <v>140541</v>
      </c>
      <c r="J10" s="242">
        <v>0</v>
      </c>
      <c r="K10" s="304">
        <f t="shared" ref="K10:K16" si="4">H10+J10</f>
        <v>154412</v>
      </c>
      <c r="L10" s="238">
        <f>M10+N10</f>
        <v>140541</v>
      </c>
      <c r="M10" s="217">
        <f t="shared" ref="M10:N16" si="5">I10</f>
        <v>140541</v>
      </c>
      <c r="N10" s="217">
        <f t="shared" si="5"/>
        <v>0</v>
      </c>
      <c r="O10" s="218"/>
      <c r="P10" s="224"/>
      <c r="Q10" s="224"/>
      <c r="R10" s="216"/>
    </row>
    <row r="11" spans="1:18" x14ac:dyDescent="0.25">
      <c r="A11" s="241" t="s">
        <v>143</v>
      </c>
      <c r="B11" s="282" t="s">
        <v>144</v>
      </c>
      <c r="C11" s="285">
        <f t="shared" si="1"/>
        <v>8575</v>
      </c>
      <c r="D11" s="242"/>
      <c r="E11" s="243">
        <v>8575</v>
      </c>
      <c r="F11" s="285">
        <v>304535</v>
      </c>
      <c r="G11" s="243">
        <v>17200</v>
      </c>
      <c r="H11" s="285">
        <f t="shared" si="2"/>
        <v>330310</v>
      </c>
      <c r="I11" s="242">
        <f t="shared" si="3"/>
        <v>304535</v>
      </c>
      <c r="J11" s="242">
        <v>0</v>
      </c>
      <c r="K11" s="304">
        <f t="shared" si="4"/>
        <v>330310</v>
      </c>
      <c r="L11" s="238">
        <f t="shared" ref="L11:L16" si="6">M11+N11</f>
        <v>304535</v>
      </c>
      <c r="M11" s="217">
        <f t="shared" si="5"/>
        <v>304535</v>
      </c>
      <c r="N11" s="217">
        <f t="shared" si="5"/>
        <v>0</v>
      </c>
      <c r="O11" s="218"/>
      <c r="P11" s="224"/>
      <c r="Q11" s="224"/>
      <c r="R11" s="216"/>
    </row>
    <row r="12" spans="1:18" x14ac:dyDescent="0.25">
      <c r="A12" s="241" t="s">
        <v>145</v>
      </c>
      <c r="B12" s="282" t="s">
        <v>146</v>
      </c>
      <c r="C12" s="285">
        <f t="shared" si="1"/>
        <v>10092</v>
      </c>
      <c r="D12" s="242"/>
      <c r="E12" s="243">
        <v>10092</v>
      </c>
      <c r="F12" s="285">
        <v>319569</v>
      </c>
      <c r="G12" s="243">
        <v>24700</v>
      </c>
      <c r="H12" s="285">
        <f t="shared" si="2"/>
        <v>354361</v>
      </c>
      <c r="I12" s="242">
        <f t="shared" si="3"/>
        <v>319569</v>
      </c>
      <c r="J12" s="242">
        <v>0</v>
      </c>
      <c r="K12" s="304">
        <f t="shared" si="4"/>
        <v>354361</v>
      </c>
      <c r="L12" s="238">
        <f t="shared" si="6"/>
        <v>319569</v>
      </c>
      <c r="M12" s="217">
        <f t="shared" si="5"/>
        <v>319569</v>
      </c>
      <c r="N12" s="217">
        <f t="shared" si="5"/>
        <v>0</v>
      </c>
      <c r="O12" s="218"/>
      <c r="P12" s="224"/>
      <c r="Q12" s="224"/>
      <c r="R12" s="216"/>
    </row>
    <row r="13" spans="1:18" x14ac:dyDescent="0.25">
      <c r="A13" s="241" t="s">
        <v>147</v>
      </c>
      <c r="B13" s="282" t="s">
        <v>148</v>
      </c>
      <c r="C13" s="285">
        <f t="shared" si="1"/>
        <v>434</v>
      </c>
      <c r="D13" s="242"/>
      <c r="E13" s="243">
        <v>434</v>
      </c>
      <c r="F13" s="285">
        <v>57306</v>
      </c>
      <c r="G13" s="243">
        <v>2400</v>
      </c>
      <c r="H13" s="285">
        <f t="shared" si="2"/>
        <v>60140</v>
      </c>
      <c r="I13" s="242">
        <f t="shared" si="3"/>
        <v>57306</v>
      </c>
      <c r="J13" s="242">
        <v>0</v>
      </c>
      <c r="K13" s="304">
        <f t="shared" si="4"/>
        <v>60140</v>
      </c>
      <c r="L13" s="343">
        <f t="shared" si="6"/>
        <v>57306</v>
      </c>
      <c r="M13" s="217">
        <f t="shared" si="5"/>
        <v>57306</v>
      </c>
      <c r="N13" s="217">
        <f t="shared" si="5"/>
        <v>0</v>
      </c>
      <c r="O13" s="218"/>
      <c r="P13" s="224"/>
      <c r="Q13" s="224"/>
      <c r="R13" s="216"/>
    </row>
    <row r="14" spans="1:18" x14ac:dyDescent="0.25">
      <c r="A14" s="241" t="s">
        <v>149</v>
      </c>
      <c r="B14" s="282" t="s">
        <v>150</v>
      </c>
      <c r="C14" s="285">
        <f t="shared" si="1"/>
        <v>5334</v>
      </c>
      <c r="D14" s="242"/>
      <c r="E14" s="243">
        <v>5334</v>
      </c>
      <c r="F14" s="285">
        <v>179250</v>
      </c>
      <c r="G14" s="243">
        <v>12100</v>
      </c>
      <c r="H14" s="285">
        <f t="shared" si="2"/>
        <v>196684</v>
      </c>
      <c r="I14" s="242">
        <f t="shared" si="3"/>
        <v>179250</v>
      </c>
      <c r="J14" s="242">
        <v>9350</v>
      </c>
      <c r="K14" s="304">
        <f t="shared" si="4"/>
        <v>206034</v>
      </c>
      <c r="L14" s="238">
        <f t="shared" si="6"/>
        <v>188600</v>
      </c>
      <c r="M14" s="217">
        <f t="shared" si="5"/>
        <v>179250</v>
      </c>
      <c r="N14" s="217">
        <f t="shared" si="5"/>
        <v>9350</v>
      </c>
      <c r="O14" s="218"/>
      <c r="P14" s="224"/>
      <c r="Q14" s="224"/>
      <c r="R14" s="216"/>
    </row>
    <row r="15" spans="1:18" x14ac:dyDescent="0.25">
      <c r="A15" s="241" t="s">
        <v>151</v>
      </c>
      <c r="B15" s="282" t="s">
        <v>152</v>
      </c>
      <c r="C15" s="285">
        <f t="shared" si="1"/>
        <v>3960</v>
      </c>
      <c r="D15" s="242"/>
      <c r="E15" s="243">
        <v>3960</v>
      </c>
      <c r="F15" s="285">
        <v>185796</v>
      </c>
      <c r="G15" s="243">
        <v>12700</v>
      </c>
      <c r="H15" s="285">
        <f t="shared" si="2"/>
        <v>202456</v>
      </c>
      <c r="I15" s="242">
        <f t="shared" si="3"/>
        <v>185796</v>
      </c>
      <c r="J15" s="242">
        <v>0</v>
      </c>
      <c r="K15" s="304">
        <f t="shared" si="4"/>
        <v>202456</v>
      </c>
      <c r="L15" s="238">
        <f t="shared" si="6"/>
        <v>185796</v>
      </c>
      <c r="M15" s="217">
        <f t="shared" si="5"/>
        <v>185796</v>
      </c>
      <c r="N15" s="217">
        <f t="shared" si="5"/>
        <v>0</v>
      </c>
      <c r="O15" s="218"/>
      <c r="P15" s="224"/>
      <c r="Q15" s="224"/>
      <c r="R15" s="216"/>
    </row>
    <row r="16" spans="1:18" ht="15.75" thickBot="1" x14ac:dyDescent="0.3">
      <c r="A16" s="244" t="s">
        <v>153</v>
      </c>
      <c r="B16" s="299" t="s">
        <v>154</v>
      </c>
      <c r="C16" s="286">
        <f t="shared" si="1"/>
        <v>3984</v>
      </c>
      <c r="D16" s="247"/>
      <c r="E16" s="248">
        <v>3984</v>
      </c>
      <c r="F16" s="286">
        <v>175428</v>
      </c>
      <c r="G16" s="248">
        <v>13500</v>
      </c>
      <c r="H16" s="301">
        <f t="shared" si="2"/>
        <v>192912</v>
      </c>
      <c r="I16" s="245">
        <f t="shared" si="3"/>
        <v>175428</v>
      </c>
      <c r="J16" s="245">
        <v>0</v>
      </c>
      <c r="K16" s="305">
        <f t="shared" si="4"/>
        <v>192912</v>
      </c>
      <c r="L16" s="288">
        <f t="shared" si="6"/>
        <v>175428</v>
      </c>
      <c r="M16" s="256">
        <f t="shared" si="5"/>
        <v>175428</v>
      </c>
      <c r="N16" s="256">
        <f t="shared" si="5"/>
        <v>0</v>
      </c>
      <c r="O16" s="289"/>
      <c r="P16" s="224"/>
      <c r="Q16" s="224"/>
      <c r="R16" s="216"/>
    </row>
    <row r="17" spans="1:18" x14ac:dyDescent="0.25">
      <c r="A17" s="297" t="s">
        <v>155</v>
      </c>
      <c r="B17" s="298" t="s">
        <v>156</v>
      </c>
      <c r="C17" s="306">
        <f t="shared" ref="C17:I17" si="7">C18+C19+C20+C21+C22+C23</f>
        <v>3098485</v>
      </c>
      <c r="D17" s="237">
        <f t="shared" si="7"/>
        <v>2916164</v>
      </c>
      <c r="E17" s="287">
        <f t="shared" si="7"/>
        <v>182321</v>
      </c>
      <c r="F17" s="236">
        <f t="shared" si="7"/>
        <v>545019</v>
      </c>
      <c r="G17" s="302">
        <f t="shared" si="7"/>
        <v>131230</v>
      </c>
      <c r="H17" s="236">
        <f t="shared" si="7"/>
        <v>3774734</v>
      </c>
      <c r="I17" s="237">
        <f t="shared" si="7"/>
        <v>3461183</v>
      </c>
      <c r="J17" s="237">
        <f>J18+J19+J20+J21+J22+J23</f>
        <v>8000</v>
      </c>
      <c r="K17" s="287">
        <f>K18+K19+K20+K21+K22+K23</f>
        <v>3782734</v>
      </c>
      <c r="L17" s="306">
        <f>L18+L19+L20+L21+L22+L23</f>
        <v>3469183</v>
      </c>
      <c r="M17" s="237">
        <f>M18+M19+M20+M21+M22+M23</f>
        <v>3461183</v>
      </c>
      <c r="N17" s="237">
        <f>N18+N19+N20+N21+N22+N23</f>
        <v>8000</v>
      </c>
      <c r="O17" s="287"/>
      <c r="P17" s="224"/>
      <c r="Q17" s="224"/>
      <c r="R17" s="216"/>
    </row>
    <row r="18" spans="1:18" x14ac:dyDescent="0.25">
      <c r="A18" s="241" t="s">
        <v>157</v>
      </c>
      <c r="B18" s="282" t="s">
        <v>158</v>
      </c>
      <c r="C18" s="296">
        <f t="shared" ref="C18:C23" si="8">D18+E18</f>
        <v>264190</v>
      </c>
      <c r="D18" s="239">
        <v>220223</v>
      </c>
      <c r="E18" s="240">
        <v>43967</v>
      </c>
      <c r="F18" s="300">
        <v>51692</v>
      </c>
      <c r="G18" s="303">
        <v>9700</v>
      </c>
      <c r="H18" s="285">
        <f t="shared" ref="H18:H23" si="9">C18+F18+G18</f>
        <v>325582</v>
      </c>
      <c r="I18" s="242">
        <f t="shared" ref="I18:I23" si="10">D18+F18</f>
        <v>271915</v>
      </c>
      <c r="J18" s="242">
        <v>8000</v>
      </c>
      <c r="K18" s="243">
        <f t="shared" ref="K18:K23" si="11">H18+J18</f>
        <v>333582</v>
      </c>
      <c r="L18" s="264">
        <f t="shared" ref="L18:L23" si="12">M18+N18</f>
        <v>279915</v>
      </c>
      <c r="M18" s="217">
        <f t="shared" ref="M18:N23" si="13">I18</f>
        <v>271915</v>
      </c>
      <c r="N18" s="217">
        <f t="shared" si="13"/>
        <v>8000</v>
      </c>
      <c r="O18" s="218"/>
      <c r="P18" s="224"/>
      <c r="Q18" s="224"/>
      <c r="R18" s="216"/>
    </row>
    <row r="19" spans="1:18" x14ac:dyDescent="0.25">
      <c r="A19" s="241" t="s">
        <v>159</v>
      </c>
      <c r="B19" s="282" t="s">
        <v>160</v>
      </c>
      <c r="C19" s="279">
        <f t="shared" si="8"/>
        <v>543733</v>
      </c>
      <c r="D19" s="242">
        <v>525297</v>
      </c>
      <c r="E19" s="243">
        <v>18436</v>
      </c>
      <c r="F19" s="285">
        <v>68942</v>
      </c>
      <c r="G19" s="304">
        <v>22370</v>
      </c>
      <c r="H19" s="285">
        <f t="shared" si="9"/>
        <v>635045</v>
      </c>
      <c r="I19" s="242">
        <f t="shared" si="10"/>
        <v>594239</v>
      </c>
      <c r="J19" s="242">
        <v>0</v>
      </c>
      <c r="K19" s="243">
        <f t="shared" si="11"/>
        <v>635045</v>
      </c>
      <c r="L19" s="264">
        <f t="shared" si="12"/>
        <v>594239</v>
      </c>
      <c r="M19" s="217">
        <f t="shared" si="13"/>
        <v>594239</v>
      </c>
      <c r="N19" s="217">
        <f t="shared" si="13"/>
        <v>0</v>
      </c>
      <c r="O19" s="218"/>
      <c r="P19" s="224"/>
      <c r="Q19" s="224"/>
      <c r="R19" s="216"/>
    </row>
    <row r="20" spans="1:18" x14ac:dyDescent="0.25">
      <c r="A20" s="241" t="s">
        <v>161</v>
      </c>
      <c r="B20" s="282" t="s">
        <v>162</v>
      </c>
      <c r="C20" s="279">
        <f t="shared" si="8"/>
        <v>793162</v>
      </c>
      <c r="D20" s="242">
        <v>753153</v>
      </c>
      <c r="E20" s="243">
        <v>40009</v>
      </c>
      <c r="F20" s="285">
        <v>188243</v>
      </c>
      <c r="G20" s="304">
        <v>42000</v>
      </c>
      <c r="H20" s="285">
        <f t="shared" si="9"/>
        <v>1023405</v>
      </c>
      <c r="I20" s="242">
        <f t="shared" si="10"/>
        <v>941396</v>
      </c>
      <c r="J20" s="242">
        <v>0</v>
      </c>
      <c r="K20" s="243">
        <f t="shared" si="11"/>
        <v>1023405</v>
      </c>
      <c r="L20" s="264">
        <f t="shared" si="12"/>
        <v>941396</v>
      </c>
      <c r="M20" s="217">
        <f t="shared" si="13"/>
        <v>941396</v>
      </c>
      <c r="N20" s="217">
        <f t="shared" si="13"/>
        <v>0</v>
      </c>
      <c r="O20" s="218"/>
      <c r="P20" s="224"/>
      <c r="Q20" s="224"/>
      <c r="R20" s="216"/>
    </row>
    <row r="21" spans="1:18" x14ac:dyDescent="0.25">
      <c r="A21" s="241" t="s">
        <v>163</v>
      </c>
      <c r="B21" s="282" t="s">
        <v>164</v>
      </c>
      <c r="C21" s="279">
        <f t="shared" si="8"/>
        <v>614716</v>
      </c>
      <c r="D21" s="242">
        <v>572343</v>
      </c>
      <c r="E21" s="243">
        <v>42373</v>
      </c>
      <c r="F21" s="285">
        <v>76405</v>
      </c>
      <c r="G21" s="304">
        <v>23700</v>
      </c>
      <c r="H21" s="285">
        <f t="shared" si="9"/>
        <v>714821</v>
      </c>
      <c r="I21" s="242">
        <f t="shared" si="10"/>
        <v>648748</v>
      </c>
      <c r="J21" s="242">
        <v>0</v>
      </c>
      <c r="K21" s="243">
        <f t="shared" si="11"/>
        <v>714821</v>
      </c>
      <c r="L21" s="264">
        <f t="shared" si="12"/>
        <v>648748</v>
      </c>
      <c r="M21" s="217">
        <f t="shared" si="13"/>
        <v>648748</v>
      </c>
      <c r="N21" s="217">
        <f t="shared" si="13"/>
        <v>0</v>
      </c>
      <c r="O21" s="218"/>
      <c r="P21" s="224"/>
      <c r="Q21" s="224"/>
      <c r="R21" s="216"/>
    </row>
    <row r="22" spans="1:18" x14ac:dyDescent="0.25">
      <c r="A22" s="241" t="s">
        <v>165</v>
      </c>
      <c r="B22" s="282" t="s">
        <v>166</v>
      </c>
      <c r="C22" s="279">
        <f t="shared" si="8"/>
        <v>574526</v>
      </c>
      <c r="D22" s="242">
        <v>555211</v>
      </c>
      <c r="E22" s="243">
        <v>19315</v>
      </c>
      <c r="F22" s="285">
        <v>102633</v>
      </c>
      <c r="G22" s="304">
        <v>21500</v>
      </c>
      <c r="H22" s="285">
        <f t="shared" si="9"/>
        <v>698659</v>
      </c>
      <c r="I22" s="242">
        <f t="shared" si="10"/>
        <v>657844</v>
      </c>
      <c r="J22" s="242">
        <v>0</v>
      </c>
      <c r="K22" s="243">
        <f t="shared" si="11"/>
        <v>698659</v>
      </c>
      <c r="L22" s="264">
        <f t="shared" si="12"/>
        <v>657844</v>
      </c>
      <c r="M22" s="217">
        <f t="shared" si="13"/>
        <v>657844</v>
      </c>
      <c r="N22" s="217">
        <f t="shared" si="13"/>
        <v>0</v>
      </c>
      <c r="O22" s="218"/>
      <c r="P22" s="224"/>
      <c r="Q22" s="224"/>
      <c r="R22" s="216"/>
    </row>
    <row r="23" spans="1:18" ht="15.75" thickBot="1" x14ac:dyDescent="0.3">
      <c r="A23" s="278" t="s">
        <v>167</v>
      </c>
      <c r="B23" s="283" t="s">
        <v>168</v>
      </c>
      <c r="C23" s="280">
        <f t="shared" si="8"/>
        <v>308158</v>
      </c>
      <c r="D23" s="247">
        <v>289937</v>
      </c>
      <c r="E23" s="248">
        <v>18221</v>
      </c>
      <c r="F23" s="286">
        <v>57104</v>
      </c>
      <c r="G23" s="347">
        <v>11960</v>
      </c>
      <c r="H23" s="286">
        <f t="shared" si="9"/>
        <v>377222</v>
      </c>
      <c r="I23" s="247">
        <f t="shared" si="10"/>
        <v>347041</v>
      </c>
      <c r="J23" s="247">
        <v>0</v>
      </c>
      <c r="K23" s="248">
        <f t="shared" si="11"/>
        <v>377222</v>
      </c>
      <c r="L23" s="307">
        <f t="shared" si="12"/>
        <v>347041</v>
      </c>
      <c r="M23" s="256">
        <f t="shared" si="13"/>
        <v>347041</v>
      </c>
      <c r="N23" s="256">
        <f t="shared" si="13"/>
        <v>0</v>
      </c>
      <c r="O23" s="289"/>
      <c r="P23" s="224"/>
      <c r="Q23" s="224"/>
      <c r="R23" s="216"/>
    </row>
    <row r="24" spans="1:18" s="346" customFormat="1" x14ac:dyDescent="0.25">
      <c r="A24" s="275" t="s">
        <v>169</v>
      </c>
      <c r="B24" s="298" t="s">
        <v>170</v>
      </c>
      <c r="C24" s="306">
        <f>C26</f>
        <v>492</v>
      </c>
      <c r="D24" s="237"/>
      <c r="E24" s="287">
        <f>E26</f>
        <v>492</v>
      </c>
      <c r="F24" s="236">
        <f>F25+F26</f>
        <v>512404</v>
      </c>
      <c r="G24" s="302">
        <f>G25+G26</f>
        <v>67100</v>
      </c>
      <c r="H24" s="236">
        <f>H25+H26</f>
        <v>579996</v>
      </c>
      <c r="I24" s="237">
        <f>I25+I26</f>
        <v>512404</v>
      </c>
      <c r="J24" s="237">
        <v>0</v>
      </c>
      <c r="K24" s="287">
        <f>K25+K26</f>
        <v>579996</v>
      </c>
      <c r="L24" s="306">
        <f>L25+L26</f>
        <v>512404</v>
      </c>
      <c r="M24" s="237">
        <f>M25+M26</f>
        <v>512404</v>
      </c>
      <c r="N24" s="237">
        <f>N25+N26</f>
        <v>0</v>
      </c>
      <c r="O24" s="287"/>
      <c r="P24" s="344"/>
      <c r="Q24" s="344"/>
      <c r="R24" s="345"/>
    </row>
    <row r="25" spans="1:18" x14ac:dyDescent="0.25">
      <c r="A25" s="241" t="s">
        <v>171</v>
      </c>
      <c r="B25" s="282" t="s">
        <v>172</v>
      </c>
      <c r="C25" s="296"/>
      <c r="D25" s="239"/>
      <c r="E25" s="240">
        <v>0</v>
      </c>
      <c r="F25" s="300">
        <v>359682</v>
      </c>
      <c r="G25" s="303">
        <v>28500</v>
      </c>
      <c r="H25" s="285">
        <f>F25+G25</f>
        <v>388182</v>
      </c>
      <c r="I25" s="242">
        <f>F25</f>
        <v>359682</v>
      </c>
      <c r="J25" s="242">
        <v>0</v>
      </c>
      <c r="K25" s="243">
        <f>H25+J25</f>
        <v>388182</v>
      </c>
      <c r="L25" s="264">
        <f>M25+N25</f>
        <v>359682</v>
      </c>
      <c r="M25" s="217">
        <f>I25</f>
        <v>359682</v>
      </c>
      <c r="N25" s="217">
        <f>J25</f>
        <v>0</v>
      </c>
      <c r="O25" s="218"/>
      <c r="P25" s="224"/>
      <c r="Q25" s="224"/>
      <c r="R25" s="216"/>
    </row>
    <row r="26" spans="1:18" ht="15.75" thickBot="1" x14ac:dyDescent="0.3">
      <c r="A26" s="278" t="s">
        <v>173</v>
      </c>
      <c r="B26" s="283" t="s">
        <v>174</v>
      </c>
      <c r="C26" s="280">
        <f>E26</f>
        <v>492</v>
      </c>
      <c r="D26" s="247"/>
      <c r="E26" s="248">
        <v>492</v>
      </c>
      <c r="F26" s="286">
        <v>152722</v>
      </c>
      <c r="G26" s="347">
        <v>38600</v>
      </c>
      <c r="H26" s="286">
        <f>C26+F26+G26</f>
        <v>191814</v>
      </c>
      <c r="I26" s="247">
        <f>F26</f>
        <v>152722</v>
      </c>
      <c r="J26" s="247">
        <v>0</v>
      </c>
      <c r="K26" s="248">
        <f>H26+J26</f>
        <v>191814</v>
      </c>
      <c r="L26" s="307">
        <f>M26+N26</f>
        <v>152722</v>
      </c>
      <c r="M26" s="256">
        <f>I26</f>
        <v>152722</v>
      </c>
      <c r="N26" s="256">
        <f>J26</f>
        <v>0</v>
      </c>
      <c r="O26" s="257"/>
      <c r="P26" s="224"/>
      <c r="Q26" s="224"/>
      <c r="R26" s="216"/>
    </row>
    <row r="27" spans="1:18" x14ac:dyDescent="0.25">
      <c r="A27" s="249" t="s">
        <v>175</v>
      </c>
      <c r="B27" s="308" t="s">
        <v>176</v>
      </c>
      <c r="C27" s="310"/>
      <c r="D27" s="311"/>
      <c r="E27" s="313">
        <f>E28+E29+E30+E31+E32+E33+E34+E35+E36+E37+E38+E39+E40</f>
        <v>220363</v>
      </c>
      <c r="F27" s="310"/>
      <c r="G27" s="312"/>
      <c r="H27" s="310"/>
      <c r="I27" s="311"/>
      <c r="J27" s="311"/>
      <c r="K27" s="312"/>
      <c r="L27" s="306">
        <f>L28+L29+L30+L31+L32+L33+L34+L35+L36+L37+L38+L39+L40</f>
        <v>220363</v>
      </c>
      <c r="M27" s="237">
        <f>M28+M29+M30+M31+M32+M33+M34+M35+M36+M37+M38+M39+M40</f>
        <v>220363</v>
      </c>
      <c r="N27" s="318"/>
      <c r="O27" s="319"/>
      <c r="P27" s="224"/>
      <c r="Q27" s="224"/>
      <c r="R27" s="216"/>
    </row>
    <row r="28" spans="1:18" x14ac:dyDescent="0.25">
      <c r="A28" s="250"/>
      <c r="B28" s="309" t="s">
        <v>177</v>
      </c>
      <c r="C28" s="285"/>
      <c r="D28" s="242"/>
      <c r="E28" s="314">
        <v>16570</v>
      </c>
      <c r="F28" s="285"/>
      <c r="G28" s="243"/>
      <c r="H28" s="285"/>
      <c r="I28" s="242"/>
      <c r="J28" s="242"/>
      <c r="K28" s="243"/>
      <c r="L28" s="251">
        <f>E28</f>
        <v>16570</v>
      </c>
      <c r="M28" s="317">
        <f>E28</f>
        <v>16570</v>
      </c>
      <c r="N28" s="217"/>
      <c r="O28" s="219"/>
      <c r="P28" s="224"/>
      <c r="Q28" s="224"/>
      <c r="R28" s="216"/>
    </row>
    <row r="29" spans="1:18" x14ac:dyDescent="0.25">
      <c r="A29" s="250"/>
      <c r="B29" s="309" t="s">
        <v>178</v>
      </c>
      <c r="C29" s="285"/>
      <c r="D29" s="242"/>
      <c r="E29" s="314">
        <v>38355</v>
      </c>
      <c r="F29" s="285"/>
      <c r="G29" s="243"/>
      <c r="H29" s="285"/>
      <c r="I29" s="242"/>
      <c r="J29" s="242"/>
      <c r="K29" s="243"/>
      <c r="L29" s="251">
        <f t="shared" ref="L29:L40" si="14">E29</f>
        <v>38355</v>
      </c>
      <c r="M29" s="317">
        <f t="shared" ref="M29:M40" si="15">E29</f>
        <v>38355</v>
      </c>
      <c r="N29" s="217"/>
      <c r="O29" s="219"/>
      <c r="P29" s="224"/>
      <c r="Q29" s="224"/>
      <c r="R29" s="216"/>
    </row>
    <row r="30" spans="1:18" x14ac:dyDescent="0.25">
      <c r="A30" s="250"/>
      <c r="B30" s="309" t="s">
        <v>179</v>
      </c>
      <c r="C30" s="285"/>
      <c r="D30" s="242"/>
      <c r="E30" s="314">
        <v>51348</v>
      </c>
      <c r="F30" s="285"/>
      <c r="G30" s="243"/>
      <c r="H30" s="285"/>
      <c r="I30" s="242"/>
      <c r="J30" s="242"/>
      <c r="K30" s="243"/>
      <c r="L30" s="251">
        <f t="shared" si="14"/>
        <v>51348</v>
      </c>
      <c r="M30" s="317">
        <f t="shared" si="15"/>
        <v>51348</v>
      </c>
      <c r="N30" s="217"/>
      <c r="O30" s="219"/>
      <c r="P30" s="224"/>
      <c r="Q30" s="224"/>
      <c r="R30" s="216"/>
    </row>
    <row r="31" spans="1:18" x14ac:dyDescent="0.25">
      <c r="A31" s="250"/>
      <c r="B31" s="309" t="s">
        <v>180</v>
      </c>
      <c r="C31" s="285"/>
      <c r="D31" s="242"/>
      <c r="E31" s="314">
        <v>3644</v>
      </c>
      <c r="F31" s="285"/>
      <c r="G31" s="243"/>
      <c r="H31" s="285"/>
      <c r="I31" s="242"/>
      <c r="J31" s="242"/>
      <c r="K31" s="243"/>
      <c r="L31" s="251">
        <f t="shared" si="14"/>
        <v>3644</v>
      </c>
      <c r="M31" s="317">
        <f t="shared" si="15"/>
        <v>3644</v>
      </c>
      <c r="N31" s="217"/>
      <c r="O31" s="219"/>
      <c r="P31" s="224"/>
      <c r="Q31" s="224"/>
      <c r="R31" s="216"/>
    </row>
    <row r="32" spans="1:18" x14ac:dyDescent="0.25">
      <c r="A32" s="250"/>
      <c r="B32" s="309" t="s">
        <v>181</v>
      </c>
      <c r="C32" s="285"/>
      <c r="D32" s="242"/>
      <c r="E32" s="314">
        <v>400</v>
      </c>
      <c r="F32" s="285"/>
      <c r="G32" s="243"/>
      <c r="H32" s="285"/>
      <c r="I32" s="242"/>
      <c r="J32" s="242"/>
      <c r="K32" s="243"/>
      <c r="L32" s="251">
        <f t="shared" si="14"/>
        <v>400</v>
      </c>
      <c r="M32" s="317">
        <f t="shared" si="15"/>
        <v>400</v>
      </c>
      <c r="N32" s="217"/>
      <c r="O32" s="219"/>
      <c r="P32" s="224"/>
      <c r="Q32" s="224"/>
      <c r="R32" s="216"/>
    </row>
    <row r="33" spans="1:18" x14ac:dyDescent="0.25">
      <c r="A33" s="250"/>
      <c r="B33" s="309" t="s">
        <v>182</v>
      </c>
      <c r="C33" s="285"/>
      <c r="D33" s="242"/>
      <c r="E33" s="314">
        <v>15177</v>
      </c>
      <c r="F33" s="285"/>
      <c r="G33" s="243"/>
      <c r="H33" s="285"/>
      <c r="I33" s="242"/>
      <c r="J33" s="242"/>
      <c r="K33" s="243"/>
      <c r="L33" s="251">
        <f t="shared" si="14"/>
        <v>15177</v>
      </c>
      <c r="M33" s="317">
        <f t="shared" si="15"/>
        <v>15177</v>
      </c>
      <c r="N33" s="217"/>
      <c r="O33" s="219"/>
      <c r="P33" s="224"/>
      <c r="Q33" s="224"/>
      <c r="R33" s="216"/>
    </row>
    <row r="34" spans="1:18" x14ac:dyDescent="0.25">
      <c r="A34" s="250"/>
      <c r="B34" s="309" t="s">
        <v>183</v>
      </c>
      <c r="C34" s="285"/>
      <c r="D34" s="242"/>
      <c r="E34" s="314">
        <v>3137</v>
      </c>
      <c r="F34" s="285"/>
      <c r="G34" s="243"/>
      <c r="H34" s="285"/>
      <c r="I34" s="242"/>
      <c r="J34" s="242"/>
      <c r="K34" s="243"/>
      <c r="L34" s="251">
        <f t="shared" si="14"/>
        <v>3137</v>
      </c>
      <c r="M34" s="317">
        <f t="shared" si="15"/>
        <v>3137</v>
      </c>
      <c r="N34" s="217"/>
      <c r="O34" s="219"/>
      <c r="P34" s="224"/>
      <c r="Q34" s="224"/>
      <c r="R34" s="216"/>
    </row>
    <row r="35" spans="1:18" x14ac:dyDescent="0.25">
      <c r="A35" s="250"/>
      <c r="B35" s="309" t="s">
        <v>184</v>
      </c>
      <c r="C35" s="285"/>
      <c r="D35" s="242"/>
      <c r="E35" s="314">
        <v>40950</v>
      </c>
      <c r="F35" s="285"/>
      <c r="G35" s="243"/>
      <c r="H35" s="285"/>
      <c r="I35" s="242"/>
      <c r="J35" s="242"/>
      <c r="K35" s="243"/>
      <c r="L35" s="251">
        <f t="shared" si="14"/>
        <v>40950</v>
      </c>
      <c r="M35" s="317">
        <f t="shared" si="15"/>
        <v>40950</v>
      </c>
      <c r="N35" s="217"/>
      <c r="O35" s="219"/>
      <c r="P35" s="224"/>
      <c r="Q35" s="224"/>
      <c r="R35" s="216"/>
    </row>
    <row r="36" spans="1:18" x14ac:dyDescent="0.25">
      <c r="A36" s="250"/>
      <c r="B36" s="309" t="s">
        <v>185</v>
      </c>
      <c r="C36" s="285"/>
      <c r="D36" s="242"/>
      <c r="E36" s="314">
        <v>35710</v>
      </c>
      <c r="F36" s="285"/>
      <c r="G36" s="243"/>
      <c r="H36" s="285"/>
      <c r="I36" s="242"/>
      <c r="J36" s="242"/>
      <c r="K36" s="243"/>
      <c r="L36" s="251">
        <f t="shared" si="14"/>
        <v>35710</v>
      </c>
      <c r="M36" s="317">
        <f t="shared" si="15"/>
        <v>35710</v>
      </c>
      <c r="N36" s="217"/>
      <c r="O36" s="219"/>
      <c r="P36" s="224"/>
      <c r="Q36" s="224"/>
      <c r="R36" s="216"/>
    </row>
    <row r="37" spans="1:18" x14ac:dyDescent="0.25">
      <c r="A37" s="250"/>
      <c r="B37" s="309" t="s">
        <v>186</v>
      </c>
      <c r="C37" s="285"/>
      <c r="D37" s="242"/>
      <c r="E37" s="314">
        <v>0</v>
      </c>
      <c r="F37" s="285"/>
      <c r="G37" s="243"/>
      <c r="H37" s="285"/>
      <c r="I37" s="242"/>
      <c r="J37" s="242"/>
      <c r="K37" s="243"/>
      <c r="L37" s="251">
        <f t="shared" si="14"/>
        <v>0</v>
      </c>
      <c r="M37" s="317">
        <f t="shared" si="15"/>
        <v>0</v>
      </c>
      <c r="N37" s="217"/>
      <c r="O37" s="219"/>
      <c r="P37" s="224"/>
      <c r="Q37" s="224"/>
      <c r="R37" s="216"/>
    </row>
    <row r="38" spans="1:18" x14ac:dyDescent="0.25">
      <c r="A38" s="252"/>
      <c r="B38" s="309" t="s">
        <v>187</v>
      </c>
      <c r="C38" s="301"/>
      <c r="D38" s="245"/>
      <c r="E38" s="315">
        <v>6591</v>
      </c>
      <c r="F38" s="285"/>
      <c r="G38" s="243"/>
      <c r="H38" s="285"/>
      <c r="I38" s="242"/>
      <c r="J38" s="242"/>
      <c r="K38" s="243"/>
      <c r="L38" s="251">
        <f t="shared" si="14"/>
        <v>6591</v>
      </c>
      <c r="M38" s="317">
        <f t="shared" si="15"/>
        <v>6591</v>
      </c>
      <c r="N38" s="217"/>
      <c r="O38" s="219"/>
      <c r="P38" s="224"/>
      <c r="Q38" s="224"/>
      <c r="R38" s="216"/>
    </row>
    <row r="39" spans="1:18" x14ac:dyDescent="0.25">
      <c r="A39" s="252"/>
      <c r="B39" s="309" t="s">
        <v>188</v>
      </c>
      <c r="C39" s="301"/>
      <c r="D39" s="245"/>
      <c r="E39" s="315">
        <v>0</v>
      </c>
      <c r="F39" s="285"/>
      <c r="G39" s="243"/>
      <c r="H39" s="285"/>
      <c r="I39" s="242"/>
      <c r="J39" s="242"/>
      <c r="K39" s="243"/>
      <c r="L39" s="251">
        <f t="shared" si="14"/>
        <v>0</v>
      </c>
      <c r="M39" s="317">
        <f t="shared" si="15"/>
        <v>0</v>
      </c>
      <c r="N39" s="217"/>
      <c r="O39" s="219"/>
      <c r="P39" s="224"/>
      <c r="Q39" s="224"/>
      <c r="R39" s="216"/>
    </row>
    <row r="40" spans="1:18" ht="15.75" thickBot="1" x14ac:dyDescent="0.3">
      <c r="A40" s="252"/>
      <c r="B40" s="309" t="s">
        <v>189</v>
      </c>
      <c r="C40" s="286"/>
      <c r="D40" s="247"/>
      <c r="E40" s="316">
        <v>8481</v>
      </c>
      <c r="F40" s="301"/>
      <c r="G40" s="246"/>
      <c r="H40" s="301"/>
      <c r="I40" s="245"/>
      <c r="J40" s="245"/>
      <c r="K40" s="246"/>
      <c r="L40" s="339">
        <f t="shared" si="14"/>
        <v>8481</v>
      </c>
      <c r="M40" s="328">
        <f t="shared" si="15"/>
        <v>8481</v>
      </c>
      <c r="N40" s="254"/>
      <c r="O40" s="255"/>
      <c r="P40" s="224"/>
      <c r="Q40" s="224"/>
      <c r="R40" s="216"/>
    </row>
    <row r="41" spans="1:18" ht="15.75" thickBot="1" x14ac:dyDescent="0.3">
      <c r="A41" s="320" t="s">
        <v>190</v>
      </c>
      <c r="B41" s="321" t="s">
        <v>128</v>
      </c>
      <c r="C41" s="323"/>
      <c r="D41" s="324"/>
      <c r="E41" s="327"/>
      <c r="F41" s="323"/>
      <c r="G41" s="325">
        <f>G9+G17+G24</f>
        <v>289630</v>
      </c>
      <c r="H41" s="323"/>
      <c r="I41" s="324"/>
      <c r="J41" s="324"/>
      <c r="K41" s="325"/>
      <c r="L41" s="340">
        <f>G41</f>
        <v>289630</v>
      </c>
      <c r="M41" s="294">
        <f>L41</f>
        <v>289630</v>
      </c>
      <c r="N41" s="294">
        <f>N9+N17</f>
        <v>17350</v>
      </c>
      <c r="O41" s="331"/>
      <c r="P41" s="224"/>
      <c r="Q41" s="224"/>
      <c r="R41" s="216"/>
    </row>
    <row r="42" spans="1:18" x14ac:dyDescent="0.25">
      <c r="A42" s="249" t="s">
        <v>191</v>
      </c>
      <c r="B42" s="332" t="s">
        <v>192</v>
      </c>
      <c r="C42" s="335"/>
      <c r="D42" s="336"/>
      <c r="E42" s="337"/>
      <c r="F42" s="338"/>
      <c r="G42" s="326"/>
      <c r="H42" s="338"/>
      <c r="I42" s="322"/>
      <c r="J42" s="322"/>
      <c r="K42" s="326"/>
      <c r="L42" s="341"/>
      <c r="M42" s="329"/>
      <c r="N42" s="291"/>
      <c r="O42" s="330"/>
      <c r="P42" s="224"/>
      <c r="Q42" s="224"/>
      <c r="R42" s="216"/>
    </row>
    <row r="43" spans="1:18" x14ac:dyDescent="0.25">
      <c r="A43" s="250" t="s">
        <v>193</v>
      </c>
      <c r="B43" s="333" t="s">
        <v>194</v>
      </c>
      <c r="C43" s="285">
        <f>C9+C17+C24</f>
        <v>3136527</v>
      </c>
      <c r="D43" s="242">
        <f>D17</f>
        <v>2916164</v>
      </c>
      <c r="E43" s="243">
        <f>E28+E29+E30+E31+E32+E33+E34+E35+E36+E37+E38+E39+E40</f>
        <v>220363</v>
      </c>
      <c r="F43" s="285">
        <f t="shared" ref="F43:K43" si="16">F9+F17+F24</f>
        <v>2419848</v>
      </c>
      <c r="G43" s="243">
        <f t="shared" si="16"/>
        <v>289630</v>
      </c>
      <c r="H43" s="285">
        <f t="shared" si="16"/>
        <v>5846005</v>
      </c>
      <c r="I43" s="242">
        <f t="shared" si="16"/>
        <v>5336012</v>
      </c>
      <c r="J43" s="242">
        <f t="shared" si="16"/>
        <v>17350</v>
      </c>
      <c r="K43" s="243">
        <f t="shared" si="16"/>
        <v>5863355</v>
      </c>
      <c r="L43" s="264"/>
      <c r="M43" s="217"/>
      <c r="N43" s="217"/>
      <c r="O43" s="219"/>
      <c r="P43" s="224"/>
      <c r="Q43" s="224"/>
      <c r="R43" s="216"/>
    </row>
    <row r="44" spans="1:18" ht="15.75" thickBot="1" x14ac:dyDescent="0.3">
      <c r="A44" s="253" t="s">
        <v>195</v>
      </c>
      <c r="B44" s="334" t="s">
        <v>196</v>
      </c>
      <c r="C44" s="286">
        <f>C10+C11+C12+C13+C14+C15+C16+C18+C19+C20+C21+C22+C23+C26</f>
        <v>3136527</v>
      </c>
      <c r="D44" s="247">
        <f>D43</f>
        <v>2916164</v>
      </c>
      <c r="E44" s="248">
        <f>E10+E11+E12+E13+E14+E15+E16+E18+E19+E20+E21+E22+E23+E26</f>
        <v>220363</v>
      </c>
      <c r="F44" s="286">
        <f>F10+F11+F12+F13+F14+F15+F16+F18+F19+F20+F21+F22+F23+F25+F26</f>
        <v>2419848</v>
      </c>
      <c r="G44" s="248">
        <f>G10+G11+G12+G13+G14+G15+G16+G18+G19+G20+G21+G22+G23+G25+G26</f>
        <v>289630</v>
      </c>
      <c r="H44" s="286">
        <f>H10+H11+H12+H13+H14+H15+H16+H18+H19+H20+H21+H22+H23+H25+H26</f>
        <v>5846005</v>
      </c>
      <c r="I44" s="247">
        <f>I10+I11+I12+I13+I14+I15+I16+I18+I19+I20+I21+I22+I23+I25+I26</f>
        <v>5336012</v>
      </c>
      <c r="J44" s="247">
        <f>J10+J12+J11+J14+J15+J16+J18+J19+J20+J21+J23</f>
        <v>17350</v>
      </c>
      <c r="K44" s="248">
        <f>K10+K11+K12+K13+K14+K15+K16+K18+K19+K20+K21+K22+K23+K25+K26</f>
        <v>5863355</v>
      </c>
      <c r="L44" s="307"/>
      <c r="M44" s="256"/>
      <c r="N44" s="256"/>
      <c r="O44" s="257"/>
      <c r="P44" s="224"/>
      <c r="Q44" s="224"/>
      <c r="R44" s="216"/>
    </row>
  </sheetData>
  <mergeCells count="18">
    <mergeCell ref="I4:I6"/>
    <mergeCell ref="D5:D6"/>
    <mergeCell ref="E5:E6"/>
    <mergeCell ref="M5:O5"/>
    <mergeCell ref="J2:J6"/>
    <mergeCell ref="K2:K6"/>
    <mergeCell ref="A1:K1"/>
    <mergeCell ref="L1:O1"/>
    <mergeCell ref="A2:A6"/>
    <mergeCell ref="B2:B6"/>
    <mergeCell ref="C2:I2"/>
    <mergeCell ref="C3:E3"/>
    <mergeCell ref="F3:G3"/>
    <mergeCell ref="C4:C6"/>
    <mergeCell ref="D4:E4"/>
    <mergeCell ref="F4:F6"/>
    <mergeCell ref="H3:H6"/>
    <mergeCell ref="G4:G6"/>
  </mergeCells>
  <pageMargins left="0.7" right="0.7" top="0.75" bottom="0.75" header="0.3" footer="0.3"/>
  <pageSetup paperSize="9" scale="7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príjmy 2015</vt:lpstr>
      <vt:lpstr>výdavky 2015</vt:lpstr>
      <vt:lpstr>sumár 2015</vt:lpstr>
      <vt:lpstr>školstvo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2016-01-27T12:59:42Z</dcterms:modified>
</cp:coreProperties>
</file>