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60" yWindow="-30" windowWidth="10785" windowHeight="8055" tabRatio="638" activeTab="1"/>
  </bookViews>
  <sheets>
    <sheet name="príjmy " sheetId="5" r:id="rId1"/>
    <sheet name="výdavky " sheetId="6" r:id="rId2"/>
    <sheet name="sumár" sheetId="7" r:id="rId3"/>
    <sheet name="investície, projekty" sheetId="11" r:id="rId4"/>
    <sheet name="pomocná tabuľka - príjmy 2013" sheetId="1" state="hidden" r:id="rId5"/>
    <sheet name="pomocná tabuľka - výdavky 2013" sheetId="2" state="hidden" r:id="rId6"/>
    <sheet name="pomocná tabuľka - sumár 2013" sheetId="3" state="hidden" r:id="rId7"/>
    <sheet name="Hárok1" sheetId="10" r:id="rId8"/>
  </sheets>
  <externalReferences>
    <externalReference r:id="rId9"/>
    <externalReference r:id="rId10"/>
  </externalReferences>
  <definedNames>
    <definedName name="_xlnm.Print_Titles" localSheetId="4">'pomocná tabuľka - príjmy 2013'!$2:$2</definedName>
    <definedName name="_xlnm.Print_Titles" localSheetId="5">'pomocná tabuľka - výdavky 2013'!$5:$7</definedName>
    <definedName name="_xlnm.Print_Titles" localSheetId="0">'príjmy '!$2:$3</definedName>
    <definedName name="_xlnm.Print_Titles" localSheetId="1">'výdavky '!$5:$7</definedName>
  </definedNames>
  <calcPr calcId="125725"/>
</workbook>
</file>

<file path=xl/calcChain.xml><?xml version="1.0" encoding="utf-8"?>
<calcChain xmlns="http://schemas.openxmlformats.org/spreadsheetml/2006/main">
  <c r="F114" i="5"/>
  <c r="E128" l="1"/>
  <c r="E114"/>
  <c r="E109"/>
  <c r="E62"/>
  <c r="E54"/>
  <c r="E30"/>
  <c r="E16"/>
  <c r="E5"/>
  <c r="E7"/>
  <c r="E4" l="1"/>
  <c r="E108"/>
  <c r="E15"/>
  <c r="E3" l="1"/>
  <c r="F14" i="11"/>
  <c r="K14"/>
  <c r="E131" i="5" l="1"/>
  <c r="F57" i="11"/>
  <c r="K57"/>
  <c r="E57"/>
  <c r="J57"/>
  <c r="N10" l="1"/>
  <c r="N9"/>
  <c r="E14"/>
  <c r="J14"/>
  <c r="J6" l="1"/>
  <c r="K17" l="1"/>
  <c r="K56" s="1"/>
  <c r="I14" l="1"/>
  <c r="N14"/>
  <c r="G15"/>
  <c r="H5" i="5" l="1"/>
  <c r="D128" l="1"/>
  <c r="D114"/>
  <c r="D109"/>
  <c r="D62"/>
  <c r="D54"/>
  <c r="D30"/>
  <c r="D16"/>
  <c r="D9"/>
  <c r="D7"/>
  <c r="D5"/>
  <c r="D108" l="1"/>
  <c r="D15"/>
  <c r="D4"/>
  <c r="D3" s="1"/>
  <c r="D131" l="1"/>
  <c r="J17" i="11" l="1"/>
  <c r="J56" s="1"/>
  <c r="C62" i="5" l="1"/>
  <c r="C128" l="1"/>
  <c r="C114"/>
  <c r="C109"/>
  <c r="C54"/>
  <c r="C30"/>
  <c r="C16"/>
  <c r="C9"/>
  <c r="C7"/>
  <c r="C5"/>
  <c r="C4" l="1"/>
  <c r="C15"/>
  <c r="C3" s="1"/>
  <c r="C108"/>
  <c r="C131" l="1"/>
  <c r="W178" i="2" l="1"/>
  <c r="V178"/>
  <c r="W177"/>
  <c r="V177"/>
  <c r="U177"/>
  <c r="W176"/>
  <c r="V176"/>
  <c r="U176"/>
  <c r="O178"/>
  <c r="N178"/>
  <c r="O177"/>
  <c r="N177"/>
  <c r="M177"/>
  <c r="O176"/>
  <c r="N176"/>
  <c r="M176"/>
  <c r="K176"/>
  <c r="G178"/>
  <c r="F178"/>
  <c r="F177"/>
  <c r="E177"/>
  <c r="G176"/>
  <c r="W174"/>
  <c r="V174"/>
  <c r="U174"/>
  <c r="O174"/>
  <c r="N174"/>
  <c r="M174"/>
  <c r="F174"/>
  <c r="W173"/>
  <c r="V173"/>
  <c r="U173"/>
  <c r="W172"/>
  <c r="V172"/>
  <c r="U172"/>
  <c r="W170"/>
  <c r="V170"/>
  <c r="U170"/>
  <c r="W169"/>
  <c r="V169"/>
  <c r="U169"/>
  <c r="W168"/>
  <c r="V168"/>
  <c r="U168"/>
  <c r="W167"/>
  <c r="V167"/>
  <c r="U167"/>
  <c r="W166"/>
  <c r="V166"/>
  <c r="U166"/>
  <c r="W164"/>
  <c r="V164"/>
  <c r="U164"/>
  <c r="W163"/>
  <c r="V163"/>
  <c r="U163"/>
  <c r="W162"/>
  <c r="V162"/>
  <c r="U162"/>
  <c r="W160"/>
  <c r="V160"/>
  <c r="U160"/>
  <c r="W159"/>
  <c r="V159"/>
  <c r="U159"/>
  <c r="W158"/>
  <c r="V158"/>
  <c r="U158"/>
  <c r="W157"/>
  <c r="V157"/>
  <c r="U157"/>
  <c r="W155"/>
  <c r="V155"/>
  <c r="U155"/>
  <c r="W154"/>
  <c r="V154"/>
  <c r="U154"/>
  <c r="W153"/>
  <c r="V153"/>
  <c r="U153"/>
  <c r="O173"/>
  <c r="N173"/>
  <c r="M173"/>
  <c r="O172"/>
  <c r="N172"/>
  <c r="M172"/>
  <c r="O170"/>
  <c r="N170"/>
  <c r="M170"/>
  <c r="O169"/>
  <c r="N169"/>
  <c r="O168"/>
  <c r="N168"/>
  <c r="O167"/>
  <c r="N167"/>
  <c r="M167"/>
  <c r="O166"/>
  <c r="N166"/>
  <c r="O164"/>
  <c r="O163"/>
  <c r="N163"/>
  <c r="O162"/>
  <c r="N162"/>
  <c r="O160"/>
  <c r="N160"/>
  <c r="O159"/>
  <c r="N159"/>
  <c r="M159"/>
  <c r="O158"/>
  <c r="N158"/>
  <c r="O157"/>
  <c r="N157"/>
  <c r="O155"/>
  <c r="N155"/>
  <c r="M155"/>
  <c r="O154"/>
  <c r="N154"/>
  <c r="O153"/>
  <c r="N153"/>
  <c r="I173"/>
  <c r="G173"/>
  <c r="F173"/>
  <c r="G172"/>
  <c r="F172"/>
  <c r="G170"/>
  <c r="F170"/>
  <c r="G169"/>
  <c r="F169"/>
  <c r="G168"/>
  <c r="F168"/>
  <c r="G167"/>
  <c r="F167"/>
  <c r="G166"/>
  <c r="G164"/>
  <c r="G163"/>
  <c r="F163"/>
  <c r="G162"/>
  <c r="F162"/>
  <c r="G160"/>
  <c r="F160"/>
  <c r="G159"/>
  <c r="F159"/>
  <c r="G158"/>
  <c r="F158"/>
  <c r="G157"/>
  <c r="F157"/>
  <c r="G155"/>
  <c r="F155"/>
  <c r="G154"/>
  <c r="F154"/>
  <c r="G153"/>
  <c r="F153"/>
  <c r="W150"/>
  <c r="V150"/>
  <c r="U150"/>
  <c r="W149"/>
  <c r="V149"/>
  <c r="U149"/>
  <c r="W148"/>
  <c r="V148"/>
  <c r="U148"/>
  <c r="W147"/>
  <c r="V147"/>
  <c r="U147"/>
  <c r="W146"/>
  <c r="V146"/>
  <c r="U146"/>
  <c r="W145"/>
  <c r="V145"/>
  <c r="U145"/>
  <c r="W144"/>
  <c r="V144"/>
  <c r="U144"/>
  <c r="W143"/>
  <c r="V143"/>
  <c r="U143"/>
  <c r="W142"/>
  <c r="V142"/>
  <c r="U142"/>
  <c r="W141"/>
  <c r="V141"/>
  <c r="U14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O142"/>
  <c r="N142"/>
  <c r="M142"/>
  <c r="O141"/>
  <c r="N141"/>
  <c r="M141"/>
  <c r="G150"/>
  <c r="F150"/>
  <c r="G149"/>
  <c r="G148"/>
  <c r="F148"/>
  <c r="G147"/>
  <c r="F147"/>
  <c r="G146"/>
  <c r="F146"/>
  <c r="G145"/>
  <c r="F145"/>
  <c r="G144"/>
  <c r="F144"/>
  <c r="G143"/>
  <c r="G142"/>
  <c r="F142"/>
  <c r="E142"/>
  <c r="G141"/>
  <c r="F141"/>
  <c r="W138"/>
  <c r="V138"/>
  <c r="U138"/>
  <c r="W137"/>
  <c r="V137"/>
  <c r="U137"/>
  <c r="W136"/>
  <c r="V136"/>
  <c r="U136"/>
  <c r="W135"/>
  <c r="V135"/>
  <c r="U135"/>
  <c r="W134"/>
  <c r="V134"/>
  <c r="U134"/>
  <c r="W133"/>
  <c r="V133"/>
  <c r="U133"/>
  <c r="W131"/>
  <c r="V131"/>
  <c r="U131"/>
  <c r="O138"/>
  <c r="N138"/>
  <c r="K138"/>
  <c r="J138"/>
  <c r="I138"/>
  <c r="G138"/>
  <c r="F138"/>
  <c r="O137"/>
  <c r="N137"/>
  <c r="K137"/>
  <c r="J137"/>
  <c r="I137"/>
  <c r="G137"/>
  <c r="O136"/>
  <c r="N136"/>
  <c r="K136"/>
  <c r="J136"/>
  <c r="I136"/>
  <c r="G136"/>
  <c r="F136"/>
  <c r="O135"/>
  <c r="N135"/>
  <c r="M135"/>
  <c r="K135"/>
  <c r="J135"/>
  <c r="I135"/>
  <c r="G135"/>
  <c r="O134"/>
  <c r="N134"/>
  <c r="M134"/>
  <c r="K134"/>
  <c r="J134"/>
  <c r="I134"/>
  <c r="G134"/>
  <c r="F134"/>
  <c r="O133"/>
  <c r="N133"/>
  <c r="M133"/>
  <c r="K133"/>
  <c r="J133"/>
  <c r="I133"/>
  <c r="G133"/>
  <c r="O131"/>
  <c r="N131"/>
  <c r="M131"/>
  <c r="K131"/>
  <c r="J131"/>
  <c r="I131"/>
  <c r="G131"/>
  <c r="F131"/>
  <c r="W129"/>
  <c r="V129"/>
  <c r="U129"/>
  <c r="W128"/>
  <c r="V128"/>
  <c r="W127"/>
  <c r="V127"/>
  <c r="U127"/>
  <c r="W126"/>
  <c r="V126"/>
  <c r="W125"/>
  <c r="V125"/>
  <c r="U125"/>
  <c r="W124"/>
  <c r="V124"/>
  <c r="U124"/>
  <c r="W123"/>
  <c r="V123"/>
  <c r="U123"/>
  <c r="W121"/>
  <c r="V121"/>
  <c r="U121"/>
  <c r="O129"/>
  <c r="N129"/>
  <c r="M129"/>
  <c r="O127"/>
  <c r="N127"/>
  <c r="M127"/>
  <c r="O126"/>
  <c r="N126"/>
  <c r="M126"/>
  <c r="O125"/>
  <c r="N125"/>
  <c r="M125"/>
  <c r="O124"/>
  <c r="N124"/>
  <c r="M124"/>
  <c r="O123"/>
  <c r="N123"/>
  <c r="M123"/>
  <c r="O121"/>
  <c r="N121"/>
  <c r="M121"/>
  <c r="G129"/>
  <c r="F129"/>
  <c r="G127"/>
  <c r="F127"/>
  <c r="G126"/>
  <c r="F126"/>
  <c r="G125"/>
  <c r="F125"/>
  <c r="J124"/>
  <c r="G124"/>
  <c r="G123"/>
  <c r="F123"/>
  <c r="G121"/>
  <c r="F121"/>
  <c r="W119"/>
  <c r="V119"/>
  <c r="U119"/>
  <c r="W118"/>
  <c r="V118"/>
  <c r="U118"/>
  <c r="W117"/>
  <c r="V117"/>
  <c r="U117"/>
  <c r="W116"/>
  <c r="V116"/>
  <c r="W115"/>
  <c r="V115"/>
  <c r="W113"/>
  <c r="W112"/>
  <c r="V112"/>
  <c r="W111"/>
  <c r="V111"/>
  <c r="W110"/>
  <c r="V110"/>
  <c r="W109"/>
  <c r="V109"/>
  <c r="W108"/>
  <c r="V108"/>
  <c r="W106"/>
  <c r="V106"/>
  <c r="W105"/>
  <c r="V105"/>
  <c r="W104"/>
  <c r="V104"/>
  <c r="W103"/>
  <c r="V103"/>
  <c r="U103"/>
  <c r="W102"/>
  <c r="V102"/>
  <c r="W101"/>
  <c r="V101"/>
  <c r="W100"/>
  <c r="V100"/>
  <c r="W98"/>
  <c r="V98"/>
  <c r="U98"/>
  <c r="O119"/>
  <c r="N119"/>
  <c r="M119"/>
  <c r="O118"/>
  <c r="N118"/>
  <c r="M118"/>
  <c r="O117"/>
  <c r="N117"/>
  <c r="M117"/>
  <c r="O116"/>
  <c r="N116"/>
  <c r="M116"/>
  <c r="O115"/>
  <c r="N115"/>
  <c r="M115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8"/>
  <c r="N98"/>
  <c r="M98"/>
  <c r="G119"/>
  <c r="F119"/>
  <c r="G118"/>
  <c r="G117"/>
  <c r="F117"/>
  <c r="G116"/>
  <c r="F116"/>
  <c r="G115"/>
  <c r="F115"/>
  <c r="G113"/>
  <c r="F113"/>
  <c r="G112"/>
  <c r="F112"/>
  <c r="G111"/>
  <c r="G110"/>
  <c r="F110"/>
  <c r="G109"/>
  <c r="G108"/>
  <c r="F108"/>
  <c r="G106"/>
  <c r="G105"/>
  <c r="G104"/>
  <c r="F104"/>
  <c r="G103"/>
  <c r="F103"/>
  <c r="E103"/>
  <c r="G102"/>
  <c r="G101"/>
  <c r="F101"/>
  <c r="G100"/>
  <c r="F100"/>
  <c r="G98"/>
  <c r="F98"/>
  <c r="W96"/>
  <c r="V96"/>
  <c r="U96"/>
  <c r="W94"/>
  <c r="V94"/>
  <c r="U94"/>
  <c r="O96"/>
  <c r="N96"/>
  <c r="M96"/>
  <c r="O94"/>
  <c r="N94"/>
  <c r="M94"/>
  <c r="G96"/>
  <c r="F96"/>
  <c r="G94"/>
  <c r="F94"/>
  <c r="W92"/>
  <c r="V92"/>
  <c r="U92"/>
  <c r="W91"/>
  <c r="V91"/>
  <c r="U91"/>
  <c r="W89"/>
  <c r="V89"/>
  <c r="U89"/>
  <c r="W88"/>
  <c r="V88"/>
  <c r="U88"/>
  <c r="W86"/>
  <c r="V86"/>
  <c r="U86"/>
  <c r="W85"/>
  <c r="V85"/>
  <c r="U85"/>
  <c r="W84"/>
  <c r="V84"/>
  <c r="U84"/>
  <c r="W83"/>
  <c r="V83"/>
  <c r="U83"/>
  <c r="W82"/>
  <c r="V82"/>
  <c r="U82"/>
  <c r="W81"/>
  <c r="V81"/>
  <c r="U81"/>
  <c r="W80"/>
  <c r="V80"/>
  <c r="U80"/>
  <c r="O92"/>
  <c r="N92"/>
  <c r="M92"/>
  <c r="O91"/>
  <c r="N91"/>
  <c r="M91"/>
  <c r="O89"/>
  <c r="N89"/>
  <c r="O88"/>
  <c r="N88"/>
  <c r="M88"/>
  <c r="O86"/>
  <c r="N86"/>
  <c r="O85"/>
  <c r="N85"/>
  <c r="O84"/>
  <c r="N84"/>
  <c r="M84"/>
  <c r="O83"/>
  <c r="N83"/>
  <c r="M83"/>
  <c r="O82"/>
  <c r="N82"/>
  <c r="M82"/>
  <c r="O81"/>
  <c r="N81"/>
  <c r="M81"/>
  <c r="O80"/>
  <c r="N80"/>
  <c r="M80"/>
  <c r="K92"/>
  <c r="J92"/>
  <c r="I92"/>
  <c r="G92"/>
  <c r="F92"/>
  <c r="K91"/>
  <c r="J91"/>
  <c r="I91"/>
  <c r="G91"/>
  <c r="F91"/>
  <c r="E91"/>
  <c r="K89"/>
  <c r="J89"/>
  <c r="I89"/>
  <c r="G89"/>
  <c r="F89"/>
  <c r="K88"/>
  <c r="J88"/>
  <c r="I88"/>
  <c r="G88"/>
  <c r="E88"/>
  <c r="G86"/>
  <c r="F86"/>
  <c r="G85"/>
  <c r="F85"/>
  <c r="G84"/>
  <c r="F84"/>
  <c r="G83"/>
  <c r="F83"/>
  <c r="G82"/>
  <c r="F82"/>
  <c r="G80"/>
  <c r="F80"/>
  <c r="E80"/>
  <c r="W77"/>
  <c r="V77"/>
  <c r="U77"/>
  <c r="W76"/>
  <c r="V76"/>
  <c r="U76"/>
  <c r="W75"/>
  <c r="V75"/>
  <c r="U75"/>
  <c r="W73"/>
  <c r="V73"/>
  <c r="U73"/>
  <c r="W72"/>
  <c r="V72"/>
  <c r="U72"/>
  <c r="O77"/>
  <c r="N77"/>
  <c r="M77"/>
  <c r="K77"/>
  <c r="J77"/>
  <c r="G77"/>
  <c r="O76"/>
  <c r="N76"/>
  <c r="M76"/>
  <c r="K76"/>
  <c r="J76"/>
  <c r="G76"/>
  <c r="F76"/>
  <c r="O75"/>
  <c r="N75"/>
  <c r="M75"/>
  <c r="K75"/>
  <c r="J75"/>
  <c r="G75"/>
  <c r="F75"/>
  <c r="O73"/>
  <c r="N73"/>
  <c r="M73"/>
  <c r="K73"/>
  <c r="J73"/>
  <c r="G73"/>
  <c r="F73"/>
  <c r="O72"/>
  <c r="N72"/>
  <c r="M72"/>
  <c r="K72"/>
  <c r="J72"/>
  <c r="G72"/>
  <c r="F72"/>
  <c r="W69"/>
  <c r="V69"/>
  <c r="U69"/>
  <c r="W68"/>
  <c r="V68"/>
  <c r="U68"/>
  <c r="W66"/>
  <c r="V66"/>
  <c r="U66"/>
  <c r="W65"/>
  <c r="V65"/>
  <c r="U65"/>
  <c r="W64"/>
  <c r="U64"/>
  <c r="W63"/>
  <c r="V63"/>
  <c r="U63"/>
  <c r="W61"/>
  <c r="V61"/>
  <c r="U61"/>
  <c r="W60"/>
  <c r="U60"/>
  <c r="W59"/>
  <c r="V59"/>
  <c r="U59"/>
  <c r="W58"/>
  <c r="V58"/>
  <c r="U58"/>
  <c r="W57"/>
  <c r="V57"/>
  <c r="U57"/>
  <c r="W56"/>
  <c r="V56"/>
  <c r="U56"/>
  <c r="O69"/>
  <c r="N69"/>
  <c r="M69"/>
  <c r="K69"/>
  <c r="O68"/>
  <c r="N68"/>
  <c r="M68"/>
  <c r="K68"/>
  <c r="O66"/>
  <c r="N66"/>
  <c r="K66"/>
  <c r="O65"/>
  <c r="N65"/>
  <c r="M65"/>
  <c r="K65"/>
  <c r="O64"/>
  <c r="N64"/>
  <c r="K64"/>
  <c r="O63"/>
  <c r="N63"/>
  <c r="M63"/>
  <c r="K63"/>
  <c r="O61"/>
  <c r="N61"/>
  <c r="M61"/>
  <c r="K61"/>
  <c r="O60"/>
  <c r="N60"/>
  <c r="M60"/>
  <c r="K60"/>
  <c r="O59"/>
  <c r="N59"/>
  <c r="M59"/>
  <c r="K59"/>
  <c r="J59"/>
  <c r="O58"/>
  <c r="N58"/>
  <c r="M58"/>
  <c r="K58"/>
  <c r="O57"/>
  <c r="N57"/>
  <c r="M57"/>
  <c r="K57"/>
  <c r="O56"/>
  <c r="N56"/>
  <c r="M56"/>
  <c r="K56"/>
  <c r="G69"/>
  <c r="F69"/>
  <c r="I68"/>
  <c r="G68"/>
  <c r="F68"/>
  <c r="G66"/>
  <c r="F66"/>
  <c r="G65"/>
  <c r="F65"/>
  <c r="G64"/>
  <c r="F64"/>
  <c r="G63"/>
  <c r="F63"/>
  <c r="G61"/>
  <c r="F61"/>
  <c r="G60"/>
  <c r="F60"/>
  <c r="E60"/>
  <c r="G59"/>
  <c r="F59"/>
  <c r="G58"/>
  <c r="G57"/>
  <c r="G56"/>
  <c r="W53"/>
  <c r="V53"/>
  <c r="U53"/>
  <c r="W52"/>
  <c r="V52"/>
  <c r="U52"/>
  <c r="W51"/>
  <c r="V51"/>
  <c r="U51"/>
  <c r="W49"/>
  <c r="V49"/>
  <c r="U49"/>
  <c r="O53"/>
  <c r="N53"/>
  <c r="M53"/>
  <c r="K53"/>
  <c r="O52"/>
  <c r="N52"/>
  <c r="M52"/>
  <c r="K52"/>
  <c r="O51"/>
  <c r="N51"/>
  <c r="M51"/>
  <c r="K51"/>
  <c r="O49"/>
  <c r="N49"/>
  <c r="M49"/>
  <c r="K49"/>
  <c r="G53"/>
  <c r="F53"/>
  <c r="E53"/>
  <c r="I52"/>
  <c r="G52"/>
  <c r="F52"/>
  <c r="G51"/>
  <c r="F51"/>
  <c r="G49"/>
  <c r="F49"/>
  <c r="W47"/>
  <c r="V47"/>
  <c r="U47"/>
  <c r="W46"/>
  <c r="V46"/>
  <c r="U46"/>
  <c r="W45"/>
  <c r="V45"/>
  <c r="U45"/>
  <c r="W44"/>
  <c r="V44"/>
  <c r="W43"/>
  <c r="V43"/>
  <c r="U43"/>
  <c r="W42"/>
  <c r="V42"/>
  <c r="U42"/>
  <c r="W40"/>
  <c r="V40"/>
  <c r="U40"/>
  <c r="W39"/>
  <c r="V39"/>
  <c r="U39"/>
  <c r="O47"/>
  <c r="N47"/>
  <c r="M47"/>
  <c r="K47"/>
  <c r="J47"/>
  <c r="O46"/>
  <c r="N46"/>
  <c r="K46"/>
  <c r="J46"/>
  <c r="O45"/>
  <c r="N45"/>
  <c r="M45"/>
  <c r="K45"/>
  <c r="O44"/>
  <c r="M44"/>
  <c r="K44"/>
  <c r="O43"/>
  <c r="N43"/>
  <c r="K43"/>
  <c r="O42"/>
  <c r="N42"/>
  <c r="M42"/>
  <c r="K42"/>
  <c r="O40"/>
  <c r="N40"/>
  <c r="K40"/>
  <c r="O39"/>
  <c r="N39"/>
  <c r="M39"/>
  <c r="K39"/>
  <c r="G47"/>
  <c r="F47"/>
  <c r="G46"/>
  <c r="F46"/>
  <c r="G45"/>
  <c r="G44"/>
  <c r="G43"/>
  <c r="F43"/>
  <c r="G42"/>
  <c r="F42"/>
  <c r="G40"/>
  <c r="F40"/>
  <c r="G39"/>
  <c r="W37"/>
  <c r="V37"/>
  <c r="U37"/>
  <c r="W36"/>
  <c r="V36"/>
  <c r="U36"/>
  <c r="W35"/>
  <c r="V35"/>
  <c r="U35"/>
  <c r="W33"/>
  <c r="V33"/>
  <c r="U33"/>
  <c r="W32"/>
  <c r="V32"/>
  <c r="U32"/>
  <c r="W31"/>
  <c r="V31"/>
  <c r="U31"/>
  <c r="W30"/>
  <c r="V30"/>
  <c r="U30"/>
  <c r="W29"/>
  <c r="V29"/>
  <c r="U29"/>
  <c r="W28"/>
  <c r="V28"/>
  <c r="U28"/>
  <c r="W27"/>
  <c r="V27"/>
  <c r="U27"/>
  <c r="W26"/>
  <c r="V26"/>
  <c r="U26"/>
  <c r="O37"/>
  <c r="N37"/>
  <c r="M37"/>
  <c r="K37"/>
  <c r="J37"/>
  <c r="G37"/>
  <c r="F37"/>
  <c r="O36"/>
  <c r="N36"/>
  <c r="M36"/>
  <c r="K36"/>
  <c r="J36"/>
  <c r="G36"/>
  <c r="F36"/>
  <c r="O35"/>
  <c r="N35"/>
  <c r="M35"/>
  <c r="K35"/>
  <c r="J35"/>
  <c r="G35"/>
  <c r="F35"/>
  <c r="O33"/>
  <c r="N33"/>
  <c r="M33"/>
  <c r="K33"/>
  <c r="J33"/>
  <c r="G33"/>
  <c r="F33"/>
  <c r="O32"/>
  <c r="N32"/>
  <c r="M32"/>
  <c r="K32"/>
  <c r="J32"/>
  <c r="G32"/>
  <c r="F32"/>
  <c r="O31"/>
  <c r="N31"/>
  <c r="M31"/>
  <c r="K31"/>
  <c r="J31"/>
  <c r="G31"/>
  <c r="F31"/>
  <c r="O30"/>
  <c r="N30"/>
  <c r="M30"/>
  <c r="K30"/>
  <c r="J30"/>
  <c r="G30"/>
  <c r="F30"/>
  <c r="O29"/>
  <c r="N29"/>
  <c r="M29"/>
  <c r="K29"/>
  <c r="J29"/>
  <c r="G29"/>
  <c r="F29"/>
  <c r="O28"/>
  <c r="N28"/>
  <c r="M28"/>
  <c r="K28"/>
  <c r="J28"/>
  <c r="G28"/>
  <c r="F28"/>
  <c r="O27"/>
  <c r="N27"/>
  <c r="M27"/>
  <c r="K27"/>
  <c r="J27"/>
  <c r="G27"/>
  <c r="F27"/>
  <c r="O26"/>
  <c r="N26"/>
  <c r="M26"/>
  <c r="K26"/>
  <c r="J26"/>
  <c r="G26"/>
  <c r="F26"/>
  <c r="W23"/>
  <c r="V23"/>
  <c r="U23"/>
  <c r="W22"/>
  <c r="V22"/>
  <c r="U22"/>
  <c r="W21"/>
  <c r="V21"/>
  <c r="U21"/>
  <c r="W20"/>
  <c r="V20"/>
  <c r="U20"/>
  <c r="W19"/>
  <c r="V19"/>
  <c r="U19"/>
  <c r="W18"/>
  <c r="V18"/>
  <c r="U18"/>
  <c r="W17"/>
  <c r="V17"/>
  <c r="U17"/>
  <c r="W15"/>
  <c r="V15"/>
  <c r="U15"/>
  <c r="W14"/>
  <c r="V14"/>
  <c r="U14"/>
  <c r="W13"/>
  <c r="V13"/>
  <c r="U13"/>
  <c r="W12"/>
  <c r="V12"/>
  <c r="U12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5"/>
  <c r="N15"/>
  <c r="M15"/>
  <c r="O14"/>
  <c r="N14"/>
  <c r="M14"/>
  <c r="O13"/>
  <c r="N13"/>
  <c r="M13"/>
  <c r="O12"/>
  <c r="N12"/>
  <c r="M12"/>
  <c r="H17" i="11" l="1"/>
  <c r="L48" l="1"/>
  <c r="L47"/>
  <c r="L46"/>
  <c r="L45"/>
  <c r="L44"/>
  <c r="L43"/>
  <c r="L39"/>
  <c r="L36"/>
  <c r="L35"/>
  <c r="G35"/>
  <c r="L34"/>
  <c r="L33"/>
  <c r="G33"/>
  <c r="L29"/>
  <c r="G29"/>
  <c r="L27"/>
  <c r="G27"/>
  <c r="L26"/>
  <c r="G26"/>
  <c r="L21"/>
  <c r="L20"/>
  <c r="L19"/>
  <c r="L18"/>
  <c r="I17"/>
  <c r="F17"/>
  <c r="F56" s="1"/>
  <c r="E17"/>
  <c r="E56" s="1"/>
  <c r="D17"/>
  <c r="C17"/>
  <c r="C56" s="1"/>
  <c r="L14"/>
  <c r="G14"/>
  <c r="K11"/>
  <c r="J11"/>
  <c r="J5" s="1"/>
  <c r="I11"/>
  <c r="H11"/>
  <c r="F11"/>
  <c r="N11" s="1"/>
  <c r="E11"/>
  <c r="D11"/>
  <c r="C11"/>
  <c r="G9"/>
  <c r="K6"/>
  <c r="K5" s="1"/>
  <c r="I6"/>
  <c r="I5" s="1"/>
  <c r="H6"/>
  <c r="F6"/>
  <c r="E6"/>
  <c r="D6"/>
  <c r="D5" s="1"/>
  <c r="D56" s="1"/>
  <c r="C6"/>
  <c r="N6" l="1"/>
  <c r="G17"/>
  <c r="L6"/>
  <c r="G11"/>
  <c r="I56"/>
  <c r="F5"/>
  <c r="N5" s="1"/>
  <c r="L10"/>
  <c r="L9"/>
  <c r="M9" s="1"/>
  <c r="G10"/>
  <c r="E5"/>
  <c r="H5"/>
  <c r="G6"/>
  <c r="L11"/>
  <c r="M14"/>
  <c r="L17"/>
  <c r="M6" l="1"/>
  <c r="M11"/>
  <c r="G5"/>
  <c r="L5"/>
  <c r="L56" s="1"/>
  <c r="M10"/>
  <c r="H56"/>
  <c r="M5" l="1"/>
  <c r="B9" i="5"/>
  <c r="B128"/>
  <c r="B114"/>
  <c r="B109"/>
  <c r="B62"/>
  <c r="B54"/>
  <c r="B30"/>
  <c r="B7"/>
  <c r="B5"/>
  <c r="B108" l="1"/>
  <c r="B15"/>
  <c r="B4"/>
  <c r="B3" l="1"/>
  <c r="B131" l="1"/>
  <c r="H128"/>
  <c r="H114"/>
  <c r="H109"/>
  <c r="H62"/>
  <c r="H54"/>
  <c r="H30"/>
  <c r="H16"/>
  <c r="H9"/>
  <c r="H7"/>
  <c r="H108" l="1"/>
  <c r="H4"/>
  <c r="H15"/>
  <c r="O175" i="2"/>
  <c r="L176"/>
  <c r="D178"/>
  <c r="D177"/>
  <c r="D176"/>
  <c r="T174"/>
  <c r="L174"/>
  <c r="T173"/>
  <c r="W171"/>
  <c r="T172"/>
  <c r="T171" s="1"/>
  <c r="T170"/>
  <c r="T169"/>
  <c r="T168"/>
  <c r="W165"/>
  <c r="T164"/>
  <c r="T160"/>
  <c r="T159"/>
  <c r="V156"/>
  <c r="W156"/>
  <c r="T157"/>
  <c r="W152"/>
  <c r="V152"/>
  <c r="L173"/>
  <c r="N171"/>
  <c r="L170"/>
  <c r="L169"/>
  <c r="L168"/>
  <c r="O165"/>
  <c r="L164"/>
  <c r="L163"/>
  <c r="L160"/>
  <c r="L159"/>
  <c r="L158"/>
  <c r="O152"/>
  <c r="L155"/>
  <c r="L154"/>
  <c r="L153"/>
  <c r="D173"/>
  <c r="G171"/>
  <c r="D170"/>
  <c r="D169"/>
  <c r="D168"/>
  <c r="D167"/>
  <c r="D160"/>
  <c r="D159"/>
  <c r="D158"/>
  <c r="D155"/>
  <c r="D154"/>
  <c r="D137"/>
  <c r="V114"/>
  <c r="L103"/>
  <c r="L102"/>
  <c r="O99"/>
  <c r="M99"/>
  <c r="L100"/>
  <c r="D117"/>
  <c r="D116"/>
  <c r="G114"/>
  <c r="D113"/>
  <c r="D112"/>
  <c r="D111"/>
  <c r="D106"/>
  <c r="D104"/>
  <c r="E99"/>
  <c r="D101"/>
  <c r="D100"/>
  <c r="D98"/>
  <c r="T94"/>
  <c r="L96"/>
  <c r="L94"/>
  <c r="G95"/>
  <c r="G93" s="1"/>
  <c r="D94"/>
  <c r="W90"/>
  <c r="T91"/>
  <c r="W87"/>
  <c r="U87"/>
  <c r="T88"/>
  <c r="T86"/>
  <c r="T82"/>
  <c r="T81"/>
  <c r="W79"/>
  <c r="W78" s="1"/>
  <c r="T80"/>
  <c r="L92"/>
  <c r="L88"/>
  <c r="L86"/>
  <c r="L85"/>
  <c r="L84"/>
  <c r="L83"/>
  <c r="L82"/>
  <c r="O79"/>
  <c r="J90"/>
  <c r="K90"/>
  <c r="F90"/>
  <c r="K87"/>
  <c r="H89"/>
  <c r="F87"/>
  <c r="J87"/>
  <c r="G87"/>
  <c r="D86"/>
  <c r="D85"/>
  <c r="D84"/>
  <c r="D83"/>
  <c r="G79"/>
  <c r="D80"/>
  <c r="V71"/>
  <c r="W71"/>
  <c r="L77"/>
  <c r="H77"/>
  <c r="N74"/>
  <c r="O74"/>
  <c r="M74"/>
  <c r="H75"/>
  <c r="N71"/>
  <c r="N70" s="1"/>
  <c r="H73"/>
  <c r="G71"/>
  <c r="O71"/>
  <c r="O70" s="1"/>
  <c r="M71"/>
  <c r="M70" s="1"/>
  <c r="H72"/>
  <c r="H71" s="1"/>
  <c r="U67"/>
  <c r="T65"/>
  <c r="T64"/>
  <c r="W62"/>
  <c r="U62"/>
  <c r="T61"/>
  <c r="T59"/>
  <c r="T58"/>
  <c r="U55"/>
  <c r="U54" s="1"/>
  <c r="T56"/>
  <c r="L69"/>
  <c r="L68"/>
  <c r="L66"/>
  <c r="H66"/>
  <c r="L65"/>
  <c r="N62"/>
  <c r="L63"/>
  <c r="L61"/>
  <c r="L60"/>
  <c r="O55"/>
  <c r="M55"/>
  <c r="J55"/>
  <c r="L58"/>
  <c r="H58"/>
  <c r="H57"/>
  <c r="N55"/>
  <c r="H56"/>
  <c r="F67"/>
  <c r="D68"/>
  <c r="D66"/>
  <c r="D64"/>
  <c r="D61"/>
  <c r="D59"/>
  <c r="D57"/>
  <c r="W50"/>
  <c r="T51"/>
  <c r="L53"/>
  <c r="H53"/>
  <c r="L49"/>
  <c r="K48"/>
  <c r="D53"/>
  <c r="H52"/>
  <c r="D52"/>
  <c r="D49"/>
  <c r="H40"/>
  <c r="H39"/>
  <c r="D44"/>
  <c r="F41"/>
  <c r="F38" s="1"/>
  <c r="U178"/>
  <c r="U128"/>
  <c r="U126"/>
  <c r="U116"/>
  <c r="U115"/>
  <c r="V113"/>
  <c r="V107" s="1"/>
  <c r="U113"/>
  <c r="U112"/>
  <c r="U111"/>
  <c r="T111" s="1"/>
  <c r="U110"/>
  <c r="U109"/>
  <c r="U108"/>
  <c r="U106"/>
  <c r="T106" s="1"/>
  <c r="U105"/>
  <c r="U104"/>
  <c r="U102"/>
  <c r="U101"/>
  <c r="T101" s="1"/>
  <c r="U100"/>
  <c r="U44"/>
  <c r="E13" i="3"/>
  <c r="E12"/>
  <c r="E9"/>
  <c r="E8"/>
  <c r="E5"/>
  <c r="E17" s="1"/>
  <c r="E4"/>
  <c r="E6" s="1"/>
  <c r="E14"/>
  <c r="O90" i="2"/>
  <c r="E90"/>
  <c r="I87"/>
  <c r="F79"/>
  <c r="D77"/>
  <c r="H61"/>
  <c r="H60"/>
  <c r="I67"/>
  <c r="D39"/>
  <c r="G11"/>
  <c r="B5" i="1"/>
  <c r="C5"/>
  <c r="D5"/>
  <c r="F5"/>
  <c r="B7"/>
  <c r="C7"/>
  <c r="D7"/>
  <c r="F7"/>
  <c r="B9"/>
  <c r="C9"/>
  <c r="D9"/>
  <c r="D4" s="1"/>
  <c r="F9"/>
  <c r="B16"/>
  <c r="C16"/>
  <c r="D16"/>
  <c r="F16"/>
  <c r="B28"/>
  <c r="C28"/>
  <c r="D28"/>
  <c r="F28"/>
  <c r="B55"/>
  <c r="C55"/>
  <c r="D55"/>
  <c r="F55"/>
  <c r="B65"/>
  <c r="C65"/>
  <c r="D65"/>
  <c r="F65"/>
  <c r="B113"/>
  <c r="C113"/>
  <c r="D113"/>
  <c r="F113"/>
  <c r="B118"/>
  <c r="C118"/>
  <c r="D118"/>
  <c r="F118"/>
  <c r="F112"/>
  <c r="F8" i="3" s="1"/>
  <c r="B129" i="1"/>
  <c r="B12" i="3" s="1"/>
  <c r="B14" s="1"/>
  <c r="C129" i="1"/>
  <c r="C12" i="3" s="1"/>
  <c r="D129" i="1"/>
  <c r="D12" i="3" s="1"/>
  <c r="F129" i="1"/>
  <c r="F12" i="3" s="1"/>
  <c r="F5" i="5"/>
  <c r="G5"/>
  <c r="F7"/>
  <c r="G7"/>
  <c r="F9"/>
  <c r="G9"/>
  <c r="F16"/>
  <c r="G16"/>
  <c r="F30"/>
  <c r="G30"/>
  <c r="F54"/>
  <c r="G54"/>
  <c r="F62"/>
  <c r="G62"/>
  <c r="F109"/>
  <c r="G109"/>
  <c r="G114"/>
  <c r="F128"/>
  <c r="G128"/>
  <c r="E11" i="2"/>
  <c r="F11"/>
  <c r="I11"/>
  <c r="J11"/>
  <c r="K11"/>
  <c r="D12"/>
  <c r="H12"/>
  <c r="D13"/>
  <c r="H13"/>
  <c r="D14"/>
  <c r="H14"/>
  <c r="D15"/>
  <c r="H15"/>
  <c r="E16"/>
  <c r="E10" s="1"/>
  <c r="F16"/>
  <c r="G16"/>
  <c r="G10" s="1"/>
  <c r="I16"/>
  <c r="I10" s="1"/>
  <c r="J16"/>
  <c r="K16"/>
  <c r="K10" s="1"/>
  <c r="D17"/>
  <c r="H17"/>
  <c r="D18"/>
  <c r="H18"/>
  <c r="D19"/>
  <c r="H19"/>
  <c r="D20"/>
  <c r="H20"/>
  <c r="D21"/>
  <c r="H21"/>
  <c r="D22"/>
  <c r="H22"/>
  <c r="D23"/>
  <c r="H23"/>
  <c r="E25"/>
  <c r="I25"/>
  <c r="H33"/>
  <c r="E34"/>
  <c r="I34"/>
  <c r="T37"/>
  <c r="E41"/>
  <c r="E38"/>
  <c r="I41"/>
  <c r="I38"/>
  <c r="J41"/>
  <c r="H43"/>
  <c r="H45"/>
  <c r="J38"/>
  <c r="D47"/>
  <c r="E50"/>
  <c r="E48" s="1"/>
  <c r="E107"/>
  <c r="E114"/>
  <c r="J50"/>
  <c r="J48" s="1"/>
  <c r="G50"/>
  <c r="G48" s="1"/>
  <c r="O50"/>
  <c r="O48" s="1"/>
  <c r="E55"/>
  <c r="I55"/>
  <c r="G55"/>
  <c r="D58"/>
  <c r="F55"/>
  <c r="E62"/>
  <c r="I62"/>
  <c r="J62"/>
  <c r="H63"/>
  <c r="H64"/>
  <c r="E67"/>
  <c r="J67"/>
  <c r="K67"/>
  <c r="N67"/>
  <c r="H69"/>
  <c r="E71"/>
  <c r="I71"/>
  <c r="E74"/>
  <c r="I74"/>
  <c r="W74"/>
  <c r="I79"/>
  <c r="J79"/>
  <c r="K79"/>
  <c r="H80"/>
  <c r="D81"/>
  <c r="H81"/>
  <c r="H82"/>
  <c r="H83"/>
  <c r="H84"/>
  <c r="H85"/>
  <c r="H86"/>
  <c r="E87"/>
  <c r="T89"/>
  <c r="H94"/>
  <c r="E95"/>
  <c r="E93" s="1"/>
  <c r="I95"/>
  <c r="I93" s="1"/>
  <c r="J95"/>
  <c r="J93" s="1"/>
  <c r="K95"/>
  <c r="K93" s="1"/>
  <c r="F95"/>
  <c r="F93" s="1"/>
  <c r="H96"/>
  <c r="H95" s="1"/>
  <c r="H93" s="1"/>
  <c r="N95"/>
  <c r="N93" s="1"/>
  <c r="O95"/>
  <c r="O93" s="1"/>
  <c r="V95"/>
  <c r="W95"/>
  <c r="W93" s="1"/>
  <c r="H98"/>
  <c r="L98"/>
  <c r="I99"/>
  <c r="J99"/>
  <c r="K99"/>
  <c r="H100"/>
  <c r="H101"/>
  <c r="D102"/>
  <c r="H102"/>
  <c r="H103"/>
  <c r="H104"/>
  <c r="D105"/>
  <c r="H105"/>
  <c r="H106"/>
  <c r="I107"/>
  <c r="J107"/>
  <c r="K107"/>
  <c r="H108"/>
  <c r="D109"/>
  <c r="H109"/>
  <c r="H110"/>
  <c r="H111"/>
  <c r="H112"/>
  <c r="H113"/>
  <c r="I114"/>
  <c r="J114"/>
  <c r="K114"/>
  <c r="H115"/>
  <c r="F114"/>
  <c r="H116"/>
  <c r="H114" s="1"/>
  <c r="W114"/>
  <c r="H117"/>
  <c r="D118"/>
  <c r="H118"/>
  <c r="D119"/>
  <c r="H121"/>
  <c r="E122"/>
  <c r="E120" s="1"/>
  <c r="I122"/>
  <c r="I120" s="1"/>
  <c r="K122"/>
  <c r="K120" s="1"/>
  <c r="F122"/>
  <c r="F120" s="1"/>
  <c r="H123"/>
  <c r="N122"/>
  <c r="H125"/>
  <c r="H126"/>
  <c r="H127"/>
  <c r="H129"/>
  <c r="E132"/>
  <c r="E130" s="1"/>
  <c r="D133"/>
  <c r="F132"/>
  <c r="F130" s="1"/>
  <c r="O132"/>
  <c r="H136"/>
  <c r="H138"/>
  <c r="I140"/>
  <c r="I139" s="1"/>
  <c r="J140"/>
  <c r="J139" s="1"/>
  <c r="K140"/>
  <c r="K139" s="1"/>
  <c r="H141"/>
  <c r="E140"/>
  <c r="E139" s="1"/>
  <c r="H142"/>
  <c r="D143"/>
  <c r="H143"/>
  <c r="L143"/>
  <c r="H144"/>
  <c r="D145"/>
  <c r="H145"/>
  <c r="L145"/>
  <c r="H146"/>
  <c r="D147"/>
  <c r="H147"/>
  <c r="L147"/>
  <c r="H148"/>
  <c r="D149"/>
  <c r="H149"/>
  <c r="L149"/>
  <c r="H150"/>
  <c r="E152"/>
  <c r="I152"/>
  <c r="J152"/>
  <c r="K152"/>
  <c r="H153"/>
  <c r="H154"/>
  <c r="T154"/>
  <c r="H155"/>
  <c r="T155"/>
  <c r="E156"/>
  <c r="I156"/>
  <c r="J156"/>
  <c r="K156"/>
  <c r="H157"/>
  <c r="M156"/>
  <c r="H158"/>
  <c r="H159"/>
  <c r="H160"/>
  <c r="E161"/>
  <c r="I161"/>
  <c r="J161"/>
  <c r="K161"/>
  <c r="F161"/>
  <c r="H162"/>
  <c r="H163"/>
  <c r="H164"/>
  <c r="E165"/>
  <c r="I165"/>
  <c r="J165"/>
  <c r="K165"/>
  <c r="H166"/>
  <c r="H167"/>
  <c r="H168"/>
  <c r="H169"/>
  <c r="H170"/>
  <c r="E171"/>
  <c r="I171"/>
  <c r="J171"/>
  <c r="K171"/>
  <c r="F171"/>
  <c r="H172"/>
  <c r="H171" s="1"/>
  <c r="O171"/>
  <c r="V171"/>
  <c r="H173"/>
  <c r="D174"/>
  <c r="H174"/>
  <c r="I175"/>
  <c r="J175"/>
  <c r="H176"/>
  <c r="H177"/>
  <c r="F175"/>
  <c r="H178"/>
  <c r="L178"/>
  <c r="M175"/>
  <c r="K175"/>
  <c r="G175"/>
  <c r="E175"/>
  <c r="U171"/>
  <c r="M171"/>
  <c r="F165"/>
  <c r="M161"/>
  <c r="G152"/>
  <c r="D141"/>
  <c r="D124"/>
  <c r="T121"/>
  <c r="D121"/>
  <c r="L108"/>
  <c r="N99"/>
  <c r="L166"/>
  <c r="T153"/>
  <c r="H133"/>
  <c r="H99"/>
  <c r="F99"/>
  <c r="K97"/>
  <c r="F25"/>
  <c r="L91"/>
  <c r="D88"/>
  <c r="L80"/>
  <c r="L75"/>
  <c r="L72"/>
  <c r="H68"/>
  <c r="V62"/>
  <c r="L56"/>
  <c r="D56"/>
  <c r="L51"/>
  <c r="D42"/>
  <c r="M34"/>
  <c r="H26"/>
  <c r="H88"/>
  <c r="T49"/>
  <c r="L42"/>
  <c r="H42"/>
  <c r="D40"/>
  <c r="L17"/>
  <c r="T167"/>
  <c r="D164"/>
  <c r="D153"/>
  <c r="U90"/>
  <c r="D60"/>
  <c r="L28"/>
  <c r="L52"/>
  <c r="W161"/>
  <c r="F156"/>
  <c r="M152"/>
  <c r="N140"/>
  <c r="N139" s="1"/>
  <c r="M132"/>
  <c r="M130" s="1"/>
  <c r="M87"/>
  <c r="T77"/>
  <c r="K55"/>
  <c r="N50"/>
  <c r="N48" s="1"/>
  <c r="L44"/>
  <c r="T33"/>
  <c r="L30"/>
  <c r="L21"/>
  <c r="U165"/>
  <c r="M165"/>
  <c r="O161"/>
  <c r="D163"/>
  <c r="N156"/>
  <c r="U152"/>
  <c r="F152"/>
  <c r="D103"/>
  <c r="V79"/>
  <c r="M79"/>
  <c r="D65"/>
  <c r="M62"/>
  <c r="T60"/>
  <c r="W55"/>
  <c r="L59"/>
  <c r="T53"/>
  <c r="D46"/>
  <c r="W41"/>
  <c r="W38" s="1"/>
  <c r="T27"/>
  <c r="K25"/>
  <c r="T22"/>
  <c r="T20"/>
  <c r="L18"/>
  <c r="O11"/>
  <c r="T158"/>
  <c r="K74"/>
  <c r="K71"/>
  <c r="D69"/>
  <c r="T57"/>
  <c r="D45"/>
  <c r="T13"/>
  <c r="K151"/>
  <c r="T17"/>
  <c r="F15" i="1"/>
  <c r="O62" i="2"/>
  <c r="L89"/>
  <c r="V41"/>
  <c r="V38" s="1"/>
  <c r="F62"/>
  <c r="L57"/>
  <c r="O67"/>
  <c r="H76"/>
  <c r="V87"/>
  <c r="T35"/>
  <c r="H46"/>
  <c r="T83"/>
  <c r="T66"/>
  <c r="F108" i="5"/>
  <c r="H27" i="2"/>
  <c r="H29"/>
  <c r="H31"/>
  <c r="L32"/>
  <c r="T40"/>
  <c r="M50"/>
  <c r="V50"/>
  <c r="V48" s="1"/>
  <c r="H92"/>
  <c r="T85"/>
  <c r="O87"/>
  <c r="T92"/>
  <c r="M48"/>
  <c r="H79"/>
  <c r="D11"/>
  <c r="J10"/>
  <c r="F10"/>
  <c r="B15" i="1"/>
  <c r="B4"/>
  <c r="L33" i="2"/>
  <c r="H59"/>
  <c r="W67"/>
  <c r="T84"/>
  <c r="M90"/>
  <c r="H140"/>
  <c r="H139" s="1"/>
  <c r="D112" i="1"/>
  <c r="B112"/>
  <c r="B8" i="3" s="1"/>
  <c r="B10" s="1"/>
  <c r="C15" i="1"/>
  <c r="D8" i="3"/>
  <c r="I151" i="2" l="1"/>
  <c r="J97"/>
  <c r="D16"/>
  <c r="G4" i="5"/>
  <c r="E151" i="2"/>
  <c r="E16" i="3"/>
  <c r="E18" s="1"/>
  <c r="E10"/>
  <c r="J151" i="2"/>
  <c r="D10"/>
  <c r="H107"/>
  <c r="H97" s="1"/>
  <c r="I97"/>
  <c r="B3" i="1"/>
  <c r="F4" i="5"/>
  <c r="H175" i="2"/>
  <c r="E70"/>
  <c r="I24"/>
  <c r="H16"/>
  <c r="H11"/>
  <c r="C112" i="1"/>
  <c r="D15"/>
  <c r="D3" s="1"/>
  <c r="F4"/>
  <c r="F3" s="1"/>
  <c r="C4"/>
  <c r="C3" s="1"/>
  <c r="C4" i="3" s="1"/>
  <c r="K78" i="2"/>
  <c r="E97"/>
  <c r="T90"/>
  <c r="H74"/>
  <c r="H70" s="1"/>
  <c r="L87"/>
  <c r="U107"/>
  <c r="T113"/>
  <c r="U114"/>
  <c r="U122"/>
  <c r="U120" s="1"/>
  <c r="G108" i="5"/>
  <c r="L55" i="2"/>
  <c r="D67"/>
  <c r="H87"/>
  <c r="L90"/>
  <c r="L50"/>
  <c r="L48" s="1"/>
  <c r="W70"/>
  <c r="I70"/>
  <c r="E24"/>
  <c r="I54"/>
  <c r="F54"/>
  <c r="D152"/>
  <c r="H165"/>
  <c r="H161"/>
  <c r="H156"/>
  <c r="H152"/>
  <c r="F15" i="5"/>
  <c r="H3"/>
  <c r="K70" i="2"/>
  <c r="T152"/>
  <c r="L152"/>
  <c r="J54"/>
  <c r="L104"/>
  <c r="L105"/>
  <c r="L106"/>
  <c r="M107"/>
  <c r="O107"/>
  <c r="L110"/>
  <c r="L111"/>
  <c r="L112"/>
  <c r="L113"/>
  <c r="O114"/>
  <c r="N114"/>
  <c r="L117"/>
  <c r="L118"/>
  <c r="L119"/>
  <c r="T98"/>
  <c r="T103"/>
  <c r="W99"/>
  <c r="T117"/>
  <c r="T118"/>
  <c r="T119"/>
  <c r="H131"/>
  <c r="L131"/>
  <c r="I132"/>
  <c r="I130" s="1"/>
  <c r="K132"/>
  <c r="K130" s="1"/>
  <c r="D134"/>
  <c r="H134"/>
  <c r="L134"/>
  <c r="M151"/>
  <c r="N175"/>
  <c r="T176"/>
  <c r="W175"/>
  <c r="E54"/>
  <c r="T104"/>
  <c r="T109"/>
  <c r="T110"/>
  <c r="T112"/>
  <c r="T116"/>
  <c r="M11"/>
  <c r="L13"/>
  <c r="L14"/>
  <c r="L15"/>
  <c r="M16"/>
  <c r="O16"/>
  <c r="O10" s="1"/>
  <c r="L19"/>
  <c r="L16" s="1"/>
  <c r="L20"/>
  <c r="L22"/>
  <c r="L23"/>
  <c r="T12"/>
  <c r="U11"/>
  <c r="W11"/>
  <c r="T14"/>
  <c r="T15"/>
  <c r="V16"/>
  <c r="T18"/>
  <c r="W16"/>
  <c r="T19"/>
  <c r="T21"/>
  <c r="T23"/>
  <c r="G25"/>
  <c r="N25"/>
  <c r="D27"/>
  <c r="J25"/>
  <c r="O25"/>
  <c r="D28"/>
  <c r="H28"/>
  <c r="D29"/>
  <c r="L29"/>
  <c r="D30"/>
  <c r="H30"/>
  <c r="D31"/>
  <c r="L31"/>
  <c r="D32"/>
  <c r="H32"/>
  <c r="D33"/>
  <c r="K34"/>
  <c r="K24" s="1"/>
  <c r="N34"/>
  <c r="F34"/>
  <c r="F24" s="1"/>
  <c r="L36"/>
  <c r="O34"/>
  <c r="D37"/>
  <c r="H37"/>
  <c r="U25"/>
  <c r="W25"/>
  <c r="V25"/>
  <c r="T28"/>
  <c r="T29"/>
  <c r="T30"/>
  <c r="T31"/>
  <c r="T32"/>
  <c r="U34"/>
  <c r="W34"/>
  <c r="T36"/>
  <c r="T34" s="1"/>
  <c r="J132"/>
  <c r="J130" s="1"/>
  <c r="L135"/>
  <c r="D136"/>
  <c r="L136"/>
  <c r="H137"/>
  <c r="L137"/>
  <c r="D138"/>
  <c r="L138"/>
  <c r="T131"/>
  <c r="U132"/>
  <c r="U130" s="1"/>
  <c r="W132"/>
  <c r="W130" s="1"/>
  <c r="T135"/>
  <c r="T136"/>
  <c r="T137"/>
  <c r="T138"/>
  <c r="M78"/>
  <c r="W54"/>
  <c r="F151"/>
  <c r="D43"/>
  <c r="D41" s="1"/>
  <c r="D38" s="1"/>
  <c r="L39"/>
  <c r="L40"/>
  <c r="M41"/>
  <c r="M38" s="1"/>
  <c r="O41"/>
  <c r="O38" s="1"/>
  <c r="L43"/>
  <c r="L45"/>
  <c r="L46"/>
  <c r="L47"/>
  <c r="T39"/>
  <c r="T43"/>
  <c r="T44"/>
  <c r="T45"/>
  <c r="T46"/>
  <c r="T47"/>
  <c r="G140"/>
  <c r="G139" s="1"/>
  <c r="D144"/>
  <c r="D146"/>
  <c r="D148"/>
  <c r="D150"/>
  <c r="O140"/>
  <c r="O139" s="1"/>
  <c r="L142"/>
  <c r="L144"/>
  <c r="L146"/>
  <c r="L148"/>
  <c r="L150"/>
  <c r="V140"/>
  <c r="V139" s="1"/>
  <c r="T142"/>
  <c r="W140"/>
  <c r="W139" s="1"/>
  <c r="T143"/>
  <c r="T144"/>
  <c r="T145"/>
  <c r="T146"/>
  <c r="T147"/>
  <c r="T148"/>
  <c r="T149"/>
  <c r="T150"/>
  <c r="W48"/>
  <c r="D55"/>
  <c r="N54"/>
  <c r="J78"/>
  <c r="O78"/>
  <c r="T79"/>
  <c r="D125"/>
  <c r="D126"/>
  <c r="D127"/>
  <c r="D129"/>
  <c r="O122"/>
  <c r="O120" s="1"/>
  <c r="L124"/>
  <c r="L125"/>
  <c r="L126"/>
  <c r="L127"/>
  <c r="L129"/>
  <c r="T123"/>
  <c r="T124"/>
  <c r="W122"/>
  <c r="W120" s="1"/>
  <c r="T125"/>
  <c r="T126"/>
  <c r="T127"/>
  <c r="T129"/>
  <c r="W151"/>
  <c r="G15" i="5"/>
  <c r="G3" s="1"/>
  <c r="O130" i="2"/>
  <c r="L67"/>
  <c r="T55"/>
  <c r="D99"/>
  <c r="M25"/>
  <c r="M24" s="1"/>
  <c r="L27"/>
  <c r="D35"/>
  <c r="G34"/>
  <c r="H36"/>
  <c r="J34"/>
  <c r="K41"/>
  <c r="K38" s="1"/>
  <c r="H44"/>
  <c r="H41" s="1"/>
  <c r="T42"/>
  <c r="U41"/>
  <c r="U38" s="1"/>
  <c r="F50"/>
  <c r="F48" s="1"/>
  <c r="D51"/>
  <c r="D50" s="1"/>
  <c r="D48" s="1"/>
  <c r="H51"/>
  <c r="H50" s="1"/>
  <c r="K50"/>
  <c r="T52"/>
  <c r="T50" s="1"/>
  <c r="T48" s="1"/>
  <c r="U50"/>
  <c r="U48" s="1"/>
  <c r="G62"/>
  <c r="D63"/>
  <c r="D62" s="1"/>
  <c r="H65"/>
  <c r="K62"/>
  <c r="H62" s="1"/>
  <c r="V67"/>
  <c r="T68"/>
  <c r="F71"/>
  <c r="D72"/>
  <c r="F74"/>
  <c r="D75"/>
  <c r="D76"/>
  <c r="G74"/>
  <c r="G70" s="1"/>
  <c r="U71"/>
  <c r="T72"/>
  <c r="U74"/>
  <c r="T75"/>
  <c r="V74"/>
  <c r="V70" s="1"/>
  <c r="T76"/>
  <c r="I90"/>
  <c r="I78" s="1"/>
  <c r="H91"/>
  <c r="H90" s="1"/>
  <c r="G90"/>
  <c r="G78" s="1"/>
  <c r="D92"/>
  <c r="L81"/>
  <c r="L79" s="1"/>
  <c r="N79"/>
  <c r="U95"/>
  <c r="U93" s="1"/>
  <c r="T96"/>
  <c r="T95" s="1"/>
  <c r="T93" s="1"/>
  <c r="G107"/>
  <c r="D108"/>
  <c r="D110"/>
  <c r="F107"/>
  <c r="L109"/>
  <c r="N107"/>
  <c r="M114"/>
  <c r="L115"/>
  <c r="V99"/>
  <c r="V97" s="1"/>
  <c r="T100"/>
  <c r="W107"/>
  <c r="T108"/>
  <c r="D123"/>
  <c r="G122"/>
  <c r="G120" s="1"/>
  <c r="J122"/>
  <c r="J120" s="1"/>
  <c r="H124"/>
  <c r="H122" s="1"/>
  <c r="H120" s="1"/>
  <c r="M122"/>
  <c r="M120" s="1"/>
  <c r="L123"/>
  <c r="D131"/>
  <c r="N132"/>
  <c r="N130" s="1"/>
  <c r="L133"/>
  <c r="G132"/>
  <c r="G130" s="1"/>
  <c r="D135"/>
  <c r="T134"/>
  <c r="V132"/>
  <c r="V130" s="1"/>
  <c r="F140"/>
  <c r="F139" s="1"/>
  <c r="D142"/>
  <c r="M140"/>
  <c r="M139" s="1"/>
  <c r="L141"/>
  <c r="G156"/>
  <c r="D157"/>
  <c r="D156" s="1"/>
  <c r="G161"/>
  <c r="D162"/>
  <c r="D161" s="1"/>
  <c r="D166"/>
  <c r="D165" s="1"/>
  <c r="G165"/>
  <c r="O156"/>
  <c r="O151" s="1"/>
  <c r="L157"/>
  <c r="L156" s="1"/>
  <c r="N161"/>
  <c r="L162"/>
  <c r="L161" s="1"/>
  <c r="L167"/>
  <c r="L165" s="1"/>
  <c r="N165"/>
  <c r="T162"/>
  <c r="U161"/>
  <c r="V161"/>
  <c r="T163"/>
  <c r="V165"/>
  <c r="T166"/>
  <c r="T165" s="1"/>
  <c r="T177"/>
  <c r="V175"/>
  <c r="T156"/>
  <c r="F97"/>
  <c r="T87"/>
  <c r="N120"/>
  <c r="D175"/>
  <c r="U99"/>
  <c r="U175"/>
  <c r="T115"/>
  <c r="D73"/>
  <c r="L35"/>
  <c r="T73"/>
  <c r="M67"/>
  <c r="M54" s="1"/>
  <c r="V90"/>
  <c r="V78" s="1"/>
  <c r="T69"/>
  <c r="V122"/>
  <c r="V120" s="1"/>
  <c r="U16"/>
  <c r="L64"/>
  <c r="L62" s="1"/>
  <c r="L73"/>
  <c r="L71" s="1"/>
  <c r="L76"/>
  <c r="L74" s="1"/>
  <c r="N11"/>
  <c r="L101"/>
  <c r="N152"/>
  <c r="V11"/>
  <c r="N41"/>
  <c r="N38" s="1"/>
  <c r="U79"/>
  <c r="U78" s="1"/>
  <c r="U140"/>
  <c r="U139" s="1"/>
  <c r="U156"/>
  <c r="L177"/>
  <c r="L175" s="1"/>
  <c r="T63"/>
  <c r="T62" s="1"/>
  <c r="L116"/>
  <c r="L12"/>
  <c r="L26"/>
  <c r="H49"/>
  <c r="D96"/>
  <c r="D95" s="1"/>
  <c r="D93" s="1"/>
  <c r="T26"/>
  <c r="H35"/>
  <c r="I50"/>
  <c r="I48" s="1"/>
  <c r="G67"/>
  <c r="J71"/>
  <c r="J74"/>
  <c r="E79"/>
  <c r="E78" s="1"/>
  <c r="D91"/>
  <c r="M95"/>
  <c r="D26"/>
  <c r="V93"/>
  <c r="T133"/>
  <c r="D172"/>
  <c r="D171" s="1"/>
  <c r="G99"/>
  <c r="D115"/>
  <c r="D114" s="1"/>
  <c r="L121"/>
  <c r="T141"/>
  <c r="L172"/>
  <c r="L171" s="1"/>
  <c r="H135"/>
  <c r="N90"/>
  <c r="N87"/>
  <c r="V34"/>
  <c r="D36"/>
  <c r="H67"/>
  <c r="O54"/>
  <c r="H55"/>
  <c r="N16"/>
  <c r="L37"/>
  <c r="G41"/>
  <c r="G38" s="1"/>
  <c r="H47"/>
  <c r="V55"/>
  <c r="D82"/>
  <c r="D79" s="1"/>
  <c r="D89"/>
  <c r="D87" s="1"/>
  <c r="T102"/>
  <c r="T105"/>
  <c r="T178"/>
  <c r="T128"/>
  <c r="C6" i="3"/>
  <c r="F78" i="2"/>
  <c r="H10"/>
  <c r="B4" i="3" l="1"/>
  <c r="B16" s="1"/>
  <c r="B132" i="1"/>
  <c r="F3" i="5"/>
  <c r="F131" s="1"/>
  <c r="U97" i="2"/>
  <c r="L78"/>
  <c r="T140"/>
  <c r="T139" s="1"/>
  <c r="T114"/>
  <c r="T78"/>
  <c r="U151"/>
  <c r="V54"/>
  <c r="G97"/>
  <c r="G54"/>
  <c r="H34"/>
  <c r="H78"/>
  <c r="H132"/>
  <c r="H130" s="1"/>
  <c r="M97"/>
  <c r="V24"/>
  <c r="L34"/>
  <c r="J24"/>
  <c r="F4" i="3"/>
  <c r="F16" s="1"/>
  <c r="F132" i="1"/>
  <c r="D4" i="3"/>
  <c r="D16" s="1"/>
  <c r="D132" i="1"/>
  <c r="C8" i="3"/>
  <c r="C132" i="1"/>
  <c r="T122" i="2"/>
  <c r="T120" s="1"/>
  <c r="H25"/>
  <c r="T175"/>
  <c r="N10"/>
  <c r="D140"/>
  <c r="D139" s="1"/>
  <c r="T16"/>
  <c r="M10"/>
  <c r="U10"/>
  <c r="L107"/>
  <c r="T41"/>
  <c r="T38" s="1"/>
  <c r="L41"/>
  <c r="L38" s="1"/>
  <c r="T107"/>
  <c r="H54"/>
  <c r="D25"/>
  <c r="D90"/>
  <c r="D78" s="1"/>
  <c r="L25"/>
  <c r="L99"/>
  <c r="L54"/>
  <c r="H48"/>
  <c r="E8"/>
  <c r="B5" i="3" s="1"/>
  <c r="L122" i="2"/>
  <c r="L120" s="1"/>
  <c r="N97"/>
  <c r="T67"/>
  <c r="T54" s="1"/>
  <c r="L70"/>
  <c r="D54"/>
  <c r="G24"/>
  <c r="I8"/>
  <c r="O97"/>
  <c r="H151"/>
  <c r="H38"/>
  <c r="T25"/>
  <c r="T24" s="1"/>
  <c r="L11"/>
  <c r="L10" s="1"/>
  <c r="N151"/>
  <c r="D71"/>
  <c r="L140"/>
  <c r="L139" s="1"/>
  <c r="D132"/>
  <c r="D130" s="1"/>
  <c r="L132"/>
  <c r="L130" s="1"/>
  <c r="W97"/>
  <c r="H131" i="5"/>
  <c r="W10" i="2"/>
  <c r="T11"/>
  <c r="V10"/>
  <c r="D122"/>
  <c r="D120" s="1"/>
  <c r="D107"/>
  <c r="D97" s="1"/>
  <c r="U24"/>
  <c r="N24"/>
  <c r="J70"/>
  <c r="D74"/>
  <c r="W24"/>
  <c r="O24"/>
  <c r="V151"/>
  <c r="T161"/>
  <c r="T151" s="1"/>
  <c r="G151"/>
  <c r="L151"/>
  <c r="D151"/>
  <c r="G131" i="5"/>
  <c r="T132" i="2"/>
  <c r="T130" s="1"/>
  <c r="U70"/>
  <c r="F70"/>
  <c r="F8" s="1"/>
  <c r="D34"/>
  <c r="K54"/>
  <c r="K8" s="1"/>
  <c r="L95"/>
  <c r="L93" s="1"/>
  <c r="M93"/>
  <c r="L114"/>
  <c r="N78"/>
  <c r="T74"/>
  <c r="T71"/>
  <c r="T99"/>
  <c r="H24" l="1"/>
  <c r="L24"/>
  <c r="J8"/>
  <c r="H8" s="1"/>
  <c r="T10"/>
  <c r="O8"/>
  <c r="D13" i="3" s="1"/>
  <c r="D14" s="1"/>
  <c r="T97" i="2"/>
  <c r="D70"/>
  <c r="V8"/>
  <c r="F9" i="3" s="1"/>
  <c r="F10" s="1"/>
  <c r="C10"/>
  <c r="C16"/>
  <c r="M8" i="2"/>
  <c r="D5" i="3" s="1"/>
  <c r="D6" s="1"/>
  <c r="L97" i="2"/>
  <c r="D24"/>
  <c r="G8"/>
  <c r="D8" s="1"/>
  <c r="W8"/>
  <c r="F13" i="3" s="1"/>
  <c r="F14" s="1"/>
  <c r="N8" i="2"/>
  <c r="U8"/>
  <c r="F5" i="3" s="1"/>
  <c r="F6" s="1"/>
  <c r="C13"/>
  <c r="T70" i="2"/>
  <c r="B17" i="3"/>
  <c r="B18" s="1"/>
  <c r="B6"/>
  <c r="L8" i="2" l="1"/>
  <c r="D9" i="3"/>
  <c r="D10" s="1"/>
  <c r="T8" i="2"/>
  <c r="D17" i="3"/>
  <c r="D18" s="1"/>
  <c r="F17"/>
  <c r="F18" s="1"/>
  <c r="C17"/>
  <c r="C18" s="1"/>
  <c r="C14"/>
</calcChain>
</file>

<file path=xl/comments1.xml><?xml version="1.0" encoding="utf-8"?>
<comments xmlns="http://schemas.openxmlformats.org/spreadsheetml/2006/main">
  <authors>
    <author>tb</author>
    <author>kurti</author>
  </authors>
  <commentList>
    <comment ref="I104" authorId="0">
      <text>
        <r>
          <rPr>
            <b/>
            <sz val="9"/>
            <color indexed="81"/>
            <rFont val="Tahoma"/>
            <family val="2"/>
            <charset val="238"/>
          </rPr>
          <t>tb:</t>
        </r>
        <r>
          <rPr>
            <sz val="9"/>
            <color indexed="81"/>
            <rFont val="Tahoma"/>
            <family val="2"/>
            <charset val="238"/>
          </rPr>
          <t xml:space="preserve">
Mesto 1212 EUR</t>
        </r>
      </text>
    </comment>
    <comment ref="M104" authorId="0">
      <text>
        <r>
          <rPr>
            <b/>
            <sz val="9"/>
            <color indexed="81"/>
            <rFont val="Tahoma"/>
            <family val="2"/>
            <charset val="238"/>
          </rPr>
          <t>tb:</t>
        </r>
        <r>
          <rPr>
            <sz val="9"/>
            <color indexed="81"/>
            <rFont val="Tahoma"/>
            <family val="2"/>
            <charset val="238"/>
          </rPr>
          <t xml:space="preserve">
Mesto 1212 EUR</t>
        </r>
      </text>
    </comment>
    <comment ref="I110" authorId="0">
      <text>
        <r>
          <rPr>
            <b/>
            <sz val="9"/>
            <color indexed="81"/>
            <rFont val="Tahoma"/>
            <family val="2"/>
            <charset val="238"/>
          </rPr>
          <t>tb:</t>
        </r>
        <r>
          <rPr>
            <sz val="9"/>
            <color indexed="81"/>
            <rFont val="Tahoma"/>
            <family val="2"/>
            <charset val="238"/>
          </rPr>
          <t xml:space="preserve">
mesto 46 543</t>
        </r>
      </text>
    </comment>
    <comment ref="M110" authorId="0">
      <text>
        <r>
          <rPr>
            <b/>
            <sz val="9"/>
            <color indexed="81"/>
            <rFont val="Tahoma"/>
            <family val="2"/>
            <charset val="238"/>
          </rPr>
          <t>tb:</t>
        </r>
        <r>
          <rPr>
            <sz val="9"/>
            <color indexed="81"/>
            <rFont val="Tahoma"/>
            <family val="2"/>
            <charset val="238"/>
          </rPr>
          <t xml:space="preserve">
mesto 46 543</t>
        </r>
      </text>
    </comment>
    <comment ref="Q110" authorId="1">
      <text>
        <r>
          <rPr>
            <b/>
            <sz val="8"/>
            <color indexed="81"/>
            <rFont val="Tahoma"/>
            <family val="2"/>
            <charset val="238"/>
          </rPr>
          <t>kurti:</t>
        </r>
        <r>
          <rPr>
            <sz val="8"/>
            <color indexed="81"/>
            <rFont val="Tahoma"/>
            <family val="2"/>
            <charset val="238"/>
          </rPr>
          <t xml:space="preserve">
úroky 24 636</t>
        </r>
      </text>
    </comment>
    <comment ref="Q111" authorId="1">
      <text>
        <r>
          <rPr>
            <b/>
            <sz val="8"/>
            <color indexed="81"/>
            <rFont val="Tahoma"/>
            <family val="2"/>
            <charset val="238"/>
          </rPr>
          <t>kurti:</t>
        </r>
        <r>
          <rPr>
            <sz val="8"/>
            <color indexed="81"/>
            <rFont val="Tahoma"/>
            <family val="2"/>
            <charset val="238"/>
          </rPr>
          <t xml:space="preserve">
cestovné 19 595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C33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povodne 46 686,-</t>
        </r>
      </text>
    </comment>
    <comment ref="H33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povodne 93 372,- EUR</t>
        </r>
      </text>
    </comment>
    <comment ref="H44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výdavok riešený rozpočtovým opatrením č. 33 presunom z bežných výdavkov</t>
        </r>
      </text>
    </comment>
  </commentList>
</comments>
</file>

<file path=xl/comments3.xml><?xml version="1.0" encoding="utf-8"?>
<comments xmlns="http://schemas.openxmlformats.org/spreadsheetml/2006/main">
  <authors>
    <author/>
    <author>kovacikova</author>
  </authors>
  <commentList>
    <comment ref="D6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sharedStrings.xml><?xml version="1.0" encoding="utf-8"?>
<sst xmlns="http://schemas.openxmlformats.org/spreadsheetml/2006/main" count="937" uniqueCount="563">
  <si>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</si>
  <si>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</si>
  <si>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</si>
  <si>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</si>
  <si>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</si>
  <si>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</si>
  <si>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</si>
  <si>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</si>
  <si>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</si>
  <si>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</si>
  <si>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</si>
  <si>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</si>
  <si>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</si>
  <si>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</si>
  <si>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</si>
  <si>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</si>
  <si>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</si>
  <si>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</si>
  <si>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</si>
  <si>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</si>
  <si>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</si>
  <si>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</si>
  <si>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</si>
  <si>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</si>
  <si>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</si>
  <si>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</si>
  <si>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</si>
  <si>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</si>
  <si>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</si>
  <si>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</si>
  <si>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</si>
  <si>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</si>
  <si>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</si>
  <si>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</si>
  <si>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</si>
  <si>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</si>
  <si>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</si>
  <si>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</si>
  <si>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</si>
  <si>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</si>
  <si>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</si>
  <si>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</si>
  <si>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</si>
  <si>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</si>
  <si>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</si>
  <si>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</si>
  <si>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</si>
  <si>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</si>
  <si>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</si>
  <si>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</si>
  <si>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</si>
  <si>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</si>
  <si>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</si>
  <si>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</si>
  <si>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</si>
  <si>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</si>
  <si>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</si>
  <si>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</si>
  <si>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</si>
  <si>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</si>
  <si>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</si>
  <si>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</si>
  <si>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</si>
  <si>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</si>
  <si>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</si>
  <si>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</si>
  <si>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</si>
  <si>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</si>
  <si>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</si>
  <si>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</si>
  <si>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</si>
  <si>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</si>
  <si>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</si>
  <si>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</si>
  <si>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</si>
  <si>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</si>
  <si>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</si>
  <si>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</si>
  <si>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</si>
  <si>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</si>
  <si>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</si>
  <si>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</si>
  <si>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</si>
  <si>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</si>
  <si>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</si>
  <si>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</si>
  <si>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</si>
  <si>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</si>
  <si>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</si>
  <si>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</si>
  <si>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</si>
  <si>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</si>
  <si>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</si>
  <si>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</si>
  <si>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</si>
  <si>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</si>
  <si>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</si>
  <si>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</si>
  <si>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</si>
  <si>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</si>
  <si>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</si>
  <si>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</si>
  <si>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</si>
  <si>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</si>
  <si>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</si>
  <si>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</si>
  <si>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</si>
  <si>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</si>
  <si>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</si>
  <si>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</si>
  <si>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</si>
  <si>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</si>
  <si>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</si>
  <si>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</si>
  <si>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</si>
  <si>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</si>
  <si>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</si>
  <si>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</si>
  <si>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</si>
  <si>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</si>
  <si>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</si>
  <si>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</si>
  <si>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</si>
  <si>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</si>
  <si>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</si>
  <si>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</si>
  <si>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</si>
  <si>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</si>
  <si>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</si>
  <si>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</si>
  <si>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</si>
  <si>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</si>
  <si>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</si>
  <si>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</si>
  <si>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</si>
  <si>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</si>
  <si>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</si>
  <si>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</si>
  <si>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</si>
  <si>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</si>
  <si>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</si>
  <si>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</si>
  <si>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</si>
  <si>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</si>
  <si>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</si>
  <si>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</si>
  <si>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</si>
  <si>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</si>
  <si>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</si>
  <si>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</si>
  <si>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</si>
  <si>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</si>
  <si>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</si>
  <si>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</si>
  <si>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</si>
  <si>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</si>
  <si>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</si>
  <si>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</si>
  <si>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</si>
  <si>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</si>
  <si>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</si>
  <si>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</si>
  <si>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</si>
  <si>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</si>
  <si>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</si>
  <si>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</si>
  <si>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</si>
  <si>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</si>
  <si>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</si>
  <si>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</si>
  <si>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</si>
  <si>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</si>
  <si>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</si>
  <si>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</si>
  <si>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</si>
  <si>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</si>
  <si>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</si>
  <si>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</si>
  <si>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</si>
  <si>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</si>
  <si>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</si>
  <si>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</si>
  <si>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</si>
  <si>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</si>
  <si>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</si>
  <si>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</si>
  <si>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</si>
  <si>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</si>
  <si>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</si>
  <si>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</si>
  <si>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</si>
  <si>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</si>
  <si>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</si>
  <si>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</si>
  <si>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</si>
  <si>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</si>
  <si>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</si>
  <si>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</si>
  <si>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</si>
  <si>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</si>
  <si>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</si>
  <si>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</si>
  <si>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</si>
  <si>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</si>
  <si>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</si>
  <si>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</si>
  <si>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</si>
  <si>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</si>
  <si>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</si>
  <si>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</si>
  <si>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</si>
  <si>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</si>
  <si>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</si>
  <si>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</si>
  <si>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</si>
  <si>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</si>
  <si>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</si>
  <si>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</si>
  <si>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</si>
  <si>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</si>
  <si>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</si>
  <si>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</si>
  <si>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</si>
  <si>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</si>
  <si>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</si>
  <si>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</si>
  <si>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</si>
  <si>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</si>
  <si>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</si>
  <si>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</si>
  <si>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</si>
  <si>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</si>
  <si>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</si>
  <si>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</si>
  <si>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</si>
  <si>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</si>
  <si>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</si>
  <si>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</si>
  <si>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</si>
  <si>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</si>
  <si>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</si>
  <si>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</si>
  <si>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</si>
  <si>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</si>
  <si>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</si>
  <si>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</si>
  <si>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</si>
  <si>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</si>
  <si>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</si>
  <si>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</si>
  <si>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</si>
  <si>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</si>
  <si>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</si>
  <si>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</si>
  <si>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</si>
  <si>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</si>
  <si>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</si>
  <si>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</si>
  <si>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</si>
  <si>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</si>
  <si>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</si>
  <si>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</si>
  <si>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</si>
  <si>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</si>
  <si>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</si>
  <si>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</si>
  <si>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</si>
  <si>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</si>
  <si>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</si>
  <si>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</si>
  <si>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</si>
  <si>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</si>
  <si>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</si>
  <si>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</si>
  <si>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</si>
  <si>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</si>
  <si>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</si>
  <si>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</si>
  <si>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</si>
  <si>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</si>
  <si>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</si>
  <si>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</si>
  <si>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</si>
  <si>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</si>
  <si>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</si>
  <si>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</si>
  <si>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</si>
  <si>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</si>
  <si>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</si>
  <si>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</si>
  <si>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</si>
  <si>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</si>
  <si>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</si>
  <si>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</si>
  <si>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</si>
  <si>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</si>
  <si>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</si>
  <si>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</si>
  <si>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</si>
  <si>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</si>
  <si>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</si>
  <si>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</si>
  <si>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</si>
  <si>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</si>
  <si>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</si>
  <si>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</si>
  <si>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</si>
  <si>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</si>
  <si>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</si>
  <si>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</si>
  <si>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</si>
  <si>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</si>
  <si>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</si>
  <si>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</si>
  <si>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</si>
  <si>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</si>
  <si>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</si>
  <si>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</si>
  <si>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</si>
  <si>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</si>
  <si>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</si>
  <si>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</si>
  <si>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</si>
  <si>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</si>
  <si>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</si>
  <si>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</si>
  <si>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</si>
  <si>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</si>
  <si>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</si>
  <si>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</si>
  <si>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</si>
  <si>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</si>
  <si>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</si>
  <si>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</si>
  <si>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</si>
  <si>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</si>
  <si>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</si>
  <si>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</si>
  <si>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</si>
  <si>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</si>
  <si>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</si>
  <si>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</si>
  <si>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</si>
  <si>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</si>
  <si>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</si>
  <si>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</si>
  <si>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</si>
  <si>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</si>
  <si>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</si>
  <si>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</si>
  <si>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</si>
  <si>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</si>
  <si>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</si>
  <si>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</si>
  <si>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</si>
  <si>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</si>
  <si>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</si>
  <si>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</si>
  <si>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</si>
  <si>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</si>
  <si>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</si>
  <si>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</si>
  <si>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</si>
  <si>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</si>
  <si>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</si>
  <si>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</si>
  <si>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</si>
  <si>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</si>
  <si>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</si>
  <si>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</si>
  <si>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</si>
  <si>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</si>
  <si>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</si>
  <si>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</si>
  <si>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</si>
  <si>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</si>
  <si>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</si>
  <si>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</si>
  <si>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</si>
  <si>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</si>
  <si>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</si>
  <si>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</si>
  <si>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</si>
  <si>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</si>
  <si>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</si>
  <si>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Príjmy</t>
  </si>
  <si>
    <t>Výdavky</t>
  </si>
  <si>
    <t>SPOLU</t>
  </si>
  <si>
    <t>Projekty</t>
  </si>
  <si>
    <t>Bežné + Kapitálové</t>
  </si>
  <si>
    <t xml:space="preserve">Bežné  </t>
  </si>
  <si>
    <t>Kapitálové</t>
  </si>
  <si>
    <t>CMZ Šaľa</t>
  </si>
  <si>
    <t>OPIS</t>
  </si>
  <si>
    <t>kapitálové</t>
  </si>
  <si>
    <t>Ďalšie investície</t>
  </si>
  <si>
    <t>311 sponzorsto</t>
  </si>
  <si>
    <t>311 sponzorstvo ENVI-PACK</t>
  </si>
  <si>
    <t>312001 nadačný fond Tesco pre zdravšie mestá</t>
  </si>
  <si>
    <t>Bývalé kúpalisko</t>
  </si>
  <si>
    <t>Tabuľka č. 4 Investície a ďalšie dôležité výdavky</t>
  </si>
  <si>
    <t xml:space="preserve">rozpočet 2013 </t>
  </si>
  <si>
    <t>311 grant cena J. Johanidesa</t>
  </si>
  <si>
    <t>331 Brusel - družobné stretnutia - Európa pre občana</t>
  </si>
  <si>
    <t>311 grant Tesco čisté VP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</si>
  <si>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</si>
  <si>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</si>
  <si>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</si>
  <si>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</si>
  <si>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podprog 13.9</t>
  </si>
  <si>
    <t>OSS</t>
  </si>
  <si>
    <t>plnenie 2012</t>
  </si>
  <si>
    <t>čerpanie 2012</t>
  </si>
  <si>
    <t>návrh rozpočtu 2015</t>
  </si>
  <si>
    <t>návrh rozpočtu 2016</t>
  </si>
  <si>
    <t xml:space="preserve">ZŠ a MŠ zaradenie kuchyne </t>
  </si>
  <si>
    <t>212003 nájomné a réžie Bytkomfort</t>
  </si>
  <si>
    <t>212003 nájomné, fond opráv a údržby Hlavná, Rímska</t>
  </si>
  <si>
    <t>Spolu</t>
  </si>
  <si>
    <t>311 grant ZŠ Hollého</t>
  </si>
  <si>
    <t>311 stojiská kontajnerov</t>
  </si>
  <si>
    <t>311 grant artézske studne</t>
  </si>
  <si>
    <t>311 grant stop čiernym skládkam</t>
  </si>
  <si>
    <t>312001 dotácie na opravu ciest</t>
  </si>
  <si>
    <t>312001 dotácie voľby</t>
  </si>
  <si>
    <t>Kapitálové výdavky- (700)</t>
  </si>
  <si>
    <t>Príjmové finančné operácie- (400, 500)</t>
  </si>
  <si>
    <t>Výdavkové finančné operácie- (800)</t>
  </si>
  <si>
    <t>Kapitál. 700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</si>
  <si>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</si>
  <si>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</si>
  <si>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</si>
  <si>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</si>
  <si>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</si>
  <si>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</si>
  <si>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návrh 
rozpočtu 2016</t>
  </si>
  <si>
    <t>Bežný rozpočet- (100, 200, 300)</t>
  </si>
  <si>
    <t>Bežné 
600</t>
  </si>
  <si>
    <t>Kapitál.
 700</t>
  </si>
  <si>
    <t>Bežné
 600</t>
  </si>
  <si>
    <t>Kapitál. 
700</t>
  </si>
  <si>
    <t xml:space="preserve">Tabuľka č. 4 Príjmy a výdavky investičných projektov </t>
  </si>
  <si>
    <t>311 sponzorstvo MsK</t>
  </si>
  <si>
    <t>311 grant pontis fit priestor</t>
  </si>
  <si>
    <t>312008 NSK večianske slávnosti</t>
  </si>
  <si>
    <t>312001 výkon osobitného príjemcu</t>
  </si>
  <si>
    <t>návrh rozpočtu 2017</t>
  </si>
  <si>
    <t>návrh 
rozpočtu 2017</t>
  </si>
  <si>
    <t xml:space="preserve">  skutočnosť
 2013 </t>
  </si>
  <si>
    <t>312001 dotácia chránená dielňa</t>
  </si>
  <si>
    <t>plnenie 2013</t>
  </si>
  <si>
    <t xml:space="preserve"> 
čerpanie 2013</t>
  </si>
  <si>
    <t>Tabuľka č. 1 Návrh rozpočtu príjmov na rok 2015 s výhľadom na roky 2016 a 2017</t>
  </si>
  <si>
    <t xml:space="preserve">  Tabuľka č. 2 Návrh rozpočtu výdavkov na rok 2015 s výhľadom na roky 2016 a 2017</t>
  </si>
  <si>
    <t>rozpočet 2014</t>
  </si>
  <si>
    <t>bežné</t>
  </si>
  <si>
    <t>bežné + kapitálové</t>
  </si>
  <si>
    <t>návrh rozpočtu 
2015</t>
  </si>
  <si>
    <t xml:space="preserve"> návrh rozpočtu 
2016</t>
  </si>
  <si>
    <t>MK Hollého rekonštruk</t>
  </si>
  <si>
    <t>MK Záhradnícka rekonštrukcia</t>
  </si>
  <si>
    <t>FŠ umelý trávnik</t>
  </si>
  <si>
    <t>FŠ prístupová komunikácia</t>
  </si>
  <si>
    <t xml:space="preserve">Rozdiel </t>
  </si>
  <si>
    <t>Oprava ciest</t>
  </si>
  <si>
    <t>292 športové a kultúrne podujatia V4</t>
  </si>
  <si>
    <t>212002 prenájom VP</t>
  </si>
  <si>
    <t>311 grant Cena Jána Johanidesa</t>
  </si>
  <si>
    <t>311 Sponzorstvo Reiffeisen</t>
  </si>
  <si>
    <t xml:space="preserve">312001 NSK ľudové tradície </t>
  </si>
  <si>
    <t>312008 NSK športový deň</t>
  </si>
  <si>
    <t>Zimný štadión nákup ohrievača do strojovne</t>
  </si>
  <si>
    <t>MsKS zhodnotenie budovy</t>
  </si>
  <si>
    <t xml:space="preserve">311 grant PRINED </t>
  </si>
  <si>
    <t>231 príjem z predaja budov a nebyt priestorov</t>
  </si>
  <si>
    <t>skutočnosť 
2014</t>
  </si>
  <si>
    <t>návrh 
rozpočtu 2015</t>
  </si>
  <si>
    <t>Participatívny rozpočet</t>
  </si>
  <si>
    <t>MsÚ mreže pokladňa</t>
  </si>
  <si>
    <t>Podprog 15.1.</t>
  </si>
  <si>
    <t>Podprog 15.2.</t>
  </si>
  <si>
    <t xml:space="preserve">Podprog 15.3. </t>
  </si>
  <si>
    <t>Záväzky z dodávateľských faktúr</t>
  </si>
  <si>
    <t>Dlhová služba</t>
  </si>
  <si>
    <t>Hlavné kategórie 
ekonomickej klasifikácie</t>
  </si>
  <si>
    <t>Názov ekonomickej klasifikácie</t>
  </si>
  <si>
    <t>návrh rozpočtu
2015</t>
  </si>
  <si>
    <t>návrh rozpočtu
2016</t>
  </si>
  <si>
    <t>návrh rozpočtu
2017</t>
  </si>
  <si>
    <t>Daňové príjmy</t>
  </si>
  <si>
    <t>Nedaňové príjmy</t>
  </si>
  <si>
    <t>Granty a transfery</t>
  </si>
  <si>
    <t>Príjmy z transakcií s finanč. akt. a pas.</t>
  </si>
  <si>
    <t>Prijaté úvery a návratné finančné výpomoci</t>
  </si>
  <si>
    <t>Výdavky z transakcií s finanč. akt. a pas.</t>
  </si>
  <si>
    <t>Dotácia pre zabezpečovanie zdravých životných podmienok a bezpečnosti obyvateľov</t>
  </si>
  <si>
    <t>MŠ Bernolákova ul.</t>
  </si>
  <si>
    <t>Výkup pozemkov</t>
  </si>
  <si>
    <t>Výstavba prístupovej cesty pešia zóna</t>
  </si>
  <si>
    <t>Stôl sobáška</t>
  </si>
  <si>
    <t>Digitalizácia kina</t>
  </si>
  <si>
    <t>Zníženie energetickej náročnosti MŠ Hollého</t>
  </si>
  <si>
    <t>Osobný automobil pre sociálne služby (OSS)</t>
  </si>
  <si>
    <t>Software - elektronická aukcia upgrade</t>
  </si>
  <si>
    <t>Rekonštrukcia križovatky Vlčanská - Dolná - Družstevná ul.</t>
  </si>
  <si>
    <t>Projektová dokumentácia životné prostredie</t>
  </si>
  <si>
    <t>Detské ihrisko</t>
  </si>
  <si>
    <t>Detské ihrisko- grant Reiffeisen bank</t>
  </si>
  <si>
    <t>Rekonštrukcia budovy na Partizánskej ul.</t>
  </si>
  <si>
    <t xml:space="preserve">Domov dôchodcov nákup interier vybavenia </t>
  </si>
  <si>
    <t xml:space="preserve"> 
2014</t>
  </si>
  <si>
    <t xml:space="preserve">321 výmena sedadiel v kynosále </t>
  </si>
  <si>
    <t>321, 341 Verejné osvetlenie</t>
  </si>
  <si>
    <t>321,341 Domov dôchodcov Šaľa</t>
  </si>
  <si>
    <t>321,341 opatrenia na zlepšenie ovzdušia v meste Šaľa</t>
  </si>
  <si>
    <t>321,341 revitalizácia verejných priestranstiev CMZ Šaľa</t>
  </si>
  <si>
    <t>321,341 znížnie energet. náročnosti MŠ Hollého</t>
  </si>
  <si>
    <t>321 elektronizácia služieb mesta Šaľa (OPIS)</t>
  </si>
  <si>
    <t>321 nákup osobného automobilu - OSS</t>
  </si>
  <si>
    <t>321 grant Reiffeisen detské ihrisko</t>
  </si>
  <si>
    <t>321grant Reiffeisen detské ihrisko</t>
  </si>
  <si>
    <t xml:space="preserve">OPŽP </t>
  </si>
  <si>
    <t>plnenie 2014</t>
  </si>
  <si>
    <t>čerpanie 2014</t>
  </si>
  <si>
    <t xml:space="preserve"> 
rozpočet 2014</t>
  </si>
  <si>
    <t xml:space="preserve"> návrh rozpočtu 
2017</t>
  </si>
  <si>
    <t>skutočnosť 
2012</t>
  </si>
  <si>
    <t>rozpočet 
2014</t>
  </si>
  <si>
    <t xml:space="preserve">Bežné a kapitálové príjmy </t>
  </si>
  <si>
    <t>Bežné a kapitálové výdavky</t>
  </si>
  <si>
    <t>Zriadenie MŠ v ZŠ Bernolákova</t>
  </si>
  <si>
    <t>Rezerva, prevádzkové stroje a zariadenia</t>
  </si>
  <si>
    <t>Medializácia mesta</t>
  </si>
  <si>
    <t>Administratíva</t>
  </si>
  <si>
    <t>Dotácia na podporu kultúry</t>
  </si>
  <si>
    <t>Kapitálové príjmy- (200, 300)</t>
  </si>
  <si>
    <t>223 pult centralizovanej ochrany</t>
  </si>
  <si>
    <t xml:space="preserve">292 vlastné príjmy MsKJJ </t>
  </si>
  <si>
    <t>Kapitálový rozpočet- (200, 300)</t>
  </si>
  <si>
    <t>Tabuľka č. 3 Návrh rozpočtu príjmov a výdavkov na rok 2015 s výhľadom na roky 2016 a 2017</t>
  </si>
  <si>
    <t xml:space="preserve">Rekonštrukcia mestských komunikácií </t>
  </si>
  <si>
    <t>Projektová a prípravná dokumemntácia</t>
  </si>
  <si>
    <t>Výpočtová technika MsP</t>
  </si>
  <si>
    <t>Prevádzkové stoje- elektrický klavír MsKS</t>
  </si>
  <si>
    <t>Výpočtová technika MsKS</t>
  </si>
  <si>
    <t>Výpočtová technika MsÚ</t>
  </si>
  <si>
    <t xml:space="preserve">Rekonštrukcia budovy MsU- klientské centrum  </t>
  </si>
  <si>
    <t>Výstavba chodníkov cintorín</t>
  </si>
  <si>
    <t>Spolu kapitálové príjmy/ výdavky</t>
  </si>
  <si>
    <t>Spolu bežné príjmy/ výdavky</t>
  </si>
  <si>
    <t>Výmena kotla ZŠ Pionierska</t>
  </si>
  <si>
    <t>Rekonštrukcia vykurovania ZŠ Pázmáňa</t>
  </si>
  <si>
    <t>Stojiská kontajnerov- projektová dokumentácia</t>
  </si>
  <si>
    <t>Rozdiel 
(príjmy- výdavky) celkom</t>
  </si>
  <si>
    <t>Rozdiel 
(prijmy-výdavky) rok 2015</t>
  </si>
  <si>
    <t>220 administratívne a iné poplatky a platby</t>
  </si>
  <si>
    <t>310 tuzemské bežné granty a transfery</t>
  </si>
  <si>
    <t>300 kapitálové granty a transfery</t>
  </si>
  <si>
    <t>453 zostatok prostriedkov z predchádzajúceho roku</t>
  </si>
  <si>
    <t>513 bankové úvery</t>
  </si>
  <si>
    <t>321 združené investičné prostriedky Euro Dabo s.r.o. - chodníky</t>
  </si>
  <si>
    <t>Výstavba chodníkov Euro Dabo s.r.o.</t>
  </si>
  <si>
    <t>Software pre server</t>
  </si>
</sst>
</file>

<file path=xl/styles.xml><?xml version="1.0" encoding="utf-8"?>
<styleSheet xmlns="http://schemas.openxmlformats.org/spreadsheetml/2006/main">
  <fonts count="82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color indexed="10"/>
      <name val="Times New Roman"/>
      <family val="1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4"/>
      <name val="Calibri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3" tint="0.3999755851924192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indexed="8"/>
      <name val="Calibri"/>
      <family val="2"/>
      <charset val="238"/>
    </font>
    <font>
      <b/>
      <sz val="11"/>
      <name val="Arial"/>
      <family val="2"/>
      <charset val="238"/>
    </font>
    <font>
      <b/>
      <sz val="18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 CE"/>
      <charset val="238"/>
    </font>
    <font>
      <b/>
      <sz val="14"/>
      <color theme="1"/>
      <name val="Arial"/>
      <family val="2"/>
      <charset val="238"/>
    </font>
    <font>
      <b/>
      <u/>
      <sz val="14"/>
      <name val="Arial CE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6"/>
      <color indexed="8"/>
      <name val="Calibri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b/>
      <sz val="22"/>
      <name val="Arial CE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  <charset val="238"/>
    </font>
    <font>
      <sz val="11"/>
      <name val="Arial CE"/>
      <charset val="238"/>
    </font>
    <font>
      <sz val="12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</fills>
  <borders count="15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80" fillId="0" borderId="0"/>
  </cellStyleXfs>
  <cellXfs count="660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Font="1" applyBorder="1"/>
    <xf numFmtId="3" fontId="0" fillId="0" borderId="7" xfId="0" applyNumberFormat="1" applyFont="1" applyBorder="1"/>
    <xf numFmtId="3" fontId="0" fillId="0" borderId="7" xfId="0" applyNumberFormat="1" applyBorder="1"/>
    <xf numFmtId="3" fontId="0" fillId="0" borderId="7" xfId="0" applyNumberFormat="1" applyFill="1" applyBorder="1"/>
    <xf numFmtId="3" fontId="0" fillId="0" borderId="0" xfId="0" applyNumberFormat="1" applyFill="1" applyBorder="1"/>
    <xf numFmtId="0" fontId="0" fillId="0" borderId="0" xfId="0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Font="1" applyBorder="1"/>
    <xf numFmtId="3" fontId="0" fillId="0" borderId="5" xfId="0" applyNumberFormat="1" applyFill="1" applyBorder="1"/>
    <xf numFmtId="0" fontId="11" fillId="0" borderId="5" xfId="0" applyFont="1" applyBorder="1"/>
    <xf numFmtId="3" fontId="0" fillId="0" borderId="6" xfId="0" applyNumberFormat="1" applyFont="1" applyBorder="1"/>
    <xf numFmtId="3" fontId="0" fillId="0" borderId="5" xfId="0" applyNumberFormat="1" applyBorder="1"/>
    <xf numFmtId="3" fontId="0" fillId="0" borderId="9" xfId="0" applyNumberFormat="1" applyFont="1" applyBorder="1"/>
    <xf numFmtId="3" fontId="13" fillId="0" borderId="5" xfId="0" applyNumberFormat="1" applyFont="1" applyFill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3" fontId="13" fillId="0" borderId="5" xfId="0" applyNumberFormat="1" applyFont="1" applyBorder="1"/>
    <xf numFmtId="3" fontId="0" fillId="0" borderId="5" xfId="0" applyNumberFormat="1" applyFont="1" applyBorder="1"/>
    <xf numFmtId="0" fontId="0" fillId="0" borderId="5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0" fontId="0" fillId="0" borderId="5" xfId="0" applyFont="1" applyFill="1" applyBorder="1"/>
    <xf numFmtId="3" fontId="0" fillId="0" borderId="6" xfId="0" applyNumberFormat="1" applyFont="1" applyFill="1" applyBorder="1"/>
    <xf numFmtId="4" fontId="0" fillId="4" borderId="5" xfId="0" applyNumberFormat="1" applyFill="1" applyBorder="1"/>
    <xf numFmtId="0" fontId="0" fillId="0" borderId="0" xfId="0" applyFill="1" applyBorder="1"/>
    <xf numFmtId="0" fontId="0" fillId="0" borderId="0" xfId="0" applyFill="1"/>
    <xf numFmtId="3" fontId="1" fillId="0" borderId="5" xfId="0" applyNumberFormat="1" applyFont="1" applyBorder="1"/>
    <xf numFmtId="3" fontId="0" fillId="0" borderId="6" xfId="0" applyNumberFormat="1" applyFont="1" applyBorder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13" xfId="0" applyFont="1" applyFill="1" applyBorder="1" applyAlignment="1">
      <alignment horizontal="left"/>
    </xf>
    <xf numFmtId="3" fontId="0" fillId="0" borderId="14" xfId="0" applyNumberFormat="1" applyFont="1" applyBorder="1"/>
    <xf numFmtId="3" fontId="0" fillId="0" borderId="13" xfId="0" applyNumberFormat="1" applyBorder="1"/>
    <xf numFmtId="3" fontId="4" fillId="3" borderId="3" xfId="0" applyNumberFormat="1" applyFont="1" applyFill="1" applyBorder="1" applyAlignment="1"/>
    <xf numFmtId="3" fontId="0" fillId="0" borderId="6" xfId="0" applyNumberFormat="1" applyBorder="1"/>
    <xf numFmtId="0" fontId="0" fillId="0" borderId="7" xfId="0" applyFont="1" applyBorder="1" applyAlignment="1">
      <alignment horizontal="left"/>
    </xf>
    <xf numFmtId="3" fontId="0" fillId="0" borderId="9" xfId="0" applyNumberFormat="1" applyBorder="1"/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3" fontId="0" fillId="0" borderId="13" xfId="0" applyNumberFormat="1" applyFont="1" applyFill="1" applyBorder="1"/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left"/>
    </xf>
    <xf numFmtId="3" fontId="0" fillId="0" borderId="0" xfId="0" applyNumberFormat="1" applyFill="1"/>
    <xf numFmtId="0" fontId="0" fillId="0" borderId="0" xfId="0" applyAlignment="1"/>
    <xf numFmtId="0" fontId="0" fillId="0" borderId="0" xfId="0" applyFill="1" applyBorder="1" applyAlignment="1"/>
    <xf numFmtId="0" fontId="1" fillId="6" borderId="0" xfId="1" applyFill="1" applyBorder="1"/>
    <xf numFmtId="0" fontId="16" fillId="6" borderId="0" xfId="1" applyFont="1" applyFill="1" applyBorder="1"/>
    <xf numFmtId="3" fontId="16" fillId="6" borderId="0" xfId="1" applyNumberFormat="1" applyFont="1" applyFill="1" applyBorder="1"/>
    <xf numFmtId="3" fontId="1" fillId="6" borderId="0" xfId="1" applyNumberFormat="1" applyFill="1" applyBorder="1"/>
    <xf numFmtId="0" fontId="17" fillId="6" borderId="0" xfId="1" applyFont="1" applyFill="1" applyBorder="1" applyAlignment="1"/>
    <xf numFmtId="3" fontId="14" fillId="6" borderId="0" xfId="1" applyNumberFormat="1" applyFont="1" applyFill="1" applyBorder="1"/>
    <xf numFmtId="0" fontId="1" fillId="6" borderId="0" xfId="1" applyFont="1" applyFill="1" applyBorder="1" applyAlignment="1"/>
    <xf numFmtId="0" fontId="18" fillId="6" borderId="0" xfId="1" applyFont="1" applyFill="1" applyBorder="1"/>
    <xf numFmtId="0" fontId="19" fillId="6" borderId="0" xfId="1" applyFont="1" applyFill="1" applyBorder="1"/>
    <xf numFmtId="3" fontId="18" fillId="6" borderId="0" xfId="1" applyNumberFormat="1" applyFont="1" applyFill="1" applyBorder="1"/>
    <xf numFmtId="3" fontId="19" fillId="6" borderId="0" xfId="1" applyNumberFormat="1" applyFont="1" applyFill="1" applyBorder="1"/>
    <xf numFmtId="3" fontId="1" fillId="6" borderId="0" xfId="1" applyNumberFormat="1" applyFill="1" applyAlignment="1">
      <alignment horizontal="center"/>
    </xf>
    <xf numFmtId="0" fontId="11" fillId="6" borderId="0" xfId="1" applyFont="1" applyFill="1" applyBorder="1" applyAlignment="1"/>
    <xf numFmtId="0" fontId="20" fillId="6" borderId="0" xfId="1" applyFont="1" applyFill="1" applyBorder="1" applyAlignment="1"/>
    <xf numFmtId="0" fontId="7" fillId="6" borderId="0" xfId="1" applyFont="1" applyFill="1" applyBorder="1"/>
    <xf numFmtId="3" fontId="1" fillId="6" borderId="0" xfId="1" applyNumberFormat="1" applyFont="1" applyFill="1" applyBorder="1"/>
    <xf numFmtId="0" fontId="1" fillId="6" borderId="0" xfId="1" applyFont="1" applyFill="1" applyBorder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ont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on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 applyAlignment="1"/>
    <xf numFmtId="3" fontId="1" fillId="6" borderId="17" xfId="1" applyNumberFormat="1" applyFont="1" applyFill="1" applyBorder="1"/>
    <xf numFmtId="3" fontId="1" fillId="6" borderId="19" xfId="1" applyNumberFormat="1" applyFont="1" applyFill="1" applyBorder="1"/>
    <xf numFmtId="3" fontId="1" fillId="6" borderId="18" xfId="1" applyNumberFormat="1" applyFont="1" applyFill="1" applyBorder="1"/>
    <xf numFmtId="3" fontId="1" fillId="6" borderId="20" xfId="1" applyNumberFormat="1" applyFont="1" applyFill="1" applyBorder="1"/>
    <xf numFmtId="3" fontId="1" fillId="6" borderId="21" xfId="1" applyNumberFormat="1" applyFont="1" applyFill="1" applyBorder="1"/>
    <xf numFmtId="3" fontId="1" fillId="6" borderId="19" xfId="1" applyNumberFormat="1" applyFill="1" applyBorder="1"/>
    <xf numFmtId="0" fontId="25" fillId="6" borderId="0" xfId="1" applyFont="1" applyFill="1" applyBorder="1" applyAlignment="1"/>
    <xf numFmtId="0" fontId="24" fillId="6" borderId="18" xfId="1" applyFont="1" applyFill="1" applyBorder="1"/>
    <xf numFmtId="0" fontId="23" fillId="6" borderId="22" xfId="1" applyFont="1" applyFill="1" applyBorder="1" applyAlignment="1">
      <alignment horizontal="left"/>
    </xf>
    <xf numFmtId="3" fontId="1" fillId="6" borderId="22" xfId="1" applyNumberFormat="1" applyFont="1" applyFill="1" applyBorder="1"/>
    <xf numFmtId="3" fontId="1" fillId="6" borderId="23" xfId="1" applyNumberFormat="1" applyFont="1" applyFill="1" applyBorder="1"/>
    <xf numFmtId="3" fontId="1" fillId="6" borderId="24" xfId="1" applyNumberFormat="1" applyFont="1" applyFill="1" applyBorder="1"/>
    <xf numFmtId="3" fontId="1" fillId="6" borderId="25" xfId="1" applyNumberFormat="1" applyFont="1" applyFill="1" applyBorder="1"/>
    <xf numFmtId="3" fontId="1" fillId="6" borderId="26" xfId="1" applyNumberFormat="1" applyFont="1" applyFill="1" applyBorder="1"/>
    <xf numFmtId="0" fontId="24" fillId="6" borderId="20" xfId="1" applyFont="1" applyFill="1" applyBorder="1"/>
    <xf numFmtId="3" fontId="11" fillId="6" borderId="0" xfId="1" applyNumberFormat="1" applyFont="1" applyFill="1" applyBorder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ont="1" applyFill="1" applyBorder="1"/>
    <xf numFmtId="3" fontId="1" fillId="6" borderId="29" xfId="1" applyNumberFormat="1" applyFont="1" applyFill="1" applyBorder="1"/>
    <xf numFmtId="3" fontId="1" fillId="6" borderId="27" xfId="1" applyNumberFormat="1" applyFont="1" applyFill="1" applyBorder="1"/>
    <xf numFmtId="0" fontId="6" fillId="6" borderId="0" xfId="1" applyFont="1" applyFill="1" applyBorder="1" applyAlignment="1"/>
    <xf numFmtId="0" fontId="26" fillId="6" borderId="20" xfId="1" applyFont="1" applyFill="1" applyBorder="1"/>
    <xf numFmtId="3" fontId="6" fillId="6" borderId="0" xfId="1" applyNumberFormat="1" applyFont="1" applyFill="1" applyBorder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ont="1" applyFill="1" applyBorder="1"/>
    <xf numFmtId="0" fontId="1" fillId="6" borderId="17" xfId="1" applyFill="1" applyBorder="1"/>
    <xf numFmtId="0" fontId="1" fillId="6" borderId="20" xfId="1" applyFont="1" applyFill="1" applyBorder="1"/>
    <xf numFmtId="0" fontId="1" fillId="6" borderId="22" xfId="1" applyFill="1" applyBorder="1"/>
    <xf numFmtId="0" fontId="1" fillId="6" borderId="27" xfId="1" applyFont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Fill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Fill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Fill="1" applyBorder="1"/>
    <xf numFmtId="0" fontId="6" fillId="0" borderId="0" xfId="1" applyFont="1"/>
    <xf numFmtId="3" fontId="1" fillId="0" borderId="0" xfId="1" applyNumberFormat="1" applyFill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Fill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Fill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Fill="1" applyBorder="1"/>
    <xf numFmtId="0" fontId="17" fillId="0" borderId="0" xfId="1" applyFont="1" applyFill="1" applyBorder="1" applyAlignment="1"/>
    <xf numFmtId="3" fontId="14" fillId="0" borderId="0" xfId="1" applyNumberFormat="1" applyFont="1" applyFill="1" applyBorder="1"/>
    <xf numFmtId="0" fontId="1" fillId="0" borderId="0" xfId="1" applyFont="1" applyFill="1" applyBorder="1" applyAlignment="1"/>
    <xf numFmtId="0" fontId="11" fillId="0" borderId="0" xfId="1" applyFont="1" applyFill="1" applyBorder="1" applyAlignment="1"/>
    <xf numFmtId="0" fontId="1" fillId="0" borderId="0" xfId="1" applyFill="1" applyBorder="1"/>
    <xf numFmtId="3" fontId="16" fillId="0" borderId="0" xfId="1" applyNumberFormat="1" applyFont="1" applyFill="1" applyBorder="1"/>
    <xf numFmtId="3" fontId="1" fillId="0" borderId="0" xfId="1" applyNumberFormat="1" applyFont="1" applyFill="1" applyBorder="1"/>
    <xf numFmtId="3" fontId="11" fillId="0" borderId="16" xfId="1" applyNumberFormat="1" applyFont="1" applyFill="1" applyBorder="1"/>
    <xf numFmtId="3" fontId="11" fillId="0" borderId="16" xfId="1" applyNumberFormat="1" applyFont="1" applyFill="1" applyBorder="1" applyAlignment="1">
      <alignment horizontal="right"/>
    </xf>
    <xf numFmtId="3" fontId="1" fillId="0" borderId="16" xfId="1" applyNumberFormat="1" applyFont="1" applyFill="1" applyBorder="1"/>
    <xf numFmtId="0" fontId="24" fillId="0" borderId="18" xfId="1" applyFont="1" applyFill="1" applyBorder="1" applyAlignment="1"/>
    <xf numFmtId="0" fontId="25" fillId="0" borderId="0" xfId="1" applyFont="1" applyFill="1" applyBorder="1" applyAlignment="1"/>
    <xf numFmtId="0" fontId="24" fillId="0" borderId="0" xfId="1" applyFont="1" applyFill="1" applyBorder="1"/>
    <xf numFmtId="0" fontId="24" fillId="0" borderId="18" xfId="1" applyFont="1" applyFill="1" applyBorder="1"/>
    <xf numFmtId="0" fontId="1" fillId="0" borderId="0" xfId="1" applyFont="1" applyFill="1" applyBorder="1"/>
    <xf numFmtId="0" fontId="6" fillId="0" borderId="0" xfId="1" applyFont="1" applyFill="1" applyBorder="1" applyAlignment="1"/>
    <xf numFmtId="0" fontId="7" fillId="0" borderId="0" xfId="1" applyFont="1" applyFill="1" applyBorder="1"/>
    <xf numFmtId="0" fontId="26" fillId="0" borderId="18" xfId="1" applyFont="1" applyFill="1" applyBorder="1"/>
    <xf numFmtId="3" fontId="11" fillId="0" borderId="0" xfId="1" applyNumberFormat="1" applyFont="1" applyFill="1" applyBorder="1" applyAlignment="1">
      <alignment horizontal="right"/>
    </xf>
    <xf numFmtId="3" fontId="6" fillId="0" borderId="0" xfId="1" applyNumberFormat="1" applyFont="1" applyFill="1" applyBorder="1" applyAlignment="1">
      <alignment horizontal="right"/>
    </xf>
    <xf numFmtId="3" fontId="0" fillId="0" borderId="63" xfId="0" applyNumberFormat="1" applyFill="1" applyBorder="1"/>
    <xf numFmtId="0" fontId="0" fillId="0" borderId="5" xfId="0" applyFill="1" applyBorder="1" applyAlignment="1">
      <alignment horizontal="left"/>
    </xf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8" xfId="1" applyNumberFormat="1" applyFont="1" applyFill="1" applyBorder="1" applyAlignment="1">
      <alignment horizontal="center" vertical="center" wrapText="1"/>
    </xf>
    <xf numFmtId="3" fontId="21" fillId="7" borderId="60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6" xfId="1" applyFont="1" applyFill="1" applyBorder="1"/>
    <xf numFmtId="0" fontId="6" fillId="8" borderId="56" xfId="1" applyFont="1" applyFill="1" applyBorder="1"/>
    <xf numFmtId="3" fontId="6" fillId="8" borderId="36" xfId="1" applyNumberFormat="1" applyFont="1" applyFill="1" applyBorder="1" applyAlignment="1">
      <alignment horizontal="right"/>
    </xf>
    <xf numFmtId="3" fontId="6" fillId="8" borderId="45" xfId="1" applyNumberFormat="1" applyFont="1" applyFill="1" applyBorder="1" applyAlignment="1">
      <alignment horizontal="right"/>
    </xf>
    <xf numFmtId="3" fontId="6" fillId="8" borderId="44" xfId="1" applyNumberFormat="1" applyFont="1" applyFill="1" applyBorder="1" applyAlignment="1">
      <alignment horizontal="right"/>
    </xf>
    <xf numFmtId="3" fontId="6" fillId="8" borderId="56" xfId="1" applyNumberFormat="1" applyFont="1" applyFill="1" applyBorder="1" applyAlignment="1">
      <alignment horizontal="right"/>
    </xf>
    <xf numFmtId="3" fontId="6" fillId="8" borderId="46" xfId="1" applyNumberFormat="1" applyFont="1" applyFill="1" applyBorder="1" applyAlignment="1">
      <alignment horizontal="right"/>
    </xf>
    <xf numFmtId="0" fontId="22" fillId="9" borderId="58" xfId="1" applyFont="1" applyFill="1" applyBorder="1" applyAlignment="1">
      <alignment horizontal="left"/>
    </xf>
    <xf numFmtId="0" fontId="23" fillId="9" borderId="37" xfId="1" applyFont="1" applyFill="1" applyBorder="1" applyAlignment="1">
      <alignment horizontal="left"/>
    </xf>
    <xf numFmtId="3" fontId="7" fillId="9" borderId="58" xfId="1" applyNumberFormat="1" applyFont="1" applyFill="1" applyBorder="1"/>
    <xf numFmtId="3" fontId="7" fillId="9" borderId="55" xfId="1" applyNumberFormat="1" applyFont="1" applyFill="1" applyBorder="1"/>
    <xf numFmtId="3" fontId="7" fillId="9" borderId="37" xfId="1" applyNumberFormat="1" applyFont="1" applyFill="1" applyBorder="1"/>
    <xf numFmtId="3" fontId="7" fillId="9" borderId="59" xfId="1" applyNumberFormat="1" applyFont="1" applyFill="1" applyBorder="1"/>
    <xf numFmtId="3" fontId="7" fillId="9" borderId="60" xfId="1" applyNumberFormat="1" applyFont="1" applyFill="1" applyBorder="1"/>
    <xf numFmtId="0" fontId="22" fillId="9" borderId="58" xfId="1" applyFont="1" applyFill="1" applyBorder="1"/>
    <xf numFmtId="0" fontId="23" fillId="9" borderId="59" xfId="1" applyFont="1" applyFill="1" applyBorder="1"/>
    <xf numFmtId="0" fontId="22" fillId="9" borderId="47" xfId="1" applyFont="1" applyFill="1" applyBorder="1"/>
    <xf numFmtId="0" fontId="25" fillId="9" borderId="65" xfId="1" applyFont="1" applyFill="1" applyBorder="1" applyAlignment="1"/>
    <xf numFmtId="0" fontId="25" fillId="9" borderId="59" xfId="1" applyFont="1" applyFill="1" applyBorder="1"/>
    <xf numFmtId="0" fontId="25" fillId="9" borderId="59" xfId="1" applyFont="1" applyFill="1" applyBorder="1" applyAlignment="1"/>
    <xf numFmtId="0" fontId="22" fillId="9" borderId="62" xfId="1" applyFont="1" applyFill="1" applyBorder="1"/>
    <xf numFmtId="0" fontId="22" fillId="9" borderId="59" xfId="1" applyFont="1" applyFill="1" applyBorder="1"/>
    <xf numFmtId="0" fontId="22" fillId="9" borderId="36" xfId="1" applyFont="1" applyFill="1" applyBorder="1"/>
    <xf numFmtId="0" fontId="32" fillId="9" borderId="56" xfId="1" applyFont="1" applyFill="1" applyBorder="1"/>
    <xf numFmtId="3" fontId="7" fillId="9" borderId="43" xfId="1" applyNumberFormat="1" applyFont="1" applyFill="1" applyBorder="1"/>
    <xf numFmtId="3" fontId="7" fillId="9" borderId="41" xfId="1" applyNumberFormat="1" applyFont="1" applyFill="1" applyBorder="1"/>
    <xf numFmtId="3" fontId="7" fillId="9" borderId="40" xfId="1" applyNumberFormat="1" applyFont="1" applyFill="1" applyBorder="1"/>
    <xf numFmtId="3" fontId="7" fillId="9" borderId="66" xfId="1" applyNumberFormat="1" applyFont="1" applyFill="1" applyBorder="1"/>
    <xf numFmtId="3" fontId="7" fillId="9" borderId="67" xfId="1" applyNumberFormat="1" applyFont="1" applyFill="1" applyBorder="1"/>
    <xf numFmtId="3" fontId="7" fillId="9" borderId="57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 applyAlignment="1"/>
    <xf numFmtId="3" fontId="1" fillId="10" borderId="17" xfId="1" applyNumberFormat="1" applyFont="1" applyFill="1" applyBorder="1"/>
    <xf numFmtId="3" fontId="1" fillId="10" borderId="19" xfId="1" applyNumberFormat="1" applyFont="1" applyFill="1" applyBorder="1"/>
    <xf numFmtId="3" fontId="1" fillId="10" borderId="18" xfId="1" applyNumberFormat="1" applyFont="1" applyFill="1" applyBorder="1"/>
    <xf numFmtId="3" fontId="1" fillId="10" borderId="20" xfId="1" applyNumberFormat="1" applyFont="1" applyFill="1" applyBorder="1"/>
    <xf numFmtId="3" fontId="1" fillId="10" borderId="21" xfId="1" applyNumberFormat="1" applyFont="1" applyFill="1" applyBorder="1"/>
    <xf numFmtId="0" fontId="24" fillId="10" borderId="18" xfId="1" applyFon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ont="1" applyFill="1" applyBorder="1"/>
    <xf numFmtId="3" fontId="1" fillId="10" borderId="23" xfId="1" applyNumberFormat="1" applyFont="1" applyFill="1" applyBorder="1"/>
    <xf numFmtId="3" fontId="1" fillId="10" borderId="24" xfId="1" applyNumberFormat="1" applyFont="1" applyFill="1" applyBorder="1"/>
    <xf numFmtId="3" fontId="1" fillId="10" borderId="25" xfId="1" applyNumberFormat="1" applyFont="1" applyFill="1" applyBorder="1"/>
    <xf numFmtId="3" fontId="1" fillId="10" borderId="26" xfId="1" applyNumberFormat="1" applyFont="1" applyFill="1" applyBorder="1"/>
    <xf numFmtId="3" fontId="1" fillId="10" borderId="49" xfId="1" applyNumberFormat="1" applyFon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ont="1" applyFill="1" applyBorder="1"/>
    <xf numFmtId="3" fontId="1" fillId="10" borderId="29" xfId="1" applyNumberFormat="1" applyFont="1" applyFill="1" applyBorder="1"/>
    <xf numFmtId="3" fontId="1" fillId="10" borderId="27" xfId="1" applyNumberFormat="1" applyFon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9" xfId="1" applyFont="1" applyFill="1" applyBorder="1" applyAlignment="1">
      <alignment horizontal="left"/>
    </xf>
    <xf numFmtId="0" fontId="23" fillId="10" borderId="17" xfId="1" applyFont="1" applyFill="1" applyBorder="1"/>
    <xf numFmtId="0" fontId="24" fillId="10" borderId="20" xfId="1" applyFont="1" applyFill="1" applyBorder="1" applyAlignment="1"/>
    <xf numFmtId="0" fontId="27" fillId="10" borderId="20" xfId="1" applyFont="1" applyFill="1" applyBorder="1"/>
    <xf numFmtId="0" fontId="23" fillId="10" borderId="39" xfId="1" applyFont="1" applyFill="1" applyBorder="1"/>
    <xf numFmtId="0" fontId="24" fillId="10" borderId="14" xfId="1" applyFont="1" applyFill="1" applyBorder="1"/>
    <xf numFmtId="3" fontId="1" fillId="10" borderId="19" xfId="1" applyNumberForma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61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25" xfId="1" applyNumberFormat="1" applyFill="1" applyBorder="1"/>
    <xf numFmtId="3" fontId="1" fillId="10" borderId="30" xfId="1" applyNumberFormat="1" applyFont="1" applyFill="1" applyBorder="1"/>
    <xf numFmtId="0" fontId="31" fillId="10" borderId="22" xfId="1" applyFont="1" applyFill="1" applyBorder="1"/>
    <xf numFmtId="0" fontId="0" fillId="0" borderId="5" xfId="0" applyBorder="1"/>
    <xf numFmtId="3" fontId="49" fillId="11" borderId="68" xfId="1" applyNumberFormat="1" applyFont="1" applyFill="1" applyBorder="1"/>
    <xf numFmtId="3" fontId="49" fillId="11" borderId="69" xfId="1" applyNumberFormat="1" applyFont="1" applyFill="1" applyBorder="1"/>
    <xf numFmtId="3" fontId="49" fillId="11" borderId="70" xfId="1" applyNumberFormat="1" applyFont="1" applyFill="1" applyBorder="1"/>
    <xf numFmtId="3" fontId="1" fillId="12" borderId="71" xfId="1" applyNumberFormat="1" applyFont="1" applyFill="1" applyBorder="1"/>
    <xf numFmtId="3" fontId="1" fillId="12" borderId="64" xfId="1" applyNumberFormat="1" applyFont="1" applyFill="1" applyBorder="1"/>
    <xf numFmtId="3" fontId="1" fillId="12" borderId="72" xfId="1" applyNumberFormat="1" applyFont="1" applyFill="1" applyBorder="1"/>
    <xf numFmtId="3" fontId="1" fillId="0" borderId="64" xfId="1" applyNumberFormat="1" applyFont="1" applyFill="1" applyBorder="1"/>
    <xf numFmtId="3" fontId="1" fillId="0" borderId="72" xfId="1" applyNumberFormat="1" applyFont="1" applyFill="1" applyBorder="1"/>
    <xf numFmtId="3" fontId="1" fillId="12" borderId="73" xfId="1" applyNumberFormat="1" applyFont="1" applyFill="1" applyBorder="1"/>
    <xf numFmtId="3" fontId="1" fillId="12" borderId="74" xfId="1" applyNumberFormat="1" applyFont="1" applyFill="1" applyBorder="1"/>
    <xf numFmtId="3" fontId="1" fillId="12" borderId="75" xfId="1" applyNumberFormat="1" applyFont="1" applyFill="1" applyBorder="1"/>
    <xf numFmtId="3" fontId="7" fillId="11" borderId="68" xfId="1" applyNumberFormat="1" applyFont="1" applyFill="1" applyBorder="1"/>
    <xf numFmtId="3" fontId="7" fillId="11" borderId="69" xfId="1" applyNumberFormat="1" applyFont="1" applyFill="1" applyBorder="1"/>
    <xf numFmtId="3" fontId="1" fillId="12" borderId="76" xfId="1" applyNumberFormat="1" applyFont="1" applyFill="1" applyBorder="1"/>
    <xf numFmtId="3" fontId="1" fillId="12" borderId="77" xfId="1" applyNumberFormat="1" applyFont="1" applyFill="1" applyBorder="1"/>
    <xf numFmtId="3" fontId="1" fillId="12" borderId="78" xfId="1" applyNumberFormat="1" applyFont="1" applyFill="1" applyBorder="1"/>
    <xf numFmtId="3" fontId="7" fillId="11" borderId="70" xfId="1" applyNumberFormat="1" applyFont="1" applyFill="1" applyBorder="1"/>
    <xf numFmtId="3" fontId="50" fillId="0" borderId="64" xfId="1" applyNumberFormat="1" applyFont="1" applyFill="1" applyBorder="1"/>
    <xf numFmtId="3" fontId="50" fillId="0" borderId="72" xfId="1" applyNumberFormat="1" applyFont="1" applyFill="1" applyBorder="1"/>
    <xf numFmtId="3" fontId="50" fillId="12" borderId="77" xfId="1" applyNumberFormat="1" applyFont="1" applyFill="1" applyBorder="1"/>
    <xf numFmtId="3" fontId="50" fillId="12" borderId="78" xfId="1" applyNumberFormat="1" applyFont="1" applyFill="1" applyBorder="1"/>
    <xf numFmtId="3" fontId="1" fillId="0" borderId="77" xfId="1" applyNumberFormat="1" applyFont="1" applyFill="1" applyBorder="1"/>
    <xf numFmtId="3" fontId="1" fillId="0" borderId="78" xfId="1" applyNumberFormat="1" applyFont="1" applyFill="1" applyBorder="1"/>
    <xf numFmtId="3" fontId="1" fillId="13" borderId="64" xfId="1" applyNumberFormat="1" applyFont="1" applyFill="1" applyBorder="1"/>
    <xf numFmtId="3" fontId="1" fillId="13" borderId="72" xfId="1" applyNumberFormat="1" applyFont="1" applyFill="1" applyBorder="1"/>
    <xf numFmtId="3" fontId="51" fillId="0" borderId="72" xfId="1" applyNumberFormat="1" applyFont="1" applyFill="1" applyBorder="1"/>
    <xf numFmtId="3" fontId="51" fillId="0" borderId="64" xfId="1" applyNumberFormat="1" applyFont="1" applyFill="1" applyBorder="1"/>
    <xf numFmtId="3" fontId="51" fillId="12" borderId="64" xfId="1" applyNumberFormat="1" applyFont="1" applyFill="1" applyBorder="1"/>
    <xf numFmtId="3" fontId="7" fillId="11" borderId="79" xfId="1" applyNumberFormat="1" applyFont="1" applyFill="1" applyBorder="1"/>
    <xf numFmtId="3" fontId="1" fillId="12" borderId="80" xfId="1" applyNumberFormat="1" applyFont="1" applyFill="1" applyBorder="1"/>
    <xf numFmtId="3" fontId="1" fillId="12" borderId="81" xfId="1" applyNumberFormat="1" applyFont="1" applyFill="1" applyBorder="1"/>
    <xf numFmtId="3" fontId="52" fillId="12" borderId="78" xfId="1" applyNumberFormat="1" applyFont="1" applyFill="1" applyBorder="1" applyAlignment="1">
      <alignment horizontal="right"/>
    </xf>
    <xf numFmtId="3" fontId="7" fillId="11" borderId="82" xfId="1" applyNumberFormat="1" applyFont="1" applyFill="1" applyBorder="1"/>
    <xf numFmtId="3" fontId="7" fillId="11" borderId="83" xfId="1" applyNumberFormat="1" applyFont="1" applyFill="1" applyBorder="1"/>
    <xf numFmtId="3" fontId="1" fillId="0" borderId="71" xfId="1" applyNumberFormat="1" applyFont="1" applyFill="1" applyBorder="1"/>
    <xf numFmtId="3" fontId="1" fillId="0" borderId="76" xfId="1" applyNumberFormat="1" applyFont="1" applyFill="1" applyBorder="1"/>
    <xf numFmtId="3" fontId="1" fillId="6" borderId="49" xfId="1" applyNumberFormat="1" applyFont="1" applyFill="1" applyBorder="1"/>
    <xf numFmtId="3" fontId="52" fillId="0" borderId="84" xfId="1" applyNumberFormat="1" applyFont="1" applyFill="1" applyBorder="1"/>
    <xf numFmtId="3" fontId="1" fillId="0" borderId="85" xfId="1" applyNumberFormat="1" applyFont="1" applyFill="1" applyBorder="1"/>
    <xf numFmtId="3" fontId="11" fillId="0" borderId="85" xfId="1" applyNumberFormat="1" applyFont="1" applyFill="1" applyBorder="1" applyAlignment="1">
      <alignment horizontal="right"/>
    </xf>
    <xf numFmtId="0" fontId="24" fillId="0" borderId="64" xfId="1" applyFont="1" applyFill="1" applyBorder="1"/>
    <xf numFmtId="0" fontId="41" fillId="15" borderId="37" xfId="0" applyFont="1" applyFill="1" applyBorder="1"/>
    <xf numFmtId="3" fontId="42" fillId="15" borderId="0" xfId="0" applyNumberFormat="1" applyFont="1" applyFill="1"/>
    <xf numFmtId="0" fontId="42" fillId="15" borderId="0" xfId="0" applyFont="1" applyFill="1"/>
    <xf numFmtId="0" fontId="41" fillId="15" borderId="18" xfId="0" applyFont="1" applyFill="1" applyBorder="1"/>
    <xf numFmtId="0" fontId="41" fillId="15" borderId="24" xfId="0" applyFont="1" applyFill="1" applyBorder="1"/>
    <xf numFmtId="3" fontId="41" fillId="15" borderId="111" xfId="0" applyNumberFormat="1" applyFont="1" applyFill="1" applyBorder="1" applyAlignment="1">
      <alignment vertical="center"/>
    </xf>
    <xf numFmtId="3" fontId="41" fillId="15" borderId="112" xfId="0" applyNumberFormat="1" applyFont="1" applyFill="1" applyBorder="1" applyAlignment="1">
      <alignment vertical="center"/>
    </xf>
    <xf numFmtId="3" fontId="41" fillId="15" borderId="115" xfId="0" applyNumberFormat="1" applyFont="1" applyFill="1" applyBorder="1" applyAlignment="1"/>
    <xf numFmtId="3" fontId="41" fillId="15" borderId="52" xfId="0" applyNumberFormat="1" applyFont="1" applyFill="1" applyBorder="1"/>
    <xf numFmtId="3" fontId="41" fillId="15" borderId="116" xfId="0" applyNumberFormat="1" applyFont="1" applyFill="1" applyBorder="1"/>
    <xf numFmtId="3" fontId="41" fillId="15" borderId="53" xfId="0" applyNumberFormat="1" applyFont="1" applyFill="1" applyBorder="1"/>
    <xf numFmtId="3" fontId="41" fillId="15" borderId="113" xfId="0" applyNumberFormat="1" applyFont="1" applyFill="1" applyBorder="1" applyAlignment="1"/>
    <xf numFmtId="3" fontId="41" fillId="15" borderId="119" xfId="0" applyNumberFormat="1" applyFont="1" applyFill="1" applyBorder="1" applyAlignment="1"/>
    <xf numFmtId="3" fontId="41" fillId="15" borderId="120" xfId="0" applyNumberFormat="1" applyFont="1" applyFill="1" applyBorder="1"/>
    <xf numFmtId="3" fontId="41" fillId="15" borderId="121" xfId="0" applyNumberFormat="1" applyFont="1" applyFill="1" applyBorder="1"/>
    <xf numFmtId="3" fontId="41" fillId="15" borderId="126" xfId="0" applyNumberFormat="1" applyFont="1" applyFill="1" applyBorder="1"/>
    <xf numFmtId="3" fontId="41" fillId="15" borderId="127" xfId="0" applyNumberFormat="1" applyFont="1" applyFill="1" applyBorder="1"/>
    <xf numFmtId="3" fontId="41" fillId="15" borderId="110" xfId="0" applyNumberFormat="1" applyFont="1" applyFill="1" applyBorder="1"/>
    <xf numFmtId="3" fontId="41" fillId="15" borderId="124" xfId="0" applyNumberFormat="1" applyFont="1" applyFill="1" applyBorder="1"/>
    <xf numFmtId="3" fontId="41" fillId="15" borderId="123" xfId="0" applyNumberFormat="1" applyFont="1" applyFill="1" applyBorder="1"/>
    <xf numFmtId="3" fontId="41" fillId="15" borderId="114" xfId="0" applyNumberFormat="1" applyFont="1" applyFill="1" applyBorder="1"/>
    <xf numFmtId="3" fontId="1" fillId="0" borderId="0" xfId="1" applyNumberFormat="1" applyFill="1" applyBorder="1"/>
    <xf numFmtId="3" fontId="18" fillId="0" borderId="0" xfId="1" applyNumberFormat="1" applyFont="1" applyFill="1" applyBorder="1"/>
    <xf numFmtId="3" fontId="19" fillId="0" borderId="0" xfId="1" applyNumberFormat="1" applyFont="1" applyFill="1" applyBorder="1"/>
    <xf numFmtId="3" fontId="1" fillId="0" borderId="0" xfId="1" applyNumberFormat="1" applyFill="1" applyAlignment="1">
      <alignment horizontal="center"/>
    </xf>
    <xf numFmtId="3" fontId="21" fillId="0" borderId="23" xfId="1" applyNumberFormat="1" applyFont="1" applyFill="1" applyBorder="1" applyAlignment="1">
      <alignment horizontal="center" vertical="center" wrapText="1"/>
    </xf>
    <xf numFmtId="3" fontId="21" fillId="0" borderId="27" xfId="1" applyNumberFormat="1" applyFont="1" applyFill="1" applyBorder="1" applyAlignment="1">
      <alignment horizontal="center" vertical="center" wrapText="1"/>
    </xf>
    <xf numFmtId="0" fontId="6" fillId="0" borderId="36" xfId="1" applyFont="1" applyFill="1" applyBorder="1"/>
    <xf numFmtId="0" fontId="6" fillId="0" borderId="44" xfId="1" applyFont="1" applyFill="1" applyBorder="1"/>
    <xf numFmtId="0" fontId="11" fillId="0" borderId="15" xfId="1" applyFont="1" applyFill="1" applyBorder="1"/>
    <xf numFmtId="0" fontId="11" fillId="0" borderId="61" xfId="1" applyFont="1" applyFill="1" applyBorder="1"/>
    <xf numFmtId="0" fontId="23" fillId="0" borderId="37" xfId="1" applyFont="1" applyFill="1" applyBorder="1" applyAlignment="1">
      <alignment horizontal="left"/>
    </xf>
    <xf numFmtId="0" fontId="23" fillId="0" borderId="17" xfId="1" applyFont="1" applyFill="1" applyBorder="1" applyAlignment="1">
      <alignment horizontal="left"/>
    </xf>
    <xf numFmtId="0" fontId="23" fillId="0" borderId="22" xfId="1" applyFont="1" applyFill="1" applyBorder="1" applyAlignment="1">
      <alignment horizontal="left"/>
    </xf>
    <xf numFmtId="0" fontId="24" fillId="0" borderId="24" xfId="1" applyFont="1" applyFill="1" applyBorder="1"/>
    <xf numFmtId="0" fontId="23" fillId="0" borderId="37" xfId="1" applyFont="1" applyFill="1" applyBorder="1"/>
    <xf numFmtId="0" fontId="23" fillId="0" borderId="22" xfId="1" applyFont="1" applyFill="1" applyBorder="1"/>
    <xf numFmtId="0" fontId="25" fillId="0" borderId="38" xfId="1" applyFont="1" applyFill="1" applyBorder="1" applyAlignment="1"/>
    <xf numFmtId="0" fontId="23" fillId="0" borderId="39" xfId="1" applyFont="1" applyFill="1" applyBorder="1" applyAlignment="1">
      <alignment horizontal="left"/>
    </xf>
    <xf numFmtId="0" fontId="25" fillId="0" borderId="37" xfId="1" applyFont="1" applyFill="1" applyBorder="1"/>
    <xf numFmtId="0" fontId="23" fillId="0" borderId="17" xfId="1" applyFont="1" applyFill="1" applyBorder="1"/>
    <xf numFmtId="0" fontId="27" fillId="0" borderId="18" xfId="1" applyFont="1" applyFill="1" applyBorder="1"/>
    <xf numFmtId="0" fontId="23" fillId="0" borderId="39" xfId="1" applyFont="1" applyFill="1" applyBorder="1"/>
    <xf numFmtId="0" fontId="24" fillId="0" borderId="42" xfId="1" applyFont="1" applyFill="1" applyBorder="1"/>
    <xf numFmtId="0" fontId="29" fillId="0" borderId="17" xfId="1" applyFont="1" applyFill="1" applyBorder="1"/>
    <xf numFmtId="0" fontId="29" fillId="0" borderId="15" xfId="1" applyFont="1" applyFill="1" applyBorder="1"/>
    <xf numFmtId="0" fontId="25" fillId="0" borderId="37" xfId="1" applyFont="1" applyFill="1" applyBorder="1" applyAlignment="1"/>
    <xf numFmtId="0" fontId="23" fillId="0" borderId="28" xfId="1" applyFont="1" applyFill="1" applyBorder="1" applyAlignment="1">
      <alignment horizontal="left"/>
    </xf>
    <xf numFmtId="0" fontId="24" fillId="0" borderId="30" xfId="1" applyFont="1" applyFill="1" applyBorder="1"/>
    <xf numFmtId="0" fontId="31" fillId="0" borderId="17" xfId="1" applyFont="1" applyFill="1" applyBorder="1"/>
    <xf numFmtId="0" fontId="31" fillId="0" borderId="28" xfId="1" applyFont="1" applyFill="1" applyBorder="1"/>
    <xf numFmtId="0" fontId="26" fillId="0" borderId="30" xfId="1" applyFont="1" applyFill="1" applyBorder="1"/>
    <xf numFmtId="0" fontId="31" fillId="0" borderId="22" xfId="1" applyFont="1" applyFill="1" applyBorder="1"/>
    <xf numFmtId="0" fontId="22" fillId="0" borderId="37" xfId="1" applyFont="1" applyFill="1" applyBorder="1"/>
    <xf numFmtId="0" fontId="23" fillId="0" borderId="28" xfId="1" applyFont="1" applyFill="1" applyBorder="1"/>
    <xf numFmtId="0" fontId="23" fillId="0" borderId="64" xfId="1" applyFont="1" applyFill="1" applyBorder="1" applyAlignment="1">
      <alignment horizontal="left"/>
    </xf>
    <xf numFmtId="0" fontId="23" fillId="0" borderId="64" xfId="1" applyFont="1" applyFill="1" applyBorder="1"/>
    <xf numFmtId="0" fontId="26" fillId="0" borderId="91" xfId="1" applyFont="1" applyFill="1" applyBorder="1"/>
    <xf numFmtId="0" fontId="26" fillId="0" borderId="40" xfId="1" applyFont="1" applyFill="1" applyBorder="1"/>
    <xf numFmtId="0" fontId="32" fillId="0" borderId="44" xfId="1" applyFont="1" applyFill="1" applyBorder="1"/>
    <xf numFmtId="0" fontId="1" fillId="0" borderId="18" xfId="1" applyFont="1" applyFill="1" applyBorder="1"/>
    <xf numFmtId="0" fontId="1" fillId="0" borderId="24" xfId="1" applyFont="1" applyFill="1" applyBorder="1"/>
    <xf numFmtId="0" fontId="60" fillId="0" borderId="3" xfId="1" applyFont="1" applyBorder="1"/>
    <xf numFmtId="0" fontId="60" fillId="0" borderId="10" xfId="1" applyFont="1" applyBorder="1"/>
    <xf numFmtId="0" fontId="60" fillId="0" borderId="31" xfId="1" applyFont="1" applyBorder="1"/>
    <xf numFmtId="0" fontId="65" fillId="0" borderId="58" xfId="1" applyFont="1" applyFill="1" applyBorder="1" applyAlignment="1">
      <alignment horizontal="left"/>
    </xf>
    <xf numFmtId="0" fontId="65" fillId="0" borderId="58" xfId="1" applyFont="1" applyFill="1" applyBorder="1"/>
    <xf numFmtId="0" fontId="65" fillId="0" borderId="47" xfId="1" applyFont="1" applyFill="1" applyBorder="1"/>
    <xf numFmtId="0" fontId="65" fillId="0" borderId="62" xfId="1" applyFont="1" applyFill="1" applyBorder="1"/>
    <xf numFmtId="0" fontId="65" fillId="0" borderId="36" xfId="1" applyFont="1" applyFill="1" applyBorder="1"/>
    <xf numFmtId="0" fontId="14" fillId="0" borderId="0" xfId="1" applyFont="1"/>
    <xf numFmtId="0" fontId="67" fillId="0" borderId="0" xfId="1" applyFont="1"/>
    <xf numFmtId="3" fontId="2" fillId="0" borderId="46" xfId="1" applyNumberFormat="1" applyFont="1" applyFill="1" applyBorder="1" applyAlignment="1">
      <alignment horizontal="right"/>
    </xf>
    <xf numFmtId="3" fontId="2" fillId="0" borderId="45" xfId="1" applyNumberFormat="1" applyFont="1" applyFill="1" applyBorder="1" applyAlignment="1">
      <alignment horizontal="right"/>
    </xf>
    <xf numFmtId="3" fontId="2" fillId="0" borderId="56" xfId="1" applyNumberFormat="1" applyFont="1" applyFill="1" applyBorder="1" applyAlignment="1">
      <alignment horizontal="right"/>
    </xf>
    <xf numFmtId="0" fontId="70" fillId="0" borderId="0" xfId="1" applyFont="1" applyFill="1" applyBorder="1"/>
    <xf numFmtId="3" fontId="71" fillId="0" borderId="3" xfId="1" applyNumberFormat="1" applyFont="1" applyFill="1" applyBorder="1"/>
    <xf numFmtId="3" fontId="71" fillId="0" borderId="10" xfId="1" applyNumberFormat="1" applyFont="1" applyFill="1" applyBorder="1"/>
    <xf numFmtId="3" fontId="71" fillId="0" borderId="31" xfId="1" applyNumberFormat="1" applyFont="1" applyFill="1" applyBorder="1"/>
    <xf numFmtId="3" fontId="20" fillId="0" borderId="3" xfId="1" applyNumberFormat="1" applyFont="1" applyFill="1" applyBorder="1" applyAlignment="1">
      <alignment horizontal="center" wrapText="1"/>
    </xf>
    <xf numFmtId="3" fontId="58" fillId="0" borderId="58" xfId="1" applyNumberFormat="1" applyFont="1" applyFill="1" applyBorder="1"/>
    <xf numFmtId="3" fontId="58" fillId="0" borderId="55" xfId="1" applyNumberFormat="1" applyFont="1" applyFill="1" applyBorder="1"/>
    <xf numFmtId="3" fontId="58" fillId="0" borderId="59" xfId="1" applyNumberFormat="1" applyFont="1" applyFill="1" applyBorder="1"/>
    <xf numFmtId="3" fontId="58" fillId="0" borderId="60" xfId="1" applyNumberFormat="1" applyFont="1" applyFill="1" applyBorder="1"/>
    <xf numFmtId="3" fontId="70" fillId="0" borderId="17" xfId="1" applyNumberFormat="1" applyFont="1" applyFill="1" applyBorder="1"/>
    <xf numFmtId="3" fontId="70" fillId="0" borderId="19" xfId="1" applyNumberFormat="1" applyFont="1" applyFill="1" applyBorder="1"/>
    <xf numFmtId="3" fontId="70" fillId="0" borderId="20" xfId="1" applyNumberFormat="1" applyFont="1" applyFill="1" applyBorder="1"/>
    <xf numFmtId="3" fontId="70" fillId="0" borderId="21" xfId="1" applyNumberFormat="1" applyFont="1" applyFill="1" applyBorder="1"/>
    <xf numFmtId="3" fontId="70" fillId="0" borderId="71" xfId="1" applyNumberFormat="1" applyFont="1" applyFill="1" applyBorder="1"/>
    <xf numFmtId="3" fontId="70" fillId="0" borderId="64" xfId="1" applyNumberFormat="1" applyFont="1" applyFill="1" applyBorder="1"/>
    <xf numFmtId="3" fontId="70" fillId="0" borderId="72" xfId="1" applyNumberFormat="1" applyFont="1" applyFill="1" applyBorder="1"/>
    <xf numFmtId="3" fontId="70" fillId="0" borderId="25" xfId="1" applyNumberFormat="1" applyFont="1" applyFill="1" applyBorder="1"/>
    <xf numFmtId="3" fontId="70" fillId="0" borderId="26" xfId="1" applyNumberFormat="1" applyFont="1" applyFill="1" applyBorder="1"/>
    <xf numFmtId="3" fontId="70" fillId="0" borderId="49" xfId="1" applyNumberFormat="1" applyFont="1" applyFill="1" applyBorder="1"/>
    <xf numFmtId="3" fontId="70" fillId="0" borderId="74" xfId="1" applyNumberFormat="1" applyFont="1" applyFill="1" applyBorder="1"/>
    <xf numFmtId="3" fontId="70" fillId="0" borderId="75" xfId="1" applyNumberFormat="1" applyFont="1" applyFill="1" applyBorder="1"/>
    <xf numFmtId="3" fontId="58" fillId="0" borderId="68" xfId="1" applyNumberFormat="1" applyFont="1" applyFill="1" applyBorder="1"/>
    <xf numFmtId="3" fontId="58" fillId="0" borderId="69" xfId="1" applyNumberFormat="1" applyFont="1" applyFill="1" applyBorder="1"/>
    <xf numFmtId="3" fontId="72" fillId="0" borderId="69" xfId="1" applyNumberFormat="1" applyFont="1" applyFill="1" applyBorder="1"/>
    <xf numFmtId="3" fontId="72" fillId="0" borderId="70" xfId="1" applyNumberFormat="1" applyFont="1" applyFill="1" applyBorder="1"/>
    <xf numFmtId="3" fontId="70" fillId="0" borderId="29" xfId="1" applyNumberFormat="1" applyFont="1" applyFill="1" applyBorder="1"/>
    <xf numFmtId="3" fontId="70" fillId="0" borderId="23" xfId="1" applyNumberFormat="1" applyFont="1" applyFill="1" applyBorder="1"/>
    <xf numFmtId="3" fontId="70" fillId="0" borderId="27" xfId="1" applyNumberFormat="1" applyFont="1" applyFill="1" applyBorder="1"/>
    <xf numFmtId="3" fontId="70" fillId="0" borderId="77" xfId="1" applyNumberFormat="1" applyFont="1" applyFill="1" applyBorder="1"/>
    <xf numFmtId="3" fontId="70" fillId="0" borderId="78" xfId="1" applyNumberFormat="1" applyFont="1" applyFill="1" applyBorder="1"/>
    <xf numFmtId="3" fontId="58" fillId="0" borderId="70" xfId="1" applyNumberFormat="1" applyFont="1" applyFill="1" applyBorder="1"/>
    <xf numFmtId="3" fontId="73" fillId="0" borderId="64" xfId="1" applyNumberFormat="1" applyFont="1" applyFill="1" applyBorder="1"/>
    <xf numFmtId="3" fontId="73" fillId="0" borderId="72" xfId="1" applyNumberFormat="1" applyFont="1" applyFill="1" applyBorder="1"/>
    <xf numFmtId="3" fontId="73" fillId="0" borderId="77" xfId="1" applyNumberFormat="1" applyFont="1" applyFill="1" applyBorder="1"/>
    <xf numFmtId="3" fontId="73" fillId="0" borderId="78" xfId="1" applyNumberFormat="1" applyFont="1" applyFill="1" applyBorder="1"/>
    <xf numFmtId="3" fontId="70" fillId="0" borderId="76" xfId="1" applyNumberFormat="1" applyFont="1" applyFill="1" applyBorder="1"/>
    <xf numFmtId="3" fontId="74" fillId="0" borderId="72" xfId="1" applyNumberFormat="1" applyFont="1" applyFill="1" applyBorder="1"/>
    <xf numFmtId="3" fontId="74" fillId="0" borderId="64" xfId="1" applyNumberFormat="1" applyFont="1" applyFill="1" applyBorder="1"/>
    <xf numFmtId="3" fontId="70" fillId="0" borderId="80" xfId="1" applyNumberFormat="1" applyFont="1" applyFill="1" applyBorder="1"/>
    <xf numFmtId="3" fontId="70" fillId="0" borderId="22" xfId="1" applyNumberFormat="1" applyFont="1" applyFill="1" applyBorder="1"/>
    <xf numFmtId="3" fontId="64" fillId="0" borderId="27" xfId="1" applyNumberFormat="1" applyFont="1" applyFill="1" applyBorder="1" applyAlignment="1">
      <alignment horizontal="right"/>
    </xf>
    <xf numFmtId="3" fontId="75" fillId="0" borderId="78" xfId="1" applyNumberFormat="1" applyFont="1" applyFill="1" applyBorder="1" applyAlignment="1">
      <alignment horizontal="right"/>
    </xf>
    <xf numFmtId="3" fontId="58" fillId="0" borderId="92" xfId="1" applyNumberFormat="1" applyFont="1" applyFill="1" applyBorder="1"/>
    <xf numFmtId="3" fontId="70" fillId="0" borderId="93" xfId="1" applyNumberFormat="1" applyFont="1" applyFill="1" applyBorder="1"/>
    <xf numFmtId="3" fontId="70" fillId="0" borderId="94" xfId="1" applyNumberFormat="1" applyFont="1" applyFill="1" applyBorder="1"/>
    <xf numFmtId="3" fontId="70" fillId="0" borderId="91" xfId="1" applyNumberFormat="1" applyFont="1" applyFill="1" applyBorder="1"/>
    <xf numFmtId="3" fontId="70" fillId="0" borderId="95" xfId="1" applyNumberFormat="1" applyFont="1" applyFill="1" applyBorder="1"/>
    <xf numFmtId="3" fontId="70" fillId="0" borderId="96" xfId="1" applyNumberFormat="1" applyFont="1" applyFill="1" applyBorder="1"/>
    <xf numFmtId="3" fontId="70" fillId="0" borderId="73" xfId="1" applyNumberFormat="1" applyFont="1" applyFill="1" applyBorder="1"/>
    <xf numFmtId="3" fontId="70" fillId="0" borderId="100" xfId="1" applyNumberFormat="1" applyFont="1" applyFill="1" applyBorder="1"/>
    <xf numFmtId="3" fontId="70" fillId="0" borderId="88" xfId="1" applyNumberFormat="1" applyFont="1" applyFill="1" applyBorder="1"/>
    <xf numFmtId="3" fontId="70" fillId="0" borderId="89" xfId="1" applyNumberFormat="1" applyFont="1" applyFill="1" applyBorder="1"/>
    <xf numFmtId="3" fontId="70" fillId="0" borderId="90" xfId="1" applyNumberFormat="1" applyFont="1" applyFill="1" applyBorder="1"/>
    <xf numFmtId="3" fontId="70" fillId="0" borderId="83" xfId="1" applyNumberFormat="1" applyFont="1" applyFill="1" applyBorder="1"/>
    <xf numFmtId="3" fontId="70" fillId="0" borderId="87" xfId="1" applyNumberFormat="1" applyFont="1" applyFill="1" applyBorder="1"/>
    <xf numFmtId="3" fontId="58" fillId="0" borderId="43" xfId="1" applyNumberFormat="1" applyFont="1" applyFill="1" applyBorder="1"/>
    <xf numFmtId="3" fontId="58" fillId="0" borderId="41" xfId="1" applyNumberFormat="1" applyFont="1" applyFill="1" applyBorder="1"/>
    <xf numFmtId="3" fontId="58" fillId="0" borderId="82" xfId="1" applyNumberFormat="1" applyFont="1" applyFill="1" applyBorder="1"/>
    <xf numFmtId="3" fontId="58" fillId="0" borderId="83" xfId="1" applyNumberFormat="1" applyFont="1" applyFill="1" applyBorder="1"/>
    <xf numFmtId="0" fontId="20" fillId="0" borderId="0" xfId="1" applyFont="1"/>
    <xf numFmtId="3" fontId="56" fillId="15" borderId="105" xfId="0" applyNumberFormat="1" applyFont="1" applyFill="1" applyBorder="1"/>
    <xf numFmtId="3" fontId="57" fillId="15" borderId="5" xfId="0" applyNumberFormat="1" applyFont="1" applyFill="1" applyBorder="1"/>
    <xf numFmtId="0" fontId="41" fillId="15" borderId="50" xfId="0" applyFont="1" applyFill="1" applyBorder="1" applyAlignment="1">
      <alignment horizontal="center" vertical="center"/>
    </xf>
    <xf numFmtId="0" fontId="57" fillId="15" borderId="5" xfId="0" applyFont="1" applyFill="1" applyBorder="1"/>
    <xf numFmtId="3" fontId="76" fillId="15" borderId="5" xfId="0" applyNumberFormat="1" applyFont="1" applyFill="1" applyBorder="1"/>
    <xf numFmtId="3" fontId="41" fillId="15" borderId="102" xfId="0" applyNumberFormat="1" applyFont="1" applyFill="1" applyBorder="1" applyAlignment="1">
      <alignment horizontal="right"/>
    </xf>
    <xf numFmtId="3" fontId="41" fillId="15" borderId="6" xfId="0" applyNumberFormat="1" applyFont="1" applyFill="1" applyBorder="1" applyAlignment="1">
      <alignment horizontal="right"/>
    </xf>
    <xf numFmtId="3" fontId="41" fillId="15" borderId="109" xfId="0" applyNumberFormat="1" applyFont="1" applyFill="1" applyBorder="1"/>
    <xf numFmtId="3" fontId="41" fillId="15" borderId="118" xfId="0" applyNumberFormat="1" applyFont="1" applyFill="1" applyBorder="1"/>
    <xf numFmtId="3" fontId="40" fillId="15" borderId="109" xfId="0" applyNumberFormat="1" applyFont="1" applyFill="1" applyBorder="1"/>
    <xf numFmtId="3" fontId="40" fillId="15" borderId="118" xfId="0" applyNumberFormat="1" applyFont="1" applyFill="1" applyBorder="1"/>
    <xf numFmtId="0" fontId="42" fillId="15" borderId="126" xfId="0" applyFont="1" applyFill="1" applyBorder="1" applyAlignment="1"/>
    <xf numFmtId="0" fontId="42" fillId="15" borderId="120" xfId="0" applyFont="1" applyFill="1" applyBorder="1" applyAlignment="1"/>
    <xf numFmtId="0" fontId="42" fillId="15" borderId="114" xfId="0" applyFont="1" applyFill="1" applyBorder="1" applyAlignment="1"/>
    <xf numFmtId="0" fontId="42" fillId="15" borderId="123" xfId="0" applyFont="1" applyFill="1" applyBorder="1" applyAlignment="1"/>
    <xf numFmtId="3" fontId="40" fillId="15" borderId="126" xfId="0" applyNumberFormat="1" applyFont="1" applyFill="1" applyBorder="1"/>
    <xf numFmtId="3" fontId="41" fillId="15" borderId="128" xfId="0" applyNumberFormat="1" applyFont="1" applyFill="1" applyBorder="1"/>
    <xf numFmtId="3" fontId="41" fillId="15" borderId="122" xfId="0" applyNumberFormat="1" applyFont="1" applyFill="1" applyBorder="1"/>
    <xf numFmtId="3" fontId="41" fillId="15" borderId="105" xfId="0" applyNumberFormat="1" applyFont="1" applyFill="1" applyBorder="1"/>
    <xf numFmtId="3" fontId="41" fillId="15" borderId="125" xfId="0" applyNumberFormat="1" applyFont="1" applyFill="1" applyBorder="1"/>
    <xf numFmtId="3" fontId="41" fillId="15" borderId="42" xfId="0" applyNumberFormat="1" applyFont="1" applyFill="1" applyBorder="1"/>
    <xf numFmtId="3" fontId="41" fillId="15" borderId="51" xfId="0" applyNumberFormat="1" applyFont="1" applyFill="1" applyBorder="1"/>
    <xf numFmtId="3" fontId="40" fillId="15" borderId="51" xfId="0" applyNumberFormat="1" applyFont="1" applyFill="1" applyBorder="1"/>
    <xf numFmtId="3" fontId="42" fillId="15" borderId="53" xfId="0" applyNumberFormat="1" applyFont="1" applyFill="1" applyBorder="1"/>
    <xf numFmtId="3" fontId="42" fillId="15" borderId="52" xfId="0" applyNumberFormat="1" applyFont="1" applyFill="1" applyBorder="1"/>
    <xf numFmtId="3" fontId="41" fillId="15" borderId="48" xfId="0" applyNumberFormat="1" applyFont="1" applyFill="1" applyBorder="1"/>
    <xf numFmtId="3" fontId="55" fillId="15" borderId="120" xfId="0" applyNumberFormat="1" applyFont="1" applyFill="1" applyBorder="1"/>
    <xf numFmtId="3" fontId="55" fillId="15" borderId="123" xfId="0" applyNumberFormat="1" applyFont="1" applyFill="1" applyBorder="1"/>
    <xf numFmtId="3" fontId="55" fillId="15" borderId="124" xfId="0" applyNumberFormat="1" applyFont="1" applyFill="1" applyBorder="1"/>
    <xf numFmtId="3" fontId="55" fillId="15" borderId="105" xfId="0" applyNumberFormat="1" applyFont="1" applyFill="1" applyBorder="1"/>
    <xf numFmtId="3" fontId="56" fillId="15" borderId="125" xfId="0" applyNumberFormat="1" applyFont="1" applyFill="1" applyBorder="1"/>
    <xf numFmtId="3" fontId="56" fillId="15" borderId="124" xfId="0" applyNumberFormat="1" applyFont="1" applyFill="1" applyBorder="1"/>
    <xf numFmtId="0" fontId="57" fillId="15" borderId="5" xfId="0" applyFont="1" applyFill="1" applyBorder="1" applyAlignment="1">
      <alignment horizontal="left"/>
    </xf>
    <xf numFmtId="3" fontId="2" fillId="15" borderId="4" xfId="0" applyNumberFormat="1" applyFont="1" applyFill="1" applyBorder="1" applyAlignment="1">
      <alignment horizontal="right"/>
    </xf>
    <xf numFmtId="3" fontId="14" fillId="15" borderId="5" xfId="0" applyNumberFormat="1" applyFont="1" applyFill="1" applyBorder="1"/>
    <xf numFmtId="3" fontId="57" fillId="15" borderId="7" xfId="0" applyNumberFormat="1" applyFont="1" applyFill="1" applyBorder="1"/>
    <xf numFmtId="3" fontId="57" fillId="15" borderId="6" xfId="0" applyNumberFormat="1" applyFont="1" applyFill="1" applyBorder="1"/>
    <xf numFmtId="3" fontId="57" fillId="15" borderId="9" xfId="0" applyNumberFormat="1" applyFont="1" applyFill="1" applyBorder="1"/>
    <xf numFmtId="3" fontId="5" fillId="15" borderId="11" xfId="0" applyNumberFormat="1" applyFont="1" applyFill="1" applyBorder="1" applyAlignment="1">
      <alignment horizontal="right"/>
    </xf>
    <xf numFmtId="3" fontId="76" fillId="15" borderId="7" xfId="0" applyNumberFormat="1" applyFont="1" applyFill="1" applyBorder="1"/>
    <xf numFmtId="3" fontId="77" fillId="15" borderId="5" xfId="0" applyNumberFormat="1" applyFont="1" applyFill="1" applyBorder="1"/>
    <xf numFmtId="3" fontId="34" fillId="15" borderId="5" xfId="0" applyNumberFormat="1" applyFont="1" applyFill="1" applyBorder="1"/>
    <xf numFmtId="4" fontId="57" fillId="15" borderId="5" xfId="0" applyNumberFormat="1" applyFont="1" applyFill="1" applyBorder="1"/>
    <xf numFmtId="3" fontId="57" fillId="15" borderId="63" xfId="0" applyNumberFormat="1" applyFont="1" applyFill="1" applyBorder="1"/>
    <xf numFmtId="3" fontId="57" fillId="15" borderId="13" xfId="0" applyNumberFormat="1" applyFont="1" applyFill="1" applyBorder="1"/>
    <xf numFmtId="3" fontId="35" fillId="15" borderId="2" xfId="0" applyNumberFormat="1" applyFont="1" applyFill="1" applyBorder="1" applyAlignment="1">
      <alignment horizontal="right"/>
    </xf>
    <xf numFmtId="3" fontId="35" fillId="15" borderId="35" xfId="0" applyNumberFormat="1" applyFont="1" applyFill="1" applyBorder="1" applyAlignment="1">
      <alignment horizontal="right"/>
    </xf>
    <xf numFmtId="3" fontId="2" fillId="15" borderId="141" xfId="0" applyNumberFormat="1" applyFont="1" applyFill="1" applyBorder="1" applyAlignment="1">
      <alignment horizontal="right"/>
    </xf>
    <xf numFmtId="3" fontId="2" fillId="15" borderId="86" xfId="0" applyNumberFormat="1" applyFont="1" applyFill="1" applyBorder="1" applyAlignment="1">
      <alignment horizontal="right"/>
    </xf>
    <xf numFmtId="3" fontId="2" fillId="15" borderId="98" xfId="0" applyNumberFormat="1" applyFont="1" applyFill="1" applyBorder="1" applyAlignment="1">
      <alignment horizontal="right"/>
    </xf>
    <xf numFmtId="3" fontId="76" fillId="15" borderId="0" xfId="0" applyNumberFormat="1" applyFont="1" applyFill="1" applyBorder="1"/>
    <xf numFmtId="3" fontId="76" fillId="15" borderId="97" xfId="0" applyNumberFormat="1" applyFont="1" applyFill="1" applyBorder="1"/>
    <xf numFmtId="3" fontId="2" fillId="15" borderId="120" xfId="0" applyNumberFormat="1" applyFont="1" applyFill="1" applyBorder="1" applyAlignment="1">
      <alignment horizontal="right"/>
    </xf>
    <xf numFmtId="3" fontId="2" fillId="15" borderId="53" xfId="0" applyNumberFormat="1" applyFont="1" applyFill="1" applyBorder="1" applyAlignment="1">
      <alignment horizontal="right"/>
    </xf>
    <xf numFmtId="3" fontId="2" fillId="15" borderId="99" xfId="0" applyNumberFormat="1" applyFont="1" applyFill="1" applyBorder="1" applyAlignment="1">
      <alignment horizontal="right"/>
    </xf>
    <xf numFmtId="3" fontId="77" fillId="15" borderId="13" xfId="0" applyNumberFormat="1" applyFont="1" applyFill="1" applyBorder="1"/>
    <xf numFmtId="3" fontId="59" fillId="15" borderId="2" xfId="0" applyNumberFormat="1" applyFont="1" applyFill="1" applyBorder="1" applyAlignment="1">
      <alignment horizontal="right"/>
    </xf>
    <xf numFmtId="0" fontId="81" fillId="0" borderId="143" xfId="2" applyFont="1" applyBorder="1" applyAlignment="1">
      <alignment horizontal="center" wrapText="1"/>
    </xf>
    <xf numFmtId="3" fontId="14" fillId="0" borderId="146" xfId="1" applyNumberFormat="1" applyFont="1" applyFill="1" applyBorder="1" applyAlignment="1">
      <alignment horizontal="center" wrapText="1"/>
    </xf>
    <xf numFmtId="3" fontId="14" fillId="0" borderId="147" xfId="1" applyNumberFormat="1" applyFont="1" applyFill="1" applyBorder="1" applyAlignment="1">
      <alignment horizontal="center" wrapText="1"/>
    </xf>
    <xf numFmtId="3" fontId="14" fillId="0" borderId="140" xfId="1" applyNumberFormat="1" applyFont="1" applyFill="1" applyBorder="1" applyAlignment="1">
      <alignment horizontal="center" wrapText="1"/>
    </xf>
    <xf numFmtId="3" fontId="14" fillId="0" borderId="148" xfId="1" applyNumberFormat="1" applyFont="1" applyBorder="1" applyAlignment="1">
      <alignment horizontal="center"/>
    </xf>
    <xf numFmtId="3" fontId="37" fillId="0" borderId="149" xfId="1" applyNumberFormat="1" applyFont="1" applyFill="1" applyBorder="1"/>
    <xf numFmtId="3" fontId="37" fillId="0" borderId="150" xfId="1" applyNumberFormat="1" applyFont="1" applyFill="1" applyBorder="1"/>
    <xf numFmtId="3" fontId="14" fillId="0" borderId="80" xfId="1" applyNumberFormat="1" applyFont="1" applyBorder="1" applyAlignment="1">
      <alignment horizontal="center"/>
    </xf>
    <xf numFmtId="3" fontId="37" fillId="0" borderId="64" xfId="1" applyNumberFormat="1" applyFont="1" applyFill="1" applyBorder="1"/>
    <xf numFmtId="3" fontId="37" fillId="0" borderId="72" xfId="1" applyNumberFormat="1" applyFont="1" applyFill="1" applyBorder="1"/>
    <xf numFmtId="3" fontId="14" fillId="0" borderId="81" xfId="1" applyNumberFormat="1" applyFont="1" applyBorder="1" applyAlignment="1">
      <alignment horizontal="center"/>
    </xf>
    <xf numFmtId="3" fontId="37" fillId="0" borderId="77" xfId="1" applyNumberFormat="1" applyFont="1" applyFill="1" applyBorder="1"/>
    <xf numFmtId="0" fontId="0" fillId="15" borderId="0" xfId="0" applyFill="1"/>
    <xf numFmtId="0" fontId="66" fillId="15" borderId="36" xfId="0" applyFont="1" applyFill="1" applyBorder="1" applyAlignment="1">
      <alignment horizontal="left"/>
    </xf>
    <xf numFmtId="4" fontId="20" fillId="15" borderId="1" xfId="0" applyNumberFormat="1" applyFont="1" applyFill="1" applyBorder="1" applyAlignment="1">
      <alignment horizontal="center"/>
    </xf>
    <xf numFmtId="3" fontId="20" fillId="15" borderId="1" xfId="0" applyNumberFormat="1" applyFont="1" applyFill="1" applyBorder="1" applyAlignment="1">
      <alignment horizontal="center" wrapText="1"/>
    </xf>
    <xf numFmtId="0" fontId="35" fillId="15" borderId="1" xfId="0" applyFont="1" applyFill="1" applyBorder="1"/>
    <xf numFmtId="0" fontId="63" fillId="15" borderId="3" xfId="0" applyFont="1" applyFill="1" applyBorder="1"/>
    <xf numFmtId="0" fontId="2" fillId="15" borderId="5" xfId="0" applyFont="1" applyFill="1" applyBorder="1"/>
    <xf numFmtId="3" fontId="14" fillId="15" borderId="6" xfId="0" applyNumberFormat="1" applyFont="1" applyFill="1" applyBorder="1"/>
    <xf numFmtId="0" fontId="2" fillId="15" borderId="8" xfId="0" applyFont="1" applyFill="1" applyBorder="1"/>
    <xf numFmtId="0" fontId="57" fillId="15" borderId="7" xfId="0" applyFont="1" applyFill="1" applyBorder="1"/>
    <xf numFmtId="0" fontId="33" fillId="15" borderId="5" xfId="0" applyFont="1" applyFill="1" applyBorder="1"/>
    <xf numFmtId="0" fontId="63" fillId="15" borderId="10" xfId="0" applyFont="1" applyFill="1" applyBorder="1"/>
    <xf numFmtId="0" fontId="2" fillId="15" borderId="8" xfId="0" applyFont="1" applyFill="1" applyBorder="1" applyAlignment="1">
      <alignment horizontal="left"/>
    </xf>
    <xf numFmtId="3" fontId="14" fillId="15" borderId="12" xfId="0" applyNumberFormat="1" applyFont="1" applyFill="1" applyBorder="1"/>
    <xf numFmtId="1" fontId="57" fillId="15" borderId="5" xfId="0" applyNumberFormat="1" applyFont="1" applyFill="1" applyBorder="1"/>
    <xf numFmtId="1" fontId="76" fillId="15" borderId="5" xfId="0" applyNumberFormat="1" applyFont="1" applyFill="1" applyBorder="1"/>
    <xf numFmtId="3" fontId="57" fillId="15" borderId="0" xfId="0" applyNumberFormat="1" applyFont="1" applyFill="1"/>
    <xf numFmtId="3" fontId="57" fillId="15" borderId="102" xfId="0" applyNumberFormat="1" applyFont="1" applyFill="1" applyBorder="1"/>
    <xf numFmtId="0" fontId="35" fillId="15" borderId="33" xfId="0" applyFont="1" applyFill="1" applyBorder="1"/>
    <xf numFmtId="3" fontId="63" fillId="15" borderId="98" xfId="0" applyNumberFormat="1" applyFont="1" applyFill="1" applyBorder="1" applyAlignment="1"/>
    <xf numFmtId="0" fontId="57" fillId="15" borderId="97" xfId="0" applyFont="1" applyFill="1" applyBorder="1"/>
    <xf numFmtId="3" fontId="57" fillId="15" borderId="97" xfId="0" applyNumberFormat="1" applyFont="1" applyFill="1" applyBorder="1"/>
    <xf numFmtId="3" fontId="76" fillId="15" borderId="125" xfId="0" applyNumberFormat="1" applyFont="1" applyFill="1" applyBorder="1"/>
    <xf numFmtId="0" fontId="57" fillId="15" borderId="97" xfId="0" applyFont="1" applyFill="1" applyBorder="1" applyAlignment="1">
      <alignment horizontal="left"/>
    </xf>
    <xf numFmtId="3" fontId="63" fillId="15" borderId="99" xfId="0" applyNumberFormat="1" applyFont="1" applyFill="1" applyBorder="1" applyAlignment="1">
      <alignment horizontal="left"/>
    </xf>
    <xf numFmtId="3" fontId="34" fillId="15" borderId="13" xfId="0" applyNumberFormat="1" applyFont="1" applyFill="1" applyBorder="1"/>
    <xf numFmtId="0" fontId="20" fillId="15" borderId="1" xfId="0" applyFont="1" applyFill="1" applyBorder="1" applyAlignment="1">
      <alignment horizontal="left"/>
    </xf>
    <xf numFmtId="0" fontId="59" fillId="15" borderId="1" xfId="0" applyFont="1" applyFill="1" applyBorder="1" applyAlignment="1">
      <alignment horizontal="left"/>
    </xf>
    <xf numFmtId="0" fontId="61" fillId="15" borderId="0" xfId="0" applyFont="1" applyFill="1" applyBorder="1" applyAlignment="1">
      <alignment horizontal="left"/>
    </xf>
    <xf numFmtId="4" fontId="0" fillId="15" borderId="0" xfId="0" applyNumberFormat="1" applyFill="1"/>
    <xf numFmtId="3" fontId="0" fillId="15" borderId="0" xfId="0" applyNumberFormat="1" applyFill="1"/>
    <xf numFmtId="0" fontId="0" fillId="15" borderId="0" xfId="0" applyFill="1" applyAlignment="1"/>
    <xf numFmtId="0" fontId="0" fillId="15" borderId="0" xfId="0" applyFill="1" applyBorder="1" applyAlignment="1"/>
    <xf numFmtId="3" fontId="14" fillId="15" borderId="151" xfId="0" applyNumberFormat="1" applyFont="1" applyFill="1" applyBorder="1"/>
    <xf numFmtId="3" fontId="41" fillId="15" borderId="1" xfId="0" applyNumberFormat="1" applyFont="1" applyFill="1" applyBorder="1" applyAlignment="1">
      <alignment horizontal="right" vertical="center"/>
    </xf>
    <xf numFmtId="3" fontId="41" fillId="15" borderId="33" xfId="0" applyNumberFormat="1" applyFont="1" applyFill="1" applyBorder="1" applyAlignment="1">
      <alignment vertical="center"/>
    </xf>
    <xf numFmtId="0" fontId="13" fillId="15" borderId="0" xfId="0" applyFont="1" applyFill="1"/>
    <xf numFmtId="0" fontId="48" fillId="15" borderId="42" xfId="0" applyFont="1" applyFill="1" applyBorder="1" applyAlignment="1">
      <alignment horizontal="center"/>
    </xf>
    <xf numFmtId="0" fontId="48" fillId="15" borderId="0" xfId="0" applyFont="1" applyFill="1" applyBorder="1" applyAlignment="1">
      <alignment horizontal="center"/>
    </xf>
    <xf numFmtId="0" fontId="79" fillId="15" borderId="133" xfId="0" applyFont="1" applyFill="1" applyBorder="1"/>
    <xf numFmtId="0" fontId="79" fillId="15" borderId="134" xfId="0" applyFont="1" applyFill="1" applyBorder="1"/>
    <xf numFmtId="0" fontId="38" fillId="15" borderId="0" xfId="0" applyFont="1" applyFill="1"/>
    <xf numFmtId="0" fontId="78" fillId="15" borderId="135" xfId="0" applyFont="1" applyFill="1" applyBorder="1" applyAlignment="1">
      <alignment horizontal="center"/>
    </xf>
    <xf numFmtId="0" fontId="78" fillId="15" borderId="136" xfId="0" applyFont="1" applyFill="1" applyBorder="1" applyAlignment="1">
      <alignment horizontal="center"/>
    </xf>
    <xf numFmtId="0" fontId="78" fillId="15" borderId="136" xfId="0" applyFont="1" applyFill="1" applyBorder="1" applyAlignment="1">
      <alignment horizontal="center" wrapText="1"/>
    </xf>
    <xf numFmtId="0" fontId="78" fillId="15" borderId="137" xfId="0" applyFont="1" applyFill="1" applyBorder="1" applyAlignment="1">
      <alignment horizontal="center" wrapText="1"/>
    </xf>
    <xf numFmtId="0" fontId="78" fillId="15" borderId="138" xfId="0" applyFont="1" applyFill="1" applyBorder="1" applyAlignment="1">
      <alignment horizontal="center"/>
    </xf>
    <xf numFmtId="0" fontId="78" fillId="15" borderId="112" xfId="0" applyFont="1" applyFill="1" applyBorder="1" applyAlignment="1">
      <alignment horizontal="center"/>
    </xf>
    <xf numFmtId="0" fontId="78" fillId="15" borderId="139" xfId="0" applyFont="1" applyFill="1" applyBorder="1" applyAlignment="1">
      <alignment horizontal="center"/>
    </xf>
    <xf numFmtId="0" fontId="78" fillId="15" borderId="140" xfId="0" applyFont="1" applyFill="1" applyBorder="1" applyAlignment="1">
      <alignment horizontal="center" wrapText="1"/>
    </xf>
    <xf numFmtId="0" fontId="78" fillId="15" borderId="101" xfId="0" applyFont="1" applyFill="1" applyBorder="1" applyAlignment="1">
      <alignment horizontal="center"/>
    </xf>
    <xf numFmtId="0" fontId="78" fillId="15" borderId="137" xfId="0" applyFont="1" applyFill="1" applyBorder="1" applyAlignment="1">
      <alignment horizontal="center" vertical="center" wrapText="1"/>
    </xf>
    <xf numFmtId="0" fontId="78" fillId="15" borderId="101" xfId="0" applyFont="1" applyFill="1" applyBorder="1" applyAlignment="1">
      <alignment horizontal="center" wrapText="1"/>
    </xf>
    <xf numFmtId="3" fontId="41" fillId="15" borderId="117" xfId="0" applyNumberFormat="1" applyFont="1" applyFill="1" applyBorder="1" applyAlignment="1">
      <alignment horizontal="right"/>
    </xf>
    <xf numFmtId="3" fontId="40" fillId="15" borderId="5" xfId="0" applyNumberFormat="1" applyFont="1" applyFill="1" applyBorder="1" applyAlignment="1">
      <alignment horizontal="right"/>
    </xf>
    <xf numFmtId="3" fontId="40" fillId="15" borderId="102" xfId="0" applyNumberFormat="1" applyFont="1" applyFill="1" applyBorder="1"/>
    <xf numFmtId="3" fontId="40" fillId="15" borderId="125" xfId="0" applyNumberFormat="1" applyFont="1" applyFill="1" applyBorder="1"/>
    <xf numFmtId="3" fontId="40" fillId="15" borderId="34" xfId="0" applyNumberFormat="1" applyFont="1" applyFill="1" applyBorder="1"/>
    <xf numFmtId="3" fontId="40" fillId="15" borderId="5" xfId="0" applyNumberFormat="1" applyFont="1" applyFill="1" applyBorder="1"/>
    <xf numFmtId="3" fontId="40" fillId="15" borderId="108" xfId="0" applyNumberFormat="1" applyFont="1" applyFill="1" applyBorder="1"/>
    <xf numFmtId="3" fontId="43" fillId="15" borderId="0" xfId="0" applyNumberFormat="1" applyFont="1" applyFill="1"/>
    <xf numFmtId="3" fontId="40" fillId="15" borderId="107" xfId="0" applyNumberFormat="1" applyFont="1" applyFill="1" applyBorder="1" applyAlignment="1">
      <alignment horizontal="right"/>
    </xf>
    <xf numFmtId="3" fontId="40" fillId="15" borderId="103" xfId="0" applyNumberFormat="1" applyFont="1" applyFill="1" applyBorder="1" applyAlignment="1">
      <alignment horizontal="right"/>
    </xf>
    <xf numFmtId="3" fontId="40" fillId="15" borderId="0" xfId="0" applyNumberFormat="1" applyFont="1" applyFill="1" applyBorder="1" applyAlignment="1">
      <alignment horizontal="right"/>
    </xf>
    <xf numFmtId="3" fontId="40" fillId="15" borderId="1" xfId="0" applyNumberFormat="1" applyFont="1" applyFill="1" applyBorder="1"/>
    <xf numFmtId="0" fontId="43" fillId="15" borderId="0" xfId="0" applyFont="1" applyFill="1"/>
    <xf numFmtId="0" fontId="42" fillId="15" borderId="53" xfId="0" applyFont="1" applyFill="1" applyBorder="1" applyAlignment="1"/>
    <xf numFmtId="3" fontId="42" fillId="15" borderId="7" xfId="0" applyNumberFormat="1" applyFont="1" applyFill="1" applyBorder="1" applyAlignment="1"/>
    <xf numFmtId="3" fontId="41" fillId="15" borderId="7" xfId="0" applyNumberFormat="1" applyFont="1" applyFill="1" applyBorder="1"/>
    <xf numFmtId="0" fontId="42" fillId="15" borderId="52" xfId="0" applyFont="1" applyFill="1" applyBorder="1" applyAlignment="1"/>
    <xf numFmtId="3" fontId="42" fillId="15" borderId="10" xfId="0" applyNumberFormat="1" applyFont="1" applyFill="1" applyBorder="1" applyAlignment="1"/>
    <xf numFmtId="0" fontId="41" fillId="15" borderId="52" xfId="0" applyFont="1" applyFill="1" applyBorder="1" applyAlignment="1">
      <alignment horizontal="left"/>
    </xf>
    <xf numFmtId="3" fontId="40" fillId="15" borderId="120" xfId="0" applyNumberFormat="1" applyFont="1" applyFill="1" applyBorder="1"/>
    <xf numFmtId="0" fontId="41" fillId="15" borderId="54" xfId="0" applyFont="1" applyFill="1" applyBorder="1" applyAlignment="1">
      <alignment horizontal="left"/>
    </xf>
    <xf numFmtId="3" fontId="40" fillId="15" borderId="53" xfId="0" applyNumberFormat="1" applyFont="1" applyFill="1" applyBorder="1"/>
    <xf numFmtId="3" fontId="41" fillId="15" borderId="10" xfId="0" applyNumberFormat="1" applyFont="1" applyFill="1" applyBorder="1"/>
    <xf numFmtId="3" fontId="41" fillId="15" borderId="8" xfId="0" applyNumberFormat="1" applyFont="1" applyFill="1" applyBorder="1"/>
    <xf numFmtId="0" fontId="44" fillId="16" borderId="50" xfId="0" applyFont="1" applyFill="1" applyBorder="1" applyAlignment="1">
      <alignment horizontal="left"/>
    </xf>
    <xf numFmtId="0" fontId="44" fillId="16" borderId="51" xfId="0" applyFont="1" applyFill="1" applyBorder="1" applyAlignment="1">
      <alignment horizontal="left"/>
    </xf>
    <xf numFmtId="3" fontId="44" fillId="16" borderId="109" xfId="0" applyNumberFormat="1" applyFont="1" applyFill="1" applyBorder="1"/>
    <xf numFmtId="3" fontId="44" fillId="16" borderId="118" xfId="0" applyNumberFormat="1" applyFont="1" applyFill="1" applyBorder="1"/>
    <xf numFmtId="3" fontId="44" fillId="16" borderId="1" xfId="0" applyNumberFormat="1" applyFont="1" applyFill="1" applyBorder="1"/>
    <xf numFmtId="3" fontId="44" fillId="16" borderId="46" xfId="0" applyNumberFormat="1" applyFont="1" applyFill="1" applyBorder="1"/>
    <xf numFmtId="3" fontId="45" fillId="15" borderId="0" xfId="0" applyNumberFormat="1" applyFont="1" applyFill="1"/>
    <xf numFmtId="0" fontId="45" fillId="15" borderId="0" xfId="0" applyFont="1" applyFill="1"/>
    <xf numFmtId="3" fontId="38" fillId="15" borderId="0" xfId="0" applyNumberFormat="1" applyFont="1" applyFill="1"/>
    <xf numFmtId="3" fontId="40" fillId="15" borderId="152" xfId="0" applyNumberFormat="1" applyFont="1" applyFill="1" applyBorder="1" applyAlignment="1">
      <alignment horizontal="right"/>
    </xf>
    <xf numFmtId="0" fontId="42" fillId="15" borderId="153" xfId="0" applyFont="1" applyFill="1" applyBorder="1"/>
    <xf numFmtId="0" fontId="41" fillId="15" borderId="66" xfId="0" applyFont="1" applyFill="1" applyBorder="1" applyAlignment="1">
      <alignment horizontal="left" vertical="center"/>
    </xf>
    <xf numFmtId="0" fontId="41" fillId="15" borderId="36" xfId="0" applyFont="1" applyFill="1" applyBorder="1" applyAlignment="1">
      <alignment horizontal="left" vertical="center"/>
    </xf>
    <xf numFmtId="3" fontId="44" fillId="16" borderId="51" xfId="0" applyNumberFormat="1" applyFont="1" applyFill="1" applyBorder="1"/>
    <xf numFmtId="3" fontId="41" fillId="15" borderId="0" xfId="0" applyNumberFormat="1" applyFont="1" applyFill="1" applyBorder="1" applyAlignment="1">
      <alignment horizontal="right" vertical="center"/>
    </xf>
    <xf numFmtId="3" fontId="40" fillId="15" borderId="0" xfId="0" applyNumberFormat="1" applyFont="1" applyFill="1" applyBorder="1"/>
    <xf numFmtId="3" fontId="41" fillId="15" borderId="0" xfId="0" applyNumberFormat="1" applyFont="1" applyFill="1" applyBorder="1"/>
    <xf numFmtId="3" fontId="44" fillId="16" borderId="0" xfId="0" applyNumberFormat="1" applyFont="1" applyFill="1" applyBorder="1"/>
    <xf numFmtId="0" fontId="44" fillId="16" borderId="0" xfId="0" applyFont="1" applyFill="1" applyBorder="1" applyAlignment="1">
      <alignment horizontal="left"/>
    </xf>
    <xf numFmtId="0" fontId="41" fillId="15" borderId="83" xfId="0" applyFont="1" applyFill="1" applyBorder="1"/>
    <xf numFmtId="0" fontId="41" fillId="15" borderId="154" xfId="0" applyFont="1" applyFill="1" applyBorder="1"/>
    <xf numFmtId="3" fontId="41" fillId="15" borderId="32" xfId="0" applyNumberFormat="1" applyFont="1" applyFill="1" applyBorder="1" applyAlignment="1">
      <alignment horizontal="right" vertical="center"/>
    </xf>
    <xf numFmtId="3" fontId="41" fillId="15" borderId="155" xfId="0" applyNumberFormat="1" applyFont="1" applyFill="1" applyBorder="1" applyAlignment="1">
      <alignment horizontal="right" vertical="center"/>
    </xf>
    <xf numFmtId="3" fontId="41" fillId="15" borderId="156" xfId="0" applyNumberFormat="1" applyFont="1" applyFill="1" applyBorder="1" applyAlignment="1">
      <alignment horizontal="right" vertical="center"/>
    </xf>
    <xf numFmtId="3" fontId="40" fillId="15" borderId="156" xfId="0" applyNumberFormat="1" applyFont="1" applyFill="1" applyBorder="1"/>
    <xf numFmtId="3" fontId="41" fillId="15" borderId="157" xfId="0" applyNumberFormat="1" applyFont="1" applyFill="1" applyBorder="1"/>
    <xf numFmtId="3" fontId="44" fillId="16" borderId="156" xfId="0" applyNumberFormat="1" applyFont="1" applyFill="1" applyBorder="1"/>
    <xf numFmtId="3" fontId="44" fillId="16" borderId="135" xfId="0" applyNumberFormat="1" applyFont="1" applyFill="1" applyBorder="1"/>
    <xf numFmtId="0" fontId="27" fillId="0" borderId="24" xfId="1" applyFont="1" applyFill="1" applyBorder="1"/>
    <xf numFmtId="0" fontId="69" fillId="15" borderId="42" xfId="0" applyFont="1" applyFill="1" applyBorder="1" applyAlignment="1">
      <alignment horizontal="center" wrapText="1"/>
    </xf>
    <xf numFmtId="0" fontId="68" fillId="0" borderId="0" xfId="1" applyFont="1" applyFill="1" applyBorder="1" applyAlignment="1">
      <alignment horizontal="center"/>
    </xf>
    <xf numFmtId="3" fontId="62" fillId="0" borderId="32" xfId="1" applyNumberFormat="1" applyFont="1" applyFill="1" applyBorder="1" applyAlignment="1">
      <alignment horizontal="center" wrapText="1"/>
    </xf>
    <xf numFmtId="3" fontId="62" fillId="0" borderId="86" xfId="1" applyNumberFormat="1" applyFont="1" applyFill="1" applyBorder="1" applyAlignment="1">
      <alignment horizontal="center"/>
    </xf>
    <xf numFmtId="3" fontId="62" fillId="0" borderId="35" xfId="1" applyNumberFormat="1" applyFont="1" applyFill="1" applyBorder="1" applyAlignment="1">
      <alignment horizontal="center"/>
    </xf>
    <xf numFmtId="3" fontId="62" fillId="0" borderId="129" xfId="1" applyNumberFormat="1" applyFont="1" applyFill="1" applyBorder="1" applyAlignment="1">
      <alignment horizontal="center"/>
    </xf>
    <xf numFmtId="3" fontId="62" fillId="0" borderId="53" xfId="1" applyNumberFormat="1" applyFont="1" applyFill="1" applyBorder="1" applyAlignment="1">
      <alignment horizontal="center"/>
    </xf>
    <xf numFmtId="3" fontId="62" fillId="0" borderId="9" xfId="1" applyNumberFormat="1" applyFont="1" applyFill="1" applyBorder="1" applyAlignment="1">
      <alignment horizontal="center"/>
    </xf>
    <xf numFmtId="3" fontId="62" fillId="0" borderId="32" xfId="1" applyNumberFormat="1" applyFont="1" applyFill="1" applyBorder="1" applyAlignment="1">
      <alignment horizontal="center"/>
    </xf>
    <xf numFmtId="0" fontId="14" fillId="0" borderId="50" xfId="1" applyFont="1" applyFill="1" applyBorder="1" applyAlignment="1">
      <alignment horizontal="left" vertical="center"/>
    </xf>
    <xf numFmtId="3" fontId="34" fillId="0" borderId="64" xfId="1" applyNumberFormat="1" applyFont="1" applyBorder="1" applyAlignment="1">
      <alignment horizontal="left"/>
    </xf>
    <xf numFmtId="3" fontId="34" fillId="0" borderId="77" xfId="1" applyNumberFormat="1" applyFont="1" applyBorder="1" applyAlignment="1">
      <alignment horizontal="left"/>
    </xf>
    <xf numFmtId="4" fontId="60" fillId="0" borderId="0" xfId="1" applyNumberFormat="1" applyFont="1" applyBorder="1" applyAlignment="1">
      <alignment horizontal="center"/>
    </xf>
    <xf numFmtId="3" fontId="14" fillId="0" borderId="144" xfId="1" applyNumberFormat="1" applyFont="1" applyBorder="1" applyAlignment="1">
      <alignment horizontal="center" vertical="center"/>
    </xf>
    <xf numFmtId="3" fontId="14" fillId="0" borderId="145" xfId="1" applyNumberFormat="1" applyFont="1" applyBorder="1" applyAlignment="1">
      <alignment horizontal="center" vertical="center"/>
    </xf>
    <xf numFmtId="3" fontId="34" fillId="0" borderId="149" xfId="1" applyNumberFormat="1" applyFont="1" applyBorder="1" applyAlignment="1">
      <alignment horizontal="left"/>
    </xf>
    <xf numFmtId="0" fontId="57" fillId="0" borderId="149" xfId="2" applyFont="1" applyBorder="1" applyAlignment="1">
      <alignment horizontal="left"/>
    </xf>
    <xf numFmtId="0" fontId="40" fillId="15" borderId="32" xfId="0" applyFont="1" applyFill="1" applyBorder="1" applyAlignment="1">
      <alignment horizontal="left"/>
    </xf>
    <xf numFmtId="0" fontId="41" fillId="15" borderId="54" xfId="0" applyFont="1" applyFill="1" applyBorder="1" applyAlignment="1">
      <alignment horizontal="left"/>
    </xf>
    <xf numFmtId="0" fontId="41" fillId="15" borderId="11" xfId="0" applyFont="1" applyFill="1" applyBorder="1" applyAlignment="1">
      <alignment horizontal="left"/>
    </xf>
    <xf numFmtId="0" fontId="48" fillId="15" borderId="42" xfId="0" applyFont="1" applyFill="1" applyBorder="1" applyAlignment="1">
      <alignment horizontal="center"/>
    </xf>
    <xf numFmtId="0" fontId="39" fillId="15" borderId="50" xfId="0" applyFont="1" applyFill="1" applyBorder="1" applyAlignment="1">
      <alignment horizontal="center"/>
    </xf>
    <xf numFmtId="0" fontId="78" fillId="15" borderId="130" xfId="0" applyFont="1" applyFill="1" applyBorder="1" applyAlignment="1">
      <alignment horizontal="center"/>
    </xf>
    <xf numFmtId="0" fontId="78" fillId="15" borderId="131" xfId="0" applyFont="1" applyFill="1" applyBorder="1" applyAlignment="1">
      <alignment horizontal="center"/>
    </xf>
    <xf numFmtId="0" fontId="78" fillId="15" borderId="132" xfId="0" applyFont="1" applyFill="1" applyBorder="1" applyAlignment="1">
      <alignment horizontal="center"/>
    </xf>
    <xf numFmtId="0" fontId="41" fillId="15" borderId="36" xfId="0" applyFont="1" applyFill="1" applyBorder="1" applyAlignment="1">
      <alignment horizontal="left" vertical="center"/>
    </xf>
    <xf numFmtId="3" fontId="41" fillId="15" borderId="1" xfId="0" applyNumberFormat="1" applyFont="1" applyFill="1" applyBorder="1" applyAlignment="1">
      <alignment vertical="center"/>
    </xf>
    <xf numFmtId="3" fontId="41" fillId="15" borderId="1" xfId="0" applyNumberFormat="1" applyFont="1" applyFill="1" applyBorder="1" applyAlignment="1">
      <alignment horizontal="right" vertical="center"/>
    </xf>
    <xf numFmtId="3" fontId="41" fillId="15" borderId="109" xfId="0" applyNumberFormat="1" applyFont="1" applyFill="1" applyBorder="1" applyAlignment="1">
      <alignment horizontal="right" vertical="center"/>
    </xf>
    <xf numFmtId="3" fontId="41" fillId="15" borderId="33" xfId="0" applyNumberFormat="1" applyFont="1" applyFill="1" applyBorder="1" applyAlignment="1">
      <alignment vertical="center"/>
    </xf>
    <xf numFmtId="3" fontId="41" fillId="15" borderId="5" xfId="0" applyNumberFormat="1" applyFont="1" applyFill="1" applyBorder="1" applyAlignment="1">
      <alignment vertical="center"/>
    </xf>
    <xf numFmtId="3" fontId="41" fillId="15" borderId="13" xfId="0" applyNumberFormat="1" applyFont="1" applyFill="1" applyBorder="1" applyAlignment="1">
      <alignment vertical="center"/>
    </xf>
    <xf numFmtId="3" fontId="41" fillId="15" borderId="110" xfId="0" applyNumberFormat="1" applyFont="1" applyFill="1" applyBorder="1" applyAlignment="1">
      <alignment horizontal="right" vertical="center"/>
    </xf>
    <xf numFmtId="3" fontId="41" fillId="15" borderId="111" xfId="0" applyNumberFormat="1" applyFont="1" applyFill="1" applyBorder="1" applyAlignment="1">
      <alignment horizontal="right" vertical="center"/>
    </xf>
    <xf numFmtId="0" fontId="48" fillId="15" borderId="51" xfId="0" applyFont="1" applyFill="1" applyBorder="1" applyAlignment="1">
      <alignment horizontal="center"/>
    </xf>
    <xf numFmtId="0" fontId="48" fillId="15" borderId="86" xfId="0" applyFont="1" applyFill="1" applyBorder="1" applyAlignment="1">
      <alignment horizontal="center"/>
    </xf>
    <xf numFmtId="3" fontId="40" fillId="15" borderId="105" xfId="0" applyNumberFormat="1" applyFont="1" applyFill="1" applyBorder="1" applyAlignment="1">
      <alignment horizontal="right"/>
    </xf>
    <xf numFmtId="3" fontId="40" fillId="15" borderId="106" xfId="0" applyNumberFormat="1" applyFont="1" applyFill="1" applyBorder="1" applyAlignment="1">
      <alignment horizontal="right"/>
    </xf>
    <xf numFmtId="3" fontId="40" fillId="15" borderId="104" xfId="0" applyNumberFormat="1" applyFont="1" applyFill="1" applyBorder="1" applyAlignment="1">
      <alignment horizontal="right"/>
    </xf>
    <xf numFmtId="0" fontId="40" fillId="15" borderId="50" xfId="0" applyFont="1" applyFill="1" applyBorder="1" applyAlignment="1">
      <alignment horizontal="left"/>
    </xf>
    <xf numFmtId="0" fontId="40" fillId="15" borderId="142" xfId="0" applyFont="1" applyFill="1" applyBorder="1" applyAlignment="1">
      <alignment horizontal="left"/>
    </xf>
    <xf numFmtId="0" fontId="41" fillId="15" borderId="38" xfId="0" applyFont="1" applyFill="1" applyBorder="1" applyAlignment="1">
      <alignment horizontal="left"/>
    </xf>
    <xf numFmtId="0" fontId="41" fillId="15" borderId="18" xfId="0" applyFont="1" applyFill="1" applyBorder="1" applyAlignment="1">
      <alignment horizontal="left"/>
    </xf>
    <xf numFmtId="0" fontId="2" fillId="0" borderId="42" xfId="0" applyFont="1" applyBorder="1" applyAlignment="1">
      <alignment horizontal="center" wrapText="1"/>
    </xf>
    <xf numFmtId="3" fontId="16" fillId="6" borderId="56" xfId="1" applyNumberFormat="1" applyFont="1" applyFill="1" applyBorder="1" applyAlignment="1">
      <alignment horizontal="center"/>
    </xf>
    <xf numFmtId="3" fontId="21" fillId="7" borderId="59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7" xfId="1" applyNumberFormat="1" applyFont="1" applyFill="1" applyBorder="1" applyAlignment="1">
      <alignment horizontal="center" vertical="center" wrapText="1"/>
    </xf>
    <xf numFmtId="49" fontId="21" fillId="7" borderId="59" xfId="1" applyNumberFormat="1" applyFont="1" applyFill="1" applyBorder="1" applyAlignment="1">
      <alignment horizontal="center" vertical="center" wrapText="1"/>
    </xf>
    <xf numFmtId="0" fontId="16" fillId="6" borderId="36" xfId="1" applyFont="1" applyFill="1" applyBorder="1" applyAlignment="1">
      <alignment horizontal="center"/>
    </xf>
    <xf numFmtId="0" fontId="16" fillId="6" borderId="67" xfId="1" applyFont="1" applyFill="1" applyBorder="1" applyAlignment="1">
      <alignment horizontal="center"/>
    </xf>
    <xf numFmtId="4" fontId="2" fillId="0" borderId="0" xfId="1" applyNumberFormat="1" applyFont="1" applyBorder="1" applyAlignment="1">
      <alignment horizontal="center"/>
    </xf>
  </cellXfs>
  <cellStyles count="3">
    <cellStyle name="normálne" xfId="0" builtinId="0"/>
    <cellStyle name="normálne 2" xfId="1"/>
    <cellStyle name="normálne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u&#318;ky%20%20podrobn&#233;%20%202014%20zn&#237;&#382;en&#23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&#225;vrh%20rozpo&#269;tu%20na%20rok%202015/Tabu&#318;ky/&#250;prava%20janu&#225;r%20MsZ/&#250;pravy%20&#353;koly%202015/&#250;prava%20&#250;very/tabu&#318;ky%20%20podrobn&#233;%20%202013%20uprav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6">
          <cell r="H26">
            <v>34932</v>
          </cell>
          <cell r="I26">
            <v>0</v>
          </cell>
          <cell r="J26">
            <v>0</v>
          </cell>
        </row>
        <row r="30">
          <cell r="H30">
            <v>0</v>
          </cell>
          <cell r="I30">
            <v>0</v>
          </cell>
          <cell r="J30">
            <v>0</v>
          </cell>
        </row>
        <row r="34">
          <cell r="H34">
            <v>2046</v>
          </cell>
          <cell r="I34">
            <v>0</v>
          </cell>
          <cell r="J34">
            <v>0</v>
          </cell>
        </row>
        <row r="43">
          <cell r="H43">
            <v>10904</v>
          </cell>
          <cell r="I43">
            <v>0</v>
          </cell>
          <cell r="J43">
            <v>0</v>
          </cell>
        </row>
        <row r="46">
          <cell r="H46">
            <v>9650</v>
          </cell>
          <cell r="I46">
            <v>22568</v>
          </cell>
          <cell r="J46">
            <v>0</v>
          </cell>
        </row>
        <row r="58">
          <cell r="H58">
            <v>44354</v>
          </cell>
          <cell r="I58">
            <v>0</v>
          </cell>
          <cell r="J58">
            <v>0</v>
          </cell>
        </row>
        <row r="68">
          <cell r="H68">
            <v>3600</v>
          </cell>
          <cell r="I68">
            <v>0</v>
          </cell>
          <cell r="J68">
            <v>0</v>
          </cell>
        </row>
        <row r="71">
          <cell r="H71">
            <v>8366</v>
          </cell>
          <cell r="I71">
            <v>0</v>
          </cell>
          <cell r="J71">
            <v>0</v>
          </cell>
        </row>
        <row r="75">
          <cell r="H75">
            <v>0</v>
          </cell>
          <cell r="I75">
            <v>0</v>
          </cell>
          <cell r="J75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0">
          <cell r="H10">
            <v>5765</v>
          </cell>
          <cell r="I10">
            <v>0</v>
          </cell>
          <cell r="J10">
            <v>0</v>
          </cell>
        </row>
        <row r="18">
          <cell r="H18">
            <v>1000</v>
          </cell>
          <cell r="I18">
            <v>0</v>
          </cell>
          <cell r="J18">
            <v>0</v>
          </cell>
        </row>
        <row r="20">
          <cell r="H20">
            <v>0</v>
          </cell>
          <cell r="I20">
            <v>0</v>
          </cell>
          <cell r="J20">
            <v>0</v>
          </cell>
        </row>
        <row r="23">
          <cell r="H23">
            <v>0</v>
          </cell>
          <cell r="I23">
            <v>0</v>
          </cell>
          <cell r="J23">
            <v>0</v>
          </cell>
        </row>
        <row r="25">
          <cell r="H25">
            <v>1480</v>
          </cell>
          <cell r="I25">
            <v>0</v>
          </cell>
          <cell r="J25">
            <v>0</v>
          </cell>
        </row>
        <row r="27">
          <cell r="H27">
            <v>0</v>
          </cell>
          <cell r="I27">
            <v>0</v>
          </cell>
          <cell r="J27">
            <v>0</v>
          </cell>
        </row>
        <row r="31">
          <cell r="H31">
            <v>3580</v>
          </cell>
          <cell r="I31">
            <v>0</v>
          </cell>
          <cell r="J31">
            <v>0</v>
          </cell>
        </row>
        <row r="51">
          <cell r="H51">
            <v>570</v>
          </cell>
        </row>
        <row r="57">
          <cell r="H57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7">
          <cell r="H97">
            <v>4000</v>
          </cell>
        </row>
        <row r="99">
          <cell r="H99">
            <v>3700</v>
          </cell>
        </row>
        <row r="106">
          <cell r="H106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0">
          <cell r="H100">
            <v>74900</v>
          </cell>
        </row>
        <row r="101">
          <cell r="I101">
            <v>0</v>
          </cell>
          <cell r="J101">
            <v>0</v>
          </cell>
        </row>
        <row r="104">
          <cell r="I104">
            <v>0</v>
          </cell>
          <cell r="J104">
            <v>0</v>
          </cell>
        </row>
        <row r="108">
          <cell r="I108">
            <v>0</v>
          </cell>
          <cell r="J108">
            <v>0</v>
          </cell>
        </row>
        <row r="109">
          <cell r="H109">
            <v>1300</v>
          </cell>
        </row>
        <row r="110">
          <cell r="I110">
            <v>0</v>
          </cell>
          <cell r="J110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7">
          <cell r="I47">
            <v>0</v>
          </cell>
          <cell r="J47">
            <v>231586</v>
          </cell>
        </row>
        <row r="53">
          <cell r="I53">
            <v>4320</v>
          </cell>
        </row>
        <row r="54">
          <cell r="J54">
            <v>0</v>
          </cell>
        </row>
        <row r="60">
          <cell r="H60">
            <v>212760</v>
          </cell>
          <cell r="I60">
            <v>0</v>
          </cell>
          <cell r="J60">
            <v>0</v>
          </cell>
        </row>
        <row r="71">
          <cell r="H71">
            <v>243590</v>
          </cell>
        </row>
        <row r="72">
          <cell r="H72">
            <v>0</v>
          </cell>
          <cell r="I72">
            <v>0</v>
          </cell>
          <cell r="J72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2">
          <cell r="H22">
            <v>45954</v>
          </cell>
          <cell r="I22">
            <v>0</v>
          </cell>
          <cell r="J22">
            <v>0</v>
          </cell>
        </row>
        <row r="34">
          <cell r="H34">
            <v>18820</v>
          </cell>
          <cell r="I34">
            <v>0</v>
          </cell>
          <cell r="J34">
            <v>0</v>
          </cell>
        </row>
        <row r="42">
          <cell r="I42">
            <v>0</v>
          </cell>
          <cell r="J42">
            <v>0</v>
          </cell>
        </row>
        <row r="55">
          <cell r="H55">
            <v>1900</v>
          </cell>
          <cell r="I55">
            <v>0</v>
          </cell>
          <cell r="J55">
            <v>0</v>
          </cell>
        </row>
        <row r="61">
          <cell r="I61">
            <v>0</v>
          </cell>
          <cell r="J61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19">
          <cell r="H19">
            <v>109400</v>
          </cell>
          <cell r="I19">
            <v>0</v>
          </cell>
          <cell r="J19">
            <v>0</v>
          </cell>
        </row>
        <row r="24">
          <cell r="H24">
            <v>2355</v>
          </cell>
          <cell r="I24">
            <v>0</v>
          </cell>
          <cell r="J24">
            <v>0</v>
          </cell>
        </row>
        <row r="37">
          <cell r="H37">
            <v>306185</v>
          </cell>
          <cell r="I37">
            <v>65088</v>
          </cell>
          <cell r="J37">
            <v>0</v>
          </cell>
        </row>
        <row r="148">
          <cell r="H148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8">
          <cell r="H18">
            <v>450</v>
          </cell>
          <cell r="I18">
            <v>0</v>
          </cell>
          <cell r="J18">
            <v>0</v>
          </cell>
        </row>
        <row r="20">
          <cell r="H20">
            <v>151902</v>
          </cell>
          <cell r="I20">
            <v>1921299</v>
          </cell>
          <cell r="J20">
            <v>0</v>
          </cell>
        </row>
        <row r="38">
          <cell r="H38">
            <v>2850</v>
          </cell>
          <cell r="I38">
            <v>0</v>
          </cell>
          <cell r="J38">
            <v>0</v>
          </cell>
        </row>
        <row r="44">
          <cell r="H44">
            <v>1825</v>
          </cell>
          <cell r="I44">
            <v>0</v>
          </cell>
          <cell r="J44">
            <v>0</v>
          </cell>
        </row>
        <row r="47">
          <cell r="H47">
            <v>6840</v>
          </cell>
          <cell r="I47">
            <v>7000</v>
          </cell>
          <cell r="J47">
            <v>0</v>
          </cell>
        </row>
        <row r="58">
          <cell r="H58">
            <v>75</v>
          </cell>
          <cell r="I58">
            <v>0</v>
          </cell>
          <cell r="J58">
            <v>0</v>
          </cell>
        </row>
        <row r="60">
          <cell r="H60">
            <v>19460</v>
          </cell>
          <cell r="I60">
            <v>0</v>
          </cell>
          <cell r="J60">
            <v>0</v>
          </cell>
        </row>
        <row r="67">
          <cell r="H67">
            <v>28950</v>
          </cell>
          <cell r="I67">
            <v>8480</v>
          </cell>
          <cell r="J67">
            <v>0</v>
          </cell>
        </row>
        <row r="95">
          <cell r="H95">
            <v>0</v>
          </cell>
          <cell r="I95">
            <v>0</v>
          </cell>
          <cell r="J95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</sheetNames>
    <sheetDataSet>
      <sheetData sheetId="0" refreshError="1"/>
      <sheetData sheetId="1" refreshError="1"/>
      <sheetData sheetId="2" refreshError="1">
        <row r="4">
          <cell r="K4">
            <v>42915</v>
          </cell>
        </row>
        <row r="35">
          <cell r="Q35">
            <v>139758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4">
          <cell r="Q4">
            <v>2350</v>
          </cell>
        </row>
        <row r="31">
          <cell r="Q31">
            <v>144781</v>
          </cell>
        </row>
        <row r="32">
          <cell r="Q32">
            <v>268814</v>
          </cell>
        </row>
        <row r="33">
          <cell r="Q33">
            <v>365421</v>
          </cell>
        </row>
        <row r="37">
          <cell r="Q37">
            <v>190334</v>
          </cell>
        </row>
        <row r="38">
          <cell r="Q38">
            <v>146882</v>
          </cell>
        </row>
        <row r="41">
          <cell r="Q41">
            <v>137986</v>
          </cell>
        </row>
        <row r="43">
          <cell r="Q43">
            <v>218032</v>
          </cell>
        </row>
        <row r="44">
          <cell r="Q44">
            <v>593731</v>
          </cell>
        </row>
        <row r="45">
          <cell r="Q45">
            <v>948901</v>
          </cell>
        </row>
        <row r="49">
          <cell r="Q49">
            <v>555342</v>
          </cell>
        </row>
        <row r="50">
          <cell r="Q50">
            <v>574862</v>
          </cell>
        </row>
        <row r="51">
          <cell r="Q51">
            <v>317103</v>
          </cell>
          <cell r="R51">
            <v>45000</v>
          </cell>
        </row>
        <row r="55">
          <cell r="Q55">
            <v>314557</v>
          </cell>
        </row>
        <row r="56">
          <cell r="Q56">
            <v>164732</v>
          </cell>
        </row>
      </sheetData>
      <sheetData sheetId="9" refreshError="1">
        <row r="4">
          <cell r="K4">
            <v>700</v>
          </cell>
        </row>
        <row r="38">
          <cell r="Q38">
            <v>202000</v>
          </cell>
        </row>
        <row r="55">
          <cell r="Q55">
            <v>3870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4">
          <cell r="K4">
            <v>1144801</v>
          </cell>
          <cell r="Q4">
            <v>1072873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4"/>
  <sheetViews>
    <sheetView zoomScale="80" zoomScaleNormal="80" workbookViewId="0">
      <pane xSplit="1" ySplit="2" topLeftCell="B105" activePane="bottomRight" state="frozen"/>
      <selection pane="topRight" activeCell="B1" sqref="B1"/>
      <selection pane="bottomLeft" activeCell="A3" sqref="A3"/>
      <selection pane="bottomRight" activeCell="A122" sqref="A122"/>
    </sheetView>
  </sheetViews>
  <sheetFormatPr defaultRowHeight="15"/>
  <cols>
    <col min="1" max="1" width="66.7109375" style="502" customWidth="1"/>
    <col min="2" max="2" width="19.42578125" style="531" bestFit="1" customWidth="1"/>
    <col min="3" max="3" width="19.42578125" style="532" bestFit="1" customWidth="1"/>
    <col min="4" max="4" width="20.42578125" style="532" bestFit="1" customWidth="1"/>
    <col min="5" max="5" width="19.42578125" style="532" bestFit="1" customWidth="1"/>
    <col min="6" max="6" width="22" style="532" bestFit="1" customWidth="1"/>
    <col min="7" max="7" width="22.85546875" style="532" bestFit="1" customWidth="1"/>
    <col min="8" max="8" width="22.85546875" style="502" bestFit="1" customWidth="1"/>
    <col min="9" max="16384" width="9.140625" style="502"/>
  </cols>
  <sheetData>
    <row r="1" spans="1:8" ht="66" customHeight="1" thickBot="1">
      <c r="A1" s="608" t="s">
        <v>452</v>
      </c>
      <c r="B1" s="608"/>
      <c r="C1" s="608"/>
      <c r="D1" s="608"/>
      <c r="E1" s="608"/>
      <c r="F1" s="608"/>
      <c r="G1" s="608"/>
    </row>
    <row r="2" spans="1:8" ht="60" customHeight="1" thickBot="1">
      <c r="A2" s="503" t="s">
        <v>433</v>
      </c>
      <c r="B2" s="504" t="s">
        <v>411</v>
      </c>
      <c r="C2" s="505" t="s">
        <v>450</v>
      </c>
      <c r="D2" s="505" t="s">
        <v>454</v>
      </c>
      <c r="E2" s="505" t="s">
        <v>522</v>
      </c>
      <c r="F2" s="505" t="s">
        <v>457</v>
      </c>
      <c r="G2" s="505" t="s">
        <v>458</v>
      </c>
      <c r="H2" s="505" t="s">
        <v>525</v>
      </c>
    </row>
    <row r="3" spans="1:8" ht="18.75" thickBot="1">
      <c r="A3" s="506" t="s">
        <v>436</v>
      </c>
      <c r="B3" s="478">
        <f t="shared" ref="B3:G3" si="0">B4+B15</f>
        <v>11205294</v>
      </c>
      <c r="C3" s="478">
        <f t="shared" ref="C3" si="1">C4+C15</f>
        <v>11639874.130000003</v>
      </c>
      <c r="D3" s="478">
        <f>D4+D15</f>
        <v>12004905</v>
      </c>
      <c r="E3" s="478">
        <f>E4+E15</f>
        <v>11999563.609999999</v>
      </c>
      <c r="F3" s="478">
        <f>F4+F15</f>
        <v>12328813</v>
      </c>
      <c r="G3" s="478">
        <f t="shared" si="0"/>
        <v>12478257</v>
      </c>
      <c r="H3" s="478">
        <f t="shared" ref="H3" si="2">H4+H15</f>
        <v>12645674</v>
      </c>
    </row>
    <row r="4" spans="1:8" ht="18">
      <c r="A4" s="507" t="s">
        <v>5</v>
      </c>
      <c r="B4" s="466">
        <f t="shared" ref="B4:G4" si="3">B5+B7+B9</f>
        <v>6770079</v>
      </c>
      <c r="C4" s="466">
        <f>C5+C7+C9</f>
        <v>6679707.5300000003</v>
      </c>
      <c r="D4" s="466">
        <f t="shared" ref="D4:E4" si="4">D5+D7+D9</f>
        <v>7083614</v>
      </c>
      <c r="E4" s="466">
        <f t="shared" si="4"/>
        <v>7138483.3599999994</v>
      </c>
      <c r="F4" s="466">
        <f t="shared" si="3"/>
        <v>7580000</v>
      </c>
      <c r="G4" s="466">
        <f t="shared" si="3"/>
        <v>7599000</v>
      </c>
      <c r="H4" s="466">
        <f t="shared" ref="H4" si="5">H5+H7+H9</f>
        <v>7599000</v>
      </c>
    </row>
    <row r="5" spans="1:8" ht="15.75">
      <c r="A5" s="508" t="s">
        <v>6</v>
      </c>
      <c r="B5" s="509">
        <f t="shared" ref="B5:H5" si="6">SUM(B6)</f>
        <v>5198054</v>
      </c>
      <c r="C5" s="467">
        <f t="shared" si="6"/>
        <v>5060845.3499999996</v>
      </c>
      <c r="D5" s="467">
        <f t="shared" si="6"/>
        <v>5399614</v>
      </c>
      <c r="E5" s="467">
        <f t="shared" si="6"/>
        <v>5415707.25</v>
      </c>
      <c r="F5" s="467">
        <f t="shared" si="6"/>
        <v>5896000</v>
      </c>
      <c r="G5" s="467">
        <f t="shared" si="6"/>
        <v>5896000</v>
      </c>
      <c r="H5" s="467">
        <f t="shared" si="6"/>
        <v>5896000</v>
      </c>
    </row>
    <row r="6" spans="1:8" ht="15.75">
      <c r="A6" s="436" t="s">
        <v>7</v>
      </c>
      <c r="B6" s="468">
        <v>5198054</v>
      </c>
      <c r="C6" s="468">
        <v>5060845.3499999996</v>
      </c>
      <c r="D6" s="468">
        <v>5399614</v>
      </c>
      <c r="E6" s="468">
        <v>5415707.25</v>
      </c>
      <c r="F6" s="468">
        <v>5896000</v>
      </c>
      <c r="G6" s="468">
        <v>5896000</v>
      </c>
      <c r="H6" s="468">
        <v>5896000</v>
      </c>
    </row>
    <row r="7" spans="1:8" ht="15.75">
      <c r="A7" s="510" t="s">
        <v>8</v>
      </c>
      <c r="B7" s="509">
        <f t="shared" ref="B7:H7" si="7">SUM(B8)</f>
        <v>801388</v>
      </c>
      <c r="C7" s="467">
        <f t="shared" si="7"/>
        <v>834663.86</v>
      </c>
      <c r="D7" s="467">
        <f t="shared" si="7"/>
        <v>845000</v>
      </c>
      <c r="E7" s="467">
        <f t="shared" si="7"/>
        <v>890835.1</v>
      </c>
      <c r="F7" s="467">
        <f t="shared" si="7"/>
        <v>890000</v>
      </c>
      <c r="G7" s="467">
        <f t="shared" si="7"/>
        <v>890000</v>
      </c>
      <c r="H7" s="467">
        <f t="shared" si="7"/>
        <v>890000</v>
      </c>
    </row>
    <row r="8" spans="1:8" ht="15.75">
      <c r="A8" s="511" t="s">
        <v>9</v>
      </c>
      <c r="B8" s="468">
        <v>801388</v>
      </c>
      <c r="C8" s="468">
        <v>834663.86</v>
      </c>
      <c r="D8" s="468">
        <v>845000</v>
      </c>
      <c r="E8" s="468">
        <v>890835.1</v>
      </c>
      <c r="F8" s="468">
        <v>890000</v>
      </c>
      <c r="G8" s="468">
        <v>890000</v>
      </c>
      <c r="H8" s="468">
        <v>890000</v>
      </c>
    </row>
    <row r="9" spans="1:8" ht="15.75">
      <c r="A9" s="510" t="s">
        <v>10</v>
      </c>
      <c r="B9" s="509">
        <f t="shared" ref="B9:G9" si="8">SUM(B10:B14)</f>
        <v>770637</v>
      </c>
      <c r="C9" s="467">
        <f t="shared" ref="C9" si="9">SUM(C10:C14)</f>
        <v>784198.32000000007</v>
      </c>
      <c r="D9" s="467">
        <f t="shared" ref="D9" si="10">SUM(D10:D14)</f>
        <v>839000</v>
      </c>
      <c r="E9" s="467">
        <v>831941.01</v>
      </c>
      <c r="F9" s="467">
        <f t="shared" si="8"/>
        <v>794000</v>
      </c>
      <c r="G9" s="467">
        <f t="shared" si="8"/>
        <v>813000</v>
      </c>
      <c r="H9" s="467">
        <f t="shared" ref="H9" si="11">SUM(H10:H14)</f>
        <v>813000</v>
      </c>
    </row>
    <row r="10" spans="1:8" ht="15.75">
      <c r="A10" s="512" t="s">
        <v>11</v>
      </c>
      <c r="B10" s="434">
        <v>19482</v>
      </c>
      <c r="C10" s="434">
        <v>18503.810000000001</v>
      </c>
      <c r="D10" s="469">
        <v>19000</v>
      </c>
      <c r="E10" s="469">
        <v>20114.77</v>
      </c>
      <c r="F10" s="469">
        <v>20000</v>
      </c>
      <c r="G10" s="469">
        <v>20000</v>
      </c>
      <c r="H10" s="469">
        <v>20000</v>
      </c>
    </row>
    <row r="11" spans="1:8" ht="15.75">
      <c r="A11" s="512" t="s">
        <v>12</v>
      </c>
      <c r="B11" s="434">
        <v>22332</v>
      </c>
      <c r="C11" s="434">
        <v>24074</v>
      </c>
      <c r="D11" s="469">
        <v>30000</v>
      </c>
      <c r="E11" s="469">
        <v>21773.599999999999</v>
      </c>
      <c r="F11" s="469">
        <v>37000</v>
      </c>
      <c r="G11" s="469">
        <v>38000</v>
      </c>
      <c r="H11" s="469">
        <v>38000</v>
      </c>
    </row>
    <row r="12" spans="1:8" ht="15.75">
      <c r="A12" s="512" t="s">
        <v>13</v>
      </c>
      <c r="B12" s="434">
        <v>48023</v>
      </c>
      <c r="C12" s="434">
        <v>55029</v>
      </c>
      <c r="D12" s="469">
        <v>45000</v>
      </c>
      <c r="E12" s="469">
        <v>40750.76</v>
      </c>
      <c r="F12" s="469">
        <v>24000</v>
      </c>
      <c r="G12" s="469">
        <v>25000</v>
      </c>
      <c r="H12" s="469">
        <v>25000</v>
      </c>
    </row>
    <row r="13" spans="1:8" ht="15.75">
      <c r="A13" s="512" t="s">
        <v>14</v>
      </c>
      <c r="B13" s="434">
        <v>567850</v>
      </c>
      <c r="C13" s="434">
        <v>532861</v>
      </c>
      <c r="D13" s="469">
        <v>600000</v>
      </c>
      <c r="E13" s="469">
        <v>594612.69999999995</v>
      </c>
      <c r="F13" s="469">
        <v>570000</v>
      </c>
      <c r="G13" s="469">
        <v>580000</v>
      </c>
      <c r="H13" s="469">
        <v>580000</v>
      </c>
    </row>
    <row r="14" spans="1:8" ht="15.75">
      <c r="A14" s="512" t="s">
        <v>15</v>
      </c>
      <c r="B14" s="434">
        <v>112950</v>
      </c>
      <c r="C14" s="437">
        <v>153730.51</v>
      </c>
      <c r="D14" s="470">
        <v>145000</v>
      </c>
      <c r="E14" s="470">
        <v>154689.18</v>
      </c>
      <c r="F14" s="470">
        <v>143000</v>
      </c>
      <c r="G14" s="470">
        <v>150000</v>
      </c>
      <c r="H14" s="470">
        <v>150000</v>
      </c>
    </row>
    <row r="15" spans="1:8" ht="18">
      <c r="A15" s="513" t="s">
        <v>16</v>
      </c>
      <c r="B15" s="471">
        <f t="shared" ref="B15:H15" si="12">B16+B30+B54+B62</f>
        <v>4435215</v>
      </c>
      <c r="C15" s="471">
        <f t="shared" si="12"/>
        <v>4960166.6000000015</v>
      </c>
      <c r="D15" s="471">
        <f t="shared" si="12"/>
        <v>4921291</v>
      </c>
      <c r="E15" s="471">
        <f t="shared" si="12"/>
        <v>4861080.25</v>
      </c>
      <c r="F15" s="471">
        <f t="shared" si="12"/>
        <v>4748813</v>
      </c>
      <c r="G15" s="471">
        <f t="shared" si="12"/>
        <v>4879257</v>
      </c>
      <c r="H15" s="471">
        <f t="shared" si="12"/>
        <v>5046674</v>
      </c>
    </row>
    <row r="16" spans="1:8" ht="15.75">
      <c r="A16" s="508" t="s">
        <v>17</v>
      </c>
      <c r="B16" s="467">
        <v>666551</v>
      </c>
      <c r="C16" s="467">
        <f t="shared" ref="C16" si="13">SUM(C17:C29)</f>
        <v>820537.83000000007</v>
      </c>
      <c r="D16" s="467">
        <f t="shared" ref="D16:E16" si="14">SUM(D17:D29)</f>
        <v>672080</v>
      </c>
      <c r="E16" s="467">
        <f t="shared" si="14"/>
        <v>579021.26000000013</v>
      </c>
      <c r="F16" s="467">
        <f t="shared" ref="F16:G16" si="15">SUM(F17:F29)</f>
        <v>592600</v>
      </c>
      <c r="G16" s="467">
        <f t="shared" si="15"/>
        <v>614000</v>
      </c>
      <c r="H16" s="467">
        <f t="shared" ref="H16" si="16">SUM(H17:H29)</f>
        <v>615100</v>
      </c>
    </row>
    <row r="17" spans="1:8" ht="15.75">
      <c r="A17" s="436" t="s">
        <v>18</v>
      </c>
      <c r="B17" s="437">
        <v>58299</v>
      </c>
      <c r="C17" s="434">
        <v>67816.58</v>
      </c>
      <c r="D17" s="434">
        <v>70000</v>
      </c>
      <c r="E17" s="434">
        <v>55472.11</v>
      </c>
      <c r="F17" s="434">
        <v>60000</v>
      </c>
      <c r="G17" s="434">
        <v>65000</v>
      </c>
      <c r="H17" s="434">
        <v>65000</v>
      </c>
    </row>
    <row r="18" spans="1:8" ht="15.75">
      <c r="A18" s="436" t="s">
        <v>466</v>
      </c>
      <c r="B18" s="437"/>
      <c r="C18" s="434"/>
      <c r="D18" s="434"/>
      <c r="E18" s="434"/>
      <c r="F18" s="434">
        <v>14200</v>
      </c>
      <c r="G18" s="434">
        <v>15000</v>
      </c>
      <c r="H18" s="434">
        <v>15000</v>
      </c>
    </row>
    <row r="19" spans="1:8" ht="15.75">
      <c r="A19" s="436" t="s">
        <v>19</v>
      </c>
      <c r="B19" s="437">
        <v>24760</v>
      </c>
      <c r="C19" s="434">
        <v>6860.63</v>
      </c>
      <c r="D19" s="434">
        <v>7430</v>
      </c>
      <c r="E19" s="434">
        <v>7055.75</v>
      </c>
      <c r="F19" s="434">
        <v>1700</v>
      </c>
      <c r="G19" s="434">
        <v>2000</v>
      </c>
      <c r="H19" s="434">
        <v>2000</v>
      </c>
    </row>
    <row r="20" spans="1:8" ht="15.75">
      <c r="A20" s="436" t="s">
        <v>20</v>
      </c>
      <c r="B20" s="437">
        <v>1407</v>
      </c>
      <c r="C20" s="434">
        <v>1575.85</v>
      </c>
      <c r="D20" s="434">
        <v>1400</v>
      </c>
      <c r="E20" s="434">
        <v>1336.5</v>
      </c>
      <c r="F20" s="434">
        <v>1400</v>
      </c>
      <c r="G20" s="434">
        <v>1500</v>
      </c>
      <c r="H20" s="434">
        <v>1600</v>
      </c>
    </row>
    <row r="21" spans="1:8" ht="15.75">
      <c r="A21" s="436" t="s">
        <v>416</v>
      </c>
      <c r="B21" s="437">
        <v>398986</v>
      </c>
      <c r="C21" s="434">
        <v>456195</v>
      </c>
      <c r="D21" s="434">
        <v>413690</v>
      </c>
      <c r="E21" s="434">
        <v>373719.83</v>
      </c>
      <c r="F21" s="434">
        <v>380000</v>
      </c>
      <c r="G21" s="434">
        <v>390000</v>
      </c>
      <c r="H21" s="434">
        <v>390000</v>
      </c>
    </row>
    <row r="22" spans="1:8" ht="15.75">
      <c r="A22" s="436" t="s">
        <v>417</v>
      </c>
      <c r="B22" s="437"/>
      <c r="C22" s="434">
        <v>91751.67</v>
      </c>
      <c r="D22" s="434">
        <v>18310</v>
      </c>
      <c r="E22" s="434"/>
      <c r="F22" s="434"/>
      <c r="G22" s="434"/>
      <c r="H22" s="434"/>
    </row>
    <row r="23" spans="1:8" ht="15.75">
      <c r="A23" s="436" t="s">
        <v>22</v>
      </c>
      <c r="B23" s="437">
        <v>44754</v>
      </c>
      <c r="C23" s="434">
        <v>47177</v>
      </c>
      <c r="D23" s="434">
        <v>38500</v>
      </c>
      <c r="E23" s="434">
        <v>35342.42</v>
      </c>
      <c r="F23" s="434">
        <v>36000</v>
      </c>
      <c r="G23" s="434">
        <v>38000</v>
      </c>
      <c r="H23" s="434">
        <v>38000</v>
      </c>
    </row>
    <row r="24" spans="1:8" ht="15.75">
      <c r="A24" s="436" t="s">
        <v>23</v>
      </c>
      <c r="B24" s="437">
        <v>73634</v>
      </c>
      <c r="C24" s="434">
        <v>61268.39</v>
      </c>
      <c r="D24" s="434">
        <v>61460</v>
      </c>
      <c r="E24" s="434">
        <v>44520.53</v>
      </c>
      <c r="F24" s="434">
        <v>35000</v>
      </c>
      <c r="G24" s="434">
        <v>35000</v>
      </c>
      <c r="H24" s="434">
        <v>35000</v>
      </c>
    </row>
    <row r="25" spans="1:8" ht="15.75">
      <c r="A25" s="436" t="s">
        <v>24</v>
      </c>
      <c r="B25" s="437">
        <v>5332</v>
      </c>
      <c r="C25" s="434">
        <v>5331.96</v>
      </c>
      <c r="D25" s="434">
        <v>5340</v>
      </c>
      <c r="E25" s="434">
        <v>5331.96</v>
      </c>
      <c r="F25" s="434">
        <v>5400</v>
      </c>
      <c r="G25" s="434">
        <v>5500</v>
      </c>
      <c r="H25" s="434">
        <v>5500</v>
      </c>
    </row>
    <row r="26" spans="1:8" ht="15.75">
      <c r="A26" s="436" t="s">
        <v>25</v>
      </c>
      <c r="B26" s="437">
        <v>16675</v>
      </c>
      <c r="C26" s="434">
        <v>16795.09</v>
      </c>
      <c r="D26" s="434">
        <v>21000</v>
      </c>
      <c r="E26" s="434">
        <v>17981.3</v>
      </c>
      <c r="F26" s="434">
        <v>18000</v>
      </c>
      <c r="G26" s="434">
        <v>19000</v>
      </c>
      <c r="H26" s="434">
        <v>19000</v>
      </c>
    </row>
    <row r="27" spans="1:8" ht="15.75">
      <c r="A27" s="436" t="s">
        <v>26</v>
      </c>
      <c r="B27" s="437">
        <v>31206</v>
      </c>
      <c r="C27" s="434">
        <v>24856.66</v>
      </c>
      <c r="D27" s="434">
        <v>23160</v>
      </c>
      <c r="E27" s="434">
        <v>25473.8</v>
      </c>
      <c r="F27" s="434">
        <v>24500</v>
      </c>
      <c r="G27" s="434">
        <v>25000</v>
      </c>
      <c r="H27" s="434">
        <v>25000</v>
      </c>
    </row>
    <row r="28" spans="1:8" ht="15.75">
      <c r="A28" s="436" t="s">
        <v>27</v>
      </c>
      <c r="B28" s="434"/>
      <c r="C28" s="434">
        <v>30000</v>
      </c>
      <c r="D28" s="434">
        <v>3000</v>
      </c>
      <c r="E28" s="434">
        <v>200</v>
      </c>
      <c r="F28" s="434"/>
      <c r="G28" s="434"/>
      <c r="H28" s="434"/>
    </row>
    <row r="29" spans="1:8" ht="15.75">
      <c r="A29" s="511" t="s">
        <v>28</v>
      </c>
      <c r="B29" s="468">
        <v>11498</v>
      </c>
      <c r="C29" s="472">
        <v>10909</v>
      </c>
      <c r="D29" s="472">
        <v>8790</v>
      </c>
      <c r="E29" s="472">
        <v>12587.06</v>
      </c>
      <c r="F29" s="472">
        <v>16400</v>
      </c>
      <c r="G29" s="472">
        <v>18000</v>
      </c>
      <c r="H29" s="472">
        <v>19000</v>
      </c>
    </row>
    <row r="30" spans="1:8" ht="15.75">
      <c r="A30" s="508" t="s">
        <v>555</v>
      </c>
      <c r="B30" s="509">
        <f t="shared" ref="B30:G30" si="17">SUM(B31:B53)</f>
        <v>328110</v>
      </c>
      <c r="C30" s="467">
        <f t="shared" ref="C30:E30" si="18">SUM(C31:C53)</f>
        <v>421570.87</v>
      </c>
      <c r="D30" s="467">
        <f t="shared" si="18"/>
        <v>390635</v>
      </c>
      <c r="E30" s="467">
        <f t="shared" si="18"/>
        <v>324240.11</v>
      </c>
      <c r="F30" s="467">
        <f t="shared" si="17"/>
        <v>349500</v>
      </c>
      <c r="G30" s="467">
        <f t="shared" si="17"/>
        <v>326950</v>
      </c>
      <c r="H30" s="467">
        <f t="shared" ref="H30" si="19">SUM(H31:H53)</f>
        <v>329850</v>
      </c>
    </row>
    <row r="31" spans="1:8" ht="15.75">
      <c r="A31" s="436" t="s">
        <v>30</v>
      </c>
      <c r="B31" s="437">
        <v>136694</v>
      </c>
      <c r="C31" s="434">
        <v>153100</v>
      </c>
      <c r="D31" s="434">
        <v>140000</v>
      </c>
      <c r="E31" s="434">
        <v>116000</v>
      </c>
      <c r="F31" s="434">
        <v>116000</v>
      </c>
      <c r="G31" s="434">
        <v>120000</v>
      </c>
      <c r="H31" s="434">
        <v>120000</v>
      </c>
    </row>
    <row r="32" spans="1:8" ht="15.75">
      <c r="A32" s="436" t="s">
        <v>31</v>
      </c>
      <c r="B32" s="437">
        <v>16818</v>
      </c>
      <c r="C32" s="437">
        <v>26328.1</v>
      </c>
      <c r="D32" s="437">
        <v>25450</v>
      </c>
      <c r="E32" s="437">
        <v>21849</v>
      </c>
      <c r="F32" s="437">
        <v>23050</v>
      </c>
      <c r="G32" s="437">
        <v>23050</v>
      </c>
      <c r="H32" s="437">
        <v>23050</v>
      </c>
    </row>
    <row r="33" spans="1:8" ht="15.75">
      <c r="A33" s="436" t="s">
        <v>32</v>
      </c>
      <c r="B33" s="437">
        <v>3136</v>
      </c>
      <c r="C33" s="434">
        <v>5755.5</v>
      </c>
      <c r="D33" s="434">
        <v>6400</v>
      </c>
      <c r="E33" s="434">
        <v>5873</v>
      </c>
      <c r="F33" s="434">
        <v>5900</v>
      </c>
      <c r="G33" s="434">
        <v>6000</v>
      </c>
      <c r="H33" s="434">
        <v>6000</v>
      </c>
    </row>
    <row r="34" spans="1:8" ht="15.75">
      <c r="A34" s="436" t="s">
        <v>33</v>
      </c>
      <c r="B34" s="437">
        <v>1435</v>
      </c>
      <c r="C34" s="434">
        <v>1766</v>
      </c>
      <c r="D34" s="434">
        <v>1700</v>
      </c>
      <c r="E34" s="434">
        <v>1675</v>
      </c>
      <c r="F34" s="434">
        <v>1700</v>
      </c>
      <c r="G34" s="434">
        <v>1800</v>
      </c>
      <c r="H34" s="434">
        <v>1800</v>
      </c>
    </row>
    <row r="35" spans="1:8" ht="15.75">
      <c r="A35" s="436" t="s">
        <v>34</v>
      </c>
      <c r="B35" s="437">
        <v>1048</v>
      </c>
      <c r="C35" s="434">
        <v>699</v>
      </c>
      <c r="D35" s="434">
        <v>1100</v>
      </c>
      <c r="E35" s="434">
        <v>854</v>
      </c>
      <c r="F35" s="434">
        <v>1000</v>
      </c>
      <c r="G35" s="434">
        <v>1000</v>
      </c>
      <c r="H35" s="434">
        <v>1000</v>
      </c>
    </row>
    <row r="36" spans="1:8" ht="15.75">
      <c r="A36" s="436" t="s">
        <v>35</v>
      </c>
      <c r="B36" s="437">
        <v>21324</v>
      </c>
      <c r="C36" s="434">
        <v>27516</v>
      </c>
      <c r="D36" s="434">
        <v>29000</v>
      </c>
      <c r="E36" s="434">
        <v>26305</v>
      </c>
      <c r="F36" s="434">
        <v>27000</v>
      </c>
      <c r="G36" s="434">
        <v>30000</v>
      </c>
      <c r="H36" s="434">
        <v>32000</v>
      </c>
    </row>
    <row r="37" spans="1:8" ht="15.75">
      <c r="A37" s="436" t="s">
        <v>36</v>
      </c>
      <c r="B37" s="437">
        <v>24953</v>
      </c>
      <c r="C37" s="437">
        <v>89222.97</v>
      </c>
      <c r="D37" s="434">
        <v>50000</v>
      </c>
      <c r="E37" s="434">
        <v>24671.11</v>
      </c>
      <c r="F37" s="434">
        <v>53000</v>
      </c>
      <c r="G37" s="434">
        <v>13000</v>
      </c>
      <c r="H37" s="434">
        <v>13000</v>
      </c>
    </row>
    <row r="38" spans="1:8" ht="15.75">
      <c r="A38" s="436" t="s">
        <v>38</v>
      </c>
      <c r="B38" s="437">
        <v>10746</v>
      </c>
      <c r="C38" s="434">
        <v>8709.91</v>
      </c>
      <c r="D38" s="437">
        <v>13000</v>
      </c>
      <c r="E38" s="437">
        <v>7172</v>
      </c>
      <c r="F38" s="437">
        <v>8000</v>
      </c>
      <c r="G38" s="437">
        <v>9000</v>
      </c>
      <c r="H38" s="437">
        <v>9000</v>
      </c>
    </row>
    <row r="39" spans="1:8" ht="15.75">
      <c r="A39" s="436" t="s">
        <v>39</v>
      </c>
      <c r="B39" s="437">
        <v>3844</v>
      </c>
      <c r="C39" s="437">
        <v>8196.74</v>
      </c>
      <c r="D39" s="437">
        <v>3265</v>
      </c>
      <c r="E39" s="437">
        <v>6298</v>
      </c>
      <c r="F39" s="437">
        <v>3050</v>
      </c>
      <c r="G39" s="437">
        <v>4000</v>
      </c>
      <c r="H39" s="437">
        <v>4200</v>
      </c>
    </row>
    <row r="40" spans="1:8" ht="15.75">
      <c r="A40" s="436" t="s">
        <v>40</v>
      </c>
      <c r="B40" s="434">
        <v>200</v>
      </c>
      <c r="C40" s="434"/>
      <c r="D40" s="437"/>
      <c r="E40" s="437"/>
      <c r="F40" s="437"/>
      <c r="G40" s="437"/>
      <c r="H40" s="437"/>
    </row>
    <row r="41" spans="1:8" ht="15.75">
      <c r="A41" s="465" t="s">
        <v>536</v>
      </c>
      <c r="B41" s="437">
        <v>17293</v>
      </c>
      <c r="C41" s="434">
        <v>18085.310000000001</v>
      </c>
      <c r="D41" s="437">
        <v>19920</v>
      </c>
      <c r="E41" s="437">
        <v>18031</v>
      </c>
      <c r="F41" s="437">
        <v>18000</v>
      </c>
      <c r="G41" s="437">
        <v>20900</v>
      </c>
      <c r="H41" s="437">
        <v>20900</v>
      </c>
    </row>
    <row r="42" spans="1:8" ht="15.75">
      <c r="A42" s="465" t="s">
        <v>42</v>
      </c>
      <c r="B42" s="437">
        <v>32993</v>
      </c>
      <c r="C42" s="434">
        <v>12196.55</v>
      </c>
      <c r="D42" s="437">
        <v>30000</v>
      </c>
      <c r="E42" s="437">
        <v>24438</v>
      </c>
      <c r="F42" s="437">
        <v>20000</v>
      </c>
      <c r="G42" s="437">
        <v>20000</v>
      </c>
      <c r="H42" s="437">
        <v>20000</v>
      </c>
    </row>
    <row r="43" spans="1:8" ht="15.75">
      <c r="A43" s="436" t="s">
        <v>43</v>
      </c>
      <c r="B43" s="437">
        <v>10052</v>
      </c>
      <c r="C43" s="434"/>
      <c r="D43" s="437"/>
      <c r="E43" s="437"/>
      <c r="F43" s="437"/>
      <c r="G43" s="437"/>
      <c r="H43" s="437"/>
    </row>
    <row r="44" spans="1:8" ht="15.75">
      <c r="A44" s="465" t="s">
        <v>44</v>
      </c>
      <c r="B44" s="437">
        <v>26037</v>
      </c>
      <c r="C44" s="434">
        <v>14384</v>
      </c>
      <c r="D44" s="434">
        <v>20000</v>
      </c>
      <c r="E44" s="434">
        <v>11624</v>
      </c>
      <c r="F44" s="434">
        <v>12000</v>
      </c>
      <c r="G44" s="434">
        <v>15000</v>
      </c>
      <c r="H44" s="434">
        <v>15000</v>
      </c>
    </row>
    <row r="45" spans="1:8" ht="15.75">
      <c r="A45" s="465" t="s">
        <v>45</v>
      </c>
      <c r="B45" s="434"/>
      <c r="C45" s="434">
        <v>36094.25</v>
      </c>
      <c r="D45" s="434">
        <v>33000</v>
      </c>
      <c r="E45" s="434">
        <v>44797</v>
      </c>
      <c r="F45" s="434">
        <v>46000</v>
      </c>
      <c r="G45" s="434">
        <v>48000</v>
      </c>
      <c r="H45" s="434">
        <v>48000</v>
      </c>
    </row>
    <row r="46" spans="1:8" ht="15.75">
      <c r="A46" s="465" t="s">
        <v>46</v>
      </c>
      <c r="B46" s="434"/>
      <c r="C46" s="434">
        <v>2852</v>
      </c>
      <c r="D46" s="434">
        <v>4000</v>
      </c>
      <c r="E46" s="434"/>
      <c r="F46" s="434"/>
      <c r="G46" s="434"/>
      <c r="H46" s="434"/>
    </row>
    <row r="47" spans="1:8" ht="15.75">
      <c r="A47" s="465" t="s">
        <v>47</v>
      </c>
      <c r="B47" s="434"/>
      <c r="C47" s="434">
        <v>2196.21</v>
      </c>
      <c r="D47" s="434">
        <v>2000</v>
      </c>
      <c r="E47" s="434">
        <v>2011</v>
      </c>
      <c r="F47" s="434">
        <v>2200</v>
      </c>
      <c r="G47" s="434">
        <v>2400</v>
      </c>
      <c r="H47" s="434">
        <v>2600</v>
      </c>
    </row>
    <row r="48" spans="1:8" ht="15.75">
      <c r="A48" s="465" t="s">
        <v>50</v>
      </c>
      <c r="B48" s="437">
        <v>1569</v>
      </c>
      <c r="C48" s="434">
        <v>476.6</v>
      </c>
      <c r="D48" s="434">
        <v>1000</v>
      </c>
      <c r="E48" s="434">
        <v>38</v>
      </c>
      <c r="F48" s="434">
        <v>0</v>
      </c>
      <c r="G48" s="434">
        <v>0</v>
      </c>
      <c r="H48" s="434">
        <v>0</v>
      </c>
    </row>
    <row r="49" spans="1:8" ht="15.75">
      <c r="A49" s="436" t="s">
        <v>51</v>
      </c>
      <c r="B49" s="437">
        <v>12779</v>
      </c>
      <c r="C49" s="434">
        <v>13354.2</v>
      </c>
      <c r="D49" s="434">
        <v>10000</v>
      </c>
      <c r="E49" s="434">
        <v>12091</v>
      </c>
      <c r="F49" s="434">
        <v>12000</v>
      </c>
      <c r="G49" s="434">
        <v>12000</v>
      </c>
      <c r="H49" s="434">
        <v>12500</v>
      </c>
    </row>
    <row r="50" spans="1:8" ht="15.75">
      <c r="A50" s="436" t="s">
        <v>52</v>
      </c>
      <c r="B50" s="437">
        <v>3660</v>
      </c>
      <c r="C50" s="434"/>
      <c r="D50" s="434"/>
      <c r="E50" s="434"/>
      <c r="F50" s="434"/>
      <c r="G50" s="434"/>
      <c r="H50" s="434"/>
    </row>
    <row r="51" spans="1:8" ht="15.75">
      <c r="A51" s="436" t="s">
        <v>53</v>
      </c>
      <c r="B51" s="437">
        <v>2700</v>
      </c>
      <c r="C51" s="434"/>
      <c r="D51" s="434"/>
      <c r="E51" s="434"/>
      <c r="F51" s="434"/>
      <c r="G51" s="434"/>
      <c r="H51" s="434"/>
    </row>
    <row r="52" spans="1:8" ht="15.75">
      <c r="A52" s="436" t="s">
        <v>54</v>
      </c>
      <c r="B52" s="437">
        <v>178</v>
      </c>
      <c r="C52" s="434"/>
      <c r="D52" s="434"/>
      <c r="E52" s="434"/>
      <c r="F52" s="434"/>
      <c r="G52" s="434"/>
      <c r="H52" s="434"/>
    </row>
    <row r="53" spans="1:8" ht="15.75">
      <c r="A53" s="436" t="s">
        <v>55</v>
      </c>
      <c r="B53" s="472">
        <v>651</v>
      </c>
      <c r="C53" s="468">
        <v>637.53</v>
      </c>
      <c r="D53" s="468">
        <v>800</v>
      </c>
      <c r="E53" s="468">
        <v>513</v>
      </c>
      <c r="F53" s="468">
        <v>600</v>
      </c>
      <c r="G53" s="468">
        <v>800</v>
      </c>
      <c r="H53" s="468">
        <v>800</v>
      </c>
    </row>
    <row r="54" spans="1:8" ht="15.75">
      <c r="A54" s="510" t="s">
        <v>56</v>
      </c>
      <c r="B54" s="509">
        <f t="shared" ref="B54:H54" si="20">SUM(B55:B61)</f>
        <v>315877</v>
      </c>
      <c r="C54" s="467">
        <f t="shared" si="20"/>
        <v>416718.62</v>
      </c>
      <c r="D54" s="467">
        <f t="shared" si="20"/>
        <v>338212</v>
      </c>
      <c r="E54" s="467">
        <f t="shared" si="20"/>
        <v>445543.88</v>
      </c>
      <c r="F54" s="467">
        <f t="shared" si="20"/>
        <v>409530</v>
      </c>
      <c r="G54" s="467">
        <f t="shared" si="20"/>
        <v>391250</v>
      </c>
      <c r="H54" s="467">
        <f t="shared" si="20"/>
        <v>393650</v>
      </c>
    </row>
    <row r="55" spans="1:8" ht="15.75">
      <c r="A55" s="436" t="s">
        <v>56</v>
      </c>
      <c r="B55" s="434">
        <v>76101</v>
      </c>
      <c r="C55" s="434">
        <v>155999</v>
      </c>
      <c r="D55" s="437">
        <v>61108</v>
      </c>
      <c r="E55" s="437">
        <v>170851</v>
      </c>
      <c r="F55" s="437">
        <v>133000</v>
      </c>
      <c r="G55" s="437">
        <v>114000</v>
      </c>
      <c r="H55" s="437">
        <v>114000</v>
      </c>
    </row>
    <row r="56" spans="1:8" ht="15.75">
      <c r="A56" s="436" t="s">
        <v>58</v>
      </c>
      <c r="B56" s="434">
        <v>1744</v>
      </c>
      <c r="C56" s="434">
        <v>147.94</v>
      </c>
      <c r="D56" s="473">
        <v>100</v>
      </c>
      <c r="E56" s="473">
        <v>695</v>
      </c>
      <c r="F56" s="473">
        <v>100</v>
      </c>
      <c r="G56" s="473">
        <v>100</v>
      </c>
      <c r="H56" s="473">
        <v>100</v>
      </c>
    </row>
    <row r="57" spans="1:8" ht="15.75">
      <c r="A57" s="436" t="s">
        <v>59</v>
      </c>
      <c r="B57" s="434">
        <v>34105</v>
      </c>
      <c r="C57" s="434">
        <v>4901.83</v>
      </c>
      <c r="D57" s="437">
        <v>6584</v>
      </c>
      <c r="E57" s="437">
        <v>5119</v>
      </c>
      <c r="F57" s="437">
        <v>5660</v>
      </c>
      <c r="G57" s="437">
        <v>8000</v>
      </c>
      <c r="H57" s="437">
        <v>9000</v>
      </c>
    </row>
    <row r="58" spans="1:8" ht="15.75">
      <c r="A58" s="436" t="s">
        <v>537</v>
      </c>
      <c r="B58" s="434">
        <v>9012</v>
      </c>
      <c r="C58" s="434">
        <v>11689.36</v>
      </c>
      <c r="D58" s="437">
        <v>12580</v>
      </c>
      <c r="E58" s="437">
        <v>10255.36</v>
      </c>
      <c r="F58" s="437">
        <v>8000</v>
      </c>
      <c r="G58" s="437">
        <v>9000</v>
      </c>
      <c r="H58" s="437">
        <v>9000</v>
      </c>
    </row>
    <row r="59" spans="1:8" ht="15.75">
      <c r="A59" s="436" t="s">
        <v>62</v>
      </c>
      <c r="B59" s="434">
        <v>351</v>
      </c>
      <c r="C59" s="434">
        <v>406.49</v>
      </c>
      <c r="D59" s="434">
        <v>350</v>
      </c>
      <c r="E59" s="434">
        <v>361</v>
      </c>
      <c r="F59" s="434">
        <v>350</v>
      </c>
      <c r="G59" s="434">
        <v>350</v>
      </c>
      <c r="H59" s="434">
        <v>350</v>
      </c>
    </row>
    <row r="60" spans="1:8" ht="15.75">
      <c r="A60" s="436" t="s">
        <v>63</v>
      </c>
      <c r="B60" s="434">
        <v>194564</v>
      </c>
      <c r="C60" s="434">
        <v>243574</v>
      </c>
      <c r="D60" s="437">
        <v>257490</v>
      </c>
      <c r="E60" s="437">
        <v>258262.52</v>
      </c>
      <c r="F60" s="437">
        <v>258370</v>
      </c>
      <c r="G60" s="437">
        <v>259800</v>
      </c>
      <c r="H60" s="437">
        <v>261200</v>
      </c>
    </row>
    <row r="61" spans="1:8" ht="15.75">
      <c r="A61" s="436" t="s">
        <v>465</v>
      </c>
      <c r="B61" s="434"/>
      <c r="C61" s="434"/>
      <c r="D61" s="437"/>
      <c r="E61" s="437"/>
      <c r="F61" s="437">
        <v>4050</v>
      </c>
      <c r="G61" s="437"/>
      <c r="H61" s="437"/>
    </row>
    <row r="62" spans="1:8" ht="15.75">
      <c r="A62" s="514" t="s">
        <v>556</v>
      </c>
      <c r="B62" s="515">
        <f t="shared" ref="B62:H62" si="21">SUM(B63:B107)</f>
        <v>3124677</v>
      </c>
      <c r="C62" s="535">
        <f t="shared" si="21"/>
        <v>3301339.2800000012</v>
      </c>
      <c r="D62" s="535">
        <f t="shared" si="21"/>
        <v>3520364</v>
      </c>
      <c r="E62" s="535">
        <f t="shared" si="21"/>
        <v>3512275</v>
      </c>
      <c r="F62" s="535">
        <f t="shared" si="21"/>
        <v>3397183</v>
      </c>
      <c r="G62" s="535">
        <f t="shared" si="21"/>
        <v>3547057</v>
      </c>
      <c r="H62" s="535">
        <f t="shared" si="21"/>
        <v>3708074</v>
      </c>
    </row>
    <row r="63" spans="1:8" ht="15.75">
      <c r="A63" s="436" t="s">
        <v>68</v>
      </c>
      <c r="B63" s="437">
        <v>15716</v>
      </c>
      <c r="C63" s="516">
        <v>17714.64</v>
      </c>
      <c r="D63" s="474">
        <v>18770</v>
      </c>
      <c r="E63" s="474">
        <v>18770</v>
      </c>
      <c r="F63" s="474">
        <v>15810</v>
      </c>
      <c r="G63" s="474">
        <v>17715</v>
      </c>
      <c r="H63" s="474">
        <v>17715</v>
      </c>
    </row>
    <row r="64" spans="1:8" ht="15.75">
      <c r="A64" s="436" t="s">
        <v>467</v>
      </c>
      <c r="B64" s="437">
        <v>2500</v>
      </c>
      <c r="C64" s="516"/>
      <c r="D64" s="474">
        <v>2440</v>
      </c>
      <c r="E64" s="474">
        <v>2440</v>
      </c>
      <c r="F64" s="474"/>
      <c r="G64" s="474"/>
      <c r="H64" s="474"/>
    </row>
    <row r="65" spans="1:8" ht="15.75">
      <c r="A65" s="436" t="s">
        <v>396</v>
      </c>
      <c r="B65" s="437">
        <v>213</v>
      </c>
      <c r="C65" s="516">
        <v>32</v>
      </c>
      <c r="D65" s="474"/>
      <c r="E65" s="474"/>
      <c r="F65" s="474"/>
      <c r="G65" s="474"/>
      <c r="H65" s="474"/>
    </row>
    <row r="66" spans="1:8" ht="15.75">
      <c r="A66" s="436" t="s">
        <v>442</v>
      </c>
      <c r="B66" s="437"/>
      <c r="C66" s="516">
        <v>500</v>
      </c>
      <c r="D66" s="474"/>
      <c r="E66" s="474"/>
      <c r="F66" s="474"/>
      <c r="G66" s="474"/>
      <c r="H66" s="474"/>
    </row>
    <row r="67" spans="1:8" ht="15.75">
      <c r="A67" s="436" t="s">
        <v>404</v>
      </c>
      <c r="B67" s="437">
        <v>1000</v>
      </c>
      <c r="C67" s="516"/>
      <c r="D67" s="474"/>
      <c r="E67" s="474"/>
      <c r="F67" s="474"/>
      <c r="G67" s="474"/>
      <c r="H67" s="474"/>
    </row>
    <row r="68" spans="1:8" ht="15.75">
      <c r="A68" s="436" t="s">
        <v>72</v>
      </c>
      <c r="B68" s="437">
        <v>886</v>
      </c>
      <c r="C68" s="516">
        <v>936</v>
      </c>
      <c r="D68" s="474">
        <v>1040</v>
      </c>
      <c r="E68" s="474">
        <v>1040</v>
      </c>
      <c r="F68" s="474"/>
      <c r="G68" s="474"/>
      <c r="H68" s="474"/>
    </row>
    <row r="69" spans="1:8" ht="15.75">
      <c r="A69" s="436" t="s">
        <v>397</v>
      </c>
      <c r="B69" s="434"/>
      <c r="C69" s="516"/>
      <c r="D69" s="474">
        <v>1000</v>
      </c>
      <c r="E69" s="474">
        <v>1000</v>
      </c>
      <c r="F69" s="474"/>
      <c r="G69" s="474"/>
      <c r="H69" s="474"/>
    </row>
    <row r="70" spans="1:8" ht="15.75">
      <c r="A70" s="436" t="s">
        <v>468</v>
      </c>
      <c r="B70" s="434"/>
      <c r="C70" s="516"/>
      <c r="D70" s="474"/>
      <c r="E70" s="474">
        <v>200</v>
      </c>
      <c r="F70" s="474"/>
      <c r="G70" s="474"/>
      <c r="H70" s="474"/>
    </row>
    <row r="71" spans="1:8" ht="15.75">
      <c r="A71" s="436" t="s">
        <v>419</v>
      </c>
      <c r="B71" s="434">
        <v>7875</v>
      </c>
      <c r="C71" s="516"/>
      <c r="D71" s="474"/>
      <c r="E71" s="474"/>
      <c r="F71" s="474"/>
      <c r="G71" s="474"/>
      <c r="H71" s="474"/>
    </row>
    <row r="72" spans="1:8" ht="15.75">
      <c r="A72" s="436" t="s">
        <v>443</v>
      </c>
      <c r="B72" s="434"/>
      <c r="C72" s="516">
        <v>6132</v>
      </c>
      <c r="D72" s="474"/>
      <c r="E72" s="474"/>
      <c r="F72" s="474"/>
      <c r="G72" s="474"/>
      <c r="H72" s="474"/>
    </row>
    <row r="73" spans="1:8" ht="15.75">
      <c r="A73" s="436" t="s">
        <v>420</v>
      </c>
      <c r="B73" s="434"/>
      <c r="C73" s="516">
        <v>4200</v>
      </c>
      <c r="D73" s="474"/>
      <c r="E73" s="474"/>
      <c r="F73" s="474"/>
      <c r="G73" s="474"/>
      <c r="H73" s="474"/>
    </row>
    <row r="74" spans="1:8" ht="15.75">
      <c r="A74" s="436" t="s">
        <v>421</v>
      </c>
      <c r="B74" s="434"/>
      <c r="C74" s="516">
        <v>7500</v>
      </c>
      <c r="D74" s="474"/>
      <c r="E74" s="474"/>
      <c r="F74" s="474"/>
      <c r="G74" s="474"/>
      <c r="H74" s="474"/>
    </row>
    <row r="75" spans="1:8" ht="15.75">
      <c r="A75" s="436" t="s">
        <v>422</v>
      </c>
      <c r="B75" s="434"/>
      <c r="C75" s="516">
        <v>2000</v>
      </c>
      <c r="D75" s="474"/>
      <c r="E75" s="474"/>
      <c r="F75" s="474"/>
      <c r="G75" s="474"/>
      <c r="H75" s="474"/>
    </row>
    <row r="76" spans="1:8" ht="15.75">
      <c r="A76" s="436" t="s">
        <v>76</v>
      </c>
      <c r="B76" s="434"/>
      <c r="C76" s="517"/>
      <c r="D76" s="434">
        <v>130000</v>
      </c>
      <c r="E76" s="434">
        <v>126355</v>
      </c>
      <c r="F76" s="434">
        <v>1998</v>
      </c>
      <c r="G76" s="474"/>
      <c r="H76" s="474"/>
    </row>
    <row r="77" spans="1:8" ht="15.75">
      <c r="A77" s="436" t="s">
        <v>78</v>
      </c>
      <c r="B77" s="434">
        <v>40</v>
      </c>
      <c r="C77" s="516">
        <v>480</v>
      </c>
      <c r="D77" s="474"/>
      <c r="E77" s="474"/>
      <c r="F77" s="474"/>
      <c r="G77" s="474"/>
      <c r="H77" s="474"/>
    </row>
    <row r="78" spans="1:8" ht="15.75">
      <c r="A78" s="436" t="s">
        <v>473</v>
      </c>
      <c r="B78" s="434"/>
      <c r="C78" s="475"/>
      <c r="D78" s="474">
        <v>10838</v>
      </c>
      <c r="E78" s="474">
        <v>10838</v>
      </c>
      <c r="F78" s="474">
        <v>25300</v>
      </c>
      <c r="G78" s="474"/>
      <c r="H78" s="474"/>
    </row>
    <row r="79" spans="1:8" ht="15.75">
      <c r="A79" s="436" t="s">
        <v>80</v>
      </c>
      <c r="B79" s="437">
        <v>3619</v>
      </c>
      <c r="C79" s="475"/>
      <c r="D79" s="475"/>
      <c r="E79" s="475"/>
      <c r="F79" s="475"/>
      <c r="G79" s="474"/>
      <c r="H79" s="474"/>
    </row>
    <row r="80" spans="1:8" ht="15.75">
      <c r="A80" s="436" t="s">
        <v>81</v>
      </c>
      <c r="B80" s="437">
        <v>168060</v>
      </c>
      <c r="C80" s="434">
        <v>175440</v>
      </c>
      <c r="D80" s="474">
        <v>175440</v>
      </c>
      <c r="E80" s="474">
        <v>175440</v>
      </c>
      <c r="F80" s="474">
        <v>131640</v>
      </c>
      <c r="G80" s="474">
        <v>153840</v>
      </c>
      <c r="H80" s="474">
        <v>153840</v>
      </c>
    </row>
    <row r="81" spans="1:8" ht="15.75">
      <c r="A81" s="436" t="s">
        <v>83</v>
      </c>
      <c r="B81" s="437">
        <v>12983</v>
      </c>
      <c r="C81" s="434">
        <v>13161.04</v>
      </c>
      <c r="D81" s="434">
        <v>13470</v>
      </c>
      <c r="E81" s="434">
        <v>13470</v>
      </c>
      <c r="F81" s="434">
        <v>12387</v>
      </c>
      <c r="G81" s="434">
        <v>12400</v>
      </c>
      <c r="H81" s="434">
        <v>12400</v>
      </c>
    </row>
    <row r="82" spans="1:8" ht="15.75">
      <c r="A82" s="465" t="s">
        <v>84</v>
      </c>
      <c r="B82" s="437">
        <v>2596710</v>
      </c>
      <c r="C82" s="434">
        <v>2669282</v>
      </c>
      <c r="D82" s="434">
        <v>2791139</v>
      </c>
      <c r="E82" s="434">
        <v>2791139</v>
      </c>
      <c r="F82" s="434">
        <v>2905302</v>
      </c>
      <c r="G82" s="434">
        <v>3050568</v>
      </c>
      <c r="H82" s="434">
        <v>3203097</v>
      </c>
    </row>
    <row r="83" spans="1:8" ht="15.75">
      <c r="A83" s="465" t="s">
        <v>85</v>
      </c>
      <c r="B83" s="437">
        <v>21990</v>
      </c>
      <c r="C83" s="434">
        <v>21799.200000000001</v>
      </c>
      <c r="D83" s="434">
        <v>22000</v>
      </c>
      <c r="E83" s="434">
        <v>21639</v>
      </c>
      <c r="F83" s="434">
        <v>21482</v>
      </c>
      <c r="G83" s="434">
        <v>21500</v>
      </c>
      <c r="H83" s="434">
        <v>21500</v>
      </c>
    </row>
    <row r="84" spans="1:8" ht="15.75">
      <c r="A84" s="465" t="s">
        <v>86</v>
      </c>
      <c r="B84" s="437">
        <v>11535</v>
      </c>
      <c r="C84" s="434">
        <v>11397.21</v>
      </c>
      <c r="D84" s="434">
        <v>11535</v>
      </c>
      <c r="E84" s="434">
        <v>11364</v>
      </c>
      <c r="F84" s="434">
        <v>11329</v>
      </c>
      <c r="G84" s="434">
        <v>11400</v>
      </c>
      <c r="H84" s="434">
        <v>11400</v>
      </c>
    </row>
    <row r="85" spans="1:8" ht="15.75">
      <c r="A85" s="465" t="s">
        <v>87</v>
      </c>
      <c r="B85" s="437">
        <v>1254</v>
      </c>
      <c r="C85" s="434">
        <v>1270.6600000000001</v>
      </c>
      <c r="D85" s="434">
        <v>1260</v>
      </c>
      <c r="E85" s="434">
        <v>1005</v>
      </c>
      <c r="F85" s="434">
        <v>998</v>
      </c>
      <c r="G85" s="434">
        <v>1000</v>
      </c>
      <c r="H85" s="434">
        <v>1000</v>
      </c>
    </row>
    <row r="86" spans="1:8" ht="15.75">
      <c r="A86" s="465" t="s">
        <v>88</v>
      </c>
      <c r="B86" s="434">
        <v>2109</v>
      </c>
      <c r="C86" s="434">
        <v>2459.56</v>
      </c>
      <c r="D86" s="434">
        <v>2181</v>
      </c>
      <c r="E86" s="434">
        <v>2181</v>
      </c>
      <c r="F86" s="434">
        <v>2163</v>
      </c>
      <c r="G86" s="434">
        <v>2200</v>
      </c>
      <c r="H86" s="434">
        <v>2200</v>
      </c>
    </row>
    <row r="87" spans="1:8" ht="15.75">
      <c r="A87" s="465" t="s">
        <v>89</v>
      </c>
      <c r="B87" s="437">
        <v>7803</v>
      </c>
      <c r="C87" s="434">
        <v>7735.2</v>
      </c>
      <c r="D87" s="434">
        <v>7805</v>
      </c>
      <c r="E87" s="434">
        <v>7678</v>
      </c>
      <c r="F87" s="434">
        <v>7623</v>
      </c>
      <c r="G87" s="434">
        <v>7700</v>
      </c>
      <c r="H87" s="434">
        <v>7700</v>
      </c>
    </row>
    <row r="88" spans="1:8" ht="15.75">
      <c r="A88" s="465" t="s">
        <v>90</v>
      </c>
      <c r="B88" s="437">
        <v>22017</v>
      </c>
      <c r="C88" s="434">
        <v>38391</v>
      </c>
      <c r="D88" s="434">
        <v>42948</v>
      </c>
      <c r="E88" s="434">
        <v>42701</v>
      </c>
      <c r="F88" s="434">
        <v>40000</v>
      </c>
      <c r="G88" s="434">
        <v>40000</v>
      </c>
      <c r="H88" s="434">
        <v>40000</v>
      </c>
    </row>
    <row r="89" spans="1:8" ht="15.75">
      <c r="A89" s="465" t="s">
        <v>91</v>
      </c>
      <c r="B89" s="437">
        <v>156103</v>
      </c>
      <c r="C89" s="434">
        <v>236205</v>
      </c>
      <c r="D89" s="434">
        <v>158922</v>
      </c>
      <c r="E89" s="434">
        <v>158922</v>
      </c>
      <c r="F89" s="434">
        <v>161651</v>
      </c>
      <c r="G89" s="434">
        <v>169734</v>
      </c>
      <c r="H89" s="434">
        <v>178222</v>
      </c>
    </row>
    <row r="90" spans="1:8" ht="15.75">
      <c r="A90" s="465" t="s">
        <v>92</v>
      </c>
      <c r="B90" s="437">
        <v>4645</v>
      </c>
      <c r="C90" s="434">
        <v>4399.18</v>
      </c>
      <c r="D90" s="434">
        <v>10686</v>
      </c>
      <c r="E90" s="434">
        <v>7205</v>
      </c>
      <c r="F90" s="434">
        <v>7000</v>
      </c>
      <c r="G90" s="434">
        <v>7000</v>
      </c>
      <c r="H90" s="434">
        <v>7000</v>
      </c>
    </row>
    <row r="91" spans="1:8" ht="15.75">
      <c r="A91" s="465" t="s">
        <v>93</v>
      </c>
      <c r="B91" s="434">
        <v>598</v>
      </c>
      <c r="C91" s="434"/>
      <c r="D91" s="434"/>
      <c r="E91" s="434"/>
      <c r="F91" s="434"/>
      <c r="G91" s="434"/>
      <c r="H91" s="434"/>
    </row>
    <row r="92" spans="1:8" ht="15.75">
      <c r="A92" s="465" t="s">
        <v>95</v>
      </c>
      <c r="B92" s="434"/>
      <c r="C92" s="434">
        <v>1769</v>
      </c>
      <c r="D92" s="434">
        <v>2079</v>
      </c>
      <c r="E92" s="434">
        <v>2079</v>
      </c>
      <c r="F92" s="434">
        <v>500</v>
      </c>
      <c r="G92" s="434"/>
      <c r="H92" s="434"/>
    </row>
    <row r="93" spans="1:8" ht="15.75">
      <c r="A93" s="465" t="s">
        <v>96</v>
      </c>
      <c r="B93" s="437">
        <v>2569</v>
      </c>
      <c r="C93" s="518"/>
      <c r="D93" s="434"/>
      <c r="E93" s="434"/>
      <c r="F93" s="434"/>
      <c r="G93" s="434"/>
      <c r="H93" s="434"/>
    </row>
    <row r="94" spans="1:8" ht="15.75">
      <c r="A94" s="465" t="s">
        <v>449</v>
      </c>
      <c r="B94" s="434">
        <v>38320</v>
      </c>
      <c r="C94" s="434">
        <v>26383</v>
      </c>
      <c r="D94" s="519">
        <v>44562</v>
      </c>
      <c r="E94" s="476">
        <v>44562</v>
      </c>
      <c r="F94" s="434">
        <v>40000</v>
      </c>
      <c r="G94" s="434">
        <v>40000</v>
      </c>
      <c r="H94" s="434">
        <v>40000</v>
      </c>
    </row>
    <row r="95" spans="1:8" ht="15.75">
      <c r="A95" s="465" t="s">
        <v>445</v>
      </c>
      <c r="B95" s="437"/>
      <c r="C95" s="434">
        <v>74</v>
      </c>
      <c r="D95" s="519"/>
      <c r="E95" s="476"/>
      <c r="F95" s="434"/>
      <c r="G95" s="434"/>
      <c r="H95" s="434"/>
    </row>
    <row r="96" spans="1:8" ht="15.75">
      <c r="A96" s="465" t="s">
        <v>98</v>
      </c>
      <c r="B96" s="437">
        <v>238</v>
      </c>
      <c r="C96" s="434">
        <v>128</v>
      </c>
      <c r="D96" s="434"/>
      <c r="E96" s="434"/>
      <c r="F96" s="434"/>
      <c r="G96" s="434"/>
      <c r="H96" s="434"/>
    </row>
    <row r="97" spans="1:8" ht="15.75">
      <c r="A97" s="465" t="s">
        <v>99</v>
      </c>
      <c r="B97" s="437">
        <v>15664</v>
      </c>
      <c r="C97" s="434"/>
      <c r="D97" s="434"/>
      <c r="E97" s="434"/>
      <c r="F97" s="434"/>
      <c r="G97" s="434"/>
      <c r="H97" s="434"/>
    </row>
    <row r="98" spans="1:8" ht="15.75">
      <c r="A98" s="465" t="s">
        <v>100</v>
      </c>
      <c r="B98" s="437">
        <v>16000</v>
      </c>
      <c r="C98" s="434">
        <v>15779</v>
      </c>
      <c r="D98" s="434">
        <v>18200</v>
      </c>
      <c r="E98" s="434">
        <v>18200</v>
      </c>
      <c r="F98" s="434">
        <v>12000</v>
      </c>
      <c r="G98" s="434">
        <v>12000</v>
      </c>
      <c r="H98" s="434">
        <v>12000</v>
      </c>
    </row>
    <row r="99" spans="1:8" ht="15.75">
      <c r="A99" s="465" t="s">
        <v>469</v>
      </c>
      <c r="B99" s="437"/>
      <c r="C99" s="518"/>
      <c r="D99" s="434">
        <v>2500</v>
      </c>
      <c r="E99" s="434">
        <v>2500</v>
      </c>
      <c r="F99" s="434"/>
      <c r="G99" s="434"/>
      <c r="H99" s="434"/>
    </row>
    <row r="100" spans="1:8" ht="15.75">
      <c r="A100" s="465" t="s">
        <v>424</v>
      </c>
      <c r="B100" s="437"/>
      <c r="C100" s="518">
        <v>17031.39</v>
      </c>
      <c r="D100" s="434">
        <v>49749</v>
      </c>
      <c r="E100" s="434">
        <v>49747</v>
      </c>
      <c r="F100" s="434"/>
      <c r="G100" s="434"/>
      <c r="H100" s="434"/>
    </row>
    <row r="101" spans="1:8" ht="15.75">
      <c r="A101" s="465" t="s">
        <v>423</v>
      </c>
      <c r="B101" s="434"/>
      <c r="C101" s="434">
        <v>17109.2</v>
      </c>
      <c r="D101" s="434"/>
      <c r="E101" s="434"/>
      <c r="F101" s="434"/>
      <c r="G101" s="434"/>
      <c r="H101" s="434"/>
    </row>
    <row r="102" spans="1:8" ht="15.75">
      <c r="A102" s="465" t="s">
        <v>444</v>
      </c>
      <c r="B102" s="434"/>
      <c r="C102" s="434">
        <v>600</v>
      </c>
      <c r="D102" s="434"/>
      <c r="E102" s="434"/>
      <c r="F102" s="434"/>
      <c r="G102" s="434"/>
      <c r="H102" s="434"/>
    </row>
    <row r="103" spans="1:8" ht="15.75">
      <c r="A103" s="465" t="s">
        <v>102</v>
      </c>
      <c r="B103" s="434"/>
      <c r="C103" s="434">
        <v>71</v>
      </c>
      <c r="D103" s="434"/>
      <c r="E103" s="434"/>
      <c r="F103" s="434"/>
      <c r="G103" s="434"/>
      <c r="H103" s="434"/>
    </row>
    <row r="104" spans="1:8" ht="15.75">
      <c r="A104" s="465" t="s">
        <v>103</v>
      </c>
      <c r="B104" s="437">
        <v>430</v>
      </c>
      <c r="C104" s="434">
        <v>660</v>
      </c>
      <c r="D104" s="434">
        <v>300</v>
      </c>
      <c r="E104" s="434">
        <v>300</v>
      </c>
      <c r="F104" s="434"/>
      <c r="G104" s="434"/>
      <c r="H104" s="434"/>
    </row>
    <row r="105" spans="1:8" ht="15.75">
      <c r="A105" s="465" t="s">
        <v>470</v>
      </c>
      <c r="B105" s="437"/>
      <c r="C105" s="434"/>
      <c r="D105" s="434">
        <v>300</v>
      </c>
      <c r="E105" s="434">
        <v>300</v>
      </c>
      <c r="F105" s="434"/>
      <c r="G105" s="434"/>
      <c r="H105" s="434"/>
    </row>
    <row r="106" spans="1:8" ht="15.75">
      <c r="A106" s="465" t="s">
        <v>105</v>
      </c>
      <c r="B106" s="437">
        <v>800</v>
      </c>
      <c r="C106" s="434">
        <v>700</v>
      </c>
      <c r="D106" s="434">
        <v>1200</v>
      </c>
      <c r="E106" s="434">
        <v>1200</v>
      </c>
      <c r="F106" s="434"/>
      <c r="G106" s="434"/>
      <c r="H106" s="434"/>
    </row>
    <row r="107" spans="1:8" ht="16.5" thickBot="1">
      <c r="A107" s="465" t="s">
        <v>403</v>
      </c>
      <c r="B107" s="434">
        <v>13000</v>
      </c>
      <c r="C107" s="434"/>
      <c r="D107" s="434"/>
      <c r="E107" s="434"/>
      <c r="F107" s="434"/>
      <c r="G107" s="434"/>
      <c r="H107" s="434"/>
    </row>
    <row r="108" spans="1:8" ht="18.75" thickBot="1">
      <c r="A108" s="520" t="s">
        <v>538</v>
      </c>
      <c r="B108" s="479">
        <f t="shared" ref="B108:H108" si="22">B109+B114</f>
        <v>735941</v>
      </c>
      <c r="C108" s="479">
        <f t="shared" si="22"/>
        <v>1609708.44</v>
      </c>
      <c r="D108" s="478">
        <f t="shared" si="22"/>
        <v>4459942.7699999996</v>
      </c>
      <c r="E108" s="478">
        <f>E109+E114</f>
        <v>1752719</v>
      </c>
      <c r="F108" s="478">
        <f t="shared" si="22"/>
        <v>1963350</v>
      </c>
      <c r="G108" s="479">
        <f t="shared" si="22"/>
        <v>222000</v>
      </c>
      <c r="H108" s="479">
        <f t="shared" si="22"/>
        <v>50000</v>
      </c>
    </row>
    <row r="109" spans="1:8" ht="18">
      <c r="A109" s="521" t="s">
        <v>111</v>
      </c>
      <c r="B109" s="482">
        <f t="shared" ref="B109:G109" si="23">SUM(B110:B113)</f>
        <v>373344</v>
      </c>
      <c r="C109" s="482">
        <f>SUM(C110:C113)</f>
        <v>425941.33</v>
      </c>
      <c r="D109" s="480">
        <f t="shared" ref="D109:E109" si="24">SUM(D110:D113)</f>
        <v>338600</v>
      </c>
      <c r="E109" s="480">
        <f t="shared" si="24"/>
        <v>390959</v>
      </c>
      <c r="F109" s="481">
        <f t="shared" si="23"/>
        <v>185500</v>
      </c>
      <c r="G109" s="482">
        <f t="shared" si="23"/>
        <v>204000</v>
      </c>
      <c r="H109" s="482">
        <f>SUM(H111:H113)</f>
        <v>50000</v>
      </c>
    </row>
    <row r="110" spans="1:8" ht="15.75">
      <c r="A110" s="522" t="s">
        <v>474</v>
      </c>
      <c r="B110" s="483">
        <v>162075</v>
      </c>
      <c r="C110" s="523"/>
      <c r="D110" s="524"/>
      <c r="E110" s="524"/>
      <c r="F110" s="483"/>
      <c r="G110" s="484">
        <v>114000</v>
      </c>
      <c r="H110" s="484"/>
    </row>
    <row r="111" spans="1:8" ht="15.75">
      <c r="A111" s="525" t="s">
        <v>113</v>
      </c>
      <c r="B111" s="483">
        <v>39820</v>
      </c>
      <c r="C111" s="523">
        <v>24078.43</v>
      </c>
      <c r="D111" s="524">
        <v>28600</v>
      </c>
      <c r="E111" s="524">
        <v>12831</v>
      </c>
      <c r="F111" s="483">
        <v>65500</v>
      </c>
      <c r="G111" s="484">
        <v>10000</v>
      </c>
      <c r="H111" s="484">
        <v>10000</v>
      </c>
    </row>
    <row r="112" spans="1:8" ht="15.75">
      <c r="A112" s="525" t="s">
        <v>114</v>
      </c>
      <c r="B112" s="483">
        <v>4644</v>
      </c>
      <c r="C112" s="523">
        <v>1905</v>
      </c>
      <c r="D112" s="524"/>
      <c r="E112" s="524">
        <v>4209</v>
      </c>
      <c r="F112" s="483">
        <v>10000</v>
      </c>
      <c r="G112" s="484"/>
      <c r="H112" s="484"/>
    </row>
    <row r="113" spans="1:8" ht="15.75">
      <c r="A113" s="525" t="s">
        <v>115</v>
      </c>
      <c r="B113" s="483">
        <v>166805</v>
      </c>
      <c r="C113" s="484">
        <v>399957.9</v>
      </c>
      <c r="D113" s="524">
        <v>310000</v>
      </c>
      <c r="E113" s="524">
        <v>373919</v>
      </c>
      <c r="F113" s="483">
        <v>110000</v>
      </c>
      <c r="G113" s="484">
        <v>80000</v>
      </c>
      <c r="H113" s="484">
        <v>40000</v>
      </c>
    </row>
    <row r="114" spans="1:8" ht="18.75" thickBot="1">
      <c r="A114" s="526" t="s">
        <v>557</v>
      </c>
      <c r="B114" s="487">
        <f t="shared" ref="B114" si="25">SUM(B115:B127)</f>
        <v>362597</v>
      </c>
      <c r="C114" s="487">
        <f t="shared" ref="C114" si="26">SUM(C115:C127)</f>
        <v>1183767.1099999999</v>
      </c>
      <c r="D114" s="485">
        <f>SUM(D115:D127)</f>
        <v>4121342.77</v>
      </c>
      <c r="E114" s="485">
        <f>SUM(E115:E127)</f>
        <v>1361760</v>
      </c>
      <c r="F114" s="486">
        <f>SUM(F115:F127)</f>
        <v>1777850</v>
      </c>
      <c r="G114" s="487">
        <f>SUM(G115:G127)</f>
        <v>18000</v>
      </c>
      <c r="H114" s="487">
        <f>SUM(H115:H127)</f>
        <v>0</v>
      </c>
    </row>
    <row r="115" spans="1:8" ht="15.75">
      <c r="A115" s="436" t="s">
        <v>519</v>
      </c>
      <c r="B115" s="434"/>
      <c r="C115" s="434">
        <v>9000</v>
      </c>
      <c r="D115" s="434">
        <v>3000</v>
      </c>
      <c r="E115" s="434">
        <v>3000</v>
      </c>
      <c r="F115" s="434"/>
      <c r="G115" s="434"/>
      <c r="H115" s="434"/>
    </row>
    <row r="116" spans="1:8" ht="15.75">
      <c r="A116" s="436" t="s">
        <v>520</v>
      </c>
      <c r="B116" s="434"/>
      <c r="C116" s="434"/>
      <c r="D116" s="434"/>
      <c r="E116" s="434">
        <v>3500</v>
      </c>
      <c r="F116" s="434"/>
      <c r="G116" s="434"/>
      <c r="H116" s="434"/>
    </row>
    <row r="117" spans="1:8" ht="15.75">
      <c r="A117" s="436" t="s">
        <v>518</v>
      </c>
      <c r="B117" s="434">
        <v>9000</v>
      </c>
      <c r="C117" s="434"/>
      <c r="D117" s="434"/>
      <c r="E117" s="434"/>
      <c r="F117" s="434"/>
      <c r="G117" s="434"/>
      <c r="H117" s="434"/>
    </row>
    <row r="118" spans="1:8" ht="15.75">
      <c r="A118" s="436" t="s">
        <v>120</v>
      </c>
      <c r="B118" s="434">
        <v>27000</v>
      </c>
      <c r="C118" s="434">
        <v>3000</v>
      </c>
      <c r="D118" s="434"/>
      <c r="E118" s="434"/>
      <c r="F118" s="434"/>
      <c r="G118" s="434"/>
      <c r="H118" s="434"/>
    </row>
    <row r="119" spans="1:8" ht="15.75">
      <c r="A119" s="436" t="s">
        <v>511</v>
      </c>
      <c r="B119" s="434"/>
      <c r="C119" s="434"/>
      <c r="D119" s="434"/>
      <c r="E119" s="434"/>
      <c r="F119" s="434"/>
      <c r="G119" s="434">
        <v>18000</v>
      </c>
      <c r="H119" s="434"/>
    </row>
    <row r="120" spans="1:8" ht="15.75">
      <c r="A120" s="436" t="s">
        <v>121</v>
      </c>
      <c r="B120" s="434">
        <v>19924</v>
      </c>
      <c r="C120" s="434"/>
      <c r="D120" s="434"/>
      <c r="E120" s="434"/>
      <c r="F120" s="434"/>
      <c r="G120" s="434"/>
      <c r="H120" s="434"/>
    </row>
    <row r="121" spans="1:8" ht="15.75">
      <c r="A121" s="436" t="s">
        <v>517</v>
      </c>
      <c r="B121" s="434"/>
      <c r="C121" s="434"/>
      <c r="D121" s="434">
        <v>357390</v>
      </c>
      <c r="E121" s="434"/>
      <c r="F121" s="434"/>
      <c r="G121" s="434"/>
      <c r="H121" s="434"/>
    </row>
    <row r="122" spans="1:8" ht="15.75">
      <c r="A122" s="436" t="s">
        <v>516</v>
      </c>
      <c r="B122" s="434">
        <v>306673</v>
      </c>
      <c r="C122" s="434"/>
      <c r="D122" s="434"/>
      <c r="E122" s="434"/>
      <c r="F122" s="434"/>
      <c r="G122" s="434"/>
      <c r="H122" s="434"/>
    </row>
    <row r="123" spans="1:8" ht="15.75">
      <c r="A123" s="436" t="s">
        <v>515</v>
      </c>
      <c r="B123" s="434"/>
      <c r="C123" s="434">
        <v>632247.11</v>
      </c>
      <c r="D123" s="437">
        <v>138651</v>
      </c>
      <c r="E123" s="437">
        <v>127075</v>
      </c>
      <c r="F123" s="437"/>
      <c r="G123" s="434"/>
      <c r="H123" s="434"/>
    </row>
    <row r="124" spans="1:8" ht="15.75">
      <c r="A124" s="436" t="s">
        <v>514</v>
      </c>
      <c r="B124" s="434"/>
      <c r="C124" s="434">
        <v>419520</v>
      </c>
      <c r="D124" s="437">
        <v>1321200</v>
      </c>
      <c r="E124" s="437"/>
      <c r="F124" s="437">
        <v>712104</v>
      </c>
      <c r="G124" s="434"/>
      <c r="H124" s="434"/>
    </row>
    <row r="125" spans="1:8" ht="15.75">
      <c r="A125" s="436" t="s">
        <v>512</v>
      </c>
      <c r="B125" s="434"/>
      <c r="C125" s="434"/>
      <c r="D125" s="437">
        <v>249770.77</v>
      </c>
      <c r="E125" s="437"/>
      <c r="F125" s="437">
        <v>227600</v>
      </c>
      <c r="G125" s="434"/>
      <c r="H125" s="434"/>
    </row>
    <row r="126" spans="1:8" ht="15.75">
      <c r="A126" s="525" t="s">
        <v>560</v>
      </c>
      <c r="B126" s="483"/>
      <c r="C126" s="523">
        <v>120000</v>
      </c>
      <c r="D126" s="524"/>
      <c r="E126" s="437"/>
      <c r="F126" s="483">
        <v>15000</v>
      </c>
      <c r="G126" s="484"/>
      <c r="H126" s="484"/>
    </row>
    <row r="127" spans="1:8" ht="16.5" thickBot="1">
      <c r="A127" s="436" t="s">
        <v>513</v>
      </c>
      <c r="B127" s="527"/>
      <c r="C127" s="434"/>
      <c r="D127" s="434">
        <v>2051331</v>
      </c>
      <c r="E127" s="434">
        <v>1228185</v>
      </c>
      <c r="F127" s="434">
        <v>823146</v>
      </c>
      <c r="G127" s="434"/>
      <c r="H127" s="434"/>
    </row>
    <row r="128" spans="1:8" ht="18.75" thickBot="1">
      <c r="A128" s="528" t="s">
        <v>426</v>
      </c>
      <c r="B128" s="478">
        <f t="shared" ref="B128:H128" si="27">SUM(B129:B130)</f>
        <v>574727</v>
      </c>
      <c r="C128" s="478">
        <f t="shared" si="27"/>
        <v>371619.42000000004</v>
      </c>
      <c r="D128" s="478">
        <f t="shared" ref="D128:E128" si="28">SUM(D129:D130)</f>
        <v>4841180</v>
      </c>
      <c r="E128" s="478">
        <f t="shared" si="28"/>
        <v>4025319</v>
      </c>
      <c r="F128" s="478">
        <f t="shared" si="27"/>
        <v>700553</v>
      </c>
      <c r="G128" s="478">
        <f t="shared" si="27"/>
        <v>390000</v>
      </c>
      <c r="H128" s="478">
        <f t="shared" si="27"/>
        <v>390000</v>
      </c>
    </row>
    <row r="129" spans="1:8" ht="15.75">
      <c r="A129" s="436" t="s">
        <v>558</v>
      </c>
      <c r="B129" s="437">
        <v>144727</v>
      </c>
      <c r="C129" s="434">
        <v>161393</v>
      </c>
      <c r="D129" s="437">
        <v>501406</v>
      </c>
      <c r="E129" s="437">
        <v>501406</v>
      </c>
      <c r="F129" s="437">
        <v>380000</v>
      </c>
      <c r="G129" s="437">
        <v>390000</v>
      </c>
      <c r="H129" s="437">
        <v>390000</v>
      </c>
    </row>
    <row r="130" spans="1:8" ht="16.5" thickBot="1">
      <c r="A130" s="436" t="s">
        <v>559</v>
      </c>
      <c r="B130" s="477">
        <v>430000</v>
      </c>
      <c r="C130" s="477">
        <v>210226.42</v>
      </c>
      <c r="D130" s="488">
        <v>4339774</v>
      </c>
      <c r="E130" s="488">
        <v>3523913</v>
      </c>
      <c r="F130" s="488">
        <v>320553</v>
      </c>
      <c r="G130" s="477"/>
      <c r="H130" s="477"/>
    </row>
    <row r="131" spans="1:8" ht="24" thickBot="1">
      <c r="A131" s="529" t="s">
        <v>130</v>
      </c>
      <c r="B131" s="489">
        <f t="shared" ref="B131:H131" si="29">B3+B108+B128</f>
        <v>12515962</v>
      </c>
      <c r="C131" s="489">
        <f t="shared" si="29"/>
        <v>13621201.990000002</v>
      </c>
      <c r="D131" s="489">
        <f t="shared" si="29"/>
        <v>21306027.77</v>
      </c>
      <c r="E131" s="489">
        <f t="shared" si="29"/>
        <v>17777601.609999999</v>
      </c>
      <c r="F131" s="489">
        <f t="shared" si="29"/>
        <v>14992716</v>
      </c>
      <c r="G131" s="489">
        <f t="shared" si="29"/>
        <v>13090257</v>
      </c>
      <c r="H131" s="489">
        <f t="shared" si="29"/>
        <v>13085674</v>
      </c>
    </row>
    <row r="132" spans="1:8" ht="15.75">
      <c r="A132" s="530"/>
    </row>
    <row r="133" spans="1:8">
      <c r="A133" s="533"/>
    </row>
    <row r="134" spans="1:8">
      <c r="A134" s="534"/>
    </row>
  </sheetData>
  <sheetProtection selectLockedCells="1" selectUnlockedCells="1"/>
  <mergeCells count="1">
    <mergeCell ref="A1:G1"/>
  </mergeCells>
  <phoneticPr fontId="0" type="noConversion"/>
  <pageMargins left="1.1811023622047245" right="0" top="0" bottom="0" header="0.51181102362204722" footer="0.51181102362204722"/>
  <pageSetup paperSize="8" scale="70" firstPageNumber="0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325"/>
  <sheetViews>
    <sheetView tabSelected="1" topLeftCell="B1" zoomScale="80" zoomScaleNormal="80" workbookViewId="0">
      <pane xSplit="2" ySplit="9" topLeftCell="J147" activePane="bottomRight" state="frozen"/>
      <selection activeCell="B1" sqref="B1"/>
      <selection pane="topRight" activeCell="T1" sqref="T1"/>
      <selection pane="bottomLeft" activeCell="B163" sqref="B163"/>
      <selection pane="bottomRight" activeCell="B1" sqref="A1:XFD1048576"/>
    </sheetView>
  </sheetViews>
  <sheetFormatPr defaultRowHeight="12.75" outlineLevelRow="1"/>
  <cols>
    <col min="1" max="1" width="0" style="149" hidden="1" customWidth="1"/>
    <col min="2" max="2" width="18.85546875" style="149" customWidth="1"/>
    <col min="3" max="3" width="48.140625" style="149" customWidth="1"/>
    <col min="4" max="5" width="12.7109375" style="150" customWidth="1"/>
    <col min="6" max="6" width="11.7109375" style="319" customWidth="1"/>
    <col min="7" max="7" width="10.140625" style="319" customWidth="1"/>
    <col min="8" max="9" width="12.7109375" style="150" customWidth="1"/>
    <col min="10" max="10" width="11.7109375" style="319" customWidth="1"/>
    <col min="11" max="11" width="10.140625" style="319" customWidth="1"/>
    <col min="12" max="12" width="12.7109375" style="150" customWidth="1" collapsed="1"/>
    <col min="13" max="13" width="12.7109375" style="150" customWidth="1"/>
    <col min="14" max="15" width="11.7109375" style="319" customWidth="1"/>
    <col min="16" max="17" width="12.7109375" style="150" customWidth="1"/>
    <col min="18" max="18" width="11.7109375" style="319" customWidth="1"/>
    <col min="19" max="19" width="12.7109375" style="319" customWidth="1"/>
    <col min="20" max="21" width="12.7109375" style="150" customWidth="1"/>
    <col min="22" max="22" width="11.7109375" style="319" customWidth="1"/>
    <col min="23" max="23" width="10.140625" style="319" customWidth="1"/>
    <col min="24" max="24" width="12.7109375" style="150" customWidth="1"/>
    <col min="25" max="25" width="12.7109375" style="150" bestFit="1" customWidth="1"/>
    <col min="26" max="26" width="11.7109375" style="319" customWidth="1"/>
    <col min="27" max="27" width="10.140625" style="319" customWidth="1"/>
    <col min="28" max="29" width="12.7109375" style="149" bestFit="1" customWidth="1"/>
    <col min="30" max="31" width="9.5703125" style="149" bestFit="1" customWidth="1"/>
    <col min="32" max="16384" width="9.140625" style="149"/>
  </cols>
  <sheetData>
    <row r="1" spans="1:34">
      <c r="A1" s="145"/>
    </row>
    <row r="2" spans="1:34" ht="15.75">
      <c r="A2" s="145"/>
      <c r="B2" s="146"/>
      <c r="C2" s="147"/>
      <c r="D2" s="320"/>
      <c r="E2" s="320"/>
      <c r="F2" s="321"/>
      <c r="G2" s="322"/>
      <c r="H2" s="320"/>
      <c r="I2" s="320"/>
      <c r="J2" s="321"/>
      <c r="K2" s="322"/>
      <c r="L2" s="320"/>
      <c r="M2" s="320"/>
      <c r="N2" s="321"/>
      <c r="O2" s="322"/>
      <c r="P2" s="320"/>
      <c r="Q2" s="320"/>
      <c r="R2" s="321"/>
      <c r="S2" s="322"/>
      <c r="T2" s="320"/>
      <c r="U2" s="320"/>
      <c r="V2" s="321"/>
      <c r="W2" s="322"/>
      <c r="X2" s="320"/>
      <c r="Y2" s="320"/>
      <c r="Z2" s="321"/>
      <c r="AA2" s="322"/>
    </row>
    <row r="3" spans="1:34" ht="27.75">
      <c r="A3" s="148"/>
      <c r="B3" s="609" t="s">
        <v>453</v>
      </c>
      <c r="C3" s="609"/>
      <c r="D3" s="609"/>
      <c r="E3" s="609"/>
      <c r="F3" s="609"/>
      <c r="G3" s="609"/>
      <c r="H3" s="609"/>
      <c r="I3" s="609"/>
      <c r="J3" s="609"/>
      <c r="K3" s="609"/>
      <c r="L3" s="609"/>
      <c r="M3" s="609"/>
      <c r="N3" s="609"/>
      <c r="O3" s="609"/>
      <c r="P3" s="609"/>
      <c r="Q3" s="609"/>
      <c r="R3" s="609"/>
      <c r="S3" s="609"/>
      <c r="T3" s="609"/>
      <c r="U3" s="609"/>
      <c r="V3" s="609"/>
      <c r="W3" s="609"/>
      <c r="X3" s="609"/>
      <c r="Y3" s="609"/>
      <c r="Z3" s="609"/>
      <c r="AA3" s="609"/>
      <c r="AB3" s="609"/>
      <c r="AC3" s="609"/>
      <c r="AD3" s="609"/>
      <c r="AE3" s="609"/>
    </row>
    <row r="4" spans="1:34" ht="7.5" customHeight="1" thickBot="1">
      <c r="A4" s="148"/>
      <c r="C4" s="161"/>
      <c r="F4" s="151"/>
      <c r="G4" s="151"/>
      <c r="J4" s="151"/>
      <c r="K4" s="151"/>
      <c r="N4" s="151"/>
      <c r="O4" s="151"/>
      <c r="R4" s="151"/>
      <c r="S4" s="151"/>
      <c r="V4" s="151"/>
      <c r="W4" s="151"/>
      <c r="Z4" s="151"/>
      <c r="AA4" s="151"/>
    </row>
    <row r="5" spans="1:34" ht="13.5" customHeight="1" thickBot="1">
      <c r="A5" s="148"/>
      <c r="D5" s="616" t="s">
        <v>412</v>
      </c>
      <c r="E5" s="611"/>
      <c r="F5" s="611"/>
      <c r="G5" s="612"/>
      <c r="H5" s="610" t="s">
        <v>451</v>
      </c>
      <c r="I5" s="611"/>
      <c r="J5" s="611"/>
      <c r="K5" s="612"/>
      <c r="L5" s="610" t="s">
        <v>524</v>
      </c>
      <c r="M5" s="611"/>
      <c r="N5" s="611"/>
      <c r="O5" s="612"/>
      <c r="P5" s="616" t="s">
        <v>523</v>
      </c>
      <c r="Q5" s="611"/>
      <c r="R5" s="611"/>
      <c r="S5" s="612"/>
      <c r="T5" s="616" t="s">
        <v>413</v>
      </c>
      <c r="U5" s="611"/>
      <c r="V5" s="611"/>
      <c r="W5" s="612"/>
      <c r="X5" s="616" t="s">
        <v>414</v>
      </c>
      <c r="Y5" s="611"/>
      <c r="Z5" s="611"/>
      <c r="AA5" s="612"/>
      <c r="AB5" s="616" t="s">
        <v>446</v>
      </c>
      <c r="AC5" s="611"/>
      <c r="AD5" s="611"/>
      <c r="AE5" s="612"/>
    </row>
    <row r="6" spans="1:34" ht="12.75" customHeight="1" thickBot="1">
      <c r="A6" s="148"/>
      <c r="B6" s="617" t="s">
        <v>434</v>
      </c>
      <c r="C6" s="617"/>
      <c r="D6" s="613"/>
      <c r="E6" s="614"/>
      <c r="F6" s="614"/>
      <c r="G6" s="615"/>
      <c r="H6" s="613"/>
      <c r="I6" s="614"/>
      <c r="J6" s="614"/>
      <c r="K6" s="615"/>
      <c r="L6" s="613"/>
      <c r="M6" s="614"/>
      <c r="N6" s="614"/>
      <c r="O6" s="615"/>
      <c r="P6" s="613"/>
      <c r="Q6" s="614"/>
      <c r="R6" s="614"/>
      <c r="S6" s="615"/>
      <c r="T6" s="613"/>
      <c r="U6" s="614"/>
      <c r="V6" s="614"/>
      <c r="W6" s="615"/>
      <c r="X6" s="613"/>
      <c r="Y6" s="614"/>
      <c r="Z6" s="614"/>
      <c r="AA6" s="615"/>
      <c r="AB6" s="613"/>
      <c r="AC6" s="614"/>
      <c r="AD6" s="614"/>
      <c r="AE6" s="615"/>
    </row>
    <row r="7" spans="1:34" ht="24.75" thickBot="1">
      <c r="A7" s="148"/>
      <c r="B7" s="617"/>
      <c r="C7" s="617"/>
      <c r="D7" s="323" t="s">
        <v>418</v>
      </c>
      <c r="E7" s="323" t="s">
        <v>437</v>
      </c>
      <c r="F7" s="324" t="s">
        <v>438</v>
      </c>
      <c r="G7" s="323" t="s">
        <v>429</v>
      </c>
      <c r="H7" s="323" t="s">
        <v>418</v>
      </c>
      <c r="I7" s="323" t="s">
        <v>437</v>
      </c>
      <c r="J7" s="323" t="s">
        <v>440</v>
      </c>
      <c r="K7" s="324" t="s">
        <v>429</v>
      </c>
      <c r="L7" s="323" t="s">
        <v>418</v>
      </c>
      <c r="M7" s="323" t="s">
        <v>437</v>
      </c>
      <c r="N7" s="323" t="s">
        <v>440</v>
      </c>
      <c r="O7" s="324" t="s">
        <v>429</v>
      </c>
      <c r="P7" s="323" t="s">
        <v>418</v>
      </c>
      <c r="Q7" s="323" t="s">
        <v>439</v>
      </c>
      <c r="R7" s="323" t="s">
        <v>440</v>
      </c>
      <c r="S7" s="324" t="s">
        <v>429</v>
      </c>
      <c r="T7" s="323" t="s">
        <v>418</v>
      </c>
      <c r="U7" s="323" t="s">
        <v>439</v>
      </c>
      <c r="V7" s="323" t="s">
        <v>440</v>
      </c>
      <c r="W7" s="324" t="s">
        <v>429</v>
      </c>
      <c r="X7" s="323" t="s">
        <v>418</v>
      </c>
      <c r="Y7" s="323" t="s">
        <v>437</v>
      </c>
      <c r="Z7" s="323" t="s">
        <v>440</v>
      </c>
      <c r="AA7" s="324" t="s">
        <v>429</v>
      </c>
      <c r="AB7" s="323" t="s">
        <v>418</v>
      </c>
      <c r="AC7" s="323" t="s">
        <v>437</v>
      </c>
      <c r="AD7" s="323" t="s">
        <v>428</v>
      </c>
      <c r="AE7" s="324" t="s">
        <v>429</v>
      </c>
    </row>
    <row r="8" spans="1:34" ht="24" customHeight="1" thickBot="1">
      <c r="A8" s="148"/>
      <c r="B8" s="325" t="s">
        <v>147</v>
      </c>
      <c r="C8" s="326"/>
      <c r="D8" s="372">
        <v>12354569.459999997</v>
      </c>
      <c r="E8" s="372">
        <v>10741887.219999999</v>
      </c>
      <c r="F8" s="372">
        <v>957998.66</v>
      </c>
      <c r="G8" s="372">
        <v>654683.57999999996</v>
      </c>
      <c r="H8" s="370">
        <v>13119796.190000001</v>
      </c>
      <c r="I8" s="371">
        <v>10979362.760000002</v>
      </c>
      <c r="J8" s="371">
        <v>1408693.66</v>
      </c>
      <c r="K8" s="372">
        <v>731739.77</v>
      </c>
      <c r="L8" s="370">
        <v>21304208</v>
      </c>
      <c r="M8" s="371">
        <v>11843001</v>
      </c>
      <c r="N8" s="371">
        <v>5452861</v>
      </c>
      <c r="O8" s="372">
        <v>4008346</v>
      </c>
      <c r="P8" s="370">
        <v>17295748.149999999</v>
      </c>
      <c r="Q8" s="371">
        <v>11593715.209999999</v>
      </c>
      <c r="R8" s="371">
        <v>1903160.3900000001</v>
      </c>
      <c r="S8" s="372">
        <v>3798872.55</v>
      </c>
      <c r="T8" s="370">
        <v>14990716</v>
      </c>
      <c r="U8" s="371">
        <v>11714579</v>
      </c>
      <c r="V8" s="371">
        <v>3033137</v>
      </c>
      <c r="W8" s="372">
        <v>243000</v>
      </c>
      <c r="X8" s="370">
        <v>13053357</v>
      </c>
      <c r="Y8" s="371">
        <v>12099317</v>
      </c>
      <c r="Z8" s="371">
        <v>596150</v>
      </c>
      <c r="AA8" s="372">
        <v>357890</v>
      </c>
      <c r="AB8" s="370">
        <v>13033974</v>
      </c>
      <c r="AC8" s="371">
        <v>12440784</v>
      </c>
      <c r="AD8" s="371">
        <v>245000</v>
      </c>
      <c r="AE8" s="372">
        <v>348190</v>
      </c>
    </row>
    <row r="9" spans="1:34" ht="13.5" thickBot="1">
      <c r="A9" s="148"/>
      <c r="B9" s="327" t="s">
        <v>148</v>
      </c>
      <c r="C9" s="328"/>
      <c r="D9" s="294"/>
      <c r="E9" s="295"/>
      <c r="F9" s="296"/>
      <c r="G9" s="295"/>
      <c r="H9" s="152"/>
      <c r="I9" s="154"/>
      <c r="J9" s="153"/>
      <c r="K9" s="154"/>
      <c r="L9" s="152"/>
      <c r="M9" s="154"/>
      <c r="N9" s="153"/>
      <c r="O9" s="154"/>
      <c r="P9" s="152"/>
      <c r="Q9" s="154"/>
      <c r="R9" s="153"/>
      <c r="S9" s="154"/>
      <c r="T9" s="152"/>
      <c r="U9" s="154"/>
      <c r="V9" s="153"/>
      <c r="W9" s="154"/>
      <c r="X9" s="152"/>
      <c r="Y9" s="154"/>
      <c r="Z9" s="153"/>
      <c r="AA9" s="154"/>
      <c r="AB9" s="152"/>
      <c r="AC9" s="154"/>
      <c r="AD9" s="153"/>
      <c r="AE9" s="154"/>
    </row>
    <row r="10" spans="1:34" ht="15.75">
      <c r="A10" s="148"/>
      <c r="B10" s="363" t="s">
        <v>149</v>
      </c>
      <c r="C10" s="329"/>
      <c r="D10" s="380">
        <v>167746.68999999997</v>
      </c>
      <c r="E10" s="380">
        <v>166090.15999999997</v>
      </c>
      <c r="F10" s="380">
        <v>1656.53</v>
      </c>
      <c r="G10" s="380">
        <v>0</v>
      </c>
      <c r="H10" s="381">
        <v>176497.22</v>
      </c>
      <c r="I10" s="379">
        <v>168997.22</v>
      </c>
      <c r="J10" s="379">
        <v>7500</v>
      </c>
      <c r="K10" s="380">
        <v>0</v>
      </c>
      <c r="L10" s="381">
        <v>228452</v>
      </c>
      <c r="M10" s="379">
        <v>206628</v>
      </c>
      <c r="N10" s="379">
        <v>21824</v>
      </c>
      <c r="O10" s="380">
        <v>0</v>
      </c>
      <c r="P10" s="381">
        <v>206433.15</v>
      </c>
      <c r="Q10" s="379">
        <v>194661.15</v>
      </c>
      <c r="R10" s="379">
        <v>11772</v>
      </c>
      <c r="S10" s="380">
        <v>0</v>
      </c>
      <c r="T10" s="381">
        <v>346590</v>
      </c>
      <c r="U10" s="379">
        <v>246590</v>
      </c>
      <c r="V10" s="379">
        <v>100000</v>
      </c>
      <c r="W10" s="380">
        <v>0</v>
      </c>
      <c r="X10" s="381">
        <v>221537</v>
      </c>
      <c r="Y10" s="379">
        <v>201537</v>
      </c>
      <c r="Z10" s="379">
        <v>20000</v>
      </c>
      <c r="AA10" s="380">
        <v>0</v>
      </c>
      <c r="AB10" s="381">
        <v>236549</v>
      </c>
      <c r="AC10" s="379">
        <v>216549</v>
      </c>
      <c r="AD10" s="379">
        <v>20000</v>
      </c>
      <c r="AE10" s="380">
        <v>0</v>
      </c>
    </row>
    <row r="11" spans="1:34" ht="15.75">
      <c r="A11" s="148"/>
      <c r="B11" s="330" t="s">
        <v>150</v>
      </c>
      <c r="C11" s="155" t="s">
        <v>151</v>
      </c>
      <c r="D11" s="384">
        <v>92823.26</v>
      </c>
      <c r="E11" s="384">
        <v>92823.26</v>
      </c>
      <c r="F11" s="384">
        <v>0</v>
      </c>
      <c r="G11" s="384">
        <v>0</v>
      </c>
      <c r="H11" s="385">
        <v>99625.06</v>
      </c>
      <c r="I11" s="383">
        <v>99625.06</v>
      </c>
      <c r="J11" s="383">
        <v>0</v>
      </c>
      <c r="K11" s="384">
        <v>0</v>
      </c>
      <c r="L11" s="385">
        <v>131544</v>
      </c>
      <c r="M11" s="383">
        <v>131544</v>
      </c>
      <c r="N11" s="383">
        <v>0</v>
      </c>
      <c r="O11" s="384">
        <v>0</v>
      </c>
      <c r="P11" s="385">
        <v>130553.85</v>
      </c>
      <c r="Q11" s="383">
        <v>130553.85</v>
      </c>
      <c r="R11" s="383">
        <v>0</v>
      </c>
      <c r="S11" s="384">
        <v>0</v>
      </c>
      <c r="T11" s="385">
        <v>126030</v>
      </c>
      <c r="U11" s="383">
        <v>126030</v>
      </c>
      <c r="V11" s="383">
        <v>0</v>
      </c>
      <c r="W11" s="384">
        <v>0</v>
      </c>
      <c r="X11" s="385">
        <v>120879</v>
      </c>
      <c r="Y11" s="383">
        <v>120879</v>
      </c>
      <c r="Z11" s="383">
        <v>0</v>
      </c>
      <c r="AA11" s="384">
        <v>0</v>
      </c>
      <c r="AB11" s="385">
        <v>124799</v>
      </c>
      <c r="AC11" s="383">
        <v>124799</v>
      </c>
      <c r="AD11" s="383">
        <v>0</v>
      </c>
      <c r="AE11" s="384">
        <v>0</v>
      </c>
    </row>
    <row r="12" spans="1:34" ht="15.75">
      <c r="A12" s="148"/>
      <c r="B12" s="330">
        <v>1</v>
      </c>
      <c r="C12" s="155" t="s">
        <v>152</v>
      </c>
      <c r="D12" s="386">
        <v>38175.74</v>
      </c>
      <c r="E12" s="387">
        <v>38175.74</v>
      </c>
      <c r="F12" s="387">
        <v>0</v>
      </c>
      <c r="G12" s="388">
        <v>0</v>
      </c>
      <c r="H12" s="385">
        <v>39204.9</v>
      </c>
      <c r="I12" s="383">
        <v>39204.9</v>
      </c>
      <c r="J12" s="383">
        <v>0</v>
      </c>
      <c r="K12" s="384">
        <v>0</v>
      </c>
      <c r="L12" s="385">
        <v>43762</v>
      </c>
      <c r="M12" s="383">
        <v>43762</v>
      </c>
      <c r="N12" s="383">
        <v>0</v>
      </c>
      <c r="O12" s="384">
        <v>0</v>
      </c>
      <c r="P12" s="385">
        <v>43061.19</v>
      </c>
      <c r="Q12" s="383">
        <v>43061.19</v>
      </c>
      <c r="R12" s="383">
        <v>0</v>
      </c>
      <c r="S12" s="384">
        <v>0</v>
      </c>
      <c r="T12" s="385">
        <v>59365</v>
      </c>
      <c r="U12" s="383">
        <v>59365</v>
      </c>
      <c r="V12" s="383">
        <v>0</v>
      </c>
      <c r="W12" s="384">
        <v>0</v>
      </c>
      <c r="X12" s="385">
        <v>48984</v>
      </c>
      <c r="Y12" s="383">
        <v>48984</v>
      </c>
      <c r="Z12" s="383">
        <v>0</v>
      </c>
      <c r="AA12" s="384">
        <v>0</v>
      </c>
      <c r="AB12" s="385">
        <v>51004</v>
      </c>
      <c r="AC12" s="383">
        <v>51004</v>
      </c>
      <c r="AD12" s="383">
        <v>0</v>
      </c>
      <c r="AE12" s="384">
        <v>0</v>
      </c>
    </row>
    <row r="13" spans="1:34" ht="15.75">
      <c r="A13" s="156"/>
      <c r="B13" s="330">
        <v>2</v>
      </c>
      <c r="C13" s="155" t="s">
        <v>153</v>
      </c>
      <c r="D13" s="386">
        <v>26838.14</v>
      </c>
      <c r="E13" s="387">
        <v>26838.14</v>
      </c>
      <c r="F13" s="387">
        <v>0</v>
      </c>
      <c r="G13" s="388">
        <v>0</v>
      </c>
      <c r="H13" s="385">
        <v>25672.9</v>
      </c>
      <c r="I13" s="383">
        <v>25672.9</v>
      </c>
      <c r="J13" s="383">
        <v>0</v>
      </c>
      <c r="K13" s="384">
        <v>0</v>
      </c>
      <c r="L13" s="385">
        <v>35762</v>
      </c>
      <c r="M13" s="383">
        <v>35762</v>
      </c>
      <c r="N13" s="383">
        <v>0</v>
      </c>
      <c r="O13" s="384">
        <v>0</v>
      </c>
      <c r="P13" s="385">
        <v>35675.42</v>
      </c>
      <c r="Q13" s="383">
        <v>35675.42</v>
      </c>
      <c r="R13" s="383">
        <v>0</v>
      </c>
      <c r="S13" s="384">
        <v>0</v>
      </c>
      <c r="T13" s="385">
        <v>30465</v>
      </c>
      <c r="U13" s="383">
        <v>30465</v>
      </c>
      <c r="V13" s="383">
        <v>0</v>
      </c>
      <c r="W13" s="384">
        <v>0</v>
      </c>
      <c r="X13" s="385">
        <v>27735</v>
      </c>
      <c r="Y13" s="383">
        <v>27735</v>
      </c>
      <c r="Z13" s="383">
        <v>0</v>
      </c>
      <c r="AA13" s="384">
        <v>0</v>
      </c>
      <c r="AB13" s="385">
        <v>28235</v>
      </c>
      <c r="AC13" s="383">
        <v>28235</v>
      </c>
      <c r="AD13" s="383">
        <v>0</v>
      </c>
      <c r="AE13" s="384">
        <v>0</v>
      </c>
    </row>
    <row r="14" spans="1:34" ht="15.75">
      <c r="A14" s="156"/>
      <c r="B14" s="330">
        <v>3</v>
      </c>
      <c r="C14" s="158" t="s">
        <v>154</v>
      </c>
      <c r="D14" s="386">
        <v>27809.38</v>
      </c>
      <c r="E14" s="387">
        <v>27809.38</v>
      </c>
      <c r="F14" s="387">
        <v>0</v>
      </c>
      <c r="G14" s="388">
        <v>0</v>
      </c>
      <c r="H14" s="385">
        <v>34747.26</v>
      </c>
      <c r="I14" s="383">
        <v>34747.26</v>
      </c>
      <c r="J14" s="383">
        <v>0</v>
      </c>
      <c r="K14" s="384">
        <v>0</v>
      </c>
      <c r="L14" s="385">
        <v>52020</v>
      </c>
      <c r="M14" s="383">
        <v>52020</v>
      </c>
      <c r="N14" s="383">
        <v>0</v>
      </c>
      <c r="O14" s="384">
        <v>0</v>
      </c>
      <c r="P14" s="385">
        <v>51817.24</v>
      </c>
      <c r="Q14" s="383">
        <v>51817.24</v>
      </c>
      <c r="R14" s="383">
        <v>0</v>
      </c>
      <c r="S14" s="384">
        <v>0</v>
      </c>
      <c r="T14" s="385">
        <v>32200</v>
      </c>
      <c r="U14" s="383">
        <v>32200</v>
      </c>
      <c r="V14" s="383">
        <v>0</v>
      </c>
      <c r="W14" s="384">
        <v>0</v>
      </c>
      <c r="X14" s="385">
        <v>41160</v>
      </c>
      <c r="Y14" s="383">
        <v>41160</v>
      </c>
      <c r="Z14" s="383">
        <v>0</v>
      </c>
      <c r="AA14" s="384">
        <v>0</v>
      </c>
      <c r="AB14" s="385">
        <v>42560</v>
      </c>
      <c r="AC14" s="383">
        <v>42560</v>
      </c>
      <c r="AD14" s="383">
        <v>0</v>
      </c>
      <c r="AE14" s="384">
        <v>0</v>
      </c>
    </row>
    <row r="15" spans="1:34" ht="15.75">
      <c r="A15" s="156"/>
      <c r="B15" s="330">
        <v>4</v>
      </c>
      <c r="C15" s="158" t="s">
        <v>155</v>
      </c>
      <c r="D15" s="386">
        <v>0</v>
      </c>
      <c r="E15" s="387">
        <v>0</v>
      </c>
      <c r="F15" s="387">
        <v>0</v>
      </c>
      <c r="G15" s="388">
        <v>0</v>
      </c>
      <c r="H15" s="385">
        <v>0</v>
      </c>
      <c r="I15" s="383">
        <v>0</v>
      </c>
      <c r="J15" s="383">
        <v>0</v>
      </c>
      <c r="K15" s="384">
        <v>0</v>
      </c>
      <c r="L15" s="385">
        <v>0</v>
      </c>
      <c r="M15" s="383">
        <v>0</v>
      </c>
      <c r="N15" s="383">
        <v>0</v>
      </c>
      <c r="O15" s="384">
        <v>0</v>
      </c>
      <c r="P15" s="385">
        <v>0</v>
      </c>
      <c r="Q15" s="383">
        <v>0</v>
      </c>
      <c r="R15" s="383">
        <v>0</v>
      </c>
      <c r="S15" s="384">
        <v>0</v>
      </c>
      <c r="T15" s="385">
        <v>4000</v>
      </c>
      <c r="U15" s="383">
        <v>4000</v>
      </c>
      <c r="V15" s="383">
        <v>0</v>
      </c>
      <c r="W15" s="384">
        <v>0</v>
      </c>
      <c r="X15" s="385">
        <v>3000</v>
      </c>
      <c r="Y15" s="383">
        <v>3000</v>
      </c>
      <c r="Z15" s="383">
        <v>0</v>
      </c>
      <c r="AA15" s="384">
        <v>0</v>
      </c>
      <c r="AB15" s="385">
        <v>3000</v>
      </c>
      <c r="AC15" s="383">
        <v>3000</v>
      </c>
      <c r="AD15" s="383">
        <v>0</v>
      </c>
      <c r="AE15" s="384">
        <v>0</v>
      </c>
    </row>
    <row r="16" spans="1:34" ht="15.75">
      <c r="A16" s="156"/>
      <c r="B16" s="330" t="s">
        <v>156</v>
      </c>
      <c r="C16" s="158" t="s">
        <v>157</v>
      </c>
      <c r="D16" s="384">
        <v>9763.3700000000008</v>
      </c>
      <c r="E16" s="384">
        <v>8106.84</v>
      </c>
      <c r="F16" s="384">
        <v>1656.53</v>
      </c>
      <c r="G16" s="384">
        <v>0</v>
      </c>
      <c r="H16" s="385">
        <v>20595.28</v>
      </c>
      <c r="I16" s="383">
        <v>13095.279999999999</v>
      </c>
      <c r="J16" s="383">
        <v>7500</v>
      </c>
      <c r="K16" s="384">
        <v>0</v>
      </c>
      <c r="L16" s="385">
        <v>35873</v>
      </c>
      <c r="M16" s="383">
        <v>14049</v>
      </c>
      <c r="N16" s="383">
        <v>21824</v>
      </c>
      <c r="O16" s="384">
        <v>0</v>
      </c>
      <c r="P16" s="385">
        <v>15584.56</v>
      </c>
      <c r="Q16" s="383">
        <v>3812.5600000000004</v>
      </c>
      <c r="R16" s="383">
        <v>11772</v>
      </c>
      <c r="S16" s="384">
        <v>0</v>
      </c>
      <c r="T16" s="385">
        <v>141300</v>
      </c>
      <c r="U16" s="383">
        <v>41300</v>
      </c>
      <c r="V16" s="383">
        <v>100000</v>
      </c>
      <c r="W16" s="384">
        <v>0</v>
      </c>
      <c r="X16" s="385">
        <v>40000</v>
      </c>
      <c r="Y16" s="383">
        <v>20000</v>
      </c>
      <c r="Z16" s="383">
        <v>20000</v>
      </c>
      <c r="AA16" s="384">
        <v>0</v>
      </c>
      <c r="AB16" s="385">
        <v>50000</v>
      </c>
      <c r="AC16" s="383">
        <v>30000</v>
      </c>
      <c r="AD16" s="383">
        <v>20000</v>
      </c>
      <c r="AE16" s="384">
        <v>0</v>
      </c>
      <c r="AH16" s="373"/>
    </row>
    <row r="17" spans="1:31" ht="15.75">
      <c r="A17" s="156"/>
      <c r="B17" s="330">
        <v>1</v>
      </c>
      <c r="C17" s="158" t="s">
        <v>158</v>
      </c>
      <c r="D17" s="386">
        <v>228.58</v>
      </c>
      <c r="E17" s="387">
        <v>228.58</v>
      </c>
      <c r="F17" s="387">
        <v>0</v>
      </c>
      <c r="G17" s="388">
        <v>0</v>
      </c>
      <c r="H17" s="385">
        <v>1307.8</v>
      </c>
      <c r="I17" s="383">
        <v>1307.8</v>
      </c>
      <c r="J17" s="383">
        <v>0</v>
      </c>
      <c r="K17" s="384">
        <v>0</v>
      </c>
      <c r="L17" s="385">
        <v>3880</v>
      </c>
      <c r="M17" s="383">
        <v>3880</v>
      </c>
      <c r="N17" s="383">
        <v>0</v>
      </c>
      <c r="O17" s="384">
        <v>0</v>
      </c>
      <c r="P17" s="385">
        <v>141.41999999999999</v>
      </c>
      <c r="Q17" s="383">
        <v>141.41999999999999</v>
      </c>
      <c r="R17" s="383">
        <v>0</v>
      </c>
      <c r="S17" s="384">
        <v>0</v>
      </c>
      <c r="T17" s="385">
        <v>8850</v>
      </c>
      <c r="U17" s="383">
        <v>8850</v>
      </c>
      <c r="V17" s="383">
        <v>0</v>
      </c>
      <c r="W17" s="384">
        <v>0</v>
      </c>
      <c r="X17" s="385">
        <v>7850</v>
      </c>
      <c r="Y17" s="383">
        <v>7850</v>
      </c>
      <c r="Z17" s="383">
        <v>0</v>
      </c>
      <c r="AA17" s="384">
        <v>0</v>
      </c>
      <c r="AB17" s="385">
        <v>7850</v>
      </c>
      <c r="AC17" s="383">
        <v>7850</v>
      </c>
      <c r="AD17" s="383">
        <v>0</v>
      </c>
      <c r="AE17" s="384">
        <v>0</v>
      </c>
    </row>
    <row r="18" spans="1:31" ht="15.75">
      <c r="A18" s="156"/>
      <c r="B18" s="330">
        <v>2</v>
      </c>
      <c r="C18" s="158" t="s">
        <v>159</v>
      </c>
      <c r="D18" s="386">
        <v>0</v>
      </c>
      <c r="E18" s="387">
        <v>0</v>
      </c>
      <c r="F18" s="387">
        <v>0</v>
      </c>
      <c r="G18" s="388">
        <v>0</v>
      </c>
      <c r="H18" s="385">
        <v>10903.01</v>
      </c>
      <c r="I18" s="383">
        <v>10903.01</v>
      </c>
      <c r="J18" s="383">
        <v>0</v>
      </c>
      <c r="K18" s="384">
        <v>0</v>
      </c>
      <c r="L18" s="385">
        <v>4340</v>
      </c>
      <c r="M18" s="383">
        <v>4340</v>
      </c>
      <c r="N18" s="383">
        <v>0</v>
      </c>
      <c r="O18" s="384">
        <v>0</v>
      </c>
      <c r="P18" s="385">
        <v>2340</v>
      </c>
      <c r="Q18" s="383">
        <v>2340</v>
      </c>
      <c r="R18" s="383">
        <v>0</v>
      </c>
      <c r="S18" s="384">
        <v>0</v>
      </c>
      <c r="T18" s="385">
        <v>24000</v>
      </c>
      <c r="U18" s="383">
        <v>24000</v>
      </c>
      <c r="V18" s="383">
        <v>0</v>
      </c>
      <c r="W18" s="384">
        <v>0</v>
      </c>
      <c r="X18" s="385">
        <v>4000</v>
      </c>
      <c r="Y18" s="383">
        <v>4000</v>
      </c>
      <c r="Z18" s="383">
        <v>0</v>
      </c>
      <c r="AA18" s="384">
        <v>0</v>
      </c>
      <c r="AB18" s="385">
        <v>14000</v>
      </c>
      <c r="AC18" s="383">
        <v>14000</v>
      </c>
      <c r="AD18" s="383">
        <v>0</v>
      </c>
      <c r="AE18" s="384">
        <v>0</v>
      </c>
    </row>
    <row r="19" spans="1:31" ht="15.75">
      <c r="A19" s="156"/>
      <c r="B19" s="330">
        <v>3</v>
      </c>
      <c r="C19" s="158" t="s">
        <v>160</v>
      </c>
      <c r="D19" s="386">
        <v>9534.7900000000009</v>
      </c>
      <c r="E19" s="387">
        <v>7878.26</v>
      </c>
      <c r="F19" s="387">
        <v>1656.53</v>
      </c>
      <c r="G19" s="388">
        <v>0</v>
      </c>
      <c r="H19" s="385">
        <v>8384.4699999999993</v>
      </c>
      <c r="I19" s="383">
        <v>884.47</v>
      </c>
      <c r="J19" s="383">
        <v>7500</v>
      </c>
      <c r="K19" s="384">
        <v>0</v>
      </c>
      <c r="L19" s="385">
        <v>27653</v>
      </c>
      <c r="M19" s="383">
        <v>5829</v>
      </c>
      <c r="N19" s="383">
        <v>21824</v>
      </c>
      <c r="O19" s="384">
        <v>0</v>
      </c>
      <c r="P19" s="385">
        <v>13103.14</v>
      </c>
      <c r="Q19" s="383">
        <v>1331.14</v>
      </c>
      <c r="R19" s="383">
        <v>11772</v>
      </c>
      <c r="S19" s="384">
        <v>0</v>
      </c>
      <c r="T19" s="385">
        <v>108450</v>
      </c>
      <c r="U19" s="383">
        <v>8450</v>
      </c>
      <c r="V19" s="383">
        <v>100000</v>
      </c>
      <c r="W19" s="384">
        <v>0</v>
      </c>
      <c r="X19" s="385">
        <v>28150</v>
      </c>
      <c r="Y19" s="383">
        <v>8150</v>
      </c>
      <c r="Z19" s="383">
        <v>20000</v>
      </c>
      <c r="AA19" s="384">
        <v>0</v>
      </c>
      <c r="AB19" s="385">
        <v>28150</v>
      </c>
      <c r="AC19" s="383">
        <v>8150</v>
      </c>
      <c r="AD19" s="383">
        <v>20000</v>
      </c>
      <c r="AE19" s="384">
        <v>0</v>
      </c>
    </row>
    <row r="20" spans="1:31" ht="15.75">
      <c r="A20" s="151"/>
      <c r="B20" s="330" t="s">
        <v>161</v>
      </c>
      <c r="C20" s="158" t="s">
        <v>162</v>
      </c>
      <c r="D20" s="386">
        <v>51038.51</v>
      </c>
      <c r="E20" s="387">
        <v>51038.51</v>
      </c>
      <c r="F20" s="387">
        <v>0</v>
      </c>
      <c r="G20" s="388">
        <v>0</v>
      </c>
      <c r="H20" s="385">
        <v>44349.4</v>
      </c>
      <c r="I20" s="383">
        <v>44349.4</v>
      </c>
      <c r="J20" s="383">
        <v>0</v>
      </c>
      <c r="K20" s="384">
        <v>0</v>
      </c>
      <c r="L20" s="385">
        <v>48919</v>
      </c>
      <c r="M20" s="383">
        <v>48919</v>
      </c>
      <c r="N20" s="383">
        <v>0</v>
      </c>
      <c r="O20" s="384">
        <v>0</v>
      </c>
      <c r="P20" s="385">
        <v>48197.94</v>
      </c>
      <c r="Q20" s="383">
        <v>48197.94</v>
      </c>
      <c r="R20" s="383">
        <v>0</v>
      </c>
      <c r="S20" s="384">
        <v>0</v>
      </c>
      <c r="T20" s="385">
        <v>46688</v>
      </c>
      <c r="U20" s="383">
        <v>46688</v>
      </c>
      <c r="V20" s="383">
        <v>0</v>
      </c>
      <c r="W20" s="384">
        <v>0</v>
      </c>
      <c r="X20" s="385">
        <v>48238</v>
      </c>
      <c r="Y20" s="383">
        <v>48238</v>
      </c>
      <c r="Z20" s="383">
        <v>0</v>
      </c>
      <c r="AA20" s="384">
        <v>0</v>
      </c>
      <c r="AB20" s="385">
        <v>49330</v>
      </c>
      <c r="AC20" s="383">
        <v>49330</v>
      </c>
      <c r="AD20" s="383">
        <v>0</v>
      </c>
      <c r="AE20" s="384">
        <v>0</v>
      </c>
    </row>
    <row r="21" spans="1:31" ht="15.75">
      <c r="A21" s="148"/>
      <c r="B21" s="330" t="s">
        <v>163</v>
      </c>
      <c r="C21" s="158" t="s">
        <v>164</v>
      </c>
      <c r="D21" s="386">
        <v>2300</v>
      </c>
      <c r="E21" s="387">
        <v>2300</v>
      </c>
      <c r="F21" s="387">
        <v>0</v>
      </c>
      <c r="G21" s="388">
        <v>0</v>
      </c>
      <c r="H21" s="385">
        <v>3600</v>
      </c>
      <c r="I21" s="383">
        <v>3600</v>
      </c>
      <c r="J21" s="383">
        <v>0</v>
      </c>
      <c r="K21" s="384">
        <v>0</v>
      </c>
      <c r="L21" s="385">
        <v>3750</v>
      </c>
      <c r="M21" s="383">
        <v>3750</v>
      </c>
      <c r="N21" s="383">
        <v>0</v>
      </c>
      <c r="O21" s="384">
        <v>0</v>
      </c>
      <c r="P21" s="385">
        <v>3750</v>
      </c>
      <c r="Q21" s="383">
        <v>3750</v>
      </c>
      <c r="R21" s="383">
        <v>0</v>
      </c>
      <c r="S21" s="384">
        <v>0</v>
      </c>
      <c r="T21" s="385">
        <v>23900</v>
      </c>
      <c r="U21" s="383">
        <v>23900</v>
      </c>
      <c r="V21" s="383">
        <v>0</v>
      </c>
      <c r="W21" s="384">
        <v>0</v>
      </c>
      <c r="X21" s="385">
        <v>3750</v>
      </c>
      <c r="Y21" s="383">
        <v>3750</v>
      </c>
      <c r="Z21" s="383">
        <v>0</v>
      </c>
      <c r="AA21" s="384">
        <v>0</v>
      </c>
      <c r="AB21" s="385">
        <v>3750</v>
      </c>
      <c r="AC21" s="383">
        <v>3750</v>
      </c>
      <c r="AD21" s="383">
        <v>0</v>
      </c>
      <c r="AE21" s="384">
        <v>0</v>
      </c>
    </row>
    <row r="22" spans="1:31" ht="16.5" thickBot="1">
      <c r="A22" s="148"/>
      <c r="B22" s="330" t="s">
        <v>165</v>
      </c>
      <c r="C22" s="158" t="s">
        <v>166</v>
      </c>
      <c r="D22" s="386">
        <v>11821.55</v>
      </c>
      <c r="E22" s="387">
        <v>11821.55</v>
      </c>
      <c r="F22" s="387">
        <v>0</v>
      </c>
      <c r="G22" s="388">
        <v>0</v>
      </c>
      <c r="H22" s="385">
        <v>8327.48</v>
      </c>
      <c r="I22" s="383">
        <v>8327.48</v>
      </c>
      <c r="J22" s="383">
        <v>0</v>
      </c>
      <c r="K22" s="384">
        <v>0</v>
      </c>
      <c r="L22" s="385">
        <v>8366</v>
      </c>
      <c r="M22" s="383">
        <v>8366</v>
      </c>
      <c r="N22" s="383">
        <v>0</v>
      </c>
      <c r="O22" s="384">
        <v>0</v>
      </c>
      <c r="P22" s="385">
        <v>8346.7999999999993</v>
      </c>
      <c r="Q22" s="383">
        <v>8346.7999999999993</v>
      </c>
      <c r="R22" s="383">
        <v>0</v>
      </c>
      <c r="S22" s="384">
        <v>0</v>
      </c>
      <c r="T22" s="385">
        <v>8672</v>
      </c>
      <c r="U22" s="383">
        <v>8672</v>
      </c>
      <c r="V22" s="383">
        <v>0</v>
      </c>
      <c r="W22" s="384">
        <v>0</v>
      </c>
      <c r="X22" s="385">
        <v>8670</v>
      </c>
      <c r="Y22" s="383">
        <v>8670</v>
      </c>
      <c r="Z22" s="383">
        <v>0</v>
      </c>
      <c r="AA22" s="384">
        <v>0</v>
      </c>
      <c r="AB22" s="385">
        <v>8670</v>
      </c>
      <c r="AC22" s="383">
        <v>8670</v>
      </c>
      <c r="AD22" s="383">
        <v>0</v>
      </c>
      <c r="AE22" s="384">
        <v>0</v>
      </c>
    </row>
    <row r="23" spans="1:31" ht="16.5" hidden="1" outlineLevel="1" thickBot="1">
      <c r="A23" s="148"/>
      <c r="B23" s="331" t="s">
        <v>167</v>
      </c>
      <c r="C23" s="332"/>
      <c r="D23" s="386">
        <v>0</v>
      </c>
      <c r="E23" s="392">
        <v>0</v>
      </c>
      <c r="F23" s="392">
        <v>0</v>
      </c>
      <c r="G23" s="393">
        <v>0</v>
      </c>
      <c r="H23" s="391">
        <v>0</v>
      </c>
      <c r="I23" s="389">
        <v>0</v>
      </c>
      <c r="J23" s="389">
        <v>0</v>
      </c>
      <c r="K23" s="390">
        <v>0</v>
      </c>
      <c r="L23" s="391">
        <v>0</v>
      </c>
      <c r="M23" s="389">
        <v>0</v>
      </c>
      <c r="N23" s="389">
        <v>0</v>
      </c>
      <c r="O23" s="390">
        <v>0</v>
      </c>
      <c r="P23" s="391">
        <v>0</v>
      </c>
      <c r="Q23" s="389">
        <v>0</v>
      </c>
      <c r="R23" s="389">
        <v>0</v>
      </c>
      <c r="S23" s="390">
        <v>0</v>
      </c>
      <c r="T23" s="391">
        <v>0</v>
      </c>
      <c r="U23" s="389">
        <v>0</v>
      </c>
      <c r="V23" s="389">
        <v>0</v>
      </c>
      <c r="W23" s="390">
        <v>0</v>
      </c>
      <c r="X23" s="391">
        <v>0</v>
      </c>
      <c r="Y23" s="389">
        <v>0</v>
      </c>
      <c r="Z23" s="389">
        <v>0</v>
      </c>
      <c r="AA23" s="390">
        <v>0</v>
      </c>
      <c r="AB23" s="391">
        <v>0</v>
      </c>
      <c r="AC23" s="389">
        <v>0</v>
      </c>
      <c r="AD23" s="389">
        <v>0</v>
      </c>
      <c r="AE23" s="390">
        <v>0</v>
      </c>
    </row>
    <row r="24" spans="1:31" s="161" customFormat="1" ht="15.75" collapsed="1">
      <c r="A24" s="156"/>
      <c r="B24" s="364" t="s">
        <v>169</v>
      </c>
      <c r="C24" s="333"/>
      <c r="D24" s="394">
        <v>32781.14</v>
      </c>
      <c r="E24" s="395">
        <v>32781.14</v>
      </c>
      <c r="F24" s="396">
        <v>0</v>
      </c>
      <c r="G24" s="397">
        <v>0</v>
      </c>
      <c r="H24" s="381">
        <v>12225.15</v>
      </c>
      <c r="I24" s="379">
        <v>12225.15</v>
      </c>
      <c r="J24" s="379">
        <v>0</v>
      </c>
      <c r="K24" s="380">
        <v>0</v>
      </c>
      <c r="L24" s="381">
        <v>46708</v>
      </c>
      <c r="M24" s="379">
        <v>46708</v>
      </c>
      <c r="N24" s="379">
        <v>0</v>
      </c>
      <c r="O24" s="380">
        <v>0</v>
      </c>
      <c r="P24" s="381">
        <v>39766.870000000003</v>
      </c>
      <c r="Q24" s="379">
        <v>39766.870000000003</v>
      </c>
      <c r="R24" s="379">
        <v>0</v>
      </c>
      <c r="S24" s="380">
        <v>0</v>
      </c>
      <c r="T24" s="381">
        <v>40190</v>
      </c>
      <c r="U24" s="379">
        <v>40190</v>
      </c>
      <c r="V24" s="379">
        <v>0</v>
      </c>
      <c r="W24" s="380">
        <v>0</v>
      </c>
      <c r="X24" s="381">
        <v>22250</v>
      </c>
      <c r="Y24" s="379">
        <v>22250</v>
      </c>
      <c r="Z24" s="379">
        <v>0</v>
      </c>
      <c r="AA24" s="380">
        <v>0</v>
      </c>
      <c r="AB24" s="381">
        <v>22270</v>
      </c>
      <c r="AC24" s="379">
        <v>22270</v>
      </c>
      <c r="AD24" s="379">
        <v>0</v>
      </c>
      <c r="AE24" s="380">
        <v>0</v>
      </c>
    </row>
    <row r="25" spans="1:31" ht="15.75">
      <c r="A25" s="148"/>
      <c r="B25" s="330" t="s">
        <v>170</v>
      </c>
      <c r="C25" s="158" t="s">
        <v>171</v>
      </c>
      <c r="D25" s="384">
        <v>17531.349999999999</v>
      </c>
      <c r="E25" s="384">
        <v>17531.349999999999</v>
      </c>
      <c r="F25" s="384">
        <v>0</v>
      </c>
      <c r="G25" s="384">
        <v>0</v>
      </c>
      <c r="H25" s="385">
        <v>8300.9599999999991</v>
      </c>
      <c r="I25" s="383">
        <v>8300.9599999999991</v>
      </c>
      <c r="J25" s="383">
        <v>0</v>
      </c>
      <c r="K25" s="384">
        <v>0</v>
      </c>
      <c r="L25" s="385">
        <v>18048</v>
      </c>
      <c r="M25" s="383">
        <v>18048</v>
      </c>
      <c r="N25" s="383">
        <v>0</v>
      </c>
      <c r="O25" s="384">
        <v>0</v>
      </c>
      <c r="P25" s="385">
        <v>15174.64</v>
      </c>
      <c r="Q25" s="383">
        <v>15174.64</v>
      </c>
      <c r="R25" s="383">
        <v>0</v>
      </c>
      <c r="S25" s="384">
        <v>0</v>
      </c>
      <c r="T25" s="385">
        <v>21220</v>
      </c>
      <c r="U25" s="383">
        <v>21220</v>
      </c>
      <c r="V25" s="383">
        <v>0</v>
      </c>
      <c r="W25" s="384">
        <v>0</v>
      </c>
      <c r="X25" s="385">
        <v>13880</v>
      </c>
      <c r="Y25" s="383">
        <v>13880</v>
      </c>
      <c r="Z25" s="383">
        <v>0</v>
      </c>
      <c r="AA25" s="384">
        <v>0</v>
      </c>
      <c r="AB25" s="385">
        <v>13880</v>
      </c>
      <c r="AC25" s="383">
        <v>13880</v>
      </c>
      <c r="AD25" s="383">
        <v>0</v>
      </c>
      <c r="AE25" s="384">
        <v>0</v>
      </c>
    </row>
    <row r="26" spans="1:31" ht="15.75">
      <c r="A26" s="163"/>
      <c r="B26" s="330">
        <v>1</v>
      </c>
      <c r="C26" s="158" t="s">
        <v>172</v>
      </c>
      <c r="D26" s="386">
        <v>128.30000000000001</v>
      </c>
      <c r="E26" s="387">
        <v>128.30000000000001</v>
      </c>
      <c r="F26" s="387">
        <v>0</v>
      </c>
      <c r="G26" s="388">
        <v>0</v>
      </c>
      <c r="H26" s="385">
        <v>102.96</v>
      </c>
      <c r="I26" s="383">
        <v>102.96</v>
      </c>
      <c r="J26" s="383">
        <v>0</v>
      </c>
      <c r="K26" s="384">
        <v>0</v>
      </c>
      <c r="L26" s="385">
        <v>130</v>
      </c>
      <c r="M26" s="383">
        <v>130</v>
      </c>
      <c r="N26" s="383">
        <v>0</v>
      </c>
      <c r="O26" s="384">
        <v>0</v>
      </c>
      <c r="P26" s="385">
        <v>99.07</v>
      </c>
      <c r="Q26" s="383">
        <v>99.07</v>
      </c>
      <c r="R26" s="383">
        <v>0</v>
      </c>
      <c r="S26" s="384">
        <v>0</v>
      </c>
      <c r="T26" s="385">
        <v>130</v>
      </c>
      <c r="U26" s="383">
        <v>130</v>
      </c>
      <c r="V26" s="383">
        <v>0</v>
      </c>
      <c r="W26" s="384">
        <v>0</v>
      </c>
      <c r="X26" s="385">
        <v>130</v>
      </c>
      <c r="Y26" s="383">
        <v>130</v>
      </c>
      <c r="Z26" s="383">
        <v>0</v>
      </c>
      <c r="AA26" s="384">
        <v>0</v>
      </c>
      <c r="AB26" s="385">
        <v>130</v>
      </c>
      <c r="AC26" s="383">
        <v>130</v>
      </c>
      <c r="AD26" s="383">
        <v>0</v>
      </c>
      <c r="AE26" s="384">
        <v>0</v>
      </c>
    </row>
    <row r="27" spans="1:31" ht="15.75">
      <c r="A27" s="148"/>
      <c r="B27" s="330">
        <v>2</v>
      </c>
      <c r="C27" s="157" t="s">
        <v>532</v>
      </c>
      <c r="D27" s="386">
        <v>168.38</v>
      </c>
      <c r="E27" s="387">
        <v>168.38</v>
      </c>
      <c r="F27" s="387">
        <v>0</v>
      </c>
      <c r="G27" s="388">
        <v>0</v>
      </c>
      <c r="H27" s="385">
        <v>928.4</v>
      </c>
      <c r="I27" s="383">
        <v>928.4</v>
      </c>
      <c r="J27" s="383">
        <v>0</v>
      </c>
      <c r="K27" s="384">
        <v>0</v>
      </c>
      <c r="L27" s="385">
        <v>2100</v>
      </c>
      <c r="M27" s="383">
        <v>2100</v>
      </c>
      <c r="N27" s="383">
        <v>0</v>
      </c>
      <c r="O27" s="384">
        <v>0</v>
      </c>
      <c r="P27" s="385">
        <v>1033.04</v>
      </c>
      <c r="Q27" s="383">
        <v>1033.04</v>
      </c>
      <c r="R27" s="383">
        <v>0</v>
      </c>
      <c r="S27" s="384">
        <v>0</v>
      </c>
      <c r="T27" s="385">
        <v>3240</v>
      </c>
      <c r="U27" s="383">
        <v>3240</v>
      </c>
      <c r="V27" s="383">
        <v>0</v>
      </c>
      <c r="W27" s="384">
        <v>0</v>
      </c>
      <c r="X27" s="385">
        <v>1600</v>
      </c>
      <c r="Y27" s="383">
        <v>1600</v>
      </c>
      <c r="Z27" s="383">
        <v>0</v>
      </c>
      <c r="AA27" s="384">
        <v>0</v>
      </c>
      <c r="AB27" s="385">
        <v>1600</v>
      </c>
      <c r="AC27" s="383">
        <v>1600</v>
      </c>
      <c r="AD27" s="383">
        <v>0</v>
      </c>
      <c r="AE27" s="384">
        <v>0</v>
      </c>
    </row>
    <row r="28" spans="1:31" ht="15.75">
      <c r="A28" s="148"/>
      <c r="B28" s="330">
        <v>3</v>
      </c>
      <c r="C28" s="158" t="s">
        <v>174</v>
      </c>
      <c r="D28" s="386">
        <v>14531.72</v>
      </c>
      <c r="E28" s="387">
        <v>14531.72</v>
      </c>
      <c r="F28" s="387">
        <v>0</v>
      </c>
      <c r="G28" s="388">
        <v>0</v>
      </c>
      <c r="H28" s="385">
        <v>5039.3999999999996</v>
      </c>
      <c r="I28" s="383">
        <v>5039.3999999999996</v>
      </c>
      <c r="J28" s="383">
        <v>0</v>
      </c>
      <c r="K28" s="384">
        <v>0</v>
      </c>
      <c r="L28" s="385">
        <v>12420</v>
      </c>
      <c r="M28" s="383">
        <v>12420</v>
      </c>
      <c r="N28" s="383">
        <v>0</v>
      </c>
      <c r="O28" s="384">
        <v>0</v>
      </c>
      <c r="P28" s="385">
        <v>11317.73</v>
      </c>
      <c r="Q28" s="383">
        <v>11317.73</v>
      </c>
      <c r="R28" s="383">
        <v>0</v>
      </c>
      <c r="S28" s="384">
        <v>0</v>
      </c>
      <c r="T28" s="385">
        <v>15150</v>
      </c>
      <c r="U28" s="383">
        <v>15150</v>
      </c>
      <c r="V28" s="383">
        <v>0</v>
      </c>
      <c r="W28" s="384">
        <v>0</v>
      </c>
      <c r="X28" s="385">
        <v>8450</v>
      </c>
      <c r="Y28" s="383">
        <v>8450</v>
      </c>
      <c r="Z28" s="383">
        <v>0</v>
      </c>
      <c r="AA28" s="384">
        <v>0</v>
      </c>
      <c r="AB28" s="385">
        <v>8450</v>
      </c>
      <c r="AC28" s="383">
        <v>8450</v>
      </c>
      <c r="AD28" s="383">
        <v>0</v>
      </c>
      <c r="AE28" s="384">
        <v>0</v>
      </c>
    </row>
    <row r="29" spans="1:31" ht="15.75">
      <c r="A29" s="148"/>
      <c r="B29" s="330">
        <v>4</v>
      </c>
      <c r="C29" s="158" t="s">
        <v>175</v>
      </c>
      <c r="D29" s="386">
        <v>0</v>
      </c>
      <c r="E29" s="387">
        <v>0</v>
      </c>
      <c r="F29" s="387">
        <v>0</v>
      </c>
      <c r="G29" s="388">
        <v>0</v>
      </c>
      <c r="H29" s="385">
        <v>751.2</v>
      </c>
      <c r="I29" s="383">
        <v>751.2</v>
      </c>
      <c r="J29" s="383">
        <v>0</v>
      </c>
      <c r="K29" s="384">
        <v>0</v>
      </c>
      <c r="L29" s="385">
        <v>1200</v>
      </c>
      <c r="M29" s="383">
        <v>1200</v>
      </c>
      <c r="N29" s="383">
        <v>0</v>
      </c>
      <c r="O29" s="384">
        <v>0</v>
      </c>
      <c r="P29" s="385">
        <v>1126.8</v>
      </c>
      <c r="Q29" s="383">
        <v>1126.8</v>
      </c>
      <c r="R29" s="383">
        <v>0</v>
      </c>
      <c r="S29" s="384">
        <v>0</v>
      </c>
      <c r="T29" s="385">
        <v>1200</v>
      </c>
      <c r="U29" s="383">
        <v>1200</v>
      </c>
      <c r="V29" s="383">
        <v>0</v>
      </c>
      <c r="W29" s="384">
        <v>0</v>
      </c>
      <c r="X29" s="385">
        <v>1200</v>
      </c>
      <c r="Y29" s="383">
        <v>1200</v>
      </c>
      <c r="Z29" s="383">
        <v>0</v>
      </c>
      <c r="AA29" s="384">
        <v>0</v>
      </c>
      <c r="AB29" s="385">
        <v>1200</v>
      </c>
      <c r="AC29" s="383">
        <v>1200</v>
      </c>
      <c r="AD29" s="383">
        <v>0</v>
      </c>
      <c r="AE29" s="384">
        <v>0</v>
      </c>
    </row>
    <row r="30" spans="1:31" ht="15.75">
      <c r="A30" s="148"/>
      <c r="B30" s="330">
        <v>5</v>
      </c>
      <c r="C30" s="158" t="s">
        <v>176</v>
      </c>
      <c r="D30" s="386">
        <v>1265</v>
      </c>
      <c r="E30" s="387">
        <v>1265</v>
      </c>
      <c r="F30" s="387">
        <v>0</v>
      </c>
      <c r="G30" s="388">
        <v>0</v>
      </c>
      <c r="H30" s="385">
        <v>0</v>
      </c>
      <c r="I30" s="383">
        <v>0</v>
      </c>
      <c r="J30" s="383">
        <v>0</v>
      </c>
      <c r="K30" s="384">
        <v>0</v>
      </c>
      <c r="L30" s="385">
        <v>600</v>
      </c>
      <c r="M30" s="383">
        <v>600</v>
      </c>
      <c r="N30" s="383">
        <v>0</v>
      </c>
      <c r="O30" s="384">
        <v>0</v>
      </c>
      <c r="P30" s="385">
        <v>0</v>
      </c>
      <c r="Q30" s="383">
        <v>0</v>
      </c>
      <c r="R30" s="383">
        <v>0</v>
      </c>
      <c r="S30" s="384">
        <v>0</v>
      </c>
      <c r="T30" s="385">
        <v>0</v>
      </c>
      <c r="U30" s="383">
        <v>0</v>
      </c>
      <c r="V30" s="383">
        <v>0</v>
      </c>
      <c r="W30" s="384">
        <v>0</v>
      </c>
      <c r="X30" s="385">
        <v>1000</v>
      </c>
      <c r="Y30" s="383">
        <v>1000</v>
      </c>
      <c r="Z30" s="383">
        <v>0</v>
      </c>
      <c r="AA30" s="384">
        <v>0</v>
      </c>
      <c r="AB30" s="385">
        <v>1000</v>
      </c>
      <c r="AC30" s="383">
        <v>1000</v>
      </c>
      <c r="AD30" s="383">
        <v>0</v>
      </c>
      <c r="AE30" s="384">
        <v>0</v>
      </c>
    </row>
    <row r="31" spans="1:31" ht="15.75">
      <c r="A31" s="148"/>
      <c r="B31" s="330">
        <v>6</v>
      </c>
      <c r="C31" s="158" t="s">
        <v>177</v>
      </c>
      <c r="D31" s="386">
        <v>60.95</v>
      </c>
      <c r="E31" s="387">
        <v>60.95</v>
      </c>
      <c r="F31" s="387">
        <v>0</v>
      </c>
      <c r="G31" s="388">
        <v>0</v>
      </c>
      <c r="H31" s="385">
        <v>0</v>
      </c>
      <c r="I31" s="383">
        <v>0</v>
      </c>
      <c r="J31" s="383">
        <v>0</v>
      </c>
      <c r="K31" s="384">
        <v>0</v>
      </c>
      <c r="L31" s="385">
        <v>0</v>
      </c>
      <c r="M31" s="383">
        <v>0</v>
      </c>
      <c r="N31" s="383">
        <v>0</v>
      </c>
      <c r="O31" s="384">
        <v>0</v>
      </c>
      <c r="P31" s="385">
        <v>0</v>
      </c>
      <c r="Q31" s="383">
        <v>0</v>
      </c>
      <c r="R31" s="383">
        <v>0</v>
      </c>
      <c r="S31" s="384">
        <v>0</v>
      </c>
      <c r="T31" s="385">
        <v>0</v>
      </c>
      <c r="U31" s="383">
        <v>0</v>
      </c>
      <c r="V31" s="383">
        <v>0</v>
      </c>
      <c r="W31" s="384">
        <v>0</v>
      </c>
      <c r="X31" s="385">
        <v>0</v>
      </c>
      <c r="Y31" s="383">
        <v>0</v>
      </c>
      <c r="Z31" s="383">
        <v>0</v>
      </c>
      <c r="AA31" s="384">
        <v>0</v>
      </c>
      <c r="AB31" s="385">
        <v>0</v>
      </c>
      <c r="AC31" s="383">
        <v>0</v>
      </c>
      <c r="AD31" s="383">
        <v>0</v>
      </c>
      <c r="AE31" s="384">
        <v>0</v>
      </c>
    </row>
    <row r="32" spans="1:31" ht="15.75">
      <c r="A32" s="148"/>
      <c r="B32" s="330">
        <v>7</v>
      </c>
      <c r="C32" s="158" t="s">
        <v>178</v>
      </c>
      <c r="D32" s="386">
        <v>1377</v>
      </c>
      <c r="E32" s="387">
        <v>1377</v>
      </c>
      <c r="F32" s="387">
        <v>0</v>
      </c>
      <c r="G32" s="388">
        <v>0</v>
      </c>
      <c r="H32" s="385">
        <v>1479</v>
      </c>
      <c r="I32" s="383">
        <v>1479</v>
      </c>
      <c r="J32" s="383">
        <v>0</v>
      </c>
      <c r="K32" s="384">
        <v>0</v>
      </c>
      <c r="L32" s="385">
        <v>1598</v>
      </c>
      <c r="M32" s="383">
        <v>1598</v>
      </c>
      <c r="N32" s="383">
        <v>0</v>
      </c>
      <c r="O32" s="384">
        <v>0</v>
      </c>
      <c r="P32" s="385">
        <v>1598</v>
      </c>
      <c r="Q32" s="383">
        <v>1598</v>
      </c>
      <c r="R32" s="383">
        <v>0</v>
      </c>
      <c r="S32" s="384">
        <v>0</v>
      </c>
      <c r="T32" s="385">
        <v>1500</v>
      </c>
      <c r="U32" s="383">
        <v>1500</v>
      </c>
      <c r="V32" s="383">
        <v>0</v>
      </c>
      <c r="W32" s="384">
        <v>0</v>
      </c>
      <c r="X32" s="385">
        <v>1500</v>
      </c>
      <c r="Y32" s="383">
        <v>1500</v>
      </c>
      <c r="Z32" s="383">
        <v>0</v>
      </c>
      <c r="AA32" s="384">
        <v>0</v>
      </c>
      <c r="AB32" s="385">
        <v>1500</v>
      </c>
      <c r="AC32" s="383">
        <v>1500</v>
      </c>
      <c r="AD32" s="383">
        <v>0</v>
      </c>
      <c r="AE32" s="384">
        <v>0</v>
      </c>
    </row>
    <row r="33" spans="1:31" ht="15.75" hidden="1" outlineLevel="1">
      <c r="A33" s="148"/>
      <c r="B33" s="330">
        <v>8</v>
      </c>
      <c r="C33" s="158"/>
      <c r="D33" s="386">
        <v>0</v>
      </c>
      <c r="E33" s="387">
        <v>0</v>
      </c>
      <c r="F33" s="387">
        <v>0</v>
      </c>
      <c r="G33" s="388">
        <v>0</v>
      </c>
      <c r="H33" s="385">
        <v>0</v>
      </c>
      <c r="I33" s="383">
        <v>0</v>
      </c>
      <c r="J33" s="383">
        <v>0</v>
      </c>
      <c r="K33" s="384">
        <v>0</v>
      </c>
      <c r="L33" s="385">
        <v>0</v>
      </c>
      <c r="M33" s="383">
        <v>0</v>
      </c>
      <c r="N33" s="383">
        <v>0</v>
      </c>
      <c r="O33" s="384">
        <v>0</v>
      </c>
      <c r="P33" s="385">
        <v>0</v>
      </c>
      <c r="Q33" s="383">
        <v>0</v>
      </c>
      <c r="R33" s="383">
        <v>0</v>
      </c>
      <c r="S33" s="384">
        <v>0</v>
      </c>
      <c r="T33" s="385">
        <v>0</v>
      </c>
      <c r="U33" s="383">
        <v>0</v>
      </c>
      <c r="V33" s="383">
        <v>0</v>
      </c>
      <c r="W33" s="384">
        <v>0</v>
      </c>
      <c r="X33" s="385">
        <v>0</v>
      </c>
      <c r="Y33" s="383">
        <v>0</v>
      </c>
      <c r="Z33" s="383">
        <v>0</v>
      </c>
      <c r="AA33" s="384">
        <v>0</v>
      </c>
      <c r="AB33" s="385">
        <v>0</v>
      </c>
      <c r="AC33" s="383">
        <v>0</v>
      </c>
      <c r="AD33" s="383">
        <v>0</v>
      </c>
      <c r="AE33" s="384">
        <v>0</v>
      </c>
    </row>
    <row r="34" spans="1:31" ht="15.75" collapsed="1">
      <c r="A34" s="159"/>
      <c r="B34" s="330" t="s">
        <v>180</v>
      </c>
      <c r="C34" s="158" t="s">
        <v>181</v>
      </c>
      <c r="D34" s="384">
        <v>14469.77</v>
      </c>
      <c r="E34" s="384">
        <v>14469.77</v>
      </c>
      <c r="F34" s="384">
        <v>0</v>
      </c>
      <c r="G34" s="384">
        <v>0</v>
      </c>
      <c r="H34" s="385">
        <v>3045.95</v>
      </c>
      <c r="I34" s="383">
        <v>3045.95</v>
      </c>
      <c r="J34" s="383">
        <v>0</v>
      </c>
      <c r="K34" s="384">
        <v>0</v>
      </c>
      <c r="L34" s="385">
        <v>26510</v>
      </c>
      <c r="M34" s="383">
        <v>26510</v>
      </c>
      <c r="N34" s="383">
        <v>0</v>
      </c>
      <c r="O34" s="384">
        <v>0</v>
      </c>
      <c r="P34" s="385">
        <v>23588.880000000001</v>
      </c>
      <c r="Q34" s="383">
        <v>23588.880000000001</v>
      </c>
      <c r="R34" s="383">
        <v>0</v>
      </c>
      <c r="S34" s="384">
        <v>0</v>
      </c>
      <c r="T34" s="385">
        <v>8720</v>
      </c>
      <c r="U34" s="383">
        <v>8720</v>
      </c>
      <c r="V34" s="383">
        <v>0</v>
      </c>
      <c r="W34" s="384">
        <v>0</v>
      </c>
      <c r="X34" s="385">
        <v>6070</v>
      </c>
      <c r="Y34" s="383">
        <v>6070</v>
      </c>
      <c r="Z34" s="383">
        <v>0</v>
      </c>
      <c r="AA34" s="384">
        <v>0</v>
      </c>
      <c r="AB34" s="385">
        <v>6090</v>
      </c>
      <c r="AC34" s="383">
        <v>6090</v>
      </c>
      <c r="AD34" s="383">
        <v>0</v>
      </c>
      <c r="AE34" s="384">
        <v>0</v>
      </c>
    </row>
    <row r="35" spans="1:31" ht="15.75">
      <c r="A35" s="159"/>
      <c r="B35" s="330">
        <v>1</v>
      </c>
      <c r="C35" s="158" t="s">
        <v>182</v>
      </c>
      <c r="D35" s="386">
        <v>13379.77</v>
      </c>
      <c r="E35" s="387">
        <v>13379.77</v>
      </c>
      <c r="F35" s="387">
        <v>0</v>
      </c>
      <c r="G35" s="388">
        <v>0</v>
      </c>
      <c r="H35" s="385">
        <v>2045.95</v>
      </c>
      <c r="I35" s="383">
        <v>2045.95</v>
      </c>
      <c r="J35" s="383">
        <v>0</v>
      </c>
      <c r="K35" s="384">
        <v>0</v>
      </c>
      <c r="L35" s="385">
        <v>24530</v>
      </c>
      <c r="M35" s="383">
        <v>24530</v>
      </c>
      <c r="N35" s="383">
        <v>0</v>
      </c>
      <c r="O35" s="384">
        <v>0</v>
      </c>
      <c r="P35" s="385">
        <v>22462.84</v>
      </c>
      <c r="Q35" s="383">
        <v>22462.84</v>
      </c>
      <c r="R35" s="383">
        <v>0</v>
      </c>
      <c r="S35" s="384">
        <v>0</v>
      </c>
      <c r="T35" s="385">
        <v>6940</v>
      </c>
      <c r="U35" s="383">
        <v>6940</v>
      </c>
      <c r="V35" s="383">
        <v>0</v>
      </c>
      <c r="W35" s="384">
        <v>0</v>
      </c>
      <c r="X35" s="385">
        <v>4270</v>
      </c>
      <c r="Y35" s="383">
        <v>4270</v>
      </c>
      <c r="Z35" s="383">
        <v>0</v>
      </c>
      <c r="AA35" s="384">
        <v>0</v>
      </c>
      <c r="AB35" s="385">
        <v>4290</v>
      </c>
      <c r="AC35" s="383">
        <v>4290</v>
      </c>
      <c r="AD35" s="383">
        <v>0</v>
      </c>
      <c r="AE35" s="384">
        <v>0</v>
      </c>
    </row>
    <row r="36" spans="1:31" ht="15.75">
      <c r="A36" s="159"/>
      <c r="B36" s="330">
        <v>2</v>
      </c>
      <c r="C36" s="158" t="s">
        <v>183</v>
      </c>
      <c r="D36" s="386">
        <v>1090</v>
      </c>
      <c r="E36" s="387">
        <v>1090</v>
      </c>
      <c r="F36" s="387">
        <v>0</v>
      </c>
      <c r="G36" s="388">
        <v>0</v>
      </c>
      <c r="H36" s="385">
        <v>1000</v>
      </c>
      <c r="I36" s="383">
        <v>1000</v>
      </c>
      <c r="J36" s="383">
        <v>0</v>
      </c>
      <c r="K36" s="384">
        <v>0</v>
      </c>
      <c r="L36" s="385">
        <v>1980</v>
      </c>
      <c r="M36" s="383">
        <v>1980</v>
      </c>
      <c r="N36" s="383">
        <v>0</v>
      </c>
      <c r="O36" s="384">
        <v>0</v>
      </c>
      <c r="P36" s="385">
        <v>1126.04</v>
      </c>
      <c r="Q36" s="383">
        <v>1126.04</v>
      </c>
      <c r="R36" s="383">
        <v>0</v>
      </c>
      <c r="S36" s="384">
        <v>0</v>
      </c>
      <c r="T36" s="385">
        <v>1780</v>
      </c>
      <c r="U36" s="383">
        <v>1780</v>
      </c>
      <c r="V36" s="383">
        <v>0</v>
      </c>
      <c r="W36" s="384">
        <v>0</v>
      </c>
      <c r="X36" s="385">
        <v>1800</v>
      </c>
      <c r="Y36" s="383">
        <v>1800</v>
      </c>
      <c r="Z36" s="383">
        <v>0</v>
      </c>
      <c r="AA36" s="384">
        <v>0</v>
      </c>
      <c r="AB36" s="385">
        <v>1800</v>
      </c>
      <c r="AC36" s="383">
        <v>1800</v>
      </c>
      <c r="AD36" s="383">
        <v>0</v>
      </c>
      <c r="AE36" s="384">
        <v>0</v>
      </c>
    </row>
    <row r="37" spans="1:31" ht="16.5" thickBot="1">
      <c r="A37" s="163"/>
      <c r="B37" s="331" t="s">
        <v>184</v>
      </c>
      <c r="C37" s="332" t="s">
        <v>185</v>
      </c>
      <c r="D37" s="386">
        <v>780.02</v>
      </c>
      <c r="E37" s="401">
        <v>780.02</v>
      </c>
      <c r="F37" s="401">
        <v>0</v>
      </c>
      <c r="G37" s="402">
        <v>0</v>
      </c>
      <c r="H37" s="398">
        <v>878.24</v>
      </c>
      <c r="I37" s="399">
        <v>878.24</v>
      </c>
      <c r="J37" s="399">
        <v>0</v>
      </c>
      <c r="K37" s="400">
        <v>0</v>
      </c>
      <c r="L37" s="398">
        <v>2150</v>
      </c>
      <c r="M37" s="399">
        <v>2150</v>
      </c>
      <c r="N37" s="399">
        <v>0</v>
      </c>
      <c r="O37" s="400">
        <v>0</v>
      </c>
      <c r="P37" s="398">
        <v>1003.35</v>
      </c>
      <c r="Q37" s="399">
        <v>1003.35</v>
      </c>
      <c r="R37" s="399">
        <v>0</v>
      </c>
      <c r="S37" s="400">
        <v>0</v>
      </c>
      <c r="T37" s="398">
        <v>10250</v>
      </c>
      <c r="U37" s="399">
        <v>10250</v>
      </c>
      <c r="V37" s="399">
        <v>0</v>
      </c>
      <c r="W37" s="400">
        <v>0</v>
      </c>
      <c r="X37" s="398">
        <v>2300</v>
      </c>
      <c r="Y37" s="399">
        <v>2300</v>
      </c>
      <c r="Z37" s="399">
        <v>0</v>
      </c>
      <c r="AA37" s="400">
        <v>0</v>
      </c>
      <c r="AB37" s="398">
        <v>2300</v>
      </c>
      <c r="AC37" s="399">
        <v>2300</v>
      </c>
      <c r="AD37" s="399">
        <v>0</v>
      </c>
      <c r="AE37" s="400">
        <v>0</v>
      </c>
    </row>
    <row r="38" spans="1:31" s="161" customFormat="1" ht="15.75">
      <c r="A38" s="160"/>
      <c r="B38" s="364" t="s">
        <v>186</v>
      </c>
      <c r="C38" s="333"/>
      <c r="D38" s="380">
        <v>238983.49999999997</v>
      </c>
      <c r="E38" s="380">
        <v>213988.49999999997</v>
      </c>
      <c r="F38" s="380">
        <v>24995</v>
      </c>
      <c r="G38" s="380">
        <v>0</v>
      </c>
      <c r="H38" s="381">
        <v>198411.69</v>
      </c>
      <c r="I38" s="379">
        <v>177184.65000000002</v>
      </c>
      <c r="J38" s="379">
        <v>21227.040000000001</v>
      </c>
      <c r="K38" s="380">
        <v>0</v>
      </c>
      <c r="L38" s="381">
        <v>665118</v>
      </c>
      <c r="M38" s="379">
        <v>296918</v>
      </c>
      <c r="N38" s="379">
        <v>368200</v>
      </c>
      <c r="O38" s="380">
        <v>0</v>
      </c>
      <c r="P38" s="381">
        <v>271734.44</v>
      </c>
      <c r="Q38" s="379">
        <v>261734.44</v>
      </c>
      <c r="R38" s="379">
        <v>10000</v>
      </c>
      <c r="S38" s="380">
        <v>0</v>
      </c>
      <c r="T38" s="381">
        <v>360741</v>
      </c>
      <c r="U38" s="379">
        <v>282668</v>
      </c>
      <c r="V38" s="379">
        <v>78073</v>
      </c>
      <c r="W38" s="380">
        <v>0</v>
      </c>
      <c r="X38" s="381">
        <v>587400</v>
      </c>
      <c r="Y38" s="379">
        <v>387400</v>
      </c>
      <c r="Z38" s="379">
        <v>200000</v>
      </c>
      <c r="AA38" s="380">
        <v>0</v>
      </c>
      <c r="AB38" s="381">
        <v>369400</v>
      </c>
      <c r="AC38" s="379">
        <v>349400</v>
      </c>
      <c r="AD38" s="379">
        <v>20000</v>
      </c>
      <c r="AE38" s="380">
        <v>0</v>
      </c>
    </row>
    <row r="39" spans="1:31" ht="16.5">
      <c r="A39" s="148"/>
      <c r="B39" s="330" t="s">
        <v>187</v>
      </c>
      <c r="C39" s="162" t="s">
        <v>188</v>
      </c>
      <c r="D39" s="386">
        <v>27814.74</v>
      </c>
      <c r="E39" s="387">
        <v>22025.74</v>
      </c>
      <c r="F39" s="387">
        <v>5789</v>
      </c>
      <c r="G39" s="388">
        <v>0</v>
      </c>
      <c r="H39" s="385">
        <v>52871.45</v>
      </c>
      <c r="I39" s="383">
        <v>31644.41</v>
      </c>
      <c r="J39" s="383">
        <v>21227.040000000001</v>
      </c>
      <c r="K39" s="384">
        <v>0</v>
      </c>
      <c r="L39" s="385">
        <v>421320</v>
      </c>
      <c r="M39" s="383">
        <v>63120</v>
      </c>
      <c r="N39" s="383">
        <v>358200</v>
      </c>
      <c r="O39" s="384">
        <v>0</v>
      </c>
      <c r="P39" s="385">
        <v>56429.4</v>
      </c>
      <c r="Q39" s="383">
        <v>56429.4</v>
      </c>
      <c r="R39" s="383">
        <v>0</v>
      </c>
      <c r="S39" s="384">
        <v>0</v>
      </c>
      <c r="T39" s="385">
        <v>68380</v>
      </c>
      <c r="U39" s="383">
        <v>68380</v>
      </c>
      <c r="V39" s="383">
        <v>0</v>
      </c>
      <c r="W39" s="384">
        <v>0</v>
      </c>
      <c r="X39" s="385">
        <v>31760</v>
      </c>
      <c r="Y39" s="383">
        <v>31760</v>
      </c>
      <c r="Z39" s="383">
        <v>0</v>
      </c>
      <c r="AA39" s="384">
        <v>0</v>
      </c>
      <c r="AB39" s="385">
        <v>31760</v>
      </c>
      <c r="AC39" s="383">
        <v>31760</v>
      </c>
      <c r="AD39" s="383">
        <v>0</v>
      </c>
      <c r="AE39" s="384">
        <v>0</v>
      </c>
    </row>
    <row r="40" spans="1:31" ht="16.5">
      <c r="A40" s="163"/>
      <c r="B40" s="330" t="s">
        <v>189</v>
      </c>
      <c r="C40" s="162" t="s">
        <v>190</v>
      </c>
      <c r="D40" s="386">
        <v>27507.78</v>
      </c>
      <c r="E40" s="387">
        <v>27507.78</v>
      </c>
      <c r="F40" s="387">
        <v>0</v>
      </c>
      <c r="G40" s="388">
        <v>0</v>
      </c>
      <c r="H40" s="385">
        <v>3917.01</v>
      </c>
      <c r="I40" s="383">
        <v>3917.01</v>
      </c>
      <c r="J40" s="383">
        <v>0</v>
      </c>
      <c r="K40" s="384">
        <v>0</v>
      </c>
      <c r="L40" s="385">
        <v>57970</v>
      </c>
      <c r="M40" s="383">
        <v>57970</v>
      </c>
      <c r="N40" s="383">
        <v>0</v>
      </c>
      <c r="O40" s="384">
        <v>0</v>
      </c>
      <c r="P40" s="385">
        <v>57284.12</v>
      </c>
      <c r="Q40" s="383">
        <v>57284.12</v>
      </c>
      <c r="R40" s="383">
        <v>0</v>
      </c>
      <c r="S40" s="384">
        <v>0</v>
      </c>
      <c r="T40" s="385">
        <v>4800</v>
      </c>
      <c r="U40" s="383">
        <v>4800</v>
      </c>
      <c r="V40" s="383">
        <v>0</v>
      </c>
      <c r="W40" s="384">
        <v>0</v>
      </c>
      <c r="X40" s="385">
        <v>5100</v>
      </c>
      <c r="Y40" s="383">
        <v>5100</v>
      </c>
      <c r="Z40" s="383">
        <v>0</v>
      </c>
      <c r="AA40" s="384">
        <v>0</v>
      </c>
      <c r="AB40" s="385">
        <v>7100</v>
      </c>
      <c r="AC40" s="383">
        <v>7100</v>
      </c>
      <c r="AD40" s="383">
        <v>0</v>
      </c>
      <c r="AE40" s="384">
        <v>0</v>
      </c>
    </row>
    <row r="41" spans="1:31" ht="16.5">
      <c r="A41" s="159"/>
      <c r="B41" s="330" t="s">
        <v>191</v>
      </c>
      <c r="C41" s="162" t="s">
        <v>192</v>
      </c>
      <c r="D41" s="384">
        <v>178249.19999999998</v>
      </c>
      <c r="E41" s="384">
        <v>159043.19999999998</v>
      </c>
      <c r="F41" s="384">
        <v>19206</v>
      </c>
      <c r="G41" s="384">
        <v>0</v>
      </c>
      <c r="H41" s="385">
        <v>138370.53</v>
      </c>
      <c r="I41" s="383">
        <v>138370.53</v>
      </c>
      <c r="J41" s="383">
        <v>0</v>
      </c>
      <c r="K41" s="384">
        <v>0</v>
      </c>
      <c r="L41" s="385">
        <v>181948</v>
      </c>
      <c r="M41" s="383">
        <v>171948</v>
      </c>
      <c r="N41" s="383">
        <v>10000</v>
      </c>
      <c r="O41" s="384">
        <v>0</v>
      </c>
      <c r="P41" s="385">
        <v>154548.09999999998</v>
      </c>
      <c r="Q41" s="383">
        <v>144548.09999999998</v>
      </c>
      <c r="R41" s="383">
        <v>10000</v>
      </c>
      <c r="S41" s="384">
        <v>0</v>
      </c>
      <c r="T41" s="385">
        <v>283461</v>
      </c>
      <c r="U41" s="383">
        <v>205388</v>
      </c>
      <c r="V41" s="383">
        <v>78073</v>
      </c>
      <c r="W41" s="384">
        <v>0</v>
      </c>
      <c r="X41" s="385">
        <v>545940</v>
      </c>
      <c r="Y41" s="383">
        <v>345940</v>
      </c>
      <c r="Z41" s="383">
        <v>200000</v>
      </c>
      <c r="AA41" s="384">
        <v>0</v>
      </c>
      <c r="AB41" s="385">
        <v>325940</v>
      </c>
      <c r="AC41" s="383">
        <v>305940</v>
      </c>
      <c r="AD41" s="383">
        <v>20000</v>
      </c>
      <c r="AE41" s="384">
        <v>0</v>
      </c>
    </row>
    <row r="42" spans="1:31" ht="16.5">
      <c r="A42" s="159"/>
      <c r="B42" s="330">
        <v>1</v>
      </c>
      <c r="C42" s="162" t="s">
        <v>193</v>
      </c>
      <c r="D42" s="386">
        <v>1873.69</v>
      </c>
      <c r="E42" s="387">
        <v>1873.69</v>
      </c>
      <c r="F42" s="387">
        <v>0</v>
      </c>
      <c r="G42" s="388">
        <v>0</v>
      </c>
      <c r="H42" s="385">
        <v>1264.22</v>
      </c>
      <c r="I42" s="383">
        <v>1264.22</v>
      </c>
      <c r="J42" s="383">
        <v>0</v>
      </c>
      <c r="K42" s="384">
        <v>0</v>
      </c>
      <c r="L42" s="385">
        <v>2900</v>
      </c>
      <c r="M42" s="383">
        <v>2900</v>
      </c>
      <c r="N42" s="383">
        <v>0</v>
      </c>
      <c r="O42" s="384">
        <v>0</v>
      </c>
      <c r="P42" s="385">
        <v>1948.53</v>
      </c>
      <c r="Q42" s="383">
        <v>1948.53</v>
      </c>
      <c r="R42" s="383">
        <v>0</v>
      </c>
      <c r="S42" s="384">
        <v>0</v>
      </c>
      <c r="T42" s="385">
        <v>1900</v>
      </c>
      <c r="U42" s="383">
        <v>1900</v>
      </c>
      <c r="V42" s="383">
        <v>0</v>
      </c>
      <c r="W42" s="384">
        <v>0</v>
      </c>
      <c r="X42" s="385">
        <v>1900</v>
      </c>
      <c r="Y42" s="383">
        <v>1900</v>
      </c>
      <c r="Z42" s="383">
        <v>0</v>
      </c>
      <c r="AA42" s="384">
        <v>0</v>
      </c>
      <c r="AB42" s="385">
        <v>1900</v>
      </c>
      <c r="AC42" s="383">
        <v>1900</v>
      </c>
      <c r="AD42" s="383">
        <v>0</v>
      </c>
      <c r="AE42" s="384">
        <v>0</v>
      </c>
    </row>
    <row r="43" spans="1:31" ht="15.75">
      <c r="A43" s="159"/>
      <c r="B43" s="330">
        <v>2</v>
      </c>
      <c r="C43" s="158" t="s">
        <v>194</v>
      </c>
      <c r="D43" s="386">
        <v>108.36</v>
      </c>
      <c r="E43" s="387">
        <v>108.36</v>
      </c>
      <c r="F43" s="387">
        <v>0</v>
      </c>
      <c r="G43" s="388">
        <v>0</v>
      </c>
      <c r="H43" s="385">
        <v>284.66000000000003</v>
      </c>
      <c r="I43" s="383">
        <v>284.66000000000003</v>
      </c>
      <c r="J43" s="383">
        <v>0</v>
      </c>
      <c r="K43" s="384">
        <v>0</v>
      </c>
      <c r="L43" s="385">
        <v>500</v>
      </c>
      <c r="M43" s="383">
        <v>500</v>
      </c>
      <c r="N43" s="383">
        <v>0</v>
      </c>
      <c r="O43" s="384">
        <v>0</v>
      </c>
      <c r="P43" s="385">
        <v>449.49</v>
      </c>
      <c r="Q43" s="383">
        <v>449.49</v>
      </c>
      <c r="R43" s="383">
        <v>0</v>
      </c>
      <c r="S43" s="384">
        <v>0</v>
      </c>
      <c r="T43" s="385">
        <v>3300</v>
      </c>
      <c r="U43" s="383">
        <v>3300</v>
      </c>
      <c r="V43" s="383">
        <v>0</v>
      </c>
      <c r="W43" s="384">
        <v>0</v>
      </c>
      <c r="X43" s="385">
        <v>300</v>
      </c>
      <c r="Y43" s="383">
        <v>300</v>
      </c>
      <c r="Z43" s="383">
        <v>0</v>
      </c>
      <c r="AA43" s="384">
        <v>0</v>
      </c>
      <c r="AB43" s="385">
        <v>300</v>
      </c>
      <c r="AC43" s="383">
        <v>300</v>
      </c>
      <c r="AD43" s="383">
        <v>0</v>
      </c>
      <c r="AE43" s="384">
        <v>0</v>
      </c>
    </row>
    <row r="44" spans="1:31" ht="15.75">
      <c r="A44" s="159"/>
      <c r="B44" s="330">
        <v>3</v>
      </c>
      <c r="C44" s="158" t="s">
        <v>195</v>
      </c>
      <c r="D44" s="386">
        <v>155457.15</v>
      </c>
      <c r="E44" s="387">
        <v>154761.15</v>
      </c>
      <c r="F44" s="387">
        <v>696</v>
      </c>
      <c r="G44" s="388">
        <v>0</v>
      </c>
      <c r="H44" s="385">
        <v>136821.65</v>
      </c>
      <c r="I44" s="383">
        <v>136821.65</v>
      </c>
      <c r="J44" s="383">
        <v>0</v>
      </c>
      <c r="K44" s="384">
        <v>0</v>
      </c>
      <c r="L44" s="385">
        <v>175148</v>
      </c>
      <c r="M44" s="383">
        <v>165148</v>
      </c>
      <c r="N44" s="383">
        <v>10000</v>
      </c>
      <c r="O44" s="384">
        <v>0</v>
      </c>
      <c r="P44" s="385">
        <v>151850.07999999999</v>
      </c>
      <c r="Q44" s="383">
        <v>141850.07999999999</v>
      </c>
      <c r="R44" s="383">
        <v>10000</v>
      </c>
      <c r="S44" s="384">
        <v>0</v>
      </c>
      <c r="T44" s="385">
        <v>231261</v>
      </c>
      <c r="U44" s="383">
        <v>180188</v>
      </c>
      <c r="V44" s="383">
        <v>51073</v>
      </c>
      <c r="W44" s="384">
        <v>0</v>
      </c>
      <c r="X44" s="385">
        <v>340740</v>
      </c>
      <c r="Y44" s="383">
        <v>340740</v>
      </c>
      <c r="Z44" s="383">
        <v>0</v>
      </c>
      <c r="AA44" s="384">
        <v>0</v>
      </c>
      <c r="AB44" s="385">
        <v>290740</v>
      </c>
      <c r="AC44" s="383">
        <v>290740</v>
      </c>
      <c r="AD44" s="383">
        <v>0</v>
      </c>
      <c r="AE44" s="384">
        <v>0</v>
      </c>
    </row>
    <row r="45" spans="1:31" ht="15.75">
      <c r="A45" s="159"/>
      <c r="B45" s="330">
        <v>4</v>
      </c>
      <c r="C45" s="158" t="s">
        <v>196</v>
      </c>
      <c r="D45" s="386">
        <v>20810</v>
      </c>
      <c r="E45" s="387">
        <v>2300</v>
      </c>
      <c r="F45" s="387">
        <v>18510</v>
      </c>
      <c r="G45" s="388">
        <v>0</v>
      </c>
      <c r="H45" s="385">
        <v>0</v>
      </c>
      <c r="I45" s="383">
        <v>0</v>
      </c>
      <c r="J45" s="383">
        <v>0</v>
      </c>
      <c r="K45" s="384">
        <v>0</v>
      </c>
      <c r="L45" s="385">
        <v>3400</v>
      </c>
      <c r="M45" s="383">
        <v>3400</v>
      </c>
      <c r="N45" s="383">
        <v>0</v>
      </c>
      <c r="O45" s="384">
        <v>0</v>
      </c>
      <c r="P45" s="385">
        <v>300</v>
      </c>
      <c r="Q45" s="383">
        <v>300</v>
      </c>
      <c r="R45" s="383">
        <v>0</v>
      </c>
      <c r="S45" s="384">
        <v>0</v>
      </c>
      <c r="T45" s="385">
        <v>47000</v>
      </c>
      <c r="U45" s="383">
        <v>20000</v>
      </c>
      <c r="V45" s="383">
        <v>27000</v>
      </c>
      <c r="W45" s="384">
        <v>0</v>
      </c>
      <c r="X45" s="385">
        <v>203000</v>
      </c>
      <c r="Y45" s="383">
        <v>3000</v>
      </c>
      <c r="Z45" s="383">
        <v>200000</v>
      </c>
      <c r="AA45" s="384">
        <v>0</v>
      </c>
      <c r="AB45" s="385">
        <v>33000</v>
      </c>
      <c r="AC45" s="383">
        <v>13000</v>
      </c>
      <c r="AD45" s="383">
        <v>20000</v>
      </c>
      <c r="AE45" s="384">
        <v>0</v>
      </c>
    </row>
    <row r="46" spans="1:31" ht="15.75">
      <c r="A46" s="159"/>
      <c r="B46" s="330" t="s">
        <v>197</v>
      </c>
      <c r="C46" s="158" t="s">
        <v>198</v>
      </c>
      <c r="D46" s="386">
        <v>4017.4</v>
      </c>
      <c r="E46" s="387">
        <v>4017.4</v>
      </c>
      <c r="F46" s="387">
        <v>0</v>
      </c>
      <c r="G46" s="388">
        <v>0</v>
      </c>
      <c r="H46" s="385">
        <v>2890</v>
      </c>
      <c r="I46" s="383">
        <v>2890</v>
      </c>
      <c r="J46" s="383">
        <v>0</v>
      </c>
      <c r="K46" s="384">
        <v>0</v>
      </c>
      <c r="L46" s="385">
        <v>3500</v>
      </c>
      <c r="M46" s="383">
        <v>3500</v>
      </c>
      <c r="N46" s="383">
        <v>0</v>
      </c>
      <c r="O46" s="384">
        <v>0</v>
      </c>
      <c r="P46" s="385">
        <v>3329</v>
      </c>
      <c r="Q46" s="383">
        <v>3329</v>
      </c>
      <c r="R46" s="383">
        <v>0</v>
      </c>
      <c r="S46" s="384">
        <v>0</v>
      </c>
      <c r="T46" s="385">
        <v>3500</v>
      </c>
      <c r="U46" s="383">
        <v>3500</v>
      </c>
      <c r="V46" s="383">
        <v>0</v>
      </c>
      <c r="W46" s="384">
        <v>0</v>
      </c>
      <c r="X46" s="385">
        <v>4000</v>
      </c>
      <c r="Y46" s="383">
        <v>4000</v>
      </c>
      <c r="Z46" s="383">
        <v>0</v>
      </c>
      <c r="AA46" s="384">
        <v>0</v>
      </c>
      <c r="AB46" s="385">
        <v>4000</v>
      </c>
      <c r="AC46" s="383">
        <v>4000</v>
      </c>
      <c r="AD46" s="383">
        <v>0</v>
      </c>
      <c r="AE46" s="384">
        <v>0</v>
      </c>
    </row>
    <row r="47" spans="1:31" ht="16.5" thickBot="1">
      <c r="A47" s="159"/>
      <c r="B47" s="334" t="s">
        <v>199</v>
      </c>
      <c r="C47" s="332" t="s">
        <v>200</v>
      </c>
      <c r="D47" s="386">
        <v>1394.38</v>
      </c>
      <c r="E47" s="401">
        <v>1394.38</v>
      </c>
      <c r="F47" s="401">
        <v>0</v>
      </c>
      <c r="G47" s="402">
        <v>0</v>
      </c>
      <c r="H47" s="398">
        <v>362.7</v>
      </c>
      <c r="I47" s="399">
        <v>362.7</v>
      </c>
      <c r="J47" s="399">
        <v>0</v>
      </c>
      <c r="K47" s="400">
        <v>0</v>
      </c>
      <c r="L47" s="398">
        <v>380</v>
      </c>
      <c r="M47" s="399">
        <v>380</v>
      </c>
      <c r="N47" s="399">
        <v>0</v>
      </c>
      <c r="O47" s="400">
        <v>0</v>
      </c>
      <c r="P47" s="398">
        <v>143.82</v>
      </c>
      <c r="Q47" s="399">
        <v>143.82</v>
      </c>
      <c r="R47" s="399">
        <v>0</v>
      </c>
      <c r="S47" s="400">
        <v>0</v>
      </c>
      <c r="T47" s="398">
        <v>600</v>
      </c>
      <c r="U47" s="399">
        <v>600</v>
      </c>
      <c r="V47" s="399">
        <v>0</v>
      </c>
      <c r="W47" s="400">
        <v>0</v>
      </c>
      <c r="X47" s="398">
        <v>600</v>
      </c>
      <c r="Y47" s="399">
        <v>600</v>
      </c>
      <c r="Z47" s="399">
        <v>0</v>
      </c>
      <c r="AA47" s="400">
        <v>0</v>
      </c>
      <c r="AB47" s="398">
        <v>600</v>
      </c>
      <c r="AC47" s="399">
        <v>600</v>
      </c>
      <c r="AD47" s="399">
        <v>0</v>
      </c>
      <c r="AE47" s="400">
        <v>0</v>
      </c>
    </row>
    <row r="48" spans="1:31" s="161" customFormat="1" ht="15.75">
      <c r="B48" s="365" t="s">
        <v>201</v>
      </c>
      <c r="C48" s="335"/>
      <c r="D48" s="380">
        <v>24336.959999999999</v>
      </c>
      <c r="E48" s="380">
        <v>24336.959999999999</v>
      </c>
      <c r="F48" s="380">
        <v>0</v>
      </c>
      <c r="G48" s="403">
        <v>0</v>
      </c>
      <c r="H48" s="381">
        <v>28711.800000000003</v>
      </c>
      <c r="I48" s="379">
        <v>28711.800000000003</v>
      </c>
      <c r="J48" s="379">
        <v>0</v>
      </c>
      <c r="K48" s="380">
        <v>0</v>
      </c>
      <c r="L48" s="381">
        <v>31388</v>
      </c>
      <c r="M48" s="379">
        <v>31388</v>
      </c>
      <c r="N48" s="379">
        <v>0</v>
      </c>
      <c r="O48" s="380">
        <v>0</v>
      </c>
      <c r="P48" s="381">
        <v>29831.97</v>
      </c>
      <c r="Q48" s="379">
        <v>29831.97</v>
      </c>
      <c r="R48" s="379">
        <v>0</v>
      </c>
      <c r="S48" s="379">
        <v>0</v>
      </c>
      <c r="T48" s="381">
        <v>38288</v>
      </c>
      <c r="U48" s="379">
        <v>38288</v>
      </c>
      <c r="V48" s="379">
        <v>0</v>
      </c>
      <c r="W48" s="380">
        <v>0</v>
      </c>
      <c r="X48" s="381">
        <v>32263</v>
      </c>
      <c r="Y48" s="379">
        <v>32263</v>
      </c>
      <c r="Z48" s="379">
        <v>0</v>
      </c>
      <c r="AA48" s="380">
        <v>0</v>
      </c>
      <c r="AB48" s="381">
        <v>33633</v>
      </c>
      <c r="AC48" s="379">
        <v>33633</v>
      </c>
      <c r="AD48" s="379">
        <v>0</v>
      </c>
      <c r="AE48" s="380">
        <v>0</v>
      </c>
    </row>
    <row r="49" spans="1:31" ht="15.75">
      <c r="A49" s="159"/>
      <c r="B49" s="330" t="s">
        <v>202</v>
      </c>
      <c r="C49" s="158" t="s">
        <v>203</v>
      </c>
      <c r="D49" s="386">
        <v>8958.27</v>
      </c>
      <c r="E49" s="387">
        <v>8958.27</v>
      </c>
      <c r="F49" s="387">
        <v>0</v>
      </c>
      <c r="G49" s="388">
        <v>0</v>
      </c>
      <c r="H49" s="385">
        <v>12217.19</v>
      </c>
      <c r="I49" s="383">
        <v>12217.19</v>
      </c>
      <c r="J49" s="383">
        <v>0</v>
      </c>
      <c r="K49" s="384">
        <v>0</v>
      </c>
      <c r="L49" s="385">
        <v>13500</v>
      </c>
      <c r="M49" s="383">
        <v>13500</v>
      </c>
      <c r="N49" s="383">
        <v>0</v>
      </c>
      <c r="O49" s="384">
        <v>0</v>
      </c>
      <c r="P49" s="385">
        <v>13064.14</v>
      </c>
      <c r="Q49" s="383">
        <v>13064.14</v>
      </c>
      <c r="R49" s="383">
        <v>0</v>
      </c>
      <c r="S49" s="384">
        <v>0</v>
      </c>
      <c r="T49" s="385">
        <v>20775</v>
      </c>
      <c r="U49" s="383">
        <v>20775</v>
      </c>
      <c r="V49" s="383">
        <v>0</v>
      </c>
      <c r="W49" s="384">
        <v>0</v>
      </c>
      <c r="X49" s="385">
        <v>14740</v>
      </c>
      <c r="Y49" s="383">
        <v>14740</v>
      </c>
      <c r="Z49" s="383">
        <v>0</v>
      </c>
      <c r="AA49" s="384">
        <v>0</v>
      </c>
      <c r="AB49" s="385">
        <v>15590</v>
      </c>
      <c r="AC49" s="383">
        <v>15590</v>
      </c>
      <c r="AD49" s="383">
        <v>0</v>
      </c>
      <c r="AE49" s="384">
        <v>0</v>
      </c>
    </row>
    <row r="50" spans="1:31" ht="15.75">
      <c r="A50" s="164"/>
      <c r="B50" s="330" t="s">
        <v>204</v>
      </c>
      <c r="C50" s="158" t="s">
        <v>205</v>
      </c>
      <c r="D50" s="384">
        <v>15378.69</v>
      </c>
      <c r="E50" s="384">
        <v>15378.69</v>
      </c>
      <c r="F50" s="384">
        <v>0</v>
      </c>
      <c r="G50" s="384">
        <v>0</v>
      </c>
      <c r="H50" s="385">
        <v>16494.61</v>
      </c>
      <c r="I50" s="383">
        <v>16494.61</v>
      </c>
      <c r="J50" s="383">
        <v>0</v>
      </c>
      <c r="K50" s="384">
        <v>0</v>
      </c>
      <c r="L50" s="385">
        <v>17888</v>
      </c>
      <c r="M50" s="383">
        <v>17888</v>
      </c>
      <c r="N50" s="383">
        <v>0</v>
      </c>
      <c r="O50" s="384">
        <v>0</v>
      </c>
      <c r="P50" s="385">
        <v>16767.830000000002</v>
      </c>
      <c r="Q50" s="383">
        <v>16767.830000000002</v>
      </c>
      <c r="R50" s="383">
        <v>0</v>
      </c>
      <c r="S50" s="384">
        <v>0</v>
      </c>
      <c r="T50" s="385">
        <v>17513</v>
      </c>
      <c r="U50" s="383">
        <v>17513</v>
      </c>
      <c r="V50" s="383">
        <v>0</v>
      </c>
      <c r="W50" s="384">
        <v>0</v>
      </c>
      <c r="X50" s="385">
        <v>17523</v>
      </c>
      <c r="Y50" s="383">
        <v>17523</v>
      </c>
      <c r="Z50" s="383">
        <v>0</v>
      </c>
      <c r="AA50" s="384">
        <v>0</v>
      </c>
      <c r="AB50" s="385">
        <v>18043</v>
      </c>
      <c r="AC50" s="383">
        <v>18043</v>
      </c>
      <c r="AD50" s="383">
        <v>0</v>
      </c>
      <c r="AE50" s="384">
        <v>0</v>
      </c>
    </row>
    <row r="51" spans="1:31" ht="15.75">
      <c r="A51" s="164"/>
      <c r="B51" s="330">
        <v>1</v>
      </c>
      <c r="C51" s="158" t="s">
        <v>206</v>
      </c>
      <c r="D51" s="386">
        <v>15378.69</v>
      </c>
      <c r="E51" s="404">
        <v>15378.69</v>
      </c>
      <c r="F51" s="404">
        <v>0</v>
      </c>
      <c r="G51" s="405">
        <v>0</v>
      </c>
      <c r="H51" s="385">
        <v>16494.61</v>
      </c>
      <c r="I51" s="383">
        <v>16494.61</v>
      </c>
      <c r="J51" s="383">
        <v>0</v>
      </c>
      <c r="K51" s="384">
        <v>0</v>
      </c>
      <c r="L51" s="385">
        <v>17875</v>
      </c>
      <c r="M51" s="383">
        <v>17875</v>
      </c>
      <c r="N51" s="383">
        <v>0</v>
      </c>
      <c r="O51" s="384">
        <v>0</v>
      </c>
      <c r="P51" s="385">
        <v>16767.830000000002</v>
      </c>
      <c r="Q51" s="383">
        <v>16767.830000000002</v>
      </c>
      <c r="R51" s="383">
        <v>0</v>
      </c>
      <c r="S51" s="384">
        <v>0</v>
      </c>
      <c r="T51" s="385">
        <v>17500</v>
      </c>
      <c r="U51" s="383">
        <v>17500</v>
      </c>
      <c r="V51" s="383">
        <v>0</v>
      </c>
      <c r="W51" s="384">
        <v>0</v>
      </c>
      <c r="X51" s="385">
        <v>17510</v>
      </c>
      <c r="Y51" s="383">
        <v>17510</v>
      </c>
      <c r="Z51" s="383">
        <v>0</v>
      </c>
      <c r="AA51" s="384">
        <v>0</v>
      </c>
      <c r="AB51" s="385">
        <v>18030</v>
      </c>
      <c r="AC51" s="383">
        <v>18030</v>
      </c>
      <c r="AD51" s="383">
        <v>0</v>
      </c>
      <c r="AE51" s="384">
        <v>0</v>
      </c>
    </row>
    <row r="52" spans="1:31" ht="16.5" thickBot="1">
      <c r="A52" s="164"/>
      <c r="B52" s="330">
        <v>2</v>
      </c>
      <c r="C52" s="158" t="s">
        <v>207</v>
      </c>
      <c r="D52" s="386">
        <v>0</v>
      </c>
      <c r="E52" s="404">
        <v>0</v>
      </c>
      <c r="F52" s="404">
        <v>0</v>
      </c>
      <c r="G52" s="405">
        <v>0</v>
      </c>
      <c r="H52" s="385">
        <v>0</v>
      </c>
      <c r="I52" s="383">
        <v>0</v>
      </c>
      <c r="J52" s="383">
        <v>0</v>
      </c>
      <c r="K52" s="384">
        <v>0</v>
      </c>
      <c r="L52" s="385">
        <v>13</v>
      </c>
      <c r="M52" s="383">
        <v>13</v>
      </c>
      <c r="N52" s="383">
        <v>0</v>
      </c>
      <c r="O52" s="384">
        <v>0</v>
      </c>
      <c r="P52" s="385">
        <v>0</v>
      </c>
      <c r="Q52" s="383">
        <v>0</v>
      </c>
      <c r="R52" s="383">
        <v>0</v>
      </c>
      <c r="S52" s="384">
        <v>0</v>
      </c>
      <c r="T52" s="385">
        <v>13</v>
      </c>
      <c r="U52" s="383">
        <v>13</v>
      </c>
      <c r="V52" s="383">
        <v>0</v>
      </c>
      <c r="W52" s="384">
        <v>0</v>
      </c>
      <c r="X52" s="385">
        <v>13</v>
      </c>
      <c r="Y52" s="383">
        <v>13</v>
      </c>
      <c r="Z52" s="383">
        <v>0</v>
      </c>
      <c r="AA52" s="384">
        <v>0</v>
      </c>
      <c r="AB52" s="385">
        <v>13</v>
      </c>
      <c r="AC52" s="383">
        <v>13</v>
      </c>
      <c r="AD52" s="383">
        <v>0</v>
      </c>
      <c r="AE52" s="384">
        <v>0</v>
      </c>
    </row>
    <row r="53" spans="1:31" ht="16.5" hidden="1" outlineLevel="1" thickBot="1">
      <c r="A53" s="164"/>
      <c r="B53" s="336" t="s">
        <v>208</v>
      </c>
      <c r="C53" s="332"/>
      <c r="D53" s="386">
        <v>0</v>
      </c>
      <c r="E53" s="406">
        <v>0</v>
      </c>
      <c r="F53" s="406">
        <v>0</v>
      </c>
      <c r="G53" s="407">
        <v>0</v>
      </c>
      <c r="H53" s="398">
        <v>0</v>
      </c>
      <c r="I53" s="399"/>
      <c r="J53" s="399">
        <v>0</v>
      </c>
      <c r="K53" s="400">
        <v>0</v>
      </c>
      <c r="L53" s="398">
        <v>0</v>
      </c>
      <c r="M53" s="399"/>
      <c r="N53" s="399">
        <v>0</v>
      </c>
      <c r="O53" s="400">
        <v>0</v>
      </c>
      <c r="P53" s="398">
        <v>0</v>
      </c>
      <c r="Q53" s="399">
        <v>0</v>
      </c>
      <c r="R53" s="399">
        <v>0</v>
      </c>
      <c r="S53" s="400">
        <v>0</v>
      </c>
      <c r="T53" s="398">
        <v>0</v>
      </c>
      <c r="U53" s="399">
        <v>0</v>
      </c>
      <c r="V53" s="399">
        <v>0</v>
      </c>
      <c r="W53" s="400">
        <v>0</v>
      </c>
      <c r="X53" s="398">
        <v>0</v>
      </c>
      <c r="Y53" s="399">
        <v>0</v>
      </c>
      <c r="Z53" s="399">
        <v>0</v>
      </c>
      <c r="AA53" s="400">
        <v>0</v>
      </c>
      <c r="AB53" s="398">
        <v>0</v>
      </c>
      <c r="AC53" s="399">
        <v>0</v>
      </c>
      <c r="AD53" s="399">
        <v>0</v>
      </c>
      <c r="AE53" s="400">
        <v>0</v>
      </c>
    </row>
    <row r="54" spans="1:31" s="161" customFormat="1" ht="15.75" collapsed="1">
      <c r="A54" s="164"/>
      <c r="B54" s="364" t="s">
        <v>210</v>
      </c>
      <c r="C54" s="337"/>
      <c r="D54" s="380">
        <v>667835.55000000005</v>
      </c>
      <c r="E54" s="380">
        <v>666135.55000000005</v>
      </c>
      <c r="F54" s="380">
        <v>1700</v>
      </c>
      <c r="G54" s="380">
        <v>0</v>
      </c>
      <c r="H54" s="381">
        <v>691822.19</v>
      </c>
      <c r="I54" s="379">
        <v>679772.19</v>
      </c>
      <c r="J54" s="379">
        <v>12050</v>
      </c>
      <c r="K54" s="380">
        <v>0</v>
      </c>
      <c r="L54" s="381">
        <v>1025191</v>
      </c>
      <c r="M54" s="379">
        <v>752324</v>
      </c>
      <c r="N54" s="379">
        <v>272867</v>
      </c>
      <c r="O54" s="380">
        <v>0</v>
      </c>
      <c r="P54" s="381">
        <v>740050.23</v>
      </c>
      <c r="Q54" s="379">
        <v>740050.23</v>
      </c>
      <c r="R54" s="379">
        <v>0</v>
      </c>
      <c r="S54" s="380">
        <v>0</v>
      </c>
      <c r="T54" s="381">
        <v>1041018</v>
      </c>
      <c r="U54" s="379">
        <v>794489</v>
      </c>
      <c r="V54" s="379">
        <v>246529</v>
      </c>
      <c r="W54" s="380">
        <v>0</v>
      </c>
      <c r="X54" s="381">
        <v>779243</v>
      </c>
      <c r="Y54" s="379">
        <v>779243</v>
      </c>
      <c r="Z54" s="379">
        <v>0</v>
      </c>
      <c r="AA54" s="380">
        <v>0</v>
      </c>
      <c r="AB54" s="381">
        <v>786163</v>
      </c>
      <c r="AC54" s="379">
        <v>786163</v>
      </c>
      <c r="AD54" s="379">
        <v>0</v>
      </c>
      <c r="AE54" s="380">
        <v>0</v>
      </c>
    </row>
    <row r="55" spans="1:31" ht="15.75">
      <c r="A55" s="164"/>
      <c r="B55" s="338" t="s">
        <v>211</v>
      </c>
      <c r="C55" s="155" t="s">
        <v>212</v>
      </c>
      <c r="D55" s="384">
        <v>463317.10000000003</v>
      </c>
      <c r="E55" s="384">
        <v>461617.10000000003</v>
      </c>
      <c r="F55" s="384">
        <v>1700</v>
      </c>
      <c r="G55" s="384">
        <v>0</v>
      </c>
      <c r="H55" s="385">
        <v>454090.14</v>
      </c>
      <c r="I55" s="383">
        <v>442040.14</v>
      </c>
      <c r="J55" s="383">
        <v>12050</v>
      </c>
      <c r="K55" s="384">
        <v>0</v>
      </c>
      <c r="L55" s="385">
        <v>506646</v>
      </c>
      <c r="M55" s="383">
        <v>505146</v>
      </c>
      <c r="N55" s="383">
        <v>1500</v>
      </c>
      <c r="O55" s="384">
        <v>0</v>
      </c>
      <c r="P55" s="385">
        <v>493204.47000000003</v>
      </c>
      <c r="Q55" s="383">
        <v>493204.47000000003</v>
      </c>
      <c r="R55" s="383">
        <v>0</v>
      </c>
      <c r="S55" s="384">
        <v>0</v>
      </c>
      <c r="T55" s="385">
        <v>526959</v>
      </c>
      <c r="U55" s="383">
        <v>526959</v>
      </c>
      <c r="V55" s="383">
        <v>0</v>
      </c>
      <c r="W55" s="384">
        <v>0</v>
      </c>
      <c r="X55" s="385">
        <v>528783</v>
      </c>
      <c r="Y55" s="383">
        <v>528783</v>
      </c>
      <c r="Z55" s="383">
        <v>0</v>
      </c>
      <c r="AA55" s="384">
        <v>0</v>
      </c>
      <c r="AB55" s="385">
        <v>535263</v>
      </c>
      <c r="AC55" s="383">
        <v>535263</v>
      </c>
      <c r="AD55" s="383">
        <v>0</v>
      </c>
      <c r="AE55" s="384">
        <v>0</v>
      </c>
    </row>
    <row r="56" spans="1:31" ht="15.75">
      <c r="A56" s="164"/>
      <c r="B56" s="330">
        <v>1</v>
      </c>
      <c r="C56" s="158" t="s">
        <v>213</v>
      </c>
      <c r="D56" s="386">
        <v>326420.21000000002</v>
      </c>
      <c r="E56" s="387">
        <v>324720.21000000002</v>
      </c>
      <c r="F56" s="387">
        <v>1700</v>
      </c>
      <c r="G56" s="388">
        <v>0</v>
      </c>
      <c r="H56" s="385">
        <v>313866.63</v>
      </c>
      <c r="I56" s="383">
        <v>313866.63</v>
      </c>
      <c r="J56" s="383">
        <v>0</v>
      </c>
      <c r="K56" s="384">
        <v>0</v>
      </c>
      <c r="L56" s="385">
        <v>359992</v>
      </c>
      <c r="M56" s="383">
        <v>358492</v>
      </c>
      <c r="N56" s="383">
        <v>1500</v>
      </c>
      <c r="O56" s="384">
        <v>0</v>
      </c>
      <c r="P56" s="385">
        <v>353683.45</v>
      </c>
      <c r="Q56" s="383">
        <v>353683.45</v>
      </c>
      <c r="R56" s="383">
        <v>0</v>
      </c>
      <c r="S56" s="384">
        <v>0</v>
      </c>
      <c r="T56" s="385">
        <v>373389</v>
      </c>
      <c r="U56" s="383">
        <v>373389</v>
      </c>
      <c r="V56" s="383">
        <v>0</v>
      </c>
      <c r="W56" s="384">
        <v>0</v>
      </c>
      <c r="X56" s="385">
        <v>382180</v>
      </c>
      <c r="Y56" s="383">
        <v>382180</v>
      </c>
      <c r="Z56" s="383">
        <v>0</v>
      </c>
      <c r="AA56" s="384">
        <v>0</v>
      </c>
      <c r="AB56" s="385">
        <v>386750</v>
      </c>
      <c r="AC56" s="383">
        <v>386750</v>
      </c>
      <c r="AD56" s="383">
        <v>0</v>
      </c>
      <c r="AE56" s="384">
        <v>0</v>
      </c>
    </row>
    <row r="57" spans="1:31" ht="15.75">
      <c r="A57" s="159"/>
      <c r="B57" s="330">
        <v>2</v>
      </c>
      <c r="C57" s="158" t="s">
        <v>214</v>
      </c>
      <c r="D57" s="386">
        <v>63166.06</v>
      </c>
      <c r="E57" s="387">
        <v>63166.06</v>
      </c>
      <c r="F57" s="387">
        <v>0</v>
      </c>
      <c r="G57" s="388">
        <v>0</v>
      </c>
      <c r="H57" s="385">
        <v>69657.929999999993</v>
      </c>
      <c r="I57" s="383">
        <v>57607.93</v>
      </c>
      <c r="J57" s="383">
        <v>12050</v>
      </c>
      <c r="K57" s="384">
        <v>0</v>
      </c>
      <c r="L57" s="385">
        <v>71144</v>
      </c>
      <c r="M57" s="383">
        <v>71144</v>
      </c>
      <c r="N57" s="383"/>
      <c r="O57" s="384">
        <v>0</v>
      </c>
      <c r="P57" s="385">
        <v>65113.72</v>
      </c>
      <c r="Q57" s="383">
        <v>65113.72</v>
      </c>
      <c r="R57" s="383">
        <v>0</v>
      </c>
      <c r="S57" s="384">
        <v>0</v>
      </c>
      <c r="T57" s="385">
        <v>74888</v>
      </c>
      <c r="U57" s="383">
        <v>74888</v>
      </c>
      <c r="V57" s="383">
        <v>0</v>
      </c>
      <c r="W57" s="384">
        <v>0</v>
      </c>
      <c r="X57" s="385">
        <v>67073</v>
      </c>
      <c r="Y57" s="383">
        <v>67073</v>
      </c>
      <c r="Z57" s="383">
        <v>0</v>
      </c>
      <c r="AA57" s="384">
        <v>0</v>
      </c>
      <c r="AB57" s="385">
        <v>68673</v>
      </c>
      <c r="AC57" s="383">
        <v>68673</v>
      </c>
      <c r="AD57" s="383">
        <v>0</v>
      </c>
      <c r="AE57" s="384">
        <v>0</v>
      </c>
    </row>
    <row r="58" spans="1:31" ht="15.75">
      <c r="A58" s="163"/>
      <c r="B58" s="330">
        <v>3</v>
      </c>
      <c r="C58" s="158" t="s">
        <v>215</v>
      </c>
      <c r="D58" s="386">
        <v>35909.43</v>
      </c>
      <c r="E58" s="387">
        <v>35909.43</v>
      </c>
      <c r="F58" s="387">
        <v>0</v>
      </c>
      <c r="G58" s="388">
        <v>0</v>
      </c>
      <c r="H58" s="385">
        <v>34265.94</v>
      </c>
      <c r="I58" s="383">
        <v>34265.94</v>
      </c>
      <c r="J58" s="383"/>
      <c r="K58" s="384">
        <v>0</v>
      </c>
      <c r="L58" s="385">
        <v>36835</v>
      </c>
      <c r="M58" s="383">
        <v>36835</v>
      </c>
      <c r="N58" s="383"/>
      <c r="O58" s="384">
        <v>0</v>
      </c>
      <c r="P58" s="385">
        <v>36416.559999999998</v>
      </c>
      <c r="Q58" s="383">
        <v>36416.559999999998</v>
      </c>
      <c r="R58" s="383">
        <v>0</v>
      </c>
      <c r="S58" s="384">
        <v>0</v>
      </c>
      <c r="T58" s="385">
        <v>38651</v>
      </c>
      <c r="U58" s="383">
        <v>38651</v>
      </c>
      <c r="V58" s="383">
        <v>0</v>
      </c>
      <c r="W58" s="384">
        <v>0</v>
      </c>
      <c r="X58" s="385">
        <v>39010</v>
      </c>
      <c r="Y58" s="383">
        <v>39010</v>
      </c>
      <c r="Z58" s="383">
        <v>0</v>
      </c>
      <c r="AA58" s="384">
        <v>0</v>
      </c>
      <c r="AB58" s="385">
        <v>39510</v>
      </c>
      <c r="AC58" s="383">
        <v>39510</v>
      </c>
      <c r="AD58" s="383">
        <v>0</v>
      </c>
      <c r="AE58" s="384">
        <v>0</v>
      </c>
    </row>
    <row r="59" spans="1:31" ht="15.75">
      <c r="A59" s="163"/>
      <c r="B59" s="330">
        <v>4</v>
      </c>
      <c r="C59" s="158" t="s">
        <v>216</v>
      </c>
      <c r="D59" s="386">
        <v>37821.4</v>
      </c>
      <c r="E59" s="387">
        <v>37821.4</v>
      </c>
      <c r="F59" s="387">
        <v>0</v>
      </c>
      <c r="G59" s="388">
        <v>0</v>
      </c>
      <c r="H59" s="385">
        <v>36299.64</v>
      </c>
      <c r="I59" s="383">
        <v>36299.64</v>
      </c>
      <c r="J59" s="383">
        <v>0</v>
      </c>
      <c r="K59" s="384">
        <v>0</v>
      </c>
      <c r="L59" s="385">
        <v>38675</v>
      </c>
      <c r="M59" s="383">
        <v>38675</v>
      </c>
      <c r="N59" s="383">
        <v>0</v>
      </c>
      <c r="O59" s="384">
        <v>0</v>
      </c>
      <c r="P59" s="385">
        <v>37990.74</v>
      </c>
      <c r="Q59" s="383">
        <v>37990.74</v>
      </c>
      <c r="R59" s="383">
        <v>0</v>
      </c>
      <c r="S59" s="384">
        <v>0</v>
      </c>
      <c r="T59" s="385">
        <v>40031</v>
      </c>
      <c r="U59" s="383">
        <v>40031</v>
      </c>
      <c r="V59" s="383">
        <v>0</v>
      </c>
      <c r="W59" s="384">
        <v>0</v>
      </c>
      <c r="X59" s="385">
        <v>40520</v>
      </c>
      <c r="Y59" s="383">
        <v>40520</v>
      </c>
      <c r="Z59" s="383">
        <v>0</v>
      </c>
      <c r="AA59" s="384">
        <v>0</v>
      </c>
      <c r="AB59" s="385">
        <v>40330</v>
      </c>
      <c r="AC59" s="383">
        <v>40330</v>
      </c>
      <c r="AD59" s="383">
        <v>0</v>
      </c>
      <c r="AE59" s="384">
        <v>0</v>
      </c>
    </row>
    <row r="60" spans="1:31" ht="15.75">
      <c r="A60" s="159"/>
      <c r="B60" s="338" t="s">
        <v>217</v>
      </c>
      <c r="C60" s="158" t="s">
        <v>218</v>
      </c>
      <c r="D60" s="386">
        <v>0</v>
      </c>
      <c r="E60" s="387">
        <v>0</v>
      </c>
      <c r="F60" s="387">
        <v>0</v>
      </c>
      <c r="G60" s="388">
        <v>0</v>
      </c>
      <c r="H60" s="385">
        <v>0</v>
      </c>
      <c r="I60" s="383">
        <v>0</v>
      </c>
      <c r="J60" s="383"/>
      <c r="K60" s="384">
        <v>0</v>
      </c>
      <c r="L60" s="385">
        <v>0</v>
      </c>
      <c r="M60" s="383">
        <v>0</v>
      </c>
      <c r="N60" s="383"/>
      <c r="O60" s="384">
        <v>0</v>
      </c>
      <c r="P60" s="385">
        <v>0</v>
      </c>
      <c r="Q60" s="383">
        <v>0</v>
      </c>
      <c r="R60" s="383">
        <v>0</v>
      </c>
      <c r="S60" s="384">
        <v>0</v>
      </c>
      <c r="T60" s="385">
        <v>0</v>
      </c>
      <c r="U60" s="383">
        <v>0</v>
      </c>
      <c r="V60" s="383">
        <v>0</v>
      </c>
      <c r="W60" s="384">
        <v>0</v>
      </c>
      <c r="X60" s="385">
        <v>0</v>
      </c>
      <c r="Y60" s="383">
        <v>0</v>
      </c>
      <c r="Z60" s="383">
        <v>0</v>
      </c>
      <c r="AA60" s="384">
        <v>0</v>
      </c>
      <c r="AB60" s="385">
        <v>0</v>
      </c>
      <c r="AC60" s="383">
        <v>0</v>
      </c>
      <c r="AD60" s="383">
        <v>0</v>
      </c>
      <c r="AE60" s="384">
        <v>0</v>
      </c>
    </row>
    <row r="61" spans="1:31" ht="16.5">
      <c r="A61" s="159"/>
      <c r="B61" s="338" t="s">
        <v>219</v>
      </c>
      <c r="C61" s="162" t="s">
        <v>220</v>
      </c>
      <c r="D61" s="386">
        <v>914.32</v>
      </c>
      <c r="E61" s="387">
        <v>914.32</v>
      </c>
      <c r="F61" s="387">
        <v>0</v>
      </c>
      <c r="G61" s="388">
        <v>0</v>
      </c>
      <c r="H61" s="385">
        <v>1077.23</v>
      </c>
      <c r="I61" s="383">
        <v>1077.23</v>
      </c>
      <c r="J61" s="383">
        <v>0</v>
      </c>
      <c r="K61" s="384">
        <v>0</v>
      </c>
      <c r="L61" s="385">
        <v>1970</v>
      </c>
      <c r="M61" s="383">
        <v>1970</v>
      </c>
      <c r="N61" s="383">
        <v>0</v>
      </c>
      <c r="O61" s="384">
        <v>0</v>
      </c>
      <c r="P61" s="385">
        <v>1638.46</v>
      </c>
      <c r="Q61" s="383">
        <v>1638.46</v>
      </c>
      <c r="R61" s="383">
        <v>0</v>
      </c>
      <c r="S61" s="384">
        <v>0</v>
      </c>
      <c r="T61" s="385">
        <v>10530</v>
      </c>
      <c r="U61" s="383">
        <v>10530</v>
      </c>
      <c r="V61" s="383">
        <v>0</v>
      </c>
      <c r="W61" s="384">
        <v>0</v>
      </c>
      <c r="X61" s="385">
        <v>3460</v>
      </c>
      <c r="Y61" s="383">
        <v>3460</v>
      </c>
      <c r="Z61" s="383">
        <v>0</v>
      </c>
      <c r="AA61" s="384">
        <v>0</v>
      </c>
      <c r="AB61" s="385">
        <v>3900</v>
      </c>
      <c r="AC61" s="383">
        <v>3900</v>
      </c>
      <c r="AD61" s="383">
        <v>0</v>
      </c>
      <c r="AE61" s="384">
        <v>0</v>
      </c>
    </row>
    <row r="62" spans="1:31" ht="15.75">
      <c r="A62" s="159"/>
      <c r="B62" s="338" t="s">
        <v>221</v>
      </c>
      <c r="C62" s="158" t="s">
        <v>222</v>
      </c>
      <c r="D62" s="384">
        <v>203577.43</v>
      </c>
      <c r="E62" s="384">
        <v>203577.43</v>
      </c>
      <c r="F62" s="384">
        <v>0</v>
      </c>
      <c r="G62" s="384">
        <v>0</v>
      </c>
      <c r="H62" s="385">
        <v>236240.82</v>
      </c>
      <c r="I62" s="383">
        <v>236240.82</v>
      </c>
      <c r="J62" s="383">
        <v>0</v>
      </c>
      <c r="K62" s="384">
        <v>0</v>
      </c>
      <c r="L62" s="385">
        <v>505675</v>
      </c>
      <c r="M62" s="383">
        <v>234308</v>
      </c>
      <c r="N62" s="383">
        <v>271367</v>
      </c>
      <c r="O62" s="384">
        <v>0</v>
      </c>
      <c r="P62" s="385">
        <v>234307.3</v>
      </c>
      <c r="Q62" s="385">
        <v>234307.3</v>
      </c>
      <c r="R62" s="385">
        <v>0</v>
      </c>
      <c r="S62" s="385">
        <v>0</v>
      </c>
      <c r="T62" s="385">
        <v>496529</v>
      </c>
      <c r="U62" s="383">
        <v>250000</v>
      </c>
      <c r="V62" s="383">
        <v>246529</v>
      </c>
      <c r="W62" s="384">
        <v>0</v>
      </c>
      <c r="X62" s="385">
        <v>240000</v>
      </c>
      <c r="Y62" s="383">
        <v>240000</v>
      </c>
      <c r="Z62" s="383">
        <v>0</v>
      </c>
      <c r="AA62" s="384">
        <v>0</v>
      </c>
      <c r="AB62" s="385">
        <v>240000</v>
      </c>
      <c r="AC62" s="383">
        <v>240000</v>
      </c>
      <c r="AD62" s="383">
        <v>0</v>
      </c>
      <c r="AE62" s="384">
        <v>0</v>
      </c>
    </row>
    <row r="63" spans="1:31" ht="15.75">
      <c r="A63" s="159"/>
      <c r="B63" s="330">
        <v>1</v>
      </c>
      <c r="C63" s="158" t="s">
        <v>223</v>
      </c>
      <c r="D63" s="386">
        <v>0</v>
      </c>
      <c r="E63" s="387">
        <v>0</v>
      </c>
      <c r="F63" s="387">
        <v>0</v>
      </c>
      <c r="G63" s="388">
        <v>0</v>
      </c>
      <c r="H63" s="385">
        <v>0</v>
      </c>
      <c r="I63" s="383">
        <v>0</v>
      </c>
      <c r="J63" s="383">
        <v>0</v>
      </c>
      <c r="K63" s="384">
        <v>0</v>
      </c>
      <c r="L63" s="385">
        <v>272867</v>
      </c>
      <c r="M63" s="383">
        <v>1500</v>
      </c>
      <c r="N63" s="383">
        <v>271367</v>
      </c>
      <c r="O63" s="384">
        <v>0</v>
      </c>
      <c r="P63" s="385">
        <v>1500</v>
      </c>
      <c r="Q63" s="383">
        <v>1500</v>
      </c>
      <c r="R63" s="383">
        <v>0</v>
      </c>
      <c r="S63" s="384">
        <v>0</v>
      </c>
      <c r="T63" s="385">
        <v>246529</v>
      </c>
      <c r="U63" s="383">
        <v>0</v>
      </c>
      <c r="V63" s="383">
        <v>246529</v>
      </c>
      <c r="W63" s="384">
        <v>0</v>
      </c>
      <c r="X63" s="385">
        <v>0</v>
      </c>
      <c r="Y63" s="383">
        <v>0</v>
      </c>
      <c r="Z63" s="383">
        <v>0</v>
      </c>
      <c r="AA63" s="384">
        <v>0</v>
      </c>
      <c r="AB63" s="385">
        <v>0</v>
      </c>
      <c r="AC63" s="383">
        <v>0</v>
      </c>
      <c r="AD63" s="383">
        <v>0</v>
      </c>
      <c r="AE63" s="384">
        <v>0</v>
      </c>
    </row>
    <row r="64" spans="1:31" ht="15.75">
      <c r="A64" s="159"/>
      <c r="B64" s="330">
        <v>2</v>
      </c>
      <c r="C64" s="158" t="s">
        <v>224</v>
      </c>
      <c r="D64" s="386">
        <v>32015.58</v>
      </c>
      <c r="E64" s="387">
        <v>32015.58</v>
      </c>
      <c r="F64" s="387">
        <v>0</v>
      </c>
      <c r="G64" s="388">
        <v>0</v>
      </c>
      <c r="H64" s="385">
        <v>74893.78</v>
      </c>
      <c r="I64" s="383">
        <v>74893.78</v>
      </c>
      <c r="J64" s="383">
        <v>0</v>
      </c>
      <c r="K64" s="384">
        <v>0</v>
      </c>
      <c r="L64" s="385">
        <v>71886</v>
      </c>
      <c r="M64" s="383">
        <v>71886</v>
      </c>
      <c r="N64" s="383">
        <v>0</v>
      </c>
      <c r="O64" s="384">
        <v>0</v>
      </c>
      <c r="P64" s="385">
        <v>71885.97</v>
      </c>
      <c r="Q64" s="383">
        <v>71885.97</v>
      </c>
      <c r="R64" s="383">
        <v>0</v>
      </c>
      <c r="S64" s="384">
        <v>0</v>
      </c>
      <c r="T64" s="385">
        <v>70000</v>
      </c>
      <c r="U64" s="383">
        <v>70000</v>
      </c>
      <c r="V64" s="383">
        <v>0</v>
      </c>
      <c r="W64" s="384">
        <v>0</v>
      </c>
      <c r="X64" s="385">
        <v>60000</v>
      </c>
      <c r="Y64" s="383">
        <v>60000</v>
      </c>
      <c r="Z64" s="383">
        <v>0</v>
      </c>
      <c r="AA64" s="384">
        <v>0</v>
      </c>
      <c r="AB64" s="385">
        <v>60000</v>
      </c>
      <c r="AC64" s="383">
        <v>60000</v>
      </c>
      <c r="AD64" s="383">
        <v>0</v>
      </c>
      <c r="AE64" s="384">
        <v>0</v>
      </c>
    </row>
    <row r="65" spans="1:31" ht="15.75">
      <c r="A65" s="159"/>
      <c r="B65" s="330">
        <v>3</v>
      </c>
      <c r="C65" s="158" t="s">
        <v>225</v>
      </c>
      <c r="D65" s="386">
        <v>171561.85</v>
      </c>
      <c r="E65" s="387">
        <v>171561.85</v>
      </c>
      <c r="F65" s="387">
        <v>0</v>
      </c>
      <c r="G65" s="388">
        <v>0</v>
      </c>
      <c r="H65" s="385">
        <v>161347.04</v>
      </c>
      <c r="I65" s="383">
        <v>161347.04</v>
      </c>
      <c r="J65" s="383">
        <v>0</v>
      </c>
      <c r="K65" s="384">
        <v>0</v>
      </c>
      <c r="L65" s="385">
        <v>160922</v>
      </c>
      <c r="M65" s="383">
        <v>160922</v>
      </c>
      <c r="N65" s="383">
        <v>0</v>
      </c>
      <c r="O65" s="384">
        <v>0</v>
      </c>
      <c r="P65" s="385">
        <v>160921.32999999999</v>
      </c>
      <c r="Q65" s="383">
        <v>160921.32999999999</v>
      </c>
      <c r="R65" s="383">
        <v>0</v>
      </c>
      <c r="S65" s="384">
        <v>0</v>
      </c>
      <c r="T65" s="385">
        <v>180000</v>
      </c>
      <c r="U65" s="383">
        <v>180000</v>
      </c>
      <c r="V65" s="383">
        <v>0</v>
      </c>
      <c r="W65" s="384">
        <v>0</v>
      </c>
      <c r="X65" s="385">
        <v>180000</v>
      </c>
      <c r="Y65" s="383">
        <v>180000</v>
      </c>
      <c r="Z65" s="383">
        <v>0</v>
      </c>
      <c r="AA65" s="384">
        <v>0</v>
      </c>
      <c r="AB65" s="385">
        <v>180000</v>
      </c>
      <c r="AC65" s="383">
        <v>180000</v>
      </c>
      <c r="AD65" s="383">
        <v>0</v>
      </c>
      <c r="AE65" s="384">
        <v>0</v>
      </c>
    </row>
    <row r="66" spans="1:31" ht="15.75">
      <c r="A66" s="159"/>
      <c r="B66" s="330">
        <v>4</v>
      </c>
      <c r="C66" s="158" t="s">
        <v>226</v>
      </c>
      <c r="D66" s="386">
        <v>0</v>
      </c>
      <c r="E66" s="387">
        <v>0</v>
      </c>
      <c r="F66" s="387">
        <v>0</v>
      </c>
      <c r="G66" s="388">
        <v>0</v>
      </c>
      <c r="H66" s="385">
        <v>0</v>
      </c>
      <c r="I66" s="383">
        <v>0</v>
      </c>
      <c r="J66" s="383">
        <v>0</v>
      </c>
      <c r="K66" s="384">
        <v>0</v>
      </c>
      <c r="L66" s="385">
        <v>0</v>
      </c>
      <c r="M66" s="383">
        <v>0</v>
      </c>
      <c r="N66" s="383">
        <v>0</v>
      </c>
      <c r="O66" s="384">
        <v>0</v>
      </c>
      <c r="P66" s="385">
        <v>0</v>
      </c>
      <c r="Q66" s="383">
        <v>0</v>
      </c>
      <c r="R66" s="383">
        <v>0</v>
      </c>
      <c r="S66" s="384">
        <v>0</v>
      </c>
      <c r="T66" s="385">
        <v>0</v>
      </c>
      <c r="U66" s="383">
        <v>0</v>
      </c>
      <c r="V66" s="383">
        <v>0</v>
      </c>
      <c r="W66" s="384">
        <v>0</v>
      </c>
      <c r="X66" s="385">
        <v>0</v>
      </c>
      <c r="Y66" s="383">
        <v>0</v>
      </c>
      <c r="Z66" s="383">
        <v>0</v>
      </c>
      <c r="AA66" s="384">
        <v>0</v>
      </c>
      <c r="AB66" s="385">
        <v>0</v>
      </c>
      <c r="AC66" s="383">
        <v>0</v>
      </c>
      <c r="AD66" s="383">
        <v>0</v>
      </c>
      <c r="AE66" s="384">
        <v>0</v>
      </c>
    </row>
    <row r="67" spans="1:31" ht="15.75">
      <c r="A67" s="164"/>
      <c r="B67" s="338" t="s">
        <v>227</v>
      </c>
      <c r="C67" s="339" t="s">
        <v>228</v>
      </c>
      <c r="D67" s="384">
        <v>26.7</v>
      </c>
      <c r="E67" s="384">
        <v>26.7</v>
      </c>
      <c r="F67" s="384">
        <v>0</v>
      </c>
      <c r="G67" s="384">
        <v>0</v>
      </c>
      <c r="H67" s="385">
        <v>414</v>
      </c>
      <c r="I67" s="383">
        <v>414</v>
      </c>
      <c r="J67" s="383">
        <v>0</v>
      </c>
      <c r="K67" s="384">
        <v>0</v>
      </c>
      <c r="L67" s="385">
        <v>10900</v>
      </c>
      <c r="M67" s="383">
        <v>10900</v>
      </c>
      <c r="N67" s="383">
        <v>0</v>
      </c>
      <c r="O67" s="384">
        <v>0</v>
      </c>
      <c r="P67" s="385">
        <v>10900</v>
      </c>
      <c r="Q67" s="383">
        <v>10900</v>
      </c>
      <c r="R67" s="383">
        <v>0</v>
      </c>
      <c r="S67" s="384">
        <v>0</v>
      </c>
      <c r="T67" s="385">
        <v>7000</v>
      </c>
      <c r="U67" s="383">
        <v>7000</v>
      </c>
      <c r="V67" s="383">
        <v>0</v>
      </c>
      <c r="W67" s="384">
        <v>0</v>
      </c>
      <c r="X67" s="385">
        <v>7000</v>
      </c>
      <c r="Y67" s="383">
        <v>7000</v>
      </c>
      <c r="Z67" s="383">
        <v>0</v>
      </c>
      <c r="AA67" s="384">
        <v>0</v>
      </c>
      <c r="AB67" s="385">
        <v>7000</v>
      </c>
      <c r="AC67" s="383">
        <v>7000</v>
      </c>
      <c r="AD67" s="383">
        <v>0</v>
      </c>
      <c r="AE67" s="384">
        <v>0</v>
      </c>
    </row>
    <row r="68" spans="1:31" ht="15.75">
      <c r="A68" s="164"/>
      <c r="B68" s="330">
        <v>1</v>
      </c>
      <c r="C68" s="158" t="s">
        <v>229</v>
      </c>
      <c r="D68" s="386">
        <v>26.7</v>
      </c>
      <c r="E68" s="387">
        <v>26.7</v>
      </c>
      <c r="F68" s="387">
        <v>0</v>
      </c>
      <c r="G68" s="388">
        <v>0</v>
      </c>
      <c r="H68" s="385">
        <v>414</v>
      </c>
      <c r="I68" s="383">
        <v>414</v>
      </c>
      <c r="J68" s="383">
        <v>0</v>
      </c>
      <c r="K68" s="384">
        <v>0</v>
      </c>
      <c r="L68" s="385">
        <v>900</v>
      </c>
      <c r="M68" s="383">
        <v>900</v>
      </c>
      <c r="N68" s="383">
        <v>0</v>
      </c>
      <c r="O68" s="384">
        <v>0</v>
      </c>
      <c r="P68" s="385">
        <v>900</v>
      </c>
      <c r="Q68" s="383">
        <v>900</v>
      </c>
      <c r="R68" s="383">
        <v>0</v>
      </c>
      <c r="S68" s="384">
        <v>0</v>
      </c>
      <c r="T68" s="385">
        <v>0</v>
      </c>
      <c r="U68" s="383">
        <v>0</v>
      </c>
      <c r="V68" s="383">
        <v>0</v>
      </c>
      <c r="W68" s="384">
        <v>0</v>
      </c>
      <c r="X68" s="385">
        <v>0</v>
      </c>
      <c r="Y68" s="383">
        <v>0</v>
      </c>
      <c r="Z68" s="383">
        <v>0</v>
      </c>
      <c r="AA68" s="384">
        <v>0</v>
      </c>
      <c r="AB68" s="385">
        <v>0</v>
      </c>
      <c r="AC68" s="383">
        <v>0</v>
      </c>
      <c r="AD68" s="383">
        <v>0</v>
      </c>
      <c r="AE68" s="384">
        <v>0</v>
      </c>
    </row>
    <row r="69" spans="1:31" ht="16.5" thickBot="1">
      <c r="A69" s="164"/>
      <c r="B69" s="331">
        <v>2</v>
      </c>
      <c r="C69" s="607" t="s">
        <v>495</v>
      </c>
      <c r="D69" s="386">
        <v>0</v>
      </c>
      <c r="E69" s="401">
        <v>0</v>
      </c>
      <c r="F69" s="401">
        <v>0</v>
      </c>
      <c r="G69" s="402">
        <v>0</v>
      </c>
      <c r="H69" s="398">
        <v>0</v>
      </c>
      <c r="I69" s="399">
        <v>0</v>
      </c>
      <c r="J69" s="399">
        <v>0</v>
      </c>
      <c r="K69" s="400">
        <v>0</v>
      </c>
      <c r="L69" s="398">
        <v>10000</v>
      </c>
      <c r="M69" s="399">
        <v>10000</v>
      </c>
      <c r="N69" s="399">
        <v>0</v>
      </c>
      <c r="O69" s="400">
        <v>0</v>
      </c>
      <c r="P69" s="398">
        <v>10000</v>
      </c>
      <c r="Q69" s="399">
        <v>10000</v>
      </c>
      <c r="R69" s="399">
        <v>0</v>
      </c>
      <c r="S69" s="400">
        <v>0</v>
      </c>
      <c r="T69" s="398">
        <v>7000</v>
      </c>
      <c r="U69" s="399">
        <v>7000</v>
      </c>
      <c r="V69" s="399">
        <v>0</v>
      </c>
      <c r="W69" s="400">
        <v>0</v>
      </c>
      <c r="X69" s="398">
        <v>7000</v>
      </c>
      <c r="Y69" s="399">
        <v>7000</v>
      </c>
      <c r="Z69" s="399">
        <v>0</v>
      </c>
      <c r="AA69" s="400">
        <v>0</v>
      </c>
      <c r="AB69" s="398">
        <v>7000</v>
      </c>
      <c r="AC69" s="399">
        <v>7000</v>
      </c>
      <c r="AD69" s="399">
        <v>0</v>
      </c>
      <c r="AE69" s="400">
        <v>0</v>
      </c>
    </row>
    <row r="70" spans="1:31" s="161" customFormat="1" ht="15.75">
      <c r="A70" s="164"/>
      <c r="B70" s="364" t="s">
        <v>231</v>
      </c>
      <c r="C70" s="333"/>
      <c r="D70" s="380">
        <v>698135.79</v>
      </c>
      <c r="E70" s="380">
        <v>698135.79</v>
      </c>
      <c r="F70" s="380">
        <v>0</v>
      </c>
      <c r="G70" s="380">
        <v>0</v>
      </c>
      <c r="H70" s="381">
        <v>699648.33000000007</v>
      </c>
      <c r="I70" s="379">
        <v>694510.81</v>
      </c>
      <c r="J70" s="379">
        <v>5137.5200000000004</v>
      </c>
      <c r="K70" s="380">
        <v>0</v>
      </c>
      <c r="L70" s="381">
        <v>925930</v>
      </c>
      <c r="M70" s="379">
        <v>921530</v>
      </c>
      <c r="N70" s="379">
        <v>4400</v>
      </c>
      <c r="O70" s="380">
        <v>0</v>
      </c>
      <c r="P70" s="381">
        <v>914595.94</v>
      </c>
      <c r="Q70" s="379">
        <v>914145.94</v>
      </c>
      <c r="R70" s="379">
        <v>450</v>
      </c>
      <c r="S70" s="380">
        <v>0</v>
      </c>
      <c r="T70" s="381">
        <v>800100</v>
      </c>
      <c r="U70" s="379">
        <v>794100</v>
      </c>
      <c r="V70" s="379">
        <v>6000</v>
      </c>
      <c r="W70" s="380">
        <v>0</v>
      </c>
      <c r="X70" s="381">
        <v>804600</v>
      </c>
      <c r="Y70" s="379">
        <v>799600</v>
      </c>
      <c r="Z70" s="379">
        <v>5000</v>
      </c>
      <c r="AA70" s="380">
        <v>0</v>
      </c>
      <c r="AB70" s="381">
        <v>821600</v>
      </c>
      <c r="AC70" s="379">
        <v>819600</v>
      </c>
      <c r="AD70" s="379">
        <v>2000</v>
      </c>
      <c r="AE70" s="380">
        <v>0</v>
      </c>
    </row>
    <row r="71" spans="1:31" ht="15.75">
      <c r="A71" s="163"/>
      <c r="B71" s="338" t="s">
        <v>232</v>
      </c>
      <c r="C71" s="339" t="s">
        <v>233</v>
      </c>
      <c r="D71" s="384">
        <v>524715.03</v>
      </c>
      <c r="E71" s="384">
        <v>524715.03</v>
      </c>
      <c r="F71" s="384">
        <v>0</v>
      </c>
      <c r="G71" s="384">
        <v>0</v>
      </c>
      <c r="H71" s="385">
        <v>526139.39</v>
      </c>
      <c r="I71" s="383">
        <v>521001.87</v>
      </c>
      <c r="J71" s="383">
        <v>5137.5200000000004</v>
      </c>
      <c r="K71" s="384">
        <v>0</v>
      </c>
      <c r="L71" s="385">
        <v>663289</v>
      </c>
      <c r="M71" s="383">
        <v>658889</v>
      </c>
      <c r="N71" s="383">
        <v>4400</v>
      </c>
      <c r="O71" s="384">
        <v>0</v>
      </c>
      <c r="P71" s="385">
        <v>653697.55999999994</v>
      </c>
      <c r="Q71" s="383">
        <v>653247.55999999994</v>
      </c>
      <c r="R71" s="383">
        <v>450</v>
      </c>
      <c r="S71" s="384">
        <v>0</v>
      </c>
      <c r="T71" s="385">
        <v>573100</v>
      </c>
      <c r="U71" s="383">
        <v>567100</v>
      </c>
      <c r="V71" s="383">
        <v>6000</v>
      </c>
      <c r="W71" s="384">
        <v>0</v>
      </c>
      <c r="X71" s="385">
        <v>570600</v>
      </c>
      <c r="Y71" s="383">
        <v>565600</v>
      </c>
      <c r="Z71" s="383">
        <v>5000</v>
      </c>
      <c r="AA71" s="384">
        <v>0</v>
      </c>
      <c r="AB71" s="385">
        <v>572600</v>
      </c>
      <c r="AC71" s="383">
        <v>570600</v>
      </c>
      <c r="AD71" s="383">
        <v>2000</v>
      </c>
      <c r="AE71" s="384">
        <v>0</v>
      </c>
    </row>
    <row r="72" spans="1:31" ht="15.75">
      <c r="A72" s="159"/>
      <c r="B72" s="330">
        <v>1</v>
      </c>
      <c r="C72" s="339" t="s">
        <v>234</v>
      </c>
      <c r="D72" s="386">
        <v>287.73</v>
      </c>
      <c r="E72" s="387">
        <v>287.73</v>
      </c>
      <c r="F72" s="387">
        <v>0</v>
      </c>
      <c r="G72" s="388">
        <v>0</v>
      </c>
      <c r="H72" s="385">
        <v>6071.9600000000009</v>
      </c>
      <c r="I72" s="383">
        <v>934.44</v>
      </c>
      <c r="J72" s="383">
        <v>5137.5200000000004</v>
      </c>
      <c r="K72" s="384">
        <v>0</v>
      </c>
      <c r="L72" s="385">
        <v>4800</v>
      </c>
      <c r="M72" s="383">
        <v>400</v>
      </c>
      <c r="N72" s="383">
        <v>4400</v>
      </c>
      <c r="O72" s="384">
        <v>0</v>
      </c>
      <c r="P72" s="385">
        <v>752.08999999999992</v>
      </c>
      <c r="Q72" s="383">
        <v>302.08999999999997</v>
      </c>
      <c r="R72" s="383">
        <v>450</v>
      </c>
      <c r="S72" s="384">
        <v>0</v>
      </c>
      <c r="T72" s="385">
        <v>6600</v>
      </c>
      <c r="U72" s="383">
        <v>600</v>
      </c>
      <c r="V72" s="383">
        <v>6000</v>
      </c>
      <c r="W72" s="384">
        <v>0</v>
      </c>
      <c r="X72" s="385">
        <v>5600</v>
      </c>
      <c r="Y72" s="383">
        <v>600</v>
      </c>
      <c r="Z72" s="383">
        <v>5000</v>
      </c>
      <c r="AA72" s="384">
        <v>0</v>
      </c>
      <c r="AB72" s="385">
        <v>2600</v>
      </c>
      <c r="AC72" s="383">
        <v>600</v>
      </c>
      <c r="AD72" s="383">
        <v>2000</v>
      </c>
      <c r="AE72" s="384">
        <v>0</v>
      </c>
    </row>
    <row r="73" spans="1:31" ht="15.75">
      <c r="A73" s="159"/>
      <c r="B73" s="330">
        <v>2</v>
      </c>
      <c r="C73" s="158" t="s">
        <v>235</v>
      </c>
      <c r="D73" s="386">
        <v>524427.30000000005</v>
      </c>
      <c r="E73" s="387">
        <v>524427.30000000005</v>
      </c>
      <c r="F73" s="387">
        <v>0</v>
      </c>
      <c r="G73" s="388">
        <v>0</v>
      </c>
      <c r="H73" s="385">
        <v>520067.43</v>
      </c>
      <c r="I73" s="383">
        <v>520067.43</v>
      </c>
      <c r="J73" s="383">
        <v>0</v>
      </c>
      <c r="K73" s="384">
        <v>0</v>
      </c>
      <c r="L73" s="385">
        <v>658489</v>
      </c>
      <c r="M73" s="383">
        <v>658489</v>
      </c>
      <c r="N73" s="383">
        <v>0</v>
      </c>
      <c r="O73" s="384">
        <v>0</v>
      </c>
      <c r="P73" s="385">
        <v>652945.47</v>
      </c>
      <c r="Q73" s="383">
        <v>652945.47</v>
      </c>
      <c r="R73" s="383">
        <v>0</v>
      </c>
      <c r="S73" s="384">
        <v>0</v>
      </c>
      <c r="T73" s="385">
        <v>566500</v>
      </c>
      <c r="U73" s="383">
        <v>566500</v>
      </c>
      <c r="V73" s="383">
        <v>0</v>
      </c>
      <c r="W73" s="384">
        <v>0</v>
      </c>
      <c r="X73" s="385">
        <v>565000</v>
      </c>
      <c r="Y73" s="383">
        <v>565000</v>
      </c>
      <c r="Z73" s="383">
        <v>0</v>
      </c>
      <c r="AA73" s="384">
        <v>0</v>
      </c>
      <c r="AB73" s="385">
        <v>570000</v>
      </c>
      <c r="AC73" s="383">
        <v>570000</v>
      </c>
      <c r="AD73" s="383">
        <v>0</v>
      </c>
      <c r="AE73" s="384">
        <v>0</v>
      </c>
    </row>
    <row r="74" spans="1:31" ht="15.75">
      <c r="A74" s="159"/>
      <c r="B74" s="338" t="s">
        <v>236</v>
      </c>
      <c r="C74" s="158" t="s">
        <v>237</v>
      </c>
      <c r="D74" s="386">
        <v>94003.83</v>
      </c>
      <c r="E74" s="387">
        <v>94003.83</v>
      </c>
      <c r="F74" s="387">
        <v>0</v>
      </c>
      <c r="G74" s="388">
        <v>0</v>
      </c>
      <c r="H74" s="385">
        <v>90689.919999999998</v>
      </c>
      <c r="I74" s="383">
        <v>90689.919999999998</v>
      </c>
      <c r="J74" s="383">
        <v>0</v>
      </c>
      <c r="K74" s="384">
        <v>0</v>
      </c>
      <c r="L74" s="385">
        <v>164439</v>
      </c>
      <c r="M74" s="383">
        <v>164439</v>
      </c>
      <c r="N74" s="383">
        <v>0</v>
      </c>
      <c r="O74" s="384">
        <v>0</v>
      </c>
      <c r="P74" s="385">
        <v>164403.23000000001</v>
      </c>
      <c r="Q74" s="383">
        <v>164403.23000000001</v>
      </c>
      <c r="R74" s="383">
        <v>0</v>
      </c>
      <c r="S74" s="384">
        <v>0</v>
      </c>
      <c r="T74" s="385">
        <v>125000</v>
      </c>
      <c r="U74" s="383">
        <v>125000</v>
      </c>
      <c r="V74" s="383">
        <v>0</v>
      </c>
      <c r="W74" s="384">
        <v>0</v>
      </c>
      <c r="X74" s="385">
        <v>130000</v>
      </c>
      <c r="Y74" s="383">
        <v>130000</v>
      </c>
      <c r="Z74" s="383">
        <v>0</v>
      </c>
      <c r="AA74" s="384">
        <v>0</v>
      </c>
      <c r="AB74" s="385">
        <v>145000</v>
      </c>
      <c r="AC74" s="383">
        <v>145000</v>
      </c>
      <c r="AD74" s="383">
        <v>0</v>
      </c>
      <c r="AE74" s="384">
        <v>0</v>
      </c>
    </row>
    <row r="75" spans="1:31" ht="15.75">
      <c r="A75" s="159"/>
      <c r="B75" s="330">
        <v>1</v>
      </c>
      <c r="C75" s="158" t="s">
        <v>238</v>
      </c>
      <c r="D75" s="386">
        <v>82086.899999999994</v>
      </c>
      <c r="E75" s="387">
        <v>82086.899999999994</v>
      </c>
      <c r="F75" s="387">
        <v>0</v>
      </c>
      <c r="G75" s="388">
        <v>0</v>
      </c>
      <c r="H75" s="385">
        <v>78562.37</v>
      </c>
      <c r="I75" s="383">
        <v>78562.37</v>
      </c>
      <c r="J75" s="383">
        <v>0</v>
      </c>
      <c r="K75" s="384">
        <v>0</v>
      </c>
      <c r="L75" s="385">
        <v>145039</v>
      </c>
      <c r="M75" s="383">
        <v>145039</v>
      </c>
      <c r="N75" s="383">
        <v>0</v>
      </c>
      <c r="O75" s="384">
        <v>0</v>
      </c>
      <c r="P75" s="385">
        <v>145038.25</v>
      </c>
      <c r="Q75" s="383">
        <v>145038.25</v>
      </c>
      <c r="R75" s="383">
        <v>0</v>
      </c>
      <c r="S75" s="384">
        <v>0</v>
      </c>
      <c r="T75" s="385">
        <v>105000</v>
      </c>
      <c r="U75" s="383">
        <v>105000</v>
      </c>
      <c r="V75" s="383">
        <v>0</v>
      </c>
      <c r="W75" s="384">
        <v>0</v>
      </c>
      <c r="X75" s="385">
        <v>110000</v>
      </c>
      <c r="Y75" s="383">
        <v>110000</v>
      </c>
      <c r="Z75" s="383">
        <v>0</v>
      </c>
      <c r="AA75" s="384">
        <v>0</v>
      </c>
      <c r="AB75" s="385">
        <v>120000</v>
      </c>
      <c r="AC75" s="383">
        <v>120000</v>
      </c>
      <c r="AD75" s="383">
        <v>0</v>
      </c>
      <c r="AE75" s="384">
        <v>0</v>
      </c>
    </row>
    <row r="76" spans="1:31" ht="15.75">
      <c r="A76" s="159"/>
      <c r="B76" s="330">
        <v>2</v>
      </c>
      <c r="C76" s="339" t="s">
        <v>239</v>
      </c>
      <c r="D76" s="386">
        <v>11916.93</v>
      </c>
      <c r="E76" s="387">
        <v>11916.93</v>
      </c>
      <c r="F76" s="387">
        <v>0</v>
      </c>
      <c r="G76" s="388">
        <v>0</v>
      </c>
      <c r="H76" s="385">
        <v>12127.55</v>
      </c>
      <c r="I76" s="383">
        <v>12127.55</v>
      </c>
      <c r="J76" s="383">
        <v>0</v>
      </c>
      <c r="K76" s="384">
        <v>0</v>
      </c>
      <c r="L76" s="385">
        <v>19400</v>
      </c>
      <c r="M76" s="383">
        <v>19400</v>
      </c>
      <c r="N76" s="383">
        <v>0</v>
      </c>
      <c r="O76" s="384">
        <v>0</v>
      </c>
      <c r="P76" s="385">
        <v>19364.98</v>
      </c>
      <c r="Q76" s="383">
        <v>19364.98</v>
      </c>
      <c r="R76" s="383">
        <v>0</v>
      </c>
      <c r="S76" s="384">
        <v>0</v>
      </c>
      <c r="T76" s="385">
        <v>20000</v>
      </c>
      <c r="U76" s="383">
        <v>20000</v>
      </c>
      <c r="V76" s="383">
        <v>0</v>
      </c>
      <c r="W76" s="384">
        <v>0</v>
      </c>
      <c r="X76" s="385">
        <v>20000</v>
      </c>
      <c r="Y76" s="383">
        <v>20000</v>
      </c>
      <c r="Z76" s="383">
        <v>0</v>
      </c>
      <c r="AA76" s="384">
        <v>0</v>
      </c>
      <c r="AB76" s="385">
        <v>25000</v>
      </c>
      <c r="AC76" s="383">
        <v>25000</v>
      </c>
      <c r="AD76" s="383">
        <v>0</v>
      </c>
      <c r="AE76" s="384">
        <v>0</v>
      </c>
    </row>
    <row r="77" spans="1:31" ht="16.5" thickBot="1">
      <c r="A77" s="159"/>
      <c r="B77" s="340" t="s">
        <v>240</v>
      </c>
      <c r="C77" s="341" t="s">
        <v>241</v>
      </c>
      <c r="D77" s="408">
        <v>79416.929999999993</v>
      </c>
      <c r="E77" s="401">
        <v>79416.929999999993</v>
      </c>
      <c r="F77" s="401">
        <v>0</v>
      </c>
      <c r="G77" s="402">
        <v>0</v>
      </c>
      <c r="H77" s="398">
        <v>82819.02</v>
      </c>
      <c r="I77" s="399">
        <v>82819.02</v>
      </c>
      <c r="J77" s="399">
        <v>0</v>
      </c>
      <c r="K77" s="400">
        <v>0</v>
      </c>
      <c r="L77" s="398">
        <v>98202</v>
      </c>
      <c r="M77" s="399">
        <v>98202</v>
      </c>
      <c r="N77" s="399">
        <v>0</v>
      </c>
      <c r="O77" s="400">
        <v>0</v>
      </c>
      <c r="P77" s="398">
        <v>96495.15</v>
      </c>
      <c r="Q77" s="399">
        <v>96495.15</v>
      </c>
      <c r="R77" s="399">
        <v>0</v>
      </c>
      <c r="S77" s="400">
        <v>0</v>
      </c>
      <c r="T77" s="398">
        <v>102000</v>
      </c>
      <c r="U77" s="399">
        <v>102000</v>
      </c>
      <c r="V77" s="399">
        <v>0</v>
      </c>
      <c r="W77" s="400">
        <v>0</v>
      </c>
      <c r="X77" s="398">
        <v>104000</v>
      </c>
      <c r="Y77" s="399">
        <v>104000</v>
      </c>
      <c r="Z77" s="399">
        <v>0</v>
      </c>
      <c r="AA77" s="400">
        <v>0</v>
      </c>
      <c r="AB77" s="398">
        <v>104000</v>
      </c>
      <c r="AC77" s="399">
        <v>104000</v>
      </c>
      <c r="AD77" s="399">
        <v>0</v>
      </c>
      <c r="AE77" s="400">
        <v>0</v>
      </c>
    </row>
    <row r="78" spans="1:31" s="161" customFormat="1" ht="15.75">
      <c r="B78" s="364" t="s">
        <v>242</v>
      </c>
      <c r="C78" s="333"/>
      <c r="D78" s="380">
        <v>948075.11</v>
      </c>
      <c r="E78" s="380">
        <v>274180.22000000003</v>
      </c>
      <c r="F78" s="380">
        <v>368710.89</v>
      </c>
      <c r="G78" s="380">
        <v>305184</v>
      </c>
      <c r="H78" s="381">
        <v>768749.79999999993</v>
      </c>
      <c r="I78" s="379">
        <v>366557.38</v>
      </c>
      <c r="J78" s="379">
        <v>9144.42</v>
      </c>
      <c r="K78" s="380">
        <v>393048</v>
      </c>
      <c r="L78" s="381">
        <v>3071493</v>
      </c>
      <c r="M78" s="379">
        <v>442742</v>
      </c>
      <c r="N78" s="379">
        <v>345605</v>
      </c>
      <c r="O78" s="380">
        <v>2283146</v>
      </c>
      <c r="P78" s="381">
        <v>2681301.3099999991</v>
      </c>
      <c r="Q78" s="379">
        <v>363826.56000000006</v>
      </c>
      <c r="R78" s="379">
        <v>204275.06</v>
      </c>
      <c r="S78" s="380">
        <v>2113199.69</v>
      </c>
      <c r="T78" s="381">
        <v>640456</v>
      </c>
      <c r="U78" s="379">
        <v>354000</v>
      </c>
      <c r="V78" s="379">
        <v>286456</v>
      </c>
      <c r="W78" s="380">
        <v>0</v>
      </c>
      <c r="X78" s="381">
        <v>496000</v>
      </c>
      <c r="Y78" s="379">
        <v>296000</v>
      </c>
      <c r="Z78" s="379">
        <v>200000</v>
      </c>
      <c r="AA78" s="380">
        <v>0</v>
      </c>
      <c r="AB78" s="381">
        <v>338000</v>
      </c>
      <c r="AC78" s="379">
        <v>338000</v>
      </c>
      <c r="AD78" s="379">
        <v>0</v>
      </c>
      <c r="AE78" s="380">
        <v>0</v>
      </c>
    </row>
    <row r="79" spans="1:31" ht="15.75">
      <c r="A79" s="159"/>
      <c r="B79" s="338" t="s">
        <v>243</v>
      </c>
      <c r="C79" s="158" t="s">
        <v>244</v>
      </c>
      <c r="D79" s="384">
        <v>948075.11</v>
      </c>
      <c r="E79" s="384">
        <v>274180.22000000003</v>
      </c>
      <c r="F79" s="384">
        <v>368710.89</v>
      </c>
      <c r="G79" s="384">
        <v>305184</v>
      </c>
      <c r="H79" s="385">
        <v>759502.29999999993</v>
      </c>
      <c r="I79" s="383">
        <v>357604.3</v>
      </c>
      <c r="J79" s="383">
        <v>8850</v>
      </c>
      <c r="K79" s="384">
        <v>393048</v>
      </c>
      <c r="L79" s="385">
        <v>2921493</v>
      </c>
      <c r="M79" s="383">
        <v>412742</v>
      </c>
      <c r="N79" s="383">
        <v>225605</v>
      </c>
      <c r="O79" s="384">
        <v>2283146</v>
      </c>
      <c r="P79" s="385">
        <v>2647673.5499999993</v>
      </c>
      <c r="Q79" s="383">
        <v>336848.80000000005</v>
      </c>
      <c r="R79" s="383">
        <v>197625.06</v>
      </c>
      <c r="S79" s="384">
        <v>2113199.69</v>
      </c>
      <c r="T79" s="385">
        <v>479000</v>
      </c>
      <c r="U79" s="383">
        <v>319000</v>
      </c>
      <c r="V79" s="383">
        <v>160000</v>
      </c>
      <c r="W79" s="384">
        <v>0</v>
      </c>
      <c r="X79" s="385">
        <v>486000</v>
      </c>
      <c r="Y79" s="383">
        <v>286000</v>
      </c>
      <c r="Z79" s="383">
        <v>200000</v>
      </c>
      <c r="AA79" s="384">
        <v>0</v>
      </c>
      <c r="AB79" s="385">
        <v>298000</v>
      </c>
      <c r="AC79" s="383">
        <v>298000</v>
      </c>
      <c r="AD79" s="383">
        <v>0</v>
      </c>
      <c r="AE79" s="384">
        <v>0</v>
      </c>
    </row>
    <row r="80" spans="1:31" ht="15.75">
      <c r="A80" s="159"/>
      <c r="B80" s="330">
        <v>1</v>
      </c>
      <c r="C80" s="158" t="s">
        <v>245</v>
      </c>
      <c r="D80" s="386">
        <v>0</v>
      </c>
      <c r="E80" s="387">
        <v>0</v>
      </c>
      <c r="F80" s="387">
        <v>0</v>
      </c>
      <c r="G80" s="388">
        <v>0</v>
      </c>
      <c r="H80" s="385">
        <v>0</v>
      </c>
      <c r="I80" s="383">
        <v>0</v>
      </c>
      <c r="J80" s="383">
        <v>0</v>
      </c>
      <c r="K80" s="384">
        <v>0</v>
      </c>
      <c r="L80" s="385">
        <v>10205</v>
      </c>
      <c r="M80" s="383">
        <v>0</v>
      </c>
      <c r="N80" s="383">
        <v>10205</v>
      </c>
      <c r="O80" s="384">
        <v>0</v>
      </c>
      <c r="P80" s="385">
        <v>3248.28</v>
      </c>
      <c r="Q80" s="383">
        <v>0</v>
      </c>
      <c r="R80" s="383">
        <v>3248.28</v>
      </c>
      <c r="S80" s="384">
        <v>0</v>
      </c>
      <c r="T80" s="385">
        <v>40000</v>
      </c>
      <c r="U80" s="383">
        <v>0</v>
      </c>
      <c r="V80" s="383">
        <v>40000</v>
      </c>
      <c r="W80" s="384">
        <v>0</v>
      </c>
      <c r="X80" s="385">
        <v>0</v>
      </c>
      <c r="Y80" s="383">
        <v>0</v>
      </c>
      <c r="Z80" s="383">
        <v>0</v>
      </c>
      <c r="AA80" s="384">
        <v>0</v>
      </c>
      <c r="AB80" s="385">
        <v>0</v>
      </c>
      <c r="AC80" s="383">
        <v>0</v>
      </c>
      <c r="AD80" s="383">
        <v>0</v>
      </c>
      <c r="AE80" s="384">
        <v>0</v>
      </c>
    </row>
    <row r="81" spans="1:31" ht="15.75">
      <c r="A81" s="159"/>
      <c r="B81" s="330">
        <v>2</v>
      </c>
      <c r="C81" s="158" t="s">
        <v>464</v>
      </c>
      <c r="D81" s="386">
        <v>785677.72</v>
      </c>
      <c r="E81" s="387">
        <v>111782.83</v>
      </c>
      <c r="F81" s="387">
        <v>368710.89</v>
      </c>
      <c r="G81" s="388">
        <v>305184</v>
      </c>
      <c r="H81" s="385">
        <v>486466.86</v>
      </c>
      <c r="I81" s="383">
        <v>84568.86</v>
      </c>
      <c r="J81" s="383">
        <v>8850</v>
      </c>
      <c r="K81" s="384">
        <v>393048</v>
      </c>
      <c r="L81" s="385">
        <v>2701966</v>
      </c>
      <c r="M81" s="383">
        <v>203420</v>
      </c>
      <c r="N81" s="383">
        <v>215400</v>
      </c>
      <c r="O81" s="384">
        <v>2283146</v>
      </c>
      <c r="P81" s="385">
        <v>2449491.17</v>
      </c>
      <c r="Q81" s="383">
        <v>141914.70000000001</v>
      </c>
      <c r="R81" s="383">
        <v>194376.78</v>
      </c>
      <c r="S81" s="384">
        <v>2113199.69</v>
      </c>
      <c r="T81" s="385">
        <v>120000</v>
      </c>
      <c r="U81" s="383">
        <v>0</v>
      </c>
      <c r="V81" s="383">
        <v>120000</v>
      </c>
      <c r="W81" s="384">
        <v>0</v>
      </c>
      <c r="X81" s="385">
        <v>200000</v>
      </c>
      <c r="Y81" s="383">
        <v>0</v>
      </c>
      <c r="Z81" s="383">
        <v>200000</v>
      </c>
      <c r="AA81" s="384">
        <v>0</v>
      </c>
      <c r="AB81" s="385">
        <v>0</v>
      </c>
      <c r="AC81" s="383">
        <v>0</v>
      </c>
      <c r="AD81" s="383">
        <v>0</v>
      </c>
      <c r="AE81" s="384">
        <v>0</v>
      </c>
    </row>
    <row r="82" spans="1:31" ht="15.75">
      <c r="A82" s="159"/>
      <c r="B82" s="330">
        <v>3</v>
      </c>
      <c r="C82" s="158" t="s">
        <v>247</v>
      </c>
      <c r="D82" s="386">
        <v>39318.660000000003</v>
      </c>
      <c r="E82" s="387">
        <v>39318.660000000003</v>
      </c>
      <c r="F82" s="387">
        <v>0</v>
      </c>
      <c r="G82" s="388">
        <v>0</v>
      </c>
      <c r="H82" s="385">
        <v>78919.63</v>
      </c>
      <c r="I82" s="383">
        <v>78919.63</v>
      </c>
      <c r="J82" s="383">
        <v>0</v>
      </c>
      <c r="K82" s="384">
        <v>0</v>
      </c>
      <c r="L82" s="385">
        <v>31622</v>
      </c>
      <c r="M82" s="383">
        <v>31622</v>
      </c>
      <c r="N82" s="383">
        <v>0</v>
      </c>
      <c r="O82" s="384">
        <v>0</v>
      </c>
      <c r="P82" s="385">
        <v>30746.400000000001</v>
      </c>
      <c r="Q82" s="383">
        <v>30746.400000000001</v>
      </c>
      <c r="R82" s="383">
        <v>0</v>
      </c>
      <c r="S82" s="384">
        <v>0</v>
      </c>
      <c r="T82" s="385">
        <v>60000</v>
      </c>
      <c r="U82" s="383">
        <v>60000</v>
      </c>
      <c r="V82" s="383">
        <v>0</v>
      </c>
      <c r="W82" s="384">
        <v>0</v>
      </c>
      <c r="X82" s="385">
        <v>60000</v>
      </c>
      <c r="Y82" s="383">
        <v>60000</v>
      </c>
      <c r="Z82" s="383">
        <v>0</v>
      </c>
      <c r="AA82" s="384">
        <v>0</v>
      </c>
      <c r="AB82" s="385">
        <v>60000</v>
      </c>
      <c r="AC82" s="383">
        <v>60000</v>
      </c>
      <c r="AD82" s="383">
        <v>0</v>
      </c>
      <c r="AE82" s="384">
        <v>0</v>
      </c>
    </row>
    <row r="83" spans="1:31" ht="15.75">
      <c r="A83" s="159"/>
      <c r="B83" s="330">
        <v>4</v>
      </c>
      <c r="C83" s="158" t="s">
        <v>248</v>
      </c>
      <c r="D83" s="386">
        <v>22614.04</v>
      </c>
      <c r="E83" s="387">
        <v>22614.04</v>
      </c>
      <c r="F83" s="387">
        <v>0</v>
      </c>
      <c r="G83" s="388">
        <v>0</v>
      </c>
      <c r="H83" s="385">
        <v>82268.88</v>
      </c>
      <c r="I83" s="383">
        <v>82268.88</v>
      </c>
      <c r="J83" s="383">
        <v>0</v>
      </c>
      <c r="K83" s="384">
        <v>0</v>
      </c>
      <c r="L83" s="385">
        <v>81220</v>
      </c>
      <c r="M83" s="383">
        <v>81220</v>
      </c>
      <c r="N83" s="383">
        <v>0</v>
      </c>
      <c r="O83" s="384">
        <v>0</v>
      </c>
      <c r="P83" s="385">
        <v>80751.42</v>
      </c>
      <c r="Q83" s="383">
        <v>80751.42</v>
      </c>
      <c r="R83" s="383">
        <v>0</v>
      </c>
      <c r="S83" s="384">
        <v>0</v>
      </c>
      <c r="T83" s="385">
        <v>150000</v>
      </c>
      <c r="U83" s="383">
        <v>150000</v>
      </c>
      <c r="V83" s="383">
        <v>0</v>
      </c>
      <c r="W83" s="384">
        <v>0</v>
      </c>
      <c r="X83" s="385">
        <v>120000</v>
      </c>
      <c r="Y83" s="383">
        <v>120000</v>
      </c>
      <c r="Z83" s="383">
        <v>0</v>
      </c>
      <c r="AA83" s="384">
        <v>0</v>
      </c>
      <c r="AB83" s="385">
        <v>120000</v>
      </c>
      <c r="AC83" s="383">
        <v>120000</v>
      </c>
      <c r="AD83" s="383">
        <v>0</v>
      </c>
      <c r="AE83" s="384">
        <v>0</v>
      </c>
    </row>
    <row r="84" spans="1:31" ht="15.75">
      <c r="A84" s="159"/>
      <c r="B84" s="330">
        <v>5</v>
      </c>
      <c r="C84" s="158" t="s">
        <v>249</v>
      </c>
      <c r="D84" s="386">
        <v>83569.850000000006</v>
      </c>
      <c r="E84" s="387">
        <v>83569.850000000006</v>
      </c>
      <c r="F84" s="387">
        <v>0</v>
      </c>
      <c r="G84" s="388">
        <v>0</v>
      </c>
      <c r="H84" s="385">
        <v>96111.07</v>
      </c>
      <c r="I84" s="383">
        <v>96111.07</v>
      </c>
      <c r="J84" s="383">
        <v>0</v>
      </c>
      <c r="K84" s="384">
        <v>0</v>
      </c>
      <c r="L84" s="385">
        <v>69480</v>
      </c>
      <c r="M84" s="383">
        <v>69480</v>
      </c>
      <c r="N84" s="383">
        <v>0</v>
      </c>
      <c r="O84" s="384">
        <v>0</v>
      </c>
      <c r="P84" s="385">
        <v>59346.26</v>
      </c>
      <c r="Q84" s="383">
        <v>59346.26</v>
      </c>
      <c r="R84" s="383">
        <v>0</v>
      </c>
      <c r="S84" s="384">
        <v>0</v>
      </c>
      <c r="T84" s="385">
        <v>69000</v>
      </c>
      <c r="U84" s="383">
        <v>69000</v>
      </c>
      <c r="V84" s="383">
        <v>0</v>
      </c>
      <c r="W84" s="384">
        <v>0</v>
      </c>
      <c r="X84" s="385">
        <v>73000</v>
      </c>
      <c r="Y84" s="383">
        <v>73000</v>
      </c>
      <c r="Z84" s="383">
        <v>0</v>
      </c>
      <c r="AA84" s="384">
        <v>0</v>
      </c>
      <c r="AB84" s="385">
        <v>73000</v>
      </c>
      <c r="AC84" s="383">
        <v>73000</v>
      </c>
      <c r="AD84" s="383">
        <v>0</v>
      </c>
      <c r="AE84" s="384">
        <v>0</v>
      </c>
    </row>
    <row r="85" spans="1:31" ht="15.75">
      <c r="A85" s="159"/>
      <c r="B85" s="330">
        <v>5</v>
      </c>
      <c r="C85" s="158" t="s">
        <v>250</v>
      </c>
      <c r="D85" s="386">
        <v>6134.4</v>
      </c>
      <c r="E85" s="387">
        <v>6134.4</v>
      </c>
      <c r="F85" s="387">
        <v>0</v>
      </c>
      <c r="G85" s="388">
        <v>0</v>
      </c>
      <c r="H85" s="385">
        <v>8410.92</v>
      </c>
      <c r="I85" s="383">
        <v>8410.92</v>
      </c>
      <c r="J85" s="383">
        <v>0</v>
      </c>
      <c r="K85" s="384">
        <v>0</v>
      </c>
      <c r="L85" s="385">
        <v>20000</v>
      </c>
      <c r="M85" s="383">
        <v>20000</v>
      </c>
      <c r="N85" s="383">
        <v>0</v>
      </c>
      <c r="O85" s="384">
        <v>0</v>
      </c>
      <c r="P85" s="385">
        <v>18632.89</v>
      </c>
      <c r="Q85" s="383">
        <v>18632.89</v>
      </c>
      <c r="R85" s="383">
        <v>0</v>
      </c>
      <c r="S85" s="384">
        <v>0</v>
      </c>
      <c r="T85" s="385">
        <v>32000</v>
      </c>
      <c r="U85" s="383">
        <v>32000</v>
      </c>
      <c r="V85" s="383">
        <v>0</v>
      </c>
      <c r="W85" s="384">
        <v>0</v>
      </c>
      <c r="X85" s="385">
        <v>25000</v>
      </c>
      <c r="Y85" s="383">
        <v>25000</v>
      </c>
      <c r="Z85" s="383">
        <v>0</v>
      </c>
      <c r="AA85" s="384">
        <v>0</v>
      </c>
      <c r="AB85" s="385">
        <v>30000</v>
      </c>
      <c r="AC85" s="383">
        <v>30000</v>
      </c>
      <c r="AD85" s="383">
        <v>0</v>
      </c>
      <c r="AE85" s="384">
        <v>0</v>
      </c>
    </row>
    <row r="86" spans="1:31" ht="15.75">
      <c r="A86" s="159"/>
      <c r="B86" s="330">
        <v>6</v>
      </c>
      <c r="C86" s="158" t="s">
        <v>251</v>
      </c>
      <c r="D86" s="386">
        <v>10760.44</v>
      </c>
      <c r="E86" s="387">
        <v>10760.44</v>
      </c>
      <c r="F86" s="387">
        <v>0</v>
      </c>
      <c r="G86" s="388">
        <v>0</v>
      </c>
      <c r="H86" s="385">
        <v>7324.94</v>
      </c>
      <c r="I86" s="383">
        <v>7324.94</v>
      </c>
      <c r="J86" s="383">
        <v>0</v>
      </c>
      <c r="K86" s="384">
        <v>0</v>
      </c>
      <c r="L86" s="385">
        <v>7000</v>
      </c>
      <c r="M86" s="383">
        <v>7000</v>
      </c>
      <c r="N86" s="383">
        <v>0</v>
      </c>
      <c r="O86" s="384">
        <v>0</v>
      </c>
      <c r="P86" s="385">
        <v>5457.13</v>
      </c>
      <c r="Q86" s="383">
        <v>5457.13</v>
      </c>
      <c r="R86" s="383">
        <v>0</v>
      </c>
      <c r="S86" s="384">
        <v>0</v>
      </c>
      <c r="T86" s="385">
        <v>8000</v>
      </c>
      <c r="U86" s="383">
        <v>8000</v>
      </c>
      <c r="V86" s="383">
        <v>0</v>
      </c>
      <c r="W86" s="384">
        <v>0</v>
      </c>
      <c r="X86" s="385">
        <v>8000</v>
      </c>
      <c r="Y86" s="383">
        <v>8000</v>
      </c>
      <c r="Z86" s="383">
        <v>0</v>
      </c>
      <c r="AA86" s="384">
        <v>0</v>
      </c>
      <c r="AB86" s="385">
        <v>15000</v>
      </c>
      <c r="AC86" s="383">
        <v>15000</v>
      </c>
      <c r="AD86" s="383">
        <v>0</v>
      </c>
      <c r="AE86" s="384">
        <v>0</v>
      </c>
    </row>
    <row r="87" spans="1:31" ht="15.75">
      <c r="A87" s="159"/>
      <c r="B87" s="338" t="s">
        <v>252</v>
      </c>
      <c r="C87" s="158" t="s">
        <v>253</v>
      </c>
      <c r="D87" s="384">
        <v>0</v>
      </c>
      <c r="E87" s="384">
        <v>0</v>
      </c>
      <c r="F87" s="384">
        <v>0</v>
      </c>
      <c r="G87" s="384">
        <v>0</v>
      </c>
      <c r="H87" s="385">
        <v>9247.5</v>
      </c>
      <c r="I87" s="383">
        <v>8953.08</v>
      </c>
      <c r="J87" s="383">
        <v>294.42</v>
      </c>
      <c r="K87" s="384">
        <v>0</v>
      </c>
      <c r="L87" s="385">
        <v>150000</v>
      </c>
      <c r="M87" s="383">
        <v>30000</v>
      </c>
      <c r="N87" s="383">
        <v>120000</v>
      </c>
      <c r="O87" s="384">
        <v>0</v>
      </c>
      <c r="P87" s="385">
        <v>33627.759999999995</v>
      </c>
      <c r="Q87" s="383">
        <v>26977.759999999998</v>
      </c>
      <c r="R87" s="383">
        <v>6650</v>
      </c>
      <c r="S87" s="384">
        <v>0</v>
      </c>
      <c r="T87" s="385">
        <v>161456</v>
      </c>
      <c r="U87" s="383">
        <v>35000</v>
      </c>
      <c r="V87" s="383">
        <v>126456</v>
      </c>
      <c r="W87" s="384">
        <v>0</v>
      </c>
      <c r="X87" s="385">
        <v>10000</v>
      </c>
      <c r="Y87" s="383">
        <v>10000</v>
      </c>
      <c r="Z87" s="383">
        <v>0</v>
      </c>
      <c r="AA87" s="384">
        <v>0</v>
      </c>
      <c r="AB87" s="385">
        <v>40000</v>
      </c>
      <c r="AC87" s="383">
        <v>40000</v>
      </c>
      <c r="AD87" s="383">
        <v>0</v>
      </c>
      <c r="AE87" s="384">
        <v>0</v>
      </c>
    </row>
    <row r="88" spans="1:31" ht="15.75">
      <c r="A88" s="159"/>
      <c r="B88" s="330">
        <v>1</v>
      </c>
      <c r="C88" s="158" t="s">
        <v>254</v>
      </c>
      <c r="D88" s="386">
        <v>0</v>
      </c>
      <c r="E88" s="387">
        <v>0</v>
      </c>
      <c r="F88" s="387">
        <v>0</v>
      </c>
      <c r="G88" s="388">
        <v>0</v>
      </c>
      <c r="H88" s="385">
        <v>294.42</v>
      </c>
      <c r="I88" s="383"/>
      <c r="J88" s="383">
        <v>294.42</v>
      </c>
      <c r="K88" s="384">
        <v>0</v>
      </c>
      <c r="L88" s="385">
        <v>120000</v>
      </c>
      <c r="M88" s="383"/>
      <c r="N88" s="383">
        <v>120000</v>
      </c>
      <c r="O88" s="384">
        <v>0</v>
      </c>
      <c r="P88" s="385">
        <v>6650</v>
      </c>
      <c r="Q88" s="383">
        <v>0</v>
      </c>
      <c r="R88" s="383">
        <v>6650</v>
      </c>
      <c r="S88" s="384">
        <v>0</v>
      </c>
      <c r="T88" s="385">
        <v>126456</v>
      </c>
      <c r="U88" s="383">
        <v>0</v>
      </c>
      <c r="V88" s="383">
        <v>126456</v>
      </c>
      <c r="W88" s="384">
        <v>0</v>
      </c>
      <c r="X88" s="385">
        <v>0</v>
      </c>
      <c r="Y88" s="383">
        <v>0</v>
      </c>
      <c r="Z88" s="383">
        <v>0</v>
      </c>
      <c r="AA88" s="384">
        <v>0</v>
      </c>
      <c r="AB88" s="385">
        <v>0</v>
      </c>
      <c r="AC88" s="383">
        <v>0</v>
      </c>
      <c r="AD88" s="383">
        <v>0</v>
      </c>
      <c r="AE88" s="384">
        <v>0</v>
      </c>
    </row>
    <row r="89" spans="1:31" ht="16.5" thickBot="1">
      <c r="A89" s="159"/>
      <c r="B89" s="330">
        <v>2</v>
      </c>
      <c r="C89" s="158" t="s">
        <v>255</v>
      </c>
      <c r="D89" s="386">
        <v>0</v>
      </c>
      <c r="E89" s="387">
        <v>0</v>
      </c>
      <c r="F89" s="387">
        <v>0</v>
      </c>
      <c r="G89" s="388">
        <v>0</v>
      </c>
      <c r="H89" s="385">
        <v>8953.08</v>
      </c>
      <c r="I89" s="383">
        <v>8953.08</v>
      </c>
      <c r="J89" s="383">
        <v>0</v>
      </c>
      <c r="K89" s="384">
        <v>0</v>
      </c>
      <c r="L89" s="385">
        <v>30000</v>
      </c>
      <c r="M89" s="383">
        <v>30000</v>
      </c>
      <c r="N89" s="383">
        <v>0</v>
      </c>
      <c r="O89" s="384">
        <v>0</v>
      </c>
      <c r="P89" s="385">
        <v>26977.759999999998</v>
      </c>
      <c r="Q89" s="383">
        <v>26977.759999999998</v>
      </c>
      <c r="R89" s="383">
        <v>0</v>
      </c>
      <c r="S89" s="384">
        <v>0</v>
      </c>
      <c r="T89" s="385">
        <v>35000</v>
      </c>
      <c r="U89" s="383">
        <v>35000</v>
      </c>
      <c r="V89" s="383">
        <v>0</v>
      </c>
      <c r="W89" s="384">
        <v>0</v>
      </c>
      <c r="X89" s="385">
        <v>10000</v>
      </c>
      <c r="Y89" s="383">
        <v>10000</v>
      </c>
      <c r="Z89" s="383">
        <v>0</v>
      </c>
      <c r="AA89" s="384">
        <v>0</v>
      </c>
      <c r="AB89" s="385">
        <v>40000</v>
      </c>
      <c r="AC89" s="383">
        <v>40000</v>
      </c>
      <c r="AD89" s="383">
        <v>0</v>
      </c>
      <c r="AE89" s="384">
        <v>0</v>
      </c>
    </row>
    <row r="90" spans="1:31" ht="15.75" hidden="1" outlineLevel="1">
      <c r="A90" s="159"/>
      <c r="B90" s="338" t="s">
        <v>256</v>
      </c>
      <c r="C90" s="158" t="s">
        <v>257</v>
      </c>
      <c r="D90" s="384">
        <v>0</v>
      </c>
      <c r="E90" s="384">
        <v>0</v>
      </c>
      <c r="F90" s="384">
        <v>0</v>
      </c>
      <c r="G90" s="384">
        <v>0</v>
      </c>
      <c r="H90" s="385">
        <v>0</v>
      </c>
      <c r="I90" s="383">
        <v>0</v>
      </c>
      <c r="J90" s="383">
        <v>0</v>
      </c>
      <c r="K90" s="384">
        <v>0</v>
      </c>
      <c r="L90" s="385">
        <v>0</v>
      </c>
      <c r="M90" s="383">
        <v>0</v>
      </c>
      <c r="N90" s="383">
        <v>0</v>
      </c>
      <c r="O90" s="384">
        <v>0</v>
      </c>
      <c r="P90" s="385">
        <v>0</v>
      </c>
      <c r="Q90" s="383">
        <v>0</v>
      </c>
      <c r="R90" s="383">
        <v>0</v>
      </c>
      <c r="S90" s="384">
        <v>0</v>
      </c>
      <c r="T90" s="385">
        <v>0</v>
      </c>
      <c r="U90" s="383">
        <v>0</v>
      </c>
      <c r="V90" s="383">
        <v>0</v>
      </c>
      <c r="W90" s="384">
        <v>0</v>
      </c>
      <c r="X90" s="385">
        <v>0</v>
      </c>
      <c r="Y90" s="383">
        <v>0</v>
      </c>
      <c r="Z90" s="383">
        <v>0</v>
      </c>
      <c r="AA90" s="384">
        <v>0</v>
      </c>
      <c r="AB90" s="385">
        <v>0</v>
      </c>
      <c r="AC90" s="383">
        <v>0</v>
      </c>
      <c r="AD90" s="383">
        <v>0</v>
      </c>
      <c r="AE90" s="384">
        <v>0</v>
      </c>
    </row>
    <row r="91" spans="1:31" ht="15.75" hidden="1" outlineLevel="1">
      <c r="A91" s="159"/>
      <c r="B91" s="330">
        <v>1</v>
      </c>
      <c r="C91" s="158" t="s">
        <v>258</v>
      </c>
      <c r="D91" s="386">
        <v>0</v>
      </c>
      <c r="E91" s="387">
        <v>0</v>
      </c>
      <c r="F91" s="387">
        <v>0</v>
      </c>
      <c r="G91" s="388">
        <v>0</v>
      </c>
      <c r="H91" s="385">
        <v>0</v>
      </c>
      <c r="I91" s="383">
        <v>0</v>
      </c>
      <c r="J91" s="383">
        <v>0</v>
      </c>
      <c r="K91" s="384">
        <v>0</v>
      </c>
      <c r="L91" s="385">
        <v>0</v>
      </c>
      <c r="M91" s="383">
        <v>0</v>
      </c>
      <c r="N91" s="383">
        <v>0</v>
      </c>
      <c r="O91" s="384">
        <v>0</v>
      </c>
      <c r="P91" s="385">
        <v>0</v>
      </c>
      <c r="Q91" s="383">
        <v>0</v>
      </c>
      <c r="R91" s="383">
        <v>0</v>
      </c>
      <c r="S91" s="384">
        <v>0</v>
      </c>
      <c r="T91" s="385">
        <v>0</v>
      </c>
      <c r="U91" s="383">
        <v>0</v>
      </c>
      <c r="V91" s="383">
        <v>0</v>
      </c>
      <c r="W91" s="384">
        <v>0</v>
      </c>
      <c r="X91" s="385">
        <v>0</v>
      </c>
      <c r="Y91" s="383">
        <v>0</v>
      </c>
      <c r="Z91" s="383">
        <v>0</v>
      </c>
      <c r="AA91" s="384">
        <v>0</v>
      </c>
      <c r="AB91" s="385">
        <v>0</v>
      </c>
      <c r="AC91" s="383">
        <v>0</v>
      </c>
      <c r="AD91" s="383">
        <v>0</v>
      </c>
      <c r="AE91" s="384">
        <v>0</v>
      </c>
    </row>
    <row r="92" spans="1:31" ht="16.5" hidden="1" outlineLevel="1" thickBot="1">
      <c r="A92" s="159"/>
      <c r="B92" s="331">
        <v>2</v>
      </c>
      <c r="C92" s="332" t="s">
        <v>259</v>
      </c>
      <c r="D92" s="386">
        <v>0</v>
      </c>
      <c r="E92" s="401">
        <v>0</v>
      </c>
      <c r="F92" s="401">
        <v>0</v>
      </c>
      <c r="G92" s="402">
        <v>0</v>
      </c>
      <c r="H92" s="398">
        <v>0</v>
      </c>
      <c r="I92" s="399">
        <v>0</v>
      </c>
      <c r="J92" s="399">
        <v>0</v>
      </c>
      <c r="K92" s="400">
        <v>0</v>
      </c>
      <c r="L92" s="398">
        <v>0</v>
      </c>
      <c r="M92" s="399">
        <v>0</v>
      </c>
      <c r="N92" s="399">
        <v>0</v>
      </c>
      <c r="O92" s="400">
        <v>0</v>
      </c>
      <c r="P92" s="398">
        <v>0</v>
      </c>
      <c r="Q92" s="399">
        <v>0</v>
      </c>
      <c r="R92" s="399">
        <v>0</v>
      </c>
      <c r="S92" s="400">
        <v>0</v>
      </c>
      <c r="T92" s="398">
        <v>0</v>
      </c>
      <c r="U92" s="399">
        <v>0</v>
      </c>
      <c r="V92" s="399">
        <v>0</v>
      </c>
      <c r="W92" s="400">
        <v>0</v>
      </c>
      <c r="X92" s="398">
        <v>0</v>
      </c>
      <c r="Y92" s="399">
        <v>0</v>
      </c>
      <c r="Z92" s="399">
        <v>0</v>
      </c>
      <c r="AA92" s="400">
        <v>0</v>
      </c>
      <c r="AB92" s="398">
        <v>0</v>
      </c>
      <c r="AC92" s="399">
        <v>0</v>
      </c>
      <c r="AD92" s="399">
        <v>0</v>
      </c>
      <c r="AE92" s="400">
        <v>0</v>
      </c>
    </row>
    <row r="93" spans="1:31" s="161" customFormat="1" ht="15.75" collapsed="1">
      <c r="B93" s="364" t="s">
        <v>260</v>
      </c>
      <c r="C93" s="333"/>
      <c r="D93" s="380">
        <v>65435.19</v>
      </c>
      <c r="E93" s="380">
        <v>65435.19</v>
      </c>
      <c r="F93" s="380">
        <v>0</v>
      </c>
      <c r="G93" s="380">
        <v>0</v>
      </c>
      <c r="H93" s="381">
        <v>72895.260000000009</v>
      </c>
      <c r="I93" s="379">
        <v>72895.260000000009</v>
      </c>
      <c r="J93" s="379">
        <v>0</v>
      </c>
      <c r="K93" s="380">
        <v>0</v>
      </c>
      <c r="L93" s="381">
        <v>85840</v>
      </c>
      <c r="M93" s="379">
        <v>85840</v>
      </c>
      <c r="N93" s="379">
        <v>0</v>
      </c>
      <c r="O93" s="380">
        <v>0</v>
      </c>
      <c r="P93" s="381">
        <v>85415.24</v>
      </c>
      <c r="Q93" s="379">
        <v>85415.24</v>
      </c>
      <c r="R93" s="379">
        <v>0</v>
      </c>
      <c r="S93" s="380">
        <v>0</v>
      </c>
      <c r="T93" s="381">
        <v>68500</v>
      </c>
      <c r="U93" s="379">
        <v>68500</v>
      </c>
      <c r="V93" s="379">
        <v>0</v>
      </c>
      <c r="W93" s="380">
        <v>0</v>
      </c>
      <c r="X93" s="381">
        <v>70000</v>
      </c>
      <c r="Y93" s="379">
        <v>70000</v>
      </c>
      <c r="Z93" s="379">
        <v>0</v>
      </c>
      <c r="AA93" s="380">
        <v>0</v>
      </c>
      <c r="AB93" s="381">
        <v>70000</v>
      </c>
      <c r="AC93" s="379">
        <v>70000</v>
      </c>
      <c r="AD93" s="379">
        <v>0</v>
      </c>
      <c r="AE93" s="380">
        <v>0</v>
      </c>
    </row>
    <row r="94" spans="1:31" ht="16.5">
      <c r="A94" s="159"/>
      <c r="B94" s="338" t="s">
        <v>261</v>
      </c>
      <c r="C94" s="162" t="s">
        <v>262</v>
      </c>
      <c r="D94" s="386">
        <v>65435.19</v>
      </c>
      <c r="E94" s="387">
        <v>65435.19</v>
      </c>
      <c r="F94" s="387">
        <v>0</v>
      </c>
      <c r="G94" s="388">
        <v>0</v>
      </c>
      <c r="H94" s="385">
        <v>70046.66</v>
      </c>
      <c r="I94" s="383">
        <v>70046.66</v>
      </c>
      <c r="J94" s="383">
        <v>0</v>
      </c>
      <c r="K94" s="384">
        <v>0</v>
      </c>
      <c r="L94" s="385">
        <v>81340</v>
      </c>
      <c r="M94" s="383">
        <v>81340</v>
      </c>
      <c r="N94" s="383">
        <v>0</v>
      </c>
      <c r="O94" s="384">
        <v>0</v>
      </c>
      <c r="P94" s="385">
        <v>81285.240000000005</v>
      </c>
      <c r="Q94" s="383">
        <v>81285.240000000005</v>
      </c>
      <c r="R94" s="383">
        <v>0</v>
      </c>
      <c r="S94" s="384">
        <v>0</v>
      </c>
      <c r="T94" s="385">
        <v>68500</v>
      </c>
      <c r="U94" s="383">
        <v>68500</v>
      </c>
      <c r="V94" s="383">
        <v>0</v>
      </c>
      <c r="W94" s="384">
        <v>0</v>
      </c>
      <c r="X94" s="385">
        <v>70000</v>
      </c>
      <c r="Y94" s="383">
        <v>70000</v>
      </c>
      <c r="Z94" s="383">
        <v>0</v>
      </c>
      <c r="AA94" s="384">
        <v>0</v>
      </c>
      <c r="AB94" s="385">
        <v>70000</v>
      </c>
      <c r="AC94" s="383">
        <v>70000</v>
      </c>
      <c r="AD94" s="383">
        <v>0</v>
      </c>
      <c r="AE94" s="384">
        <v>0</v>
      </c>
    </row>
    <row r="95" spans="1:31" ht="15.75">
      <c r="A95" s="159"/>
      <c r="B95" s="338" t="s">
        <v>263</v>
      </c>
      <c r="C95" s="158" t="s">
        <v>264</v>
      </c>
      <c r="D95" s="384">
        <v>0</v>
      </c>
      <c r="E95" s="384">
        <v>0</v>
      </c>
      <c r="F95" s="384">
        <v>0</v>
      </c>
      <c r="G95" s="384">
        <v>0</v>
      </c>
      <c r="H95" s="385">
        <v>2848.6</v>
      </c>
      <c r="I95" s="383">
        <v>2848.6</v>
      </c>
      <c r="J95" s="383">
        <v>0</v>
      </c>
      <c r="K95" s="384">
        <v>0</v>
      </c>
      <c r="L95" s="385">
        <v>4500</v>
      </c>
      <c r="M95" s="383">
        <v>4500</v>
      </c>
      <c r="N95" s="383">
        <v>0</v>
      </c>
      <c r="O95" s="384">
        <v>0</v>
      </c>
      <c r="P95" s="385">
        <v>4130</v>
      </c>
      <c r="Q95" s="383">
        <v>4130</v>
      </c>
      <c r="R95" s="383">
        <v>0</v>
      </c>
      <c r="S95" s="384">
        <v>0</v>
      </c>
      <c r="T95" s="385">
        <v>0</v>
      </c>
      <c r="U95" s="383">
        <v>0</v>
      </c>
      <c r="V95" s="383">
        <v>0</v>
      </c>
      <c r="W95" s="384">
        <v>0</v>
      </c>
      <c r="X95" s="385">
        <v>0</v>
      </c>
      <c r="Y95" s="383">
        <v>0</v>
      </c>
      <c r="Z95" s="383">
        <v>0</v>
      </c>
      <c r="AA95" s="384">
        <v>0</v>
      </c>
      <c r="AB95" s="385">
        <v>0</v>
      </c>
      <c r="AC95" s="383">
        <v>0</v>
      </c>
      <c r="AD95" s="383">
        <v>0</v>
      </c>
      <c r="AE95" s="384">
        <v>0</v>
      </c>
    </row>
    <row r="96" spans="1:31" ht="16.5" thickBot="1">
      <c r="A96" s="159"/>
      <c r="B96" s="331">
        <v>1</v>
      </c>
      <c r="C96" s="332" t="s">
        <v>265</v>
      </c>
      <c r="D96" s="408">
        <v>0</v>
      </c>
      <c r="E96" s="401">
        <v>0</v>
      </c>
      <c r="F96" s="401">
        <v>0</v>
      </c>
      <c r="G96" s="402">
        <v>0</v>
      </c>
      <c r="H96" s="398">
        <v>2848.6</v>
      </c>
      <c r="I96" s="399">
        <v>2848.6</v>
      </c>
      <c r="J96" s="399">
        <v>0</v>
      </c>
      <c r="K96" s="400">
        <v>0</v>
      </c>
      <c r="L96" s="398">
        <v>4500</v>
      </c>
      <c r="M96" s="399">
        <v>4500</v>
      </c>
      <c r="N96" s="399">
        <v>0</v>
      </c>
      <c r="O96" s="400">
        <v>0</v>
      </c>
      <c r="P96" s="398">
        <v>4130</v>
      </c>
      <c r="Q96" s="399">
        <v>4130</v>
      </c>
      <c r="R96" s="399">
        <v>0</v>
      </c>
      <c r="S96" s="400">
        <v>0</v>
      </c>
      <c r="T96" s="398">
        <v>0</v>
      </c>
      <c r="U96" s="399">
        <v>0</v>
      </c>
      <c r="V96" s="399">
        <v>0</v>
      </c>
      <c r="W96" s="400">
        <v>0</v>
      </c>
      <c r="X96" s="398">
        <v>0</v>
      </c>
      <c r="Y96" s="399">
        <v>0</v>
      </c>
      <c r="Z96" s="399">
        <v>0</v>
      </c>
      <c r="AA96" s="400">
        <v>0</v>
      </c>
      <c r="AB96" s="398">
        <v>0</v>
      </c>
      <c r="AC96" s="399">
        <v>0</v>
      </c>
      <c r="AD96" s="399">
        <v>0</v>
      </c>
      <c r="AE96" s="400">
        <v>0</v>
      </c>
    </row>
    <row r="97" spans="1:31" s="161" customFormat="1" ht="15.75">
      <c r="B97" s="364" t="s">
        <v>266</v>
      </c>
      <c r="C97" s="333"/>
      <c r="D97" s="380">
        <v>5604561.3399999999</v>
      </c>
      <c r="E97" s="380">
        <v>5353051.54</v>
      </c>
      <c r="F97" s="380">
        <v>19924.32</v>
      </c>
      <c r="G97" s="380">
        <v>231585.48</v>
      </c>
      <c r="H97" s="381">
        <v>5699712.4100000001</v>
      </c>
      <c r="I97" s="379">
        <v>5463872.9299999997</v>
      </c>
      <c r="J97" s="379">
        <v>4254</v>
      </c>
      <c r="K97" s="380">
        <v>231585.48</v>
      </c>
      <c r="L97" s="381">
        <v>7002154</v>
      </c>
      <c r="M97" s="379">
        <v>5658304</v>
      </c>
      <c r="N97" s="379">
        <v>108150</v>
      </c>
      <c r="O97" s="380">
        <v>1235700</v>
      </c>
      <c r="P97" s="381">
        <v>6871969.8399999999</v>
      </c>
      <c r="Q97" s="379">
        <v>5657615.8599999994</v>
      </c>
      <c r="R97" s="379">
        <v>17829</v>
      </c>
      <c r="S97" s="380">
        <v>1196524.98</v>
      </c>
      <c r="T97" s="381">
        <v>5768794</v>
      </c>
      <c r="U97" s="379">
        <v>5740794</v>
      </c>
      <c r="V97" s="379">
        <v>28000</v>
      </c>
      <c r="W97" s="380">
        <v>0</v>
      </c>
      <c r="X97" s="381">
        <v>5977415</v>
      </c>
      <c r="Y97" s="379">
        <v>5945565</v>
      </c>
      <c r="Z97" s="379">
        <v>31850</v>
      </c>
      <c r="AA97" s="380">
        <v>0</v>
      </c>
      <c r="AB97" s="381">
        <v>6257138</v>
      </c>
      <c r="AC97" s="379">
        <v>6231138</v>
      </c>
      <c r="AD97" s="379">
        <v>26000</v>
      </c>
      <c r="AE97" s="380">
        <v>0</v>
      </c>
    </row>
    <row r="98" spans="1:31" ht="15.75">
      <c r="A98" s="159"/>
      <c r="B98" s="338" t="s">
        <v>267</v>
      </c>
      <c r="C98" s="158" t="s">
        <v>268</v>
      </c>
      <c r="D98" s="386">
        <v>2198.3000000000002</v>
      </c>
      <c r="E98" s="387">
        <v>2198.3000000000002</v>
      </c>
      <c r="F98" s="387">
        <v>0</v>
      </c>
      <c r="G98" s="388">
        <v>0</v>
      </c>
      <c r="H98" s="385">
        <v>4249</v>
      </c>
      <c r="I98" s="383">
        <v>4249</v>
      </c>
      <c r="J98" s="383">
        <v>0</v>
      </c>
      <c r="K98" s="384">
        <v>0</v>
      </c>
      <c r="L98" s="385">
        <v>3049</v>
      </c>
      <c r="M98" s="383">
        <v>3049</v>
      </c>
      <c r="N98" s="383">
        <v>0</v>
      </c>
      <c r="O98" s="384">
        <v>0</v>
      </c>
      <c r="P98" s="385">
        <v>2993.43</v>
      </c>
      <c r="Q98" s="383">
        <v>2993.43</v>
      </c>
      <c r="R98" s="383">
        <v>0</v>
      </c>
      <c r="S98" s="384">
        <v>0</v>
      </c>
      <c r="T98" s="385">
        <v>2350</v>
      </c>
      <c r="U98" s="383">
        <v>2350</v>
      </c>
      <c r="V98" s="383">
        <v>0</v>
      </c>
      <c r="W98" s="384">
        <v>0</v>
      </c>
      <c r="X98" s="385">
        <v>2350</v>
      </c>
      <c r="Y98" s="383">
        <v>2350</v>
      </c>
      <c r="Z98" s="383">
        <v>0</v>
      </c>
      <c r="AA98" s="384">
        <v>0</v>
      </c>
      <c r="AB98" s="385">
        <v>2350</v>
      </c>
      <c r="AC98" s="383">
        <v>2350</v>
      </c>
      <c r="AD98" s="383">
        <v>0</v>
      </c>
      <c r="AE98" s="384">
        <v>0</v>
      </c>
    </row>
    <row r="99" spans="1:31" ht="15.75">
      <c r="A99" s="159"/>
      <c r="B99" s="338" t="s">
        <v>269</v>
      </c>
      <c r="C99" s="158" t="s">
        <v>270</v>
      </c>
      <c r="D99" s="384">
        <v>1169183</v>
      </c>
      <c r="E99" s="384">
        <v>1169183</v>
      </c>
      <c r="F99" s="384">
        <v>0</v>
      </c>
      <c r="G99" s="384">
        <v>0</v>
      </c>
      <c r="H99" s="385">
        <v>1215832</v>
      </c>
      <c r="I99" s="383">
        <v>1215832</v>
      </c>
      <c r="J99" s="383">
        <v>0</v>
      </c>
      <c r="K99" s="384">
        <v>0</v>
      </c>
      <c r="L99" s="385">
        <v>1283557</v>
      </c>
      <c r="M99" s="383">
        <v>1283557</v>
      </c>
      <c r="N99" s="383">
        <v>0</v>
      </c>
      <c r="O99" s="384">
        <v>0</v>
      </c>
      <c r="P99" s="385">
        <v>1283557.53</v>
      </c>
      <c r="Q99" s="385">
        <v>1283557.53</v>
      </c>
      <c r="R99" s="385">
        <v>0</v>
      </c>
      <c r="S99" s="385">
        <v>0</v>
      </c>
      <c r="T99" s="385">
        <v>1317743</v>
      </c>
      <c r="U99" s="383">
        <v>1305143</v>
      </c>
      <c r="V99" s="383">
        <v>12600</v>
      </c>
      <c r="W99" s="384">
        <v>0</v>
      </c>
      <c r="X99" s="385">
        <v>1386550</v>
      </c>
      <c r="Y99" s="383">
        <v>1370400</v>
      </c>
      <c r="Z99" s="383">
        <v>16150</v>
      </c>
      <c r="AA99" s="384">
        <v>0</v>
      </c>
      <c r="AB99" s="385">
        <v>1450820</v>
      </c>
      <c r="AC99" s="383">
        <v>1438920</v>
      </c>
      <c r="AD99" s="383">
        <v>11900</v>
      </c>
      <c r="AE99" s="384">
        <v>0</v>
      </c>
    </row>
    <row r="100" spans="1:31" ht="15.75">
      <c r="A100" s="159"/>
      <c r="B100" s="330">
        <v>1</v>
      </c>
      <c r="C100" s="158" t="s">
        <v>271</v>
      </c>
      <c r="D100" s="386">
        <v>135961</v>
      </c>
      <c r="E100" s="387">
        <v>135961</v>
      </c>
      <c r="F100" s="387">
        <v>0</v>
      </c>
      <c r="G100" s="388">
        <v>0</v>
      </c>
      <c r="H100" s="385">
        <v>133134</v>
      </c>
      <c r="I100" s="383">
        <v>133134</v>
      </c>
      <c r="J100" s="383">
        <v>0</v>
      </c>
      <c r="K100" s="384">
        <v>0</v>
      </c>
      <c r="L100" s="385">
        <v>140275</v>
      </c>
      <c r="M100" s="383">
        <v>140275</v>
      </c>
      <c r="N100" s="383">
        <v>0</v>
      </c>
      <c r="O100" s="384">
        <v>0</v>
      </c>
      <c r="P100" s="385">
        <v>140275.10999999999</v>
      </c>
      <c r="Q100" s="383">
        <v>140275.10999999999</v>
      </c>
      <c r="R100" s="383">
        <v>0</v>
      </c>
      <c r="S100" s="384">
        <v>0</v>
      </c>
      <c r="T100" s="385">
        <v>140640</v>
      </c>
      <c r="U100" s="383">
        <v>138540</v>
      </c>
      <c r="V100" s="383">
        <v>2100</v>
      </c>
      <c r="W100" s="384">
        <v>0</v>
      </c>
      <c r="X100" s="385">
        <v>147567</v>
      </c>
      <c r="Y100" s="383">
        <v>145467</v>
      </c>
      <c r="Z100" s="383">
        <v>2100</v>
      </c>
      <c r="AA100" s="384">
        <v>0</v>
      </c>
      <c r="AB100" s="385">
        <v>154490</v>
      </c>
      <c r="AC100" s="383">
        <v>152740</v>
      </c>
      <c r="AD100" s="383">
        <v>1750</v>
      </c>
      <c r="AE100" s="384">
        <v>0</v>
      </c>
    </row>
    <row r="101" spans="1:31" ht="15.75">
      <c r="A101" s="159"/>
      <c r="B101" s="330">
        <v>2</v>
      </c>
      <c r="C101" s="158" t="s">
        <v>272</v>
      </c>
      <c r="D101" s="386">
        <v>272978</v>
      </c>
      <c r="E101" s="387">
        <v>272978</v>
      </c>
      <c r="F101" s="387">
        <v>0</v>
      </c>
      <c r="G101" s="388">
        <v>0</v>
      </c>
      <c r="H101" s="385">
        <v>274012</v>
      </c>
      <c r="I101" s="383">
        <v>274012</v>
      </c>
      <c r="J101" s="383">
        <v>0</v>
      </c>
      <c r="K101" s="384">
        <v>0</v>
      </c>
      <c r="L101" s="385">
        <v>292740</v>
      </c>
      <c r="M101" s="383">
        <v>292740</v>
      </c>
      <c r="N101" s="383">
        <v>0</v>
      </c>
      <c r="O101" s="384">
        <v>0</v>
      </c>
      <c r="P101" s="385">
        <v>292740.2</v>
      </c>
      <c r="Q101" s="383">
        <v>292740.2</v>
      </c>
      <c r="R101" s="383"/>
      <c r="S101" s="384">
        <v>0</v>
      </c>
      <c r="T101" s="385">
        <v>299181</v>
      </c>
      <c r="U101" s="383">
        <v>299181</v>
      </c>
      <c r="V101" s="383">
        <v>0</v>
      </c>
      <c r="W101" s="384">
        <v>0</v>
      </c>
      <c r="X101" s="385">
        <v>315890</v>
      </c>
      <c r="Y101" s="383">
        <v>314140</v>
      </c>
      <c r="Z101" s="383">
        <v>1750</v>
      </c>
      <c r="AA101" s="384">
        <v>0</v>
      </c>
      <c r="AB101" s="385">
        <v>331947</v>
      </c>
      <c r="AC101" s="383">
        <v>329847</v>
      </c>
      <c r="AD101" s="383">
        <v>2100</v>
      </c>
      <c r="AE101" s="384">
        <v>0</v>
      </c>
    </row>
    <row r="102" spans="1:31" ht="15.75">
      <c r="A102" s="159"/>
      <c r="B102" s="330">
        <v>3</v>
      </c>
      <c r="C102" s="158" t="s">
        <v>273</v>
      </c>
      <c r="D102" s="386">
        <v>284315</v>
      </c>
      <c r="E102" s="387">
        <v>284315</v>
      </c>
      <c r="F102" s="387">
        <v>0</v>
      </c>
      <c r="G102" s="388">
        <v>0</v>
      </c>
      <c r="H102" s="385">
        <v>284624</v>
      </c>
      <c r="I102" s="383">
        <v>284624</v>
      </c>
      <c r="J102" s="383">
        <v>0</v>
      </c>
      <c r="K102" s="384">
        <v>0</v>
      </c>
      <c r="L102" s="385">
        <v>313288</v>
      </c>
      <c r="M102" s="383">
        <v>313288</v>
      </c>
      <c r="N102" s="383">
        <v>0</v>
      </c>
      <c r="O102" s="384">
        <v>0</v>
      </c>
      <c r="P102" s="385">
        <v>313288.28000000003</v>
      </c>
      <c r="Q102" s="383">
        <v>313288.28000000003</v>
      </c>
      <c r="R102" s="383"/>
      <c r="S102" s="384">
        <v>0</v>
      </c>
      <c r="T102" s="385">
        <v>334052</v>
      </c>
      <c r="U102" s="383">
        <v>334052</v>
      </c>
      <c r="V102" s="383">
        <v>0</v>
      </c>
      <c r="W102" s="384">
        <v>0</v>
      </c>
      <c r="X102" s="385">
        <v>353355</v>
      </c>
      <c r="Y102" s="383">
        <v>350755</v>
      </c>
      <c r="Z102" s="383">
        <v>2600</v>
      </c>
      <c r="AA102" s="384">
        <v>0</v>
      </c>
      <c r="AB102" s="385">
        <v>370793</v>
      </c>
      <c r="AC102" s="383">
        <v>368293</v>
      </c>
      <c r="AD102" s="383">
        <v>2500</v>
      </c>
      <c r="AE102" s="384">
        <v>0</v>
      </c>
    </row>
    <row r="103" spans="1:31" ht="15.75">
      <c r="A103" s="151"/>
      <c r="B103" s="330">
        <v>4</v>
      </c>
      <c r="C103" s="158" t="s">
        <v>496</v>
      </c>
      <c r="D103" s="386">
        <v>0</v>
      </c>
      <c r="E103" s="387">
        <v>0</v>
      </c>
      <c r="F103" s="387">
        <v>0</v>
      </c>
      <c r="G103" s="388">
        <v>0</v>
      </c>
      <c r="H103" s="385">
        <v>0</v>
      </c>
      <c r="I103" s="383"/>
      <c r="J103" s="383">
        <v>0</v>
      </c>
      <c r="K103" s="384">
        <v>0</v>
      </c>
      <c r="L103" s="385">
        <v>0</v>
      </c>
      <c r="M103" s="383"/>
      <c r="N103" s="383">
        <v>0</v>
      </c>
      <c r="O103" s="384">
        <v>0</v>
      </c>
      <c r="P103" s="385">
        <v>0</v>
      </c>
      <c r="Q103" s="383"/>
      <c r="R103" s="383">
        <v>0</v>
      </c>
      <c r="S103" s="384">
        <v>0</v>
      </c>
      <c r="T103" s="385">
        <v>0</v>
      </c>
      <c r="U103" s="383">
        <v>0</v>
      </c>
      <c r="V103" s="383">
        <v>0</v>
      </c>
      <c r="W103" s="384">
        <v>0</v>
      </c>
      <c r="X103" s="385">
        <v>0</v>
      </c>
      <c r="Y103" s="383">
        <v>0</v>
      </c>
      <c r="Z103" s="383">
        <v>0</v>
      </c>
      <c r="AA103" s="384">
        <v>0</v>
      </c>
      <c r="AB103" s="385">
        <v>0</v>
      </c>
      <c r="AC103" s="383">
        <v>0</v>
      </c>
      <c r="AD103" s="383">
        <v>0</v>
      </c>
      <c r="AE103" s="384">
        <v>0</v>
      </c>
    </row>
    <row r="104" spans="1:31" ht="15.75">
      <c r="A104" s="159"/>
      <c r="B104" s="330">
        <v>5</v>
      </c>
      <c r="C104" s="158" t="s">
        <v>275</v>
      </c>
      <c r="D104" s="386">
        <v>179348</v>
      </c>
      <c r="E104" s="387">
        <v>179348</v>
      </c>
      <c r="F104" s="387">
        <v>0</v>
      </c>
      <c r="G104" s="388">
        <v>0</v>
      </c>
      <c r="H104" s="385">
        <v>176399</v>
      </c>
      <c r="I104" s="383">
        <v>176399</v>
      </c>
      <c r="J104" s="383">
        <v>0</v>
      </c>
      <c r="K104" s="384">
        <v>0</v>
      </c>
      <c r="L104" s="385">
        <v>177326</v>
      </c>
      <c r="M104" s="383">
        <v>177326</v>
      </c>
      <c r="N104" s="383">
        <v>0</v>
      </c>
      <c r="O104" s="384">
        <v>0</v>
      </c>
      <c r="P104" s="385">
        <v>177325.63</v>
      </c>
      <c r="Q104" s="383">
        <v>177325.63</v>
      </c>
      <c r="R104" s="383"/>
      <c r="S104" s="384">
        <v>0</v>
      </c>
      <c r="T104" s="385">
        <v>188408</v>
      </c>
      <c r="U104" s="383">
        <v>181408</v>
      </c>
      <c r="V104" s="383">
        <v>7000</v>
      </c>
      <c r="W104" s="384">
        <v>0</v>
      </c>
      <c r="X104" s="385">
        <v>194678</v>
      </c>
      <c r="Y104" s="383">
        <v>190478</v>
      </c>
      <c r="Z104" s="383">
        <v>4200</v>
      </c>
      <c r="AA104" s="384">
        <v>0</v>
      </c>
      <c r="AB104" s="385">
        <v>201752</v>
      </c>
      <c r="AC104" s="383">
        <v>200002</v>
      </c>
      <c r="AD104" s="383">
        <v>1750</v>
      </c>
      <c r="AE104" s="384">
        <v>0</v>
      </c>
    </row>
    <row r="105" spans="1:31" ht="15.75">
      <c r="A105" s="159"/>
      <c r="B105" s="330">
        <v>6</v>
      </c>
      <c r="C105" s="158" t="s">
        <v>276</v>
      </c>
      <c r="D105" s="386">
        <v>169555</v>
      </c>
      <c r="E105" s="387">
        <v>169555</v>
      </c>
      <c r="F105" s="387">
        <v>0</v>
      </c>
      <c r="G105" s="388">
        <v>0</v>
      </c>
      <c r="H105" s="385">
        <v>173747</v>
      </c>
      <c r="I105" s="383">
        <v>173747</v>
      </c>
      <c r="J105" s="383">
        <v>0</v>
      </c>
      <c r="K105" s="384">
        <v>0</v>
      </c>
      <c r="L105" s="385">
        <v>188632</v>
      </c>
      <c r="M105" s="383">
        <v>188632</v>
      </c>
      <c r="N105" s="383">
        <v>0</v>
      </c>
      <c r="O105" s="384">
        <v>0</v>
      </c>
      <c r="P105" s="385">
        <v>188632.07</v>
      </c>
      <c r="Q105" s="383">
        <v>188632.07</v>
      </c>
      <c r="R105" s="383">
        <v>0</v>
      </c>
      <c r="S105" s="384">
        <v>0</v>
      </c>
      <c r="T105" s="385">
        <v>184583</v>
      </c>
      <c r="U105" s="383">
        <v>182833</v>
      </c>
      <c r="V105" s="383">
        <v>1750</v>
      </c>
      <c r="W105" s="384">
        <v>0</v>
      </c>
      <c r="X105" s="385">
        <v>194475</v>
      </c>
      <c r="Y105" s="383">
        <v>191975</v>
      </c>
      <c r="Z105" s="383">
        <v>2500</v>
      </c>
      <c r="AA105" s="384">
        <v>0</v>
      </c>
      <c r="AB105" s="385">
        <v>203574</v>
      </c>
      <c r="AC105" s="383">
        <v>201574</v>
      </c>
      <c r="AD105" s="383">
        <v>2000</v>
      </c>
      <c r="AE105" s="384">
        <v>0</v>
      </c>
    </row>
    <row r="106" spans="1:31" ht="15.75">
      <c r="A106" s="159"/>
      <c r="B106" s="330">
        <v>7</v>
      </c>
      <c r="C106" s="158" t="s">
        <v>277</v>
      </c>
      <c r="D106" s="386">
        <v>127026</v>
      </c>
      <c r="E106" s="387">
        <v>127026</v>
      </c>
      <c r="F106" s="387">
        <v>0</v>
      </c>
      <c r="G106" s="388">
        <v>0</v>
      </c>
      <c r="H106" s="385">
        <v>173916</v>
      </c>
      <c r="I106" s="383">
        <v>173916</v>
      </c>
      <c r="J106" s="383">
        <v>0</v>
      </c>
      <c r="K106" s="384">
        <v>0</v>
      </c>
      <c r="L106" s="385">
        <v>171296</v>
      </c>
      <c r="M106" s="383">
        <v>171296</v>
      </c>
      <c r="N106" s="383">
        <v>0</v>
      </c>
      <c r="O106" s="384">
        <v>0</v>
      </c>
      <c r="P106" s="385">
        <v>171296.24</v>
      </c>
      <c r="Q106" s="383">
        <v>171296.24</v>
      </c>
      <c r="R106" s="383">
        <v>0</v>
      </c>
      <c r="S106" s="384">
        <v>0</v>
      </c>
      <c r="T106" s="385">
        <v>170879</v>
      </c>
      <c r="U106" s="383">
        <v>169129</v>
      </c>
      <c r="V106" s="383">
        <v>1750</v>
      </c>
      <c r="W106" s="384">
        <v>0</v>
      </c>
      <c r="X106" s="385">
        <v>180585</v>
      </c>
      <c r="Y106" s="383">
        <v>177585</v>
      </c>
      <c r="Z106" s="383">
        <v>3000</v>
      </c>
      <c r="AA106" s="384">
        <v>0</v>
      </c>
      <c r="AB106" s="385">
        <v>188264</v>
      </c>
      <c r="AC106" s="383">
        <v>186464</v>
      </c>
      <c r="AD106" s="383">
        <v>1800</v>
      </c>
      <c r="AE106" s="384">
        <v>0</v>
      </c>
    </row>
    <row r="107" spans="1:31" ht="15.75">
      <c r="A107" s="159"/>
      <c r="B107" s="338" t="s">
        <v>278</v>
      </c>
      <c r="C107" s="158" t="s">
        <v>279</v>
      </c>
      <c r="D107" s="384">
        <v>3506810.61</v>
      </c>
      <c r="E107" s="384">
        <v>3255300.81</v>
      </c>
      <c r="F107" s="384">
        <v>19924.32</v>
      </c>
      <c r="G107" s="384">
        <v>231585.48</v>
      </c>
      <c r="H107" s="385">
        <v>3517188.48</v>
      </c>
      <c r="I107" s="383">
        <v>3281349</v>
      </c>
      <c r="J107" s="383">
        <v>4254</v>
      </c>
      <c r="K107" s="384">
        <v>231585.48</v>
      </c>
      <c r="L107" s="385">
        <v>4742979</v>
      </c>
      <c r="M107" s="383">
        <v>3417279</v>
      </c>
      <c r="N107" s="383">
        <v>90000</v>
      </c>
      <c r="O107" s="384">
        <v>1235700</v>
      </c>
      <c r="P107" s="385">
        <v>4613785.63</v>
      </c>
      <c r="Q107" s="383">
        <v>3417260.6499999994</v>
      </c>
      <c r="R107" s="383">
        <v>0</v>
      </c>
      <c r="S107" s="383">
        <v>1196524.98</v>
      </c>
      <c r="T107" s="385">
        <v>3458301</v>
      </c>
      <c r="U107" s="383">
        <v>3442901</v>
      </c>
      <c r="V107" s="383">
        <v>15400</v>
      </c>
      <c r="W107" s="384">
        <v>0</v>
      </c>
      <c r="X107" s="385">
        <v>3620983</v>
      </c>
      <c r="Y107" s="383">
        <v>3605283</v>
      </c>
      <c r="Z107" s="383">
        <v>15700</v>
      </c>
      <c r="AA107" s="384">
        <v>0</v>
      </c>
      <c r="AB107" s="385">
        <v>3799648</v>
      </c>
      <c r="AC107" s="383">
        <v>3785548</v>
      </c>
      <c r="AD107" s="383">
        <v>14100</v>
      </c>
      <c r="AE107" s="384">
        <v>0</v>
      </c>
    </row>
    <row r="108" spans="1:31" ht="15.75">
      <c r="A108" s="159"/>
      <c r="B108" s="330">
        <v>1</v>
      </c>
      <c r="C108" s="158" t="s">
        <v>280</v>
      </c>
      <c r="D108" s="386">
        <v>282259</v>
      </c>
      <c r="E108" s="387">
        <v>282259</v>
      </c>
      <c r="F108" s="387">
        <v>0</v>
      </c>
      <c r="G108" s="388">
        <v>0</v>
      </c>
      <c r="H108" s="385">
        <v>247237</v>
      </c>
      <c r="I108" s="383">
        <v>247237</v>
      </c>
      <c r="J108" s="383">
        <v>0</v>
      </c>
      <c r="K108" s="384">
        <v>0</v>
      </c>
      <c r="L108" s="385">
        <v>243439</v>
      </c>
      <c r="M108" s="383">
        <v>243439</v>
      </c>
      <c r="N108" s="383">
        <v>0</v>
      </c>
      <c r="O108" s="384">
        <v>0</v>
      </c>
      <c r="P108" s="385">
        <v>243438.99</v>
      </c>
      <c r="Q108" s="383">
        <v>243438.99</v>
      </c>
      <c r="R108" s="383">
        <v>0</v>
      </c>
      <c r="S108" s="384">
        <v>0</v>
      </c>
      <c r="T108" s="385">
        <v>275817</v>
      </c>
      <c r="U108" s="383">
        <v>265917</v>
      </c>
      <c r="V108" s="383">
        <v>9900</v>
      </c>
      <c r="W108" s="384">
        <v>0</v>
      </c>
      <c r="X108" s="385">
        <v>274513</v>
      </c>
      <c r="Y108" s="383">
        <v>270813</v>
      </c>
      <c r="Z108" s="383">
        <v>3700</v>
      </c>
      <c r="AA108" s="384">
        <v>0</v>
      </c>
      <c r="AB108" s="385">
        <v>286104</v>
      </c>
      <c r="AC108" s="383">
        <v>284354</v>
      </c>
      <c r="AD108" s="383">
        <v>1750</v>
      </c>
      <c r="AE108" s="384">
        <v>0</v>
      </c>
    </row>
    <row r="109" spans="1:31" ht="15.75">
      <c r="A109" s="159"/>
      <c r="B109" s="330">
        <v>2</v>
      </c>
      <c r="C109" s="158" t="s">
        <v>281</v>
      </c>
      <c r="D109" s="386">
        <v>546122</v>
      </c>
      <c r="E109" s="387">
        <v>546122</v>
      </c>
      <c r="F109" s="387">
        <v>0</v>
      </c>
      <c r="G109" s="388">
        <v>0</v>
      </c>
      <c r="H109" s="385">
        <v>609428</v>
      </c>
      <c r="I109" s="383">
        <v>609428</v>
      </c>
      <c r="J109" s="383">
        <v>0</v>
      </c>
      <c r="K109" s="384">
        <v>0</v>
      </c>
      <c r="L109" s="385">
        <v>567646</v>
      </c>
      <c r="M109" s="383">
        <v>567646</v>
      </c>
      <c r="N109" s="383">
        <v>0</v>
      </c>
      <c r="O109" s="384">
        <v>0</v>
      </c>
      <c r="P109" s="385">
        <v>567646</v>
      </c>
      <c r="Q109" s="383">
        <v>567646</v>
      </c>
      <c r="R109" s="383"/>
      <c r="S109" s="384">
        <v>0</v>
      </c>
      <c r="T109" s="385">
        <v>584335</v>
      </c>
      <c r="U109" s="383">
        <v>582335</v>
      </c>
      <c r="V109" s="383">
        <v>2000</v>
      </c>
      <c r="W109" s="384">
        <v>0</v>
      </c>
      <c r="X109" s="385">
        <v>614802</v>
      </c>
      <c r="Y109" s="383">
        <v>611452</v>
      </c>
      <c r="Z109" s="383">
        <v>3350</v>
      </c>
      <c r="AA109" s="384">
        <v>0</v>
      </c>
      <c r="AB109" s="385">
        <v>643775</v>
      </c>
      <c r="AC109" s="383">
        <v>642025</v>
      </c>
      <c r="AD109" s="383">
        <v>1750</v>
      </c>
      <c r="AE109" s="384">
        <v>0</v>
      </c>
    </row>
    <row r="110" spans="1:31" ht="15.75">
      <c r="A110" s="163"/>
      <c r="B110" s="330">
        <v>3</v>
      </c>
      <c r="C110" s="158" t="s">
        <v>282</v>
      </c>
      <c r="D110" s="386">
        <v>1151774.29</v>
      </c>
      <c r="E110" s="387">
        <v>920188.81</v>
      </c>
      <c r="F110" s="387">
        <v>0</v>
      </c>
      <c r="G110" s="409">
        <v>231585.48</v>
      </c>
      <c r="H110" s="385">
        <v>1155640.48</v>
      </c>
      <c r="I110" s="383">
        <v>924055</v>
      </c>
      <c r="J110" s="383">
        <v>0</v>
      </c>
      <c r="K110" s="384">
        <v>231585.48</v>
      </c>
      <c r="L110" s="385">
        <v>2192084</v>
      </c>
      <c r="M110" s="383">
        <v>956384</v>
      </c>
      <c r="N110" s="383">
        <v>0</v>
      </c>
      <c r="O110" s="384">
        <v>1235700</v>
      </c>
      <c r="P110" s="385">
        <v>2152891.37</v>
      </c>
      <c r="Q110" s="383">
        <v>956366.39</v>
      </c>
      <c r="R110" s="383"/>
      <c r="S110" s="384">
        <v>1196524.98</v>
      </c>
      <c r="T110" s="385">
        <v>938425</v>
      </c>
      <c r="U110" s="383">
        <v>938425</v>
      </c>
      <c r="V110" s="383">
        <v>0</v>
      </c>
      <c r="W110" s="384">
        <v>0</v>
      </c>
      <c r="X110" s="385">
        <v>987847</v>
      </c>
      <c r="Y110" s="383">
        <v>985347</v>
      </c>
      <c r="Z110" s="383">
        <v>2500</v>
      </c>
      <c r="AA110" s="384">
        <v>0</v>
      </c>
      <c r="AB110" s="385">
        <v>1037615</v>
      </c>
      <c r="AC110" s="383">
        <v>1034615</v>
      </c>
      <c r="AD110" s="383">
        <v>3000</v>
      </c>
      <c r="AE110" s="384">
        <v>0</v>
      </c>
    </row>
    <row r="111" spans="1:31" ht="15.75">
      <c r="A111" s="163"/>
      <c r="B111" s="330">
        <v>4</v>
      </c>
      <c r="C111" s="158" t="s">
        <v>283</v>
      </c>
      <c r="D111" s="386">
        <v>606541</v>
      </c>
      <c r="E111" s="387">
        <v>606541</v>
      </c>
      <c r="F111" s="387">
        <v>0</v>
      </c>
      <c r="G111" s="388">
        <v>0</v>
      </c>
      <c r="H111" s="385">
        <v>588334</v>
      </c>
      <c r="I111" s="383">
        <v>588334</v>
      </c>
      <c r="J111" s="383">
        <v>0</v>
      </c>
      <c r="K111" s="384">
        <v>0</v>
      </c>
      <c r="L111" s="385">
        <v>643607</v>
      </c>
      <c r="M111" s="383">
        <v>643607</v>
      </c>
      <c r="N111" s="383">
        <v>0</v>
      </c>
      <c r="O111" s="384">
        <v>0</v>
      </c>
      <c r="P111" s="385">
        <v>643606.18999999994</v>
      </c>
      <c r="Q111" s="383">
        <v>643606.18999999994</v>
      </c>
      <c r="R111" s="383"/>
      <c r="S111" s="384">
        <v>0</v>
      </c>
      <c r="T111" s="385">
        <v>649510</v>
      </c>
      <c r="U111" s="383">
        <v>647760</v>
      </c>
      <c r="V111" s="383">
        <v>1750</v>
      </c>
      <c r="W111" s="384">
        <v>0</v>
      </c>
      <c r="X111" s="385">
        <v>682048</v>
      </c>
      <c r="Y111" s="383">
        <v>680148</v>
      </c>
      <c r="Z111" s="383">
        <v>1900</v>
      </c>
      <c r="AA111" s="384">
        <v>0</v>
      </c>
      <c r="AB111" s="385">
        <v>716255</v>
      </c>
      <c r="AC111" s="383">
        <v>714155</v>
      </c>
      <c r="AD111" s="383">
        <v>2100</v>
      </c>
      <c r="AE111" s="384">
        <v>0</v>
      </c>
    </row>
    <row r="112" spans="1:31" ht="15.75">
      <c r="A112" s="163"/>
      <c r="B112" s="330">
        <v>5</v>
      </c>
      <c r="C112" s="158" t="s">
        <v>284</v>
      </c>
      <c r="D112" s="386">
        <v>576050</v>
      </c>
      <c r="E112" s="387">
        <v>576050</v>
      </c>
      <c r="F112" s="387">
        <v>0</v>
      </c>
      <c r="G112" s="388">
        <v>0</v>
      </c>
      <c r="H112" s="385">
        <v>594490</v>
      </c>
      <c r="I112" s="383">
        <v>590236</v>
      </c>
      <c r="J112" s="383">
        <v>4254</v>
      </c>
      <c r="K112" s="384">
        <v>0</v>
      </c>
      <c r="L112" s="385">
        <v>653768</v>
      </c>
      <c r="M112" s="383">
        <v>653768</v>
      </c>
      <c r="N112" s="383"/>
      <c r="O112" s="384">
        <v>0</v>
      </c>
      <c r="P112" s="385">
        <v>653767.94999999995</v>
      </c>
      <c r="Q112" s="383">
        <v>653767.94999999995</v>
      </c>
      <c r="R112" s="383">
        <v>0</v>
      </c>
      <c r="S112" s="384">
        <v>0</v>
      </c>
      <c r="T112" s="385">
        <v>652823</v>
      </c>
      <c r="U112" s="383">
        <v>652823</v>
      </c>
      <c r="V112" s="383">
        <v>0</v>
      </c>
      <c r="W112" s="384">
        <v>0</v>
      </c>
      <c r="X112" s="385">
        <v>686600</v>
      </c>
      <c r="Y112" s="383">
        <v>684100</v>
      </c>
      <c r="Z112" s="383">
        <v>2500</v>
      </c>
      <c r="AA112" s="384">
        <v>0</v>
      </c>
      <c r="AB112" s="385">
        <v>720805</v>
      </c>
      <c r="AC112" s="383">
        <v>718305</v>
      </c>
      <c r="AD112" s="383">
        <v>2500</v>
      </c>
      <c r="AE112" s="384">
        <v>0</v>
      </c>
    </row>
    <row r="113" spans="1:31" ht="15.75">
      <c r="A113" s="163"/>
      <c r="B113" s="330">
        <v>6</v>
      </c>
      <c r="C113" s="158" t="s">
        <v>285</v>
      </c>
      <c r="D113" s="386">
        <v>344064.32</v>
      </c>
      <c r="E113" s="387">
        <v>324140</v>
      </c>
      <c r="F113" s="410">
        <v>19924.32</v>
      </c>
      <c r="G113" s="388">
        <v>0</v>
      </c>
      <c r="H113" s="385">
        <v>322059</v>
      </c>
      <c r="I113" s="383">
        <v>322059</v>
      </c>
      <c r="J113" s="383">
        <v>0</v>
      </c>
      <c r="K113" s="384">
        <v>0</v>
      </c>
      <c r="L113" s="385">
        <v>442435</v>
      </c>
      <c r="M113" s="383">
        <v>352435</v>
      </c>
      <c r="N113" s="383">
        <v>90000</v>
      </c>
      <c r="O113" s="384">
        <v>0</v>
      </c>
      <c r="P113" s="385">
        <v>352435.13</v>
      </c>
      <c r="Q113" s="383">
        <v>352435.13</v>
      </c>
      <c r="R113" s="383"/>
      <c r="S113" s="384">
        <v>0</v>
      </c>
      <c r="T113" s="385">
        <v>357391</v>
      </c>
      <c r="U113" s="383">
        <v>355641</v>
      </c>
      <c r="V113" s="383">
        <v>1750</v>
      </c>
      <c r="W113" s="384">
        <v>0</v>
      </c>
      <c r="X113" s="385">
        <v>375173</v>
      </c>
      <c r="Y113" s="383">
        <v>373423</v>
      </c>
      <c r="Z113" s="383">
        <v>1750</v>
      </c>
      <c r="AA113" s="384">
        <v>0</v>
      </c>
      <c r="AB113" s="385">
        <v>395094</v>
      </c>
      <c r="AC113" s="383">
        <v>392094</v>
      </c>
      <c r="AD113" s="383">
        <v>3000</v>
      </c>
      <c r="AE113" s="384">
        <v>0</v>
      </c>
    </row>
    <row r="114" spans="1:31" ht="15.75">
      <c r="A114" s="163"/>
      <c r="B114" s="338" t="s">
        <v>286</v>
      </c>
      <c r="C114" s="158" t="s">
        <v>287</v>
      </c>
      <c r="D114" s="384">
        <v>566109</v>
      </c>
      <c r="E114" s="384">
        <v>566109</v>
      </c>
      <c r="F114" s="384">
        <v>0</v>
      </c>
      <c r="G114" s="384">
        <v>0</v>
      </c>
      <c r="H114" s="385">
        <v>495150</v>
      </c>
      <c r="I114" s="383">
        <v>495150</v>
      </c>
      <c r="J114" s="383">
        <v>0</v>
      </c>
      <c r="K114" s="384">
        <v>0</v>
      </c>
      <c r="L114" s="385">
        <v>524056</v>
      </c>
      <c r="M114" s="383">
        <v>524056</v>
      </c>
      <c r="N114" s="383">
        <v>0</v>
      </c>
      <c r="O114" s="384">
        <v>0</v>
      </c>
      <c r="P114" s="385">
        <v>524056.05999999994</v>
      </c>
      <c r="Q114" s="383">
        <v>524056.05999999994</v>
      </c>
      <c r="R114" s="383">
        <v>0</v>
      </c>
      <c r="S114" s="384">
        <v>0</v>
      </c>
      <c r="T114" s="385">
        <v>512379</v>
      </c>
      <c r="U114" s="383">
        <v>512379</v>
      </c>
      <c r="V114" s="383">
        <v>0</v>
      </c>
      <c r="W114" s="384">
        <v>0</v>
      </c>
      <c r="X114" s="385">
        <v>537998</v>
      </c>
      <c r="Y114" s="383">
        <v>537998</v>
      </c>
      <c r="Z114" s="383">
        <v>0</v>
      </c>
      <c r="AA114" s="384">
        <v>0</v>
      </c>
      <c r="AB114" s="385">
        <v>564898</v>
      </c>
      <c r="AC114" s="383">
        <v>564898</v>
      </c>
      <c r="AD114" s="383">
        <v>0</v>
      </c>
      <c r="AE114" s="384">
        <v>0</v>
      </c>
    </row>
    <row r="115" spans="1:31" ht="15.75">
      <c r="A115" s="163"/>
      <c r="B115" s="330">
        <v>1</v>
      </c>
      <c r="C115" s="158" t="s">
        <v>288</v>
      </c>
      <c r="D115" s="386">
        <v>318002</v>
      </c>
      <c r="E115" s="387">
        <v>318002</v>
      </c>
      <c r="F115" s="387">
        <v>0</v>
      </c>
      <c r="G115" s="388">
        <v>0</v>
      </c>
      <c r="H115" s="385">
        <v>308952</v>
      </c>
      <c r="I115" s="383">
        <v>308952</v>
      </c>
      <c r="J115" s="383">
        <v>0</v>
      </c>
      <c r="K115" s="384">
        <v>0</v>
      </c>
      <c r="L115" s="385">
        <v>358311</v>
      </c>
      <c r="M115" s="383">
        <v>358311</v>
      </c>
      <c r="N115" s="383">
        <v>0</v>
      </c>
      <c r="O115" s="384">
        <v>0</v>
      </c>
      <c r="P115" s="385">
        <v>358311.16</v>
      </c>
      <c r="Q115" s="383">
        <v>358311.16</v>
      </c>
      <c r="R115" s="383">
        <v>0</v>
      </c>
      <c r="S115" s="384">
        <v>0</v>
      </c>
      <c r="T115" s="385">
        <v>361682</v>
      </c>
      <c r="U115" s="383">
        <v>361682</v>
      </c>
      <c r="V115" s="383">
        <v>0</v>
      </c>
      <c r="W115" s="384">
        <v>0</v>
      </c>
      <c r="X115" s="385">
        <v>379766</v>
      </c>
      <c r="Y115" s="383">
        <v>379766</v>
      </c>
      <c r="Z115" s="383">
        <v>0</v>
      </c>
      <c r="AA115" s="384">
        <v>0</v>
      </c>
      <c r="AB115" s="385">
        <v>398754</v>
      </c>
      <c r="AC115" s="383">
        <v>398754</v>
      </c>
      <c r="AD115" s="383">
        <v>0</v>
      </c>
      <c r="AE115" s="384">
        <v>0</v>
      </c>
    </row>
    <row r="116" spans="1:31" ht="15.75">
      <c r="A116" s="163"/>
      <c r="B116" s="330">
        <v>2</v>
      </c>
      <c r="C116" s="158" t="s">
        <v>289</v>
      </c>
      <c r="D116" s="386">
        <v>248107</v>
      </c>
      <c r="E116" s="387">
        <v>248107</v>
      </c>
      <c r="F116" s="387">
        <v>0</v>
      </c>
      <c r="G116" s="388">
        <v>0</v>
      </c>
      <c r="H116" s="385">
        <v>186198</v>
      </c>
      <c r="I116" s="383">
        <v>186198</v>
      </c>
      <c r="J116" s="383">
        <v>0</v>
      </c>
      <c r="K116" s="384">
        <v>0</v>
      </c>
      <c r="L116" s="385">
        <v>165745</v>
      </c>
      <c r="M116" s="383">
        <v>165745</v>
      </c>
      <c r="N116" s="383">
        <v>0</v>
      </c>
      <c r="O116" s="384">
        <v>0</v>
      </c>
      <c r="P116" s="385">
        <v>165744.9</v>
      </c>
      <c r="Q116" s="383">
        <v>165744.9</v>
      </c>
      <c r="R116" s="383">
        <v>0</v>
      </c>
      <c r="S116" s="384">
        <v>0</v>
      </c>
      <c r="T116" s="385">
        <v>150697</v>
      </c>
      <c r="U116" s="383">
        <v>150697</v>
      </c>
      <c r="V116" s="383">
        <v>0</v>
      </c>
      <c r="W116" s="384">
        <v>0</v>
      </c>
      <c r="X116" s="385">
        <v>158232</v>
      </c>
      <c r="Y116" s="383">
        <v>158232</v>
      </c>
      <c r="Z116" s="383">
        <v>0</v>
      </c>
      <c r="AA116" s="384">
        <v>0</v>
      </c>
      <c r="AB116" s="385">
        <v>166144</v>
      </c>
      <c r="AC116" s="383">
        <v>166144</v>
      </c>
      <c r="AD116" s="383">
        <v>0</v>
      </c>
      <c r="AE116" s="384">
        <v>0</v>
      </c>
    </row>
    <row r="117" spans="1:31" ht="15.75">
      <c r="A117" s="163"/>
      <c r="B117" s="342" t="s">
        <v>290</v>
      </c>
      <c r="C117" s="158" t="s">
        <v>291</v>
      </c>
      <c r="D117" s="386">
        <v>158758.09</v>
      </c>
      <c r="E117" s="410">
        <v>158758.09</v>
      </c>
      <c r="F117" s="387">
        <v>0</v>
      </c>
      <c r="G117" s="388">
        <v>0</v>
      </c>
      <c r="H117" s="385">
        <v>236830</v>
      </c>
      <c r="I117" s="383">
        <v>236830</v>
      </c>
      <c r="J117" s="383">
        <v>0</v>
      </c>
      <c r="K117" s="384">
        <v>0</v>
      </c>
      <c r="L117" s="385">
        <v>172873</v>
      </c>
      <c r="M117" s="383">
        <v>172873</v>
      </c>
      <c r="N117" s="383">
        <v>0</v>
      </c>
      <c r="O117" s="384">
        <v>0</v>
      </c>
      <c r="P117" s="385">
        <v>172392.58</v>
      </c>
      <c r="Q117" s="383">
        <v>172392.58</v>
      </c>
      <c r="R117" s="383">
        <v>0</v>
      </c>
      <c r="S117" s="384">
        <v>0</v>
      </c>
      <c r="T117" s="385">
        <v>186951</v>
      </c>
      <c r="U117" s="383">
        <v>186951</v>
      </c>
      <c r="V117" s="383">
        <v>0</v>
      </c>
      <c r="W117" s="384">
        <v>0</v>
      </c>
      <c r="X117" s="385">
        <v>169734</v>
      </c>
      <c r="Y117" s="383">
        <v>169734</v>
      </c>
      <c r="Z117" s="383">
        <v>0</v>
      </c>
      <c r="AA117" s="384">
        <v>0</v>
      </c>
      <c r="AB117" s="385">
        <v>178222</v>
      </c>
      <c r="AC117" s="383">
        <v>178222</v>
      </c>
      <c r="AD117" s="383">
        <v>0</v>
      </c>
      <c r="AE117" s="384">
        <v>0</v>
      </c>
    </row>
    <row r="118" spans="1:31" ht="15.75">
      <c r="A118" s="163"/>
      <c r="B118" s="342" t="s">
        <v>292</v>
      </c>
      <c r="C118" s="158" t="s">
        <v>293</v>
      </c>
      <c r="D118" s="386">
        <v>201502.34</v>
      </c>
      <c r="E118" s="410">
        <v>201502.34</v>
      </c>
      <c r="F118" s="387">
        <v>0</v>
      </c>
      <c r="G118" s="388">
        <v>0</v>
      </c>
      <c r="H118" s="385">
        <v>230462.93</v>
      </c>
      <c r="I118" s="383">
        <v>230462.93</v>
      </c>
      <c r="J118" s="383">
        <v>0</v>
      </c>
      <c r="K118" s="384">
        <v>0</v>
      </c>
      <c r="L118" s="385">
        <v>257490</v>
      </c>
      <c r="M118" s="383">
        <v>257490</v>
      </c>
      <c r="N118" s="383">
        <v>0</v>
      </c>
      <c r="O118" s="384">
        <v>0</v>
      </c>
      <c r="P118" s="385">
        <v>257355.61</v>
      </c>
      <c r="Q118" s="383">
        <v>257355.61</v>
      </c>
      <c r="R118" s="383">
        <v>0</v>
      </c>
      <c r="S118" s="384">
        <v>0</v>
      </c>
      <c r="T118" s="385">
        <v>258370</v>
      </c>
      <c r="U118" s="383">
        <v>258370</v>
      </c>
      <c r="V118" s="383">
        <v>0</v>
      </c>
      <c r="W118" s="384">
        <v>0</v>
      </c>
      <c r="X118" s="385">
        <v>259800</v>
      </c>
      <c r="Y118" s="383">
        <v>259800</v>
      </c>
      <c r="Z118" s="383">
        <v>0</v>
      </c>
      <c r="AA118" s="384">
        <v>0</v>
      </c>
      <c r="AB118" s="385">
        <v>261200</v>
      </c>
      <c r="AC118" s="383">
        <v>261200</v>
      </c>
      <c r="AD118" s="383">
        <v>0</v>
      </c>
      <c r="AE118" s="384">
        <v>0</v>
      </c>
    </row>
    <row r="119" spans="1:31" ht="16.5" thickBot="1">
      <c r="A119" s="163"/>
      <c r="B119" s="343" t="s">
        <v>294</v>
      </c>
      <c r="C119" s="158" t="s">
        <v>531</v>
      </c>
      <c r="D119" s="386">
        <v>0</v>
      </c>
      <c r="E119" s="401">
        <v>0</v>
      </c>
      <c r="F119" s="401">
        <v>0</v>
      </c>
      <c r="G119" s="402">
        <v>0</v>
      </c>
      <c r="H119" s="398">
        <v>0</v>
      </c>
      <c r="I119" s="399">
        <v>0</v>
      </c>
      <c r="J119" s="399">
        <v>0</v>
      </c>
      <c r="K119" s="400">
        <v>0</v>
      </c>
      <c r="L119" s="398">
        <v>18150</v>
      </c>
      <c r="M119" s="399">
        <v>0</v>
      </c>
      <c r="N119" s="399">
        <v>18150</v>
      </c>
      <c r="O119" s="400">
        <v>0</v>
      </c>
      <c r="P119" s="398">
        <v>17829</v>
      </c>
      <c r="Q119" s="399">
        <v>0</v>
      </c>
      <c r="R119" s="399">
        <v>17829</v>
      </c>
      <c r="S119" s="400">
        <v>0</v>
      </c>
      <c r="T119" s="398">
        <v>32700</v>
      </c>
      <c r="U119" s="399">
        <v>32700</v>
      </c>
      <c r="V119" s="399">
        <v>0</v>
      </c>
      <c r="W119" s="400">
        <v>0</v>
      </c>
      <c r="X119" s="398">
        <v>0</v>
      </c>
      <c r="Y119" s="399">
        <v>0</v>
      </c>
      <c r="Z119" s="399">
        <v>0</v>
      </c>
      <c r="AA119" s="400">
        <v>0</v>
      </c>
      <c r="AB119" s="398">
        <v>0</v>
      </c>
      <c r="AC119" s="399">
        <v>0</v>
      </c>
      <c r="AD119" s="399">
        <v>0</v>
      </c>
      <c r="AE119" s="400">
        <v>0</v>
      </c>
    </row>
    <row r="120" spans="1:31" s="161" customFormat="1" ht="15.75">
      <c r="A120" s="164"/>
      <c r="B120" s="364" t="s">
        <v>296</v>
      </c>
      <c r="C120" s="344"/>
      <c r="D120" s="380">
        <v>773128.95</v>
      </c>
      <c r="E120" s="380">
        <v>293226.87</v>
      </c>
      <c r="F120" s="380">
        <v>479902.08</v>
      </c>
      <c r="G120" s="380">
        <v>0</v>
      </c>
      <c r="H120" s="378">
        <v>308479.44</v>
      </c>
      <c r="I120" s="379">
        <v>308479.44</v>
      </c>
      <c r="J120" s="379">
        <v>0</v>
      </c>
      <c r="K120" s="380">
        <v>0</v>
      </c>
      <c r="L120" s="378">
        <v>318650</v>
      </c>
      <c r="M120" s="379">
        <v>318650</v>
      </c>
      <c r="N120" s="379">
        <v>0</v>
      </c>
      <c r="O120" s="380">
        <v>0</v>
      </c>
      <c r="P120" s="378">
        <v>295742.05</v>
      </c>
      <c r="Q120" s="379">
        <v>295742.05</v>
      </c>
      <c r="R120" s="379">
        <v>0</v>
      </c>
      <c r="S120" s="380">
        <v>0</v>
      </c>
      <c r="T120" s="378">
        <v>301490</v>
      </c>
      <c r="U120" s="379">
        <v>293490</v>
      </c>
      <c r="V120" s="379">
        <v>8000</v>
      </c>
      <c r="W120" s="380">
        <v>0</v>
      </c>
      <c r="X120" s="378">
        <v>312650</v>
      </c>
      <c r="Y120" s="379">
        <v>312650</v>
      </c>
      <c r="Z120" s="379">
        <v>0</v>
      </c>
      <c r="AA120" s="380">
        <v>0</v>
      </c>
      <c r="AB120" s="378">
        <v>298150</v>
      </c>
      <c r="AC120" s="379">
        <v>298150</v>
      </c>
      <c r="AD120" s="379">
        <v>0</v>
      </c>
      <c r="AE120" s="380">
        <v>0</v>
      </c>
    </row>
    <row r="121" spans="1:31" ht="15.75">
      <c r="A121" s="159"/>
      <c r="B121" s="338" t="s">
        <v>297</v>
      </c>
      <c r="C121" s="158" t="s">
        <v>298</v>
      </c>
      <c r="D121" s="411">
        <v>242.5</v>
      </c>
      <c r="E121" s="387">
        <v>242.5</v>
      </c>
      <c r="F121" s="387">
        <v>0</v>
      </c>
      <c r="G121" s="388">
        <v>0</v>
      </c>
      <c r="H121" s="382">
        <v>302.5</v>
      </c>
      <c r="I121" s="383">
        <v>302.5</v>
      </c>
      <c r="J121" s="383">
        <v>0</v>
      </c>
      <c r="K121" s="384">
        <v>0</v>
      </c>
      <c r="L121" s="382">
        <v>1000</v>
      </c>
      <c r="M121" s="383">
        <v>1000</v>
      </c>
      <c r="N121" s="383">
        <v>0</v>
      </c>
      <c r="O121" s="384">
        <v>0</v>
      </c>
      <c r="P121" s="382">
        <v>508.3</v>
      </c>
      <c r="Q121" s="383">
        <v>508.3</v>
      </c>
      <c r="R121" s="383">
        <v>0</v>
      </c>
      <c r="S121" s="384">
        <v>0</v>
      </c>
      <c r="T121" s="382">
        <v>1000</v>
      </c>
      <c r="U121" s="383">
        <v>1000</v>
      </c>
      <c r="V121" s="383">
        <v>0</v>
      </c>
      <c r="W121" s="384">
        <v>0</v>
      </c>
      <c r="X121" s="382">
        <v>1000</v>
      </c>
      <c r="Y121" s="383">
        <v>1000</v>
      </c>
      <c r="Z121" s="383">
        <v>0</v>
      </c>
      <c r="AA121" s="384">
        <v>0</v>
      </c>
      <c r="AB121" s="382">
        <v>1000</v>
      </c>
      <c r="AC121" s="383">
        <v>1000</v>
      </c>
      <c r="AD121" s="383">
        <v>0</v>
      </c>
      <c r="AE121" s="384">
        <v>0</v>
      </c>
    </row>
    <row r="122" spans="1:31" ht="15.75">
      <c r="A122" s="159"/>
      <c r="B122" s="338" t="s">
        <v>299</v>
      </c>
      <c r="C122" s="158" t="s">
        <v>300</v>
      </c>
      <c r="D122" s="384">
        <v>722886.45</v>
      </c>
      <c r="E122" s="384">
        <v>242984.37</v>
      </c>
      <c r="F122" s="384">
        <v>479902.08</v>
      </c>
      <c r="G122" s="384">
        <v>0</v>
      </c>
      <c r="H122" s="382">
        <v>263176.94</v>
      </c>
      <c r="I122" s="383">
        <v>263176.94</v>
      </c>
      <c r="J122" s="383">
        <v>0</v>
      </c>
      <c r="K122" s="383">
        <v>0</v>
      </c>
      <c r="L122" s="382">
        <v>272650</v>
      </c>
      <c r="M122" s="383">
        <v>272650</v>
      </c>
      <c r="N122" s="383">
        <v>0</v>
      </c>
      <c r="O122" s="383">
        <v>0</v>
      </c>
      <c r="P122" s="383">
        <v>250233.75</v>
      </c>
      <c r="Q122" s="383">
        <v>250233.75</v>
      </c>
      <c r="R122" s="383">
        <v>0</v>
      </c>
      <c r="S122" s="383">
        <v>0</v>
      </c>
      <c r="T122" s="383">
        <v>234190</v>
      </c>
      <c r="U122" s="383">
        <v>226190</v>
      </c>
      <c r="V122" s="383">
        <v>8000</v>
      </c>
      <c r="W122" s="383">
        <v>0</v>
      </c>
      <c r="X122" s="383">
        <v>244650</v>
      </c>
      <c r="Y122" s="383">
        <v>244650</v>
      </c>
      <c r="Z122" s="383">
        <v>0</v>
      </c>
      <c r="AA122" s="383">
        <v>0</v>
      </c>
      <c r="AB122" s="383">
        <v>230150</v>
      </c>
      <c r="AC122" s="383">
        <v>230150</v>
      </c>
      <c r="AD122" s="383">
        <v>0</v>
      </c>
      <c r="AE122" s="383">
        <v>0</v>
      </c>
    </row>
    <row r="123" spans="1:31" ht="15.75">
      <c r="A123" s="159"/>
      <c r="B123" s="330">
        <v>1</v>
      </c>
      <c r="C123" s="158" t="s">
        <v>301</v>
      </c>
      <c r="D123" s="411">
        <v>52074.76</v>
      </c>
      <c r="E123" s="387">
        <v>52074.76</v>
      </c>
      <c r="F123" s="387">
        <v>0</v>
      </c>
      <c r="G123" s="388">
        <v>0</v>
      </c>
      <c r="H123" s="382">
        <v>39272.83</v>
      </c>
      <c r="I123" s="383">
        <v>39272.83</v>
      </c>
      <c r="J123" s="383">
        <v>0</v>
      </c>
      <c r="K123" s="384">
        <v>0</v>
      </c>
      <c r="L123" s="382">
        <v>58644</v>
      </c>
      <c r="M123" s="383">
        <v>58644</v>
      </c>
      <c r="N123" s="383">
        <v>0</v>
      </c>
      <c r="O123" s="384">
        <v>0</v>
      </c>
      <c r="P123" s="382">
        <v>52986.78</v>
      </c>
      <c r="Q123" s="383">
        <v>52986.78</v>
      </c>
      <c r="R123" s="383">
        <v>0</v>
      </c>
      <c r="S123" s="384">
        <v>0</v>
      </c>
      <c r="T123" s="382">
        <v>70600</v>
      </c>
      <c r="U123" s="383">
        <v>62600</v>
      </c>
      <c r="V123" s="383">
        <v>8000</v>
      </c>
      <c r="W123" s="384">
        <v>0</v>
      </c>
      <c r="X123" s="382">
        <v>48700</v>
      </c>
      <c r="Y123" s="383">
        <v>48700</v>
      </c>
      <c r="Z123" s="383">
        <v>0</v>
      </c>
      <c r="AA123" s="384">
        <v>0</v>
      </c>
      <c r="AB123" s="382">
        <v>61200</v>
      </c>
      <c r="AC123" s="383">
        <v>61200</v>
      </c>
      <c r="AD123" s="383">
        <v>0</v>
      </c>
      <c r="AE123" s="384">
        <v>0</v>
      </c>
    </row>
    <row r="124" spans="1:31" ht="15.75">
      <c r="A124" s="159"/>
      <c r="B124" s="330">
        <v>2</v>
      </c>
      <c r="C124" s="158" t="s">
        <v>302</v>
      </c>
      <c r="D124" s="411">
        <v>567083.27</v>
      </c>
      <c r="E124" s="387">
        <v>87181.19</v>
      </c>
      <c r="F124" s="387">
        <v>479902.08</v>
      </c>
      <c r="G124" s="388">
        <v>0</v>
      </c>
      <c r="H124" s="382">
        <v>44520.7</v>
      </c>
      <c r="I124" s="383">
        <v>44520.7</v>
      </c>
      <c r="J124" s="383"/>
      <c r="K124" s="384">
        <v>0</v>
      </c>
      <c r="L124" s="382">
        <v>54379</v>
      </c>
      <c r="M124" s="383">
        <v>54379</v>
      </c>
      <c r="N124" s="383"/>
      <c r="O124" s="384">
        <v>0</v>
      </c>
      <c r="P124" s="382">
        <v>48684.75</v>
      </c>
      <c r="Q124" s="383">
        <v>48684.75</v>
      </c>
      <c r="R124" s="383">
        <v>0</v>
      </c>
      <c r="S124" s="384">
        <v>0</v>
      </c>
      <c r="T124" s="382">
        <v>55100</v>
      </c>
      <c r="U124" s="383">
        <v>55100</v>
      </c>
      <c r="V124" s="383">
        <v>0</v>
      </c>
      <c r="W124" s="384">
        <v>0</v>
      </c>
      <c r="X124" s="382">
        <v>59700</v>
      </c>
      <c r="Y124" s="383">
        <v>59700</v>
      </c>
      <c r="Z124" s="383">
        <v>0</v>
      </c>
      <c r="AA124" s="384">
        <v>0</v>
      </c>
      <c r="AB124" s="382">
        <v>60700</v>
      </c>
      <c r="AC124" s="383">
        <v>60700</v>
      </c>
      <c r="AD124" s="383">
        <v>0</v>
      </c>
      <c r="AE124" s="384">
        <v>0</v>
      </c>
    </row>
    <row r="125" spans="1:31" ht="15.75">
      <c r="A125" s="159"/>
      <c r="B125" s="330">
        <v>3</v>
      </c>
      <c r="C125" s="158" t="s">
        <v>303</v>
      </c>
      <c r="D125" s="411">
        <v>15001.11</v>
      </c>
      <c r="E125" s="387">
        <v>15001.11</v>
      </c>
      <c r="F125" s="387">
        <v>0</v>
      </c>
      <c r="G125" s="388">
        <v>0</v>
      </c>
      <c r="H125" s="382">
        <v>18231.189999999999</v>
      </c>
      <c r="I125" s="383">
        <v>18231.189999999999</v>
      </c>
      <c r="J125" s="383">
        <v>0</v>
      </c>
      <c r="K125" s="384">
        <v>0</v>
      </c>
      <c r="L125" s="382">
        <v>23817</v>
      </c>
      <c r="M125" s="383">
        <v>23817</v>
      </c>
      <c r="N125" s="383">
        <v>0</v>
      </c>
      <c r="O125" s="384">
        <v>0</v>
      </c>
      <c r="P125" s="382">
        <v>19581.62</v>
      </c>
      <c r="Q125" s="383">
        <v>19581.62</v>
      </c>
      <c r="R125" s="383">
        <v>0</v>
      </c>
      <c r="S125" s="384">
        <v>0</v>
      </c>
      <c r="T125" s="382">
        <v>17100</v>
      </c>
      <c r="U125" s="383">
        <v>17100</v>
      </c>
      <c r="V125" s="383">
        <v>0</v>
      </c>
      <c r="W125" s="384">
        <v>0</v>
      </c>
      <c r="X125" s="382">
        <v>19000</v>
      </c>
      <c r="Y125" s="383">
        <v>19000</v>
      </c>
      <c r="Z125" s="383">
        <v>0</v>
      </c>
      <c r="AA125" s="384">
        <v>0</v>
      </c>
      <c r="AB125" s="382">
        <v>19000</v>
      </c>
      <c r="AC125" s="383">
        <v>19000</v>
      </c>
      <c r="AD125" s="383">
        <v>0</v>
      </c>
      <c r="AE125" s="384">
        <v>0</v>
      </c>
    </row>
    <row r="126" spans="1:31" ht="15.75">
      <c r="A126" s="159"/>
      <c r="B126" s="330">
        <v>4</v>
      </c>
      <c r="C126" s="158" t="s">
        <v>304</v>
      </c>
      <c r="D126" s="411">
        <v>85409.57</v>
      </c>
      <c r="E126" s="387">
        <v>85409.57</v>
      </c>
      <c r="F126" s="387">
        <v>0</v>
      </c>
      <c r="G126" s="388">
        <v>0</v>
      </c>
      <c r="H126" s="382">
        <v>159439.42000000001</v>
      </c>
      <c r="I126" s="383">
        <v>159439.42000000001</v>
      </c>
      <c r="J126" s="383">
        <v>0</v>
      </c>
      <c r="K126" s="384">
        <v>0</v>
      </c>
      <c r="L126" s="382">
        <v>124560</v>
      </c>
      <c r="M126" s="383">
        <v>124560</v>
      </c>
      <c r="N126" s="383">
        <v>0</v>
      </c>
      <c r="O126" s="384">
        <v>0</v>
      </c>
      <c r="P126" s="382">
        <v>118297.42</v>
      </c>
      <c r="Q126" s="383">
        <v>118297.42</v>
      </c>
      <c r="R126" s="383">
        <v>0</v>
      </c>
      <c r="S126" s="384">
        <v>0</v>
      </c>
      <c r="T126" s="382">
        <v>85100</v>
      </c>
      <c r="U126" s="383">
        <v>85100</v>
      </c>
      <c r="V126" s="383">
        <v>0</v>
      </c>
      <c r="W126" s="384">
        <v>0</v>
      </c>
      <c r="X126" s="382">
        <v>111100</v>
      </c>
      <c r="Y126" s="383">
        <v>111100</v>
      </c>
      <c r="Z126" s="383">
        <v>0</v>
      </c>
      <c r="AA126" s="384">
        <v>0</v>
      </c>
      <c r="AB126" s="382">
        <v>83100</v>
      </c>
      <c r="AC126" s="383">
        <v>83100</v>
      </c>
      <c r="AD126" s="383">
        <v>0</v>
      </c>
      <c r="AE126" s="384">
        <v>0</v>
      </c>
    </row>
    <row r="127" spans="1:31" ht="15.75">
      <c r="A127" s="159"/>
      <c r="B127" s="330">
        <v>5</v>
      </c>
      <c r="C127" s="158" t="s">
        <v>305</v>
      </c>
      <c r="D127" s="411">
        <v>3317.74</v>
      </c>
      <c r="E127" s="387">
        <v>3317.74</v>
      </c>
      <c r="F127" s="387">
        <v>0</v>
      </c>
      <c r="G127" s="388">
        <v>0</v>
      </c>
      <c r="H127" s="382">
        <v>1150.05</v>
      </c>
      <c r="I127" s="383">
        <v>1150.05</v>
      </c>
      <c r="J127" s="383">
        <v>0</v>
      </c>
      <c r="K127" s="384">
        <v>0</v>
      </c>
      <c r="L127" s="382">
        <v>9750</v>
      </c>
      <c r="M127" s="383">
        <v>9750</v>
      </c>
      <c r="N127" s="383">
        <v>0</v>
      </c>
      <c r="O127" s="384">
        <v>0</v>
      </c>
      <c r="P127" s="382">
        <v>9663.25</v>
      </c>
      <c r="Q127" s="383">
        <v>9663.25</v>
      </c>
      <c r="R127" s="383">
        <v>0</v>
      </c>
      <c r="S127" s="384">
        <v>0</v>
      </c>
      <c r="T127" s="382">
        <v>5150</v>
      </c>
      <c r="U127" s="383">
        <v>5150</v>
      </c>
      <c r="V127" s="383">
        <v>0</v>
      </c>
      <c r="W127" s="384">
        <v>0</v>
      </c>
      <c r="X127" s="382">
        <v>4750</v>
      </c>
      <c r="Y127" s="383">
        <v>4750</v>
      </c>
      <c r="Z127" s="383">
        <v>0</v>
      </c>
      <c r="AA127" s="384">
        <v>0</v>
      </c>
      <c r="AB127" s="382">
        <v>4750</v>
      </c>
      <c r="AC127" s="383">
        <v>4750</v>
      </c>
      <c r="AD127" s="383">
        <v>0</v>
      </c>
      <c r="AE127" s="384">
        <v>0</v>
      </c>
    </row>
    <row r="128" spans="1:31" ht="15.75">
      <c r="A128" s="159"/>
      <c r="B128" s="345">
        <v>6</v>
      </c>
      <c r="C128" s="346" t="s">
        <v>399</v>
      </c>
      <c r="D128" s="411">
        <v>0</v>
      </c>
      <c r="E128" s="389">
        <v>0</v>
      </c>
      <c r="F128" s="389">
        <v>0</v>
      </c>
      <c r="G128" s="390">
        <v>0</v>
      </c>
      <c r="H128" s="382">
        <v>562.75</v>
      </c>
      <c r="I128" s="389">
        <v>562.75</v>
      </c>
      <c r="J128" s="389">
        <v>0</v>
      </c>
      <c r="K128" s="390">
        <v>0</v>
      </c>
      <c r="L128" s="382">
        <v>1500</v>
      </c>
      <c r="M128" s="389">
        <v>1500</v>
      </c>
      <c r="N128" s="389">
        <v>0</v>
      </c>
      <c r="O128" s="390">
        <v>0</v>
      </c>
      <c r="P128" s="382">
        <v>1019.93</v>
      </c>
      <c r="Q128" s="389">
        <v>1019.93</v>
      </c>
      <c r="R128" s="389">
        <v>0</v>
      </c>
      <c r="S128" s="390">
        <v>0</v>
      </c>
      <c r="T128" s="382">
        <v>1140</v>
      </c>
      <c r="U128" s="389">
        <v>1140</v>
      </c>
      <c r="V128" s="389">
        <v>0</v>
      </c>
      <c r="W128" s="390">
        <v>0</v>
      </c>
      <c r="X128" s="382">
        <v>1400</v>
      </c>
      <c r="Y128" s="389">
        <v>1400</v>
      </c>
      <c r="Z128" s="389">
        <v>0</v>
      </c>
      <c r="AA128" s="390">
        <v>0</v>
      </c>
      <c r="AB128" s="382">
        <v>1400</v>
      </c>
      <c r="AC128" s="389">
        <v>1400</v>
      </c>
      <c r="AD128" s="389">
        <v>0</v>
      </c>
      <c r="AE128" s="390">
        <v>0</v>
      </c>
    </row>
    <row r="129" spans="1:31" ht="16.5" thickBot="1">
      <c r="A129" s="159"/>
      <c r="B129" s="334" t="s">
        <v>306</v>
      </c>
      <c r="C129" s="332" t="s">
        <v>307</v>
      </c>
      <c r="D129" s="411">
        <v>50000</v>
      </c>
      <c r="E129" s="401">
        <v>50000</v>
      </c>
      <c r="F129" s="401">
        <v>0</v>
      </c>
      <c r="G129" s="402">
        <v>0</v>
      </c>
      <c r="H129" s="412">
        <v>45000</v>
      </c>
      <c r="I129" s="399">
        <v>45000</v>
      </c>
      <c r="J129" s="399">
        <v>0</v>
      </c>
      <c r="K129" s="400">
        <v>0</v>
      </c>
      <c r="L129" s="412">
        <v>45000</v>
      </c>
      <c r="M129" s="399">
        <v>45000</v>
      </c>
      <c r="N129" s="399">
        <v>0</v>
      </c>
      <c r="O129" s="400">
        <v>0</v>
      </c>
      <c r="P129" s="412">
        <v>45000</v>
      </c>
      <c r="Q129" s="399">
        <v>45000</v>
      </c>
      <c r="R129" s="399">
        <v>0</v>
      </c>
      <c r="S129" s="400">
        <v>0</v>
      </c>
      <c r="T129" s="412">
        <v>66300</v>
      </c>
      <c r="U129" s="399">
        <v>66300</v>
      </c>
      <c r="V129" s="399">
        <v>0</v>
      </c>
      <c r="W129" s="400">
        <v>0</v>
      </c>
      <c r="X129" s="412">
        <v>67000</v>
      </c>
      <c r="Y129" s="399">
        <v>67000</v>
      </c>
      <c r="Z129" s="399">
        <v>0</v>
      </c>
      <c r="AA129" s="400">
        <v>0</v>
      </c>
      <c r="AB129" s="412">
        <v>67000</v>
      </c>
      <c r="AC129" s="399">
        <v>67000</v>
      </c>
      <c r="AD129" s="399">
        <v>0</v>
      </c>
      <c r="AE129" s="400">
        <v>0</v>
      </c>
    </row>
    <row r="130" spans="1:31" s="161" customFormat="1" ht="15.75">
      <c r="B130" s="364" t="s">
        <v>308</v>
      </c>
      <c r="C130" s="344"/>
      <c r="D130" s="380">
        <v>450951.58999999991</v>
      </c>
      <c r="E130" s="380">
        <v>404251.58999999991</v>
      </c>
      <c r="F130" s="380">
        <v>46700</v>
      </c>
      <c r="G130" s="380">
        <v>0</v>
      </c>
      <c r="H130" s="381">
        <v>498445.39999999997</v>
      </c>
      <c r="I130" s="379">
        <v>433357.39999999997</v>
      </c>
      <c r="J130" s="379">
        <v>65088</v>
      </c>
      <c r="K130" s="380">
        <v>0</v>
      </c>
      <c r="L130" s="381">
        <v>518123</v>
      </c>
      <c r="M130" s="379">
        <v>510328</v>
      </c>
      <c r="N130" s="379">
        <v>7795</v>
      </c>
      <c r="O130" s="380">
        <v>0</v>
      </c>
      <c r="P130" s="381">
        <v>501121.52999999997</v>
      </c>
      <c r="Q130" s="379">
        <v>493326.91</v>
      </c>
      <c r="R130" s="379">
        <v>7794.62</v>
      </c>
      <c r="S130" s="380">
        <v>0</v>
      </c>
      <c r="T130" s="381">
        <v>557042</v>
      </c>
      <c r="U130" s="379">
        <v>553542</v>
      </c>
      <c r="V130" s="379">
        <v>3500</v>
      </c>
      <c r="W130" s="380">
        <v>0</v>
      </c>
      <c r="X130" s="381">
        <v>644110</v>
      </c>
      <c r="Y130" s="379">
        <v>539110</v>
      </c>
      <c r="Z130" s="379">
        <v>105000</v>
      </c>
      <c r="AA130" s="380">
        <v>0</v>
      </c>
      <c r="AB130" s="381">
        <v>667010</v>
      </c>
      <c r="AC130" s="379">
        <v>531010</v>
      </c>
      <c r="AD130" s="379">
        <v>136000</v>
      </c>
      <c r="AE130" s="380">
        <v>0</v>
      </c>
    </row>
    <row r="131" spans="1:31" ht="15.75">
      <c r="A131" s="159"/>
      <c r="B131" s="338" t="s">
        <v>309</v>
      </c>
      <c r="C131" s="158" t="s">
        <v>310</v>
      </c>
      <c r="D131" s="386">
        <v>3434.8</v>
      </c>
      <c r="E131" s="387">
        <v>3434.8</v>
      </c>
      <c r="F131" s="387">
        <v>0</v>
      </c>
      <c r="G131" s="388">
        <v>0</v>
      </c>
      <c r="H131" s="385">
        <v>2934.05</v>
      </c>
      <c r="I131" s="383">
        <v>2934.05</v>
      </c>
      <c r="J131" s="383">
        <v>0</v>
      </c>
      <c r="K131" s="384">
        <v>0</v>
      </c>
      <c r="L131" s="385">
        <v>5151</v>
      </c>
      <c r="M131" s="383">
        <v>5151</v>
      </c>
      <c r="N131" s="383">
        <v>0</v>
      </c>
      <c r="O131" s="384">
        <v>0</v>
      </c>
      <c r="P131" s="385">
        <v>3906.37</v>
      </c>
      <c r="Q131" s="383">
        <v>3906.37</v>
      </c>
      <c r="R131" s="383">
        <v>0</v>
      </c>
      <c r="S131" s="384">
        <v>0</v>
      </c>
      <c r="T131" s="385">
        <v>3400</v>
      </c>
      <c r="U131" s="383">
        <v>3400</v>
      </c>
      <c r="V131" s="383">
        <v>0</v>
      </c>
      <c r="W131" s="384">
        <v>0</v>
      </c>
      <c r="X131" s="385">
        <v>4800</v>
      </c>
      <c r="Y131" s="383">
        <v>4800</v>
      </c>
      <c r="Z131" s="383">
        <v>0</v>
      </c>
      <c r="AA131" s="384">
        <v>0</v>
      </c>
      <c r="AB131" s="385">
        <v>4800</v>
      </c>
      <c r="AC131" s="383">
        <v>4800</v>
      </c>
      <c r="AD131" s="383">
        <v>0</v>
      </c>
      <c r="AE131" s="384">
        <v>0</v>
      </c>
    </row>
    <row r="132" spans="1:31" ht="15.75">
      <c r="A132" s="159"/>
      <c r="B132" s="338" t="s">
        <v>311</v>
      </c>
      <c r="C132" s="158" t="s">
        <v>312</v>
      </c>
      <c r="D132" s="383">
        <v>444216.78999999992</v>
      </c>
      <c r="E132" s="383">
        <v>397516.78999999992</v>
      </c>
      <c r="F132" s="383">
        <v>46700</v>
      </c>
      <c r="G132" s="383">
        <v>0</v>
      </c>
      <c r="H132" s="385">
        <v>495511.35</v>
      </c>
      <c r="I132" s="383">
        <v>430423.35</v>
      </c>
      <c r="J132" s="383">
        <v>65088</v>
      </c>
      <c r="K132" s="384">
        <v>0</v>
      </c>
      <c r="L132" s="385">
        <v>506972</v>
      </c>
      <c r="M132" s="383">
        <v>499177</v>
      </c>
      <c r="N132" s="383">
        <v>7795</v>
      </c>
      <c r="O132" s="384">
        <v>0</v>
      </c>
      <c r="P132" s="385">
        <v>493299.04</v>
      </c>
      <c r="Q132" s="383">
        <v>485504.42</v>
      </c>
      <c r="R132" s="383">
        <v>7794.62</v>
      </c>
      <c r="S132" s="384">
        <v>0</v>
      </c>
      <c r="T132" s="385">
        <v>543642</v>
      </c>
      <c r="U132" s="383">
        <v>540142</v>
      </c>
      <c r="V132" s="383">
        <v>3500</v>
      </c>
      <c r="W132" s="384">
        <v>0</v>
      </c>
      <c r="X132" s="385">
        <v>627310</v>
      </c>
      <c r="Y132" s="383">
        <v>522310</v>
      </c>
      <c r="Z132" s="383">
        <v>105000</v>
      </c>
      <c r="AA132" s="384">
        <v>0</v>
      </c>
      <c r="AB132" s="385">
        <v>650210</v>
      </c>
      <c r="AC132" s="383">
        <v>514210</v>
      </c>
      <c r="AD132" s="383">
        <v>136000</v>
      </c>
      <c r="AE132" s="384">
        <v>0</v>
      </c>
    </row>
    <row r="133" spans="1:31" ht="15.75">
      <c r="A133" s="159"/>
      <c r="B133" s="330">
        <v>1</v>
      </c>
      <c r="C133" s="158" t="s">
        <v>313</v>
      </c>
      <c r="D133" s="386">
        <v>109631</v>
      </c>
      <c r="E133" s="387">
        <v>109631</v>
      </c>
      <c r="F133" s="387">
        <v>0</v>
      </c>
      <c r="G133" s="388">
        <v>0</v>
      </c>
      <c r="H133" s="385">
        <v>109737.09</v>
      </c>
      <c r="I133" s="383">
        <v>109737.09</v>
      </c>
      <c r="J133" s="383">
        <v>0</v>
      </c>
      <c r="K133" s="384">
        <v>0</v>
      </c>
      <c r="L133" s="385">
        <v>117056</v>
      </c>
      <c r="M133" s="383">
        <v>117056</v>
      </c>
      <c r="N133" s="383">
        <v>0</v>
      </c>
      <c r="O133" s="384">
        <v>0</v>
      </c>
      <c r="P133" s="385">
        <v>114592.2</v>
      </c>
      <c r="Q133" s="383">
        <v>114592.2</v>
      </c>
      <c r="R133" s="383">
        <v>0</v>
      </c>
      <c r="S133" s="384">
        <v>0</v>
      </c>
      <c r="T133" s="385">
        <v>115500</v>
      </c>
      <c r="U133" s="383">
        <v>115500</v>
      </c>
      <c r="V133" s="383">
        <v>0</v>
      </c>
      <c r="W133" s="384">
        <v>0</v>
      </c>
      <c r="X133" s="385">
        <v>116500</v>
      </c>
      <c r="Y133" s="383">
        <v>116500</v>
      </c>
      <c r="Z133" s="383">
        <v>0</v>
      </c>
      <c r="AA133" s="384">
        <v>0</v>
      </c>
      <c r="AB133" s="385">
        <v>116500</v>
      </c>
      <c r="AC133" s="383">
        <v>116500</v>
      </c>
      <c r="AD133" s="383">
        <v>0</v>
      </c>
      <c r="AE133" s="384">
        <v>0</v>
      </c>
    </row>
    <row r="134" spans="1:31" ht="15.75">
      <c r="A134" s="159"/>
      <c r="B134" s="330">
        <v>2</v>
      </c>
      <c r="C134" s="158" t="s">
        <v>314</v>
      </c>
      <c r="D134" s="386">
        <v>2714.51</v>
      </c>
      <c r="E134" s="387">
        <v>2714.51</v>
      </c>
      <c r="F134" s="387">
        <v>0</v>
      </c>
      <c r="G134" s="388">
        <v>0</v>
      </c>
      <c r="H134" s="385">
        <v>2298.3200000000002</v>
      </c>
      <c r="I134" s="383">
        <v>2298.3200000000002</v>
      </c>
      <c r="J134" s="383">
        <v>0</v>
      </c>
      <c r="K134" s="384">
        <v>0</v>
      </c>
      <c r="L134" s="385">
        <v>4149</v>
      </c>
      <c r="M134" s="383">
        <v>4149</v>
      </c>
      <c r="N134" s="383">
        <v>0</v>
      </c>
      <c r="O134" s="384">
        <v>0</v>
      </c>
      <c r="P134" s="385">
        <v>3510.24</v>
      </c>
      <c r="Q134" s="383">
        <v>3510.24</v>
      </c>
      <c r="R134" s="383">
        <v>0</v>
      </c>
      <c r="S134" s="384">
        <v>0</v>
      </c>
      <c r="T134" s="385">
        <v>6650</v>
      </c>
      <c r="U134" s="383">
        <v>6650</v>
      </c>
      <c r="V134" s="383">
        <v>0</v>
      </c>
      <c r="W134" s="384">
        <v>0</v>
      </c>
      <c r="X134" s="385">
        <v>8750</v>
      </c>
      <c r="Y134" s="383">
        <v>8750</v>
      </c>
      <c r="Z134" s="383">
        <v>0</v>
      </c>
      <c r="AA134" s="384">
        <v>0</v>
      </c>
      <c r="AB134" s="385">
        <v>5750</v>
      </c>
      <c r="AC134" s="383">
        <v>5750</v>
      </c>
      <c r="AD134" s="383">
        <v>0</v>
      </c>
      <c r="AE134" s="384">
        <v>0</v>
      </c>
    </row>
    <row r="135" spans="1:31" ht="15.75">
      <c r="A135" s="159"/>
      <c r="B135" s="330">
        <v>3</v>
      </c>
      <c r="C135" s="158" t="s">
        <v>315</v>
      </c>
      <c r="D135" s="386">
        <v>321446.27999999991</v>
      </c>
      <c r="E135" s="387">
        <v>274746.27999999991</v>
      </c>
      <c r="F135" s="387">
        <v>46700</v>
      </c>
      <c r="G135" s="388">
        <v>0</v>
      </c>
      <c r="H135" s="385">
        <v>371608.09</v>
      </c>
      <c r="I135" s="383">
        <v>306520.09000000003</v>
      </c>
      <c r="J135" s="383">
        <v>65088</v>
      </c>
      <c r="K135" s="384">
        <v>0</v>
      </c>
      <c r="L135" s="385">
        <v>369217</v>
      </c>
      <c r="M135" s="383">
        <v>361422</v>
      </c>
      <c r="N135" s="383">
        <v>7795</v>
      </c>
      <c r="O135" s="384">
        <v>0</v>
      </c>
      <c r="P135" s="385">
        <v>360256.91</v>
      </c>
      <c r="Q135" s="383">
        <v>352462.29</v>
      </c>
      <c r="R135" s="383">
        <v>7794.62</v>
      </c>
      <c r="S135" s="384">
        <v>0</v>
      </c>
      <c r="T135" s="385">
        <v>387372</v>
      </c>
      <c r="U135" s="383">
        <v>383872</v>
      </c>
      <c r="V135" s="383">
        <v>3500</v>
      </c>
      <c r="W135" s="384">
        <v>0</v>
      </c>
      <c r="X135" s="385">
        <v>485660</v>
      </c>
      <c r="Y135" s="383">
        <v>380660</v>
      </c>
      <c r="Z135" s="383">
        <v>105000</v>
      </c>
      <c r="AA135" s="384">
        <v>0</v>
      </c>
      <c r="AB135" s="385">
        <v>511560</v>
      </c>
      <c r="AC135" s="383">
        <v>375560</v>
      </c>
      <c r="AD135" s="383">
        <v>136000</v>
      </c>
      <c r="AE135" s="384">
        <v>0</v>
      </c>
    </row>
    <row r="136" spans="1:31" ht="15.75">
      <c r="A136" s="159"/>
      <c r="B136" s="330">
        <v>4</v>
      </c>
      <c r="C136" s="158" t="s">
        <v>316</v>
      </c>
      <c r="D136" s="386">
        <v>10425</v>
      </c>
      <c r="E136" s="387">
        <v>10425</v>
      </c>
      <c r="F136" s="387">
        <v>0</v>
      </c>
      <c r="G136" s="388">
        <v>0</v>
      </c>
      <c r="H136" s="385">
        <v>11867.85</v>
      </c>
      <c r="I136" s="383">
        <v>11867.85</v>
      </c>
      <c r="J136" s="383">
        <v>0</v>
      </c>
      <c r="K136" s="384">
        <v>0</v>
      </c>
      <c r="L136" s="385">
        <v>16550</v>
      </c>
      <c r="M136" s="383">
        <v>16550</v>
      </c>
      <c r="N136" s="383">
        <v>0</v>
      </c>
      <c r="O136" s="384">
        <v>0</v>
      </c>
      <c r="P136" s="385">
        <v>14939.69</v>
      </c>
      <c r="Q136" s="383">
        <v>14939.69</v>
      </c>
      <c r="R136" s="383">
        <v>0</v>
      </c>
      <c r="S136" s="384">
        <v>0</v>
      </c>
      <c r="T136" s="385">
        <v>34120</v>
      </c>
      <c r="U136" s="383">
        <v>34120</v>
      </c>
      <c r="V136" s="383">
        <v>0</v>
      </c>
      <c r="W136" s="384">
        <v>0</v>
      </c>
      <c r="X136" s="385">
        <v>16400</v>
      </c>
      <c r="Y136" s="383">
        <v>16400</v>
      </c>
      <c r="Z136" s="383">
        <v>0</v>
      </c>
      <c r="AA136" s="384">
        <v>0</v>
      </c>
      <c r="AB136" s="385">
        <v>16400</v>
      </c>
      <c r="AC136" s="383">
        <v>16400</v>
      </c>
      <c r="AD136" s="383">
        <v>0</v>
      </c>
      <c r="AE136" s="384">
        <v>0</v>
      </c>
    </row>
    <row r="137" spans="1:31" ht="15.75">
      <c r="A137" s="159"/>
      <c r="B137" s="338" t="s">
        <v>317</v>
      </c>
      <c r="C137" s="158" t="s">
        <v>318</v>
      </c>
      <c r="D137" s="386">
        <v>3300</v>
      </c>
      <c r="E137" s="387">
        <v>3300</v>
      </c>
      <c r="F137" s="387">
        <v>0</v>
      </c>
      <c r="G137" s="388">
        <v>0</v>
      </c>
      <c r="H137" s="385">
        <v>0</v>
      </c>
      <c r="I137" s="383">
        <v>0</v>
      </c>
      <c r="J137" s="383">
        <v>0</v>
      </c>
      <c r="K137" s="384">
        <v>0</v>
      </c>
      <c r="L137" s="385">
        <v>6000</v>
      </c>
      <c r="M137" s="383">
        <v>6000</v>
      </c>
      <c r="N137" s="383">
        <v>0</v>
      </c>
      <c r="O137" s="384">
        <v>0</v>
      </c>
      <c r="P137" s="385">
        <v>3916.12</v>
      </c>
      <c r="Q137" s="383">
        <v>3916.12</v>
      </c>
      <c r="R137" s="383">
        <v>0</v>
      </c>
      <c r="S137" s="384">
        <v>0</v>
      </c>
      <c r="T137" s="385">
        <v>5000</v>
      </c>
      <c r="U137" s="383">
        <v>5000</v>
      </c>
      <c r="V137" s="383">
        <v>0</v>
      </c>
      <c r="W137" s="384">
        <v>0</v>
      </c>
      <c r="X137" s="385">
        <v>5000</v>
      </c>
      <c r="Y137" s="383">
        <v>5000</v>
      </c>
      <c r="Z137" s="383">
        <v>0</v>
      </c>
      <c r="AA137" s="384">
        <v>0</v>
      </c>
      <c r="AB137" s="385">
        <v>5000</v>
      </c>
      <c r="AC137" s="383">
        <v>5000</v>
      </c>
      <c r="AD137" s="383">
        <v>0</v>
      </c>
      <c r="AE137" s="384">
        <v>0</v>
      </c>
    </row>
    <row r="138" spans="1:31" ht="16.5" thickBot="1">
      <c r="A138" s="159"/>
      <c r="B138" s="334" t="s">
        <v>319</v>
      </c>
      <c r="C138" s="332" t="s">
        <v>534</v>
      </c>
      <c r="D138" s="386">
        <v>0</v>
      </c>
      <c r="E138" s="401">
        <v>0</v>
      </c>
      <c r="F138" s="401">
        <v>0</v>
      </c>
      <c r="G138" s="414">
        <v>0</v>
      </c>
      <c r="H138" s="398">
        <v>0</v>
      </c>
      <c r="I138" s="399">
        <v>0</v>
      </c>
      <c r="J138" s="399">
        <v>0</v>
      </c>
      <c r="K138" s="413">
        <v>0</v>
      </c>
      <c r="L138" s="398">
        <v>0</v>
      </c>
      <c r="M138" s="399">
        <v>0</v>
      </c>
      <c r="N138" s="399">
        <v>0</v>
      </c>
      <c r="O138" s="413">
        <v>0</v>
      </c>
      <c r="P138" s="398">
        <v>0</v>
      </c>
      <c r="Q138" s="399">
        <v>0</v>
      </c>
      <c r="R138" s="399">
        <v>0</v>
      </c>
      <c r="S138" s="413">
        <v>0</v>
      </c>
      <c r="T138" s="398">
        <v>5000</v>
      </c>
      <c r="U138" s="399">
        <v>5000</v>
      </c>
      <c r="V138" s="399">
        <v>0</v>
      </c>
      <c r="W138" s="413">
        <v>0</v>
      </c>
      <c r="X138" s="398">
        <v>7000</v>
      </c>
      <c r="Y138" s="399">
        <v>7000</v>
      </c>
      <c r="Z138" s="399">
        <v>0</v>
      </c>
      <c r="AA138" s="413">
        <v>0</v>
      </c>
      <c r="AB138" s="398">
        <v>7000</v>
      </c>
      <c r="AC138" s="399">
        <v>7000</v>
      </c>
      <c r="AD138" s="399">
        <v>0</v>
      </c>
      <c r="AE138" s="413">
        <v>0</v>
      </c>
    </row>
    <row r="139" spans="1:31" s="161" customFormat="1" ht="15.75">
      <c r="B139" s="364" t="s">
        <v>321</v>
      </c>
      <c r="C139" s="344"/>
      <c r="D139" s="380">
        <v>131261.37999999998</v>
      </c>
      <c r="E139" s="380">
        <v>131111.37999999998</v>
      </c>
      <c r="F139" s="380">
        <v>150</v>
      </c>
      <c r="G139" s="380">
        <v>0</v>
      </c>
      <c r="H139" s="381">
        <v>1395877.52</v>
      </c>
      <c r="I139" s="379">
        <v>182153.48000000004</v>
      </c>
      <c r="J139" s="379">
        <v>1213724.04</v>
      </c>
      <c r="K139" s="380">
        <v>0</v>
      </c>
      <c r="L139" s="381">
        <v>2405576</v>
      </c>
      <c r="M139" s="379">
        <v>324056</v>
      </c>
      <c r="N139" s="379">
        <v>1681520</v>
      </c>
      <c r="O139" s="380">
        <v>400000</v>
      </c>
      <c r="P139" s="381">
        <v>969061.67</v>
      </c>
      <c r="Q139" s="379">
        <v>312831.71000000002</v>
      </c>
      <c r="R139" s="379">
        <v>256229.96</v>
      </c>
      <c r="S139" s="380">
        <v>400000</v>
      </c>
      <c r="T139" s="381">
        <v>1015737</v>
      </c>
      <c r="U139" s="379">
        <v>211378</v>
      </c>
      <c r="V139" s="379">
        <v>804359</v>
      </c>
      <c r="W139" s="380">
        <v>0</v>
      </c>
      <c r="X139" s="381">
        <v>232730</v>
      </c>
      <c r="Y139" s="379">
        <v>198430</v>
      </c>
      <c r="Z139" s="379">
        <v>34300</v>
      </c>
      <c r="AA139" s="380">
        <v>0</v>
      </c>
      <c r="AB139" s="381">
        <v>240180</v>
      </c>
      <c r="AC139" s="379">
        <v>199180</v>
      </c>
      <c r="AD139" s="379">
        <v>41000</v>
      </c>
      <c r="AE139" s="380">
        <v>0</v>
      </c>
    </row>
    <row r="140" spans="1:31" ht="15.75">
      <c r="A140" s="159"/>
      <c r="B140" s="338" t="s">
        <v>322</v>
      </c>
      <c r="C140" s="158" t="s">
        <v>323</v>
      </c>
      <c r="D140" s="384">
        <v>98169.23</v>
      </c>
      <c r="E140" s="384">
        <v>98019.23</v>
      </c>
      <c r="F140" s="384">
        <v>150</v>
      </c>
      <c r="G140" s="384">
        <v>0</v>
      </c>
      <c r="H140" s="385">
        <v>1329526.97</v>
      </c>
      <c r="I140" s="383">
        <v>124788.53000000001</v>
      </c>
      <c r="J140" s="383">
        <v>1204738.44</v>
      </c>
      <c r="K140" s="384">
        <v>0</v>
      </c>
      <c r="L140" s="385">
        <v>2323509</v>
      </c>
      <c r="M140" s="383">
        <v>264640</v>
      </c>
      <c r="N140" s="383">
        <v>1658869</v>
      </c>
      <c r="O140" s="384">
        <v>400000</v>
      </c>
      <c r="P140" s="385">
        <v>893958.49</v>
      </c>
      <c r="Q140" s="383">
        <v>260379.41</v>
      </c>
      <c r="R140" s="383">
        <v>233579.08</v>
      </c>
      <c r="S140" s="384">
        <v>400000</v>
      </c>
      <c r="T140" s="385">
        <v>921007</v>
      </c>
      <c r="U140" s="383">
        <v>138148</v>
      </c>
      <c r="V140" s="383">
        <v>782859</v>
      </c>
      <c r="W140" s="384">
        <v>0</v>
      </c>
      <c r="X140" s="385">
        <v>141100</v>
      </c>
      <c r="Y140" s="383">
        <v>140100</v>
      </c>
      <c r="Z140" s="383">
        <v>1000</v>
      </c>
      <c r="AA140" s="384">
        <v>0</v>
      </c>
      <c r="AB140" s="385">
        <v>141100</v>
      </c>
      <c r="AC140" s="383">
        <v>140100</v>
      </c>
      <c r="AD140" s="383">
        <v>1000</v>
      </c>
      <c r="AE140" s="384">
        <v>0</v>
      </c>
    </row>
    <row r="141" spans="1:31" ht="15.75">
      <c r="A141" s="159"/>
      <c r="B141" s="330">
        <v>1</v>
      </c>
      <c r="C141" s="158" t="s">
        <v>324</v>
      </c>
      <c r="D141" s="386">
        <v>94419</v>
      </c>
      <c r="E141" s="387">
        <v>94419</v>
      </c>
      <c r="F141" s="387">
        <v>0</v>
      </c>
      <c r="G141" s="388">
        <v>0</v>
      </c>
      <c r="H141" s="385">
        <v>118743.24</v>
      </c>
      <c r="I141" s="383">
        <v>118743.24</v>
      </c>
      <c r="J141" s="383">
        <v>0</v>
      </c>
      <c r="K141" s="384">
        <v>0</v>
      </c>
      <c r="L141" s="385">
        <v>118198</v>
      </c>
      <c r="M141" s="383">
        <v>118198</v>
      </c>
      <c r="N141" s="383">
        <v>0</v>
      </c>
      <c r="O141" s="384">
        <v>0</v>
      </c>
      <c r="P141" s="385">
        <v>118014.66</v>
      </c>
      <c r="Q141" s="383">
        <v>118014.66</v>
      </c>
      <c r="R141" s="383">
        <v>0</v>
      </c>
      <c r="S141" s="384">
        <v>0</v>
      </c>
      <c r="T141" s="385">
        <v>133625</v>
      </c>
      <c r="U141" s="383">
        <v>132625</v>
      </c>
      <c r="V141" s="383">
        <v>1000</v>
      </c>
      <c r="W141" s="384">
        <v>0</v>
      </c>
      <c r="X141" s="385">
        <v>139500</v>
      </c>
      <c r="Y141" s="383">
        <v>138500</v>
      </c>
      <c r="Z141" s="383">
        <v>1000</v>
      </c>
      <c r="AA141" s="384">
        <v>0</v>
      </c>
      <c r="AB141" s="385">
        <v>139500</v>
      </c>
      <c r="AC141" s="383">
        <v>138500</v>
      </c>
      <c r="AD141" s="383">
        <v>1000</v>
      </c>
      <c r="AE141" s="384">
        <v>0</v>
      </c>
    </row>
    <row r="142" spans="1:31" ht="15.75">
      <c r="A142" s="159"/>
      <c r="B142" s="330">
        <v>2</v>
      </c>
      <c r="C142" s="158" t="s">
        <v>325</v>
      </c>
      <c r="D142" s="386">
        <v>0</v>
      </c>
      <c r="E142" s="387">
        <v>0</v>
      </c>
      <c r="F142" s="387">
        <v>0</v>
      </c>
      <c r="G142" s="388">
        <v>0</v>
      </c>
      <c r="H142" s="385">
        <v>0</v>
      </c>
      <c r="I142" s="383">
        <v>0</v>
      </c>
      <c r="J142" s="383">
        <v>0</v>
      </c>
      <c r="K142" s="384">
        <v>0</v>
      </c>
      <c r="L142" s="385">
        <v>450</v>
      </c>
      <c r="M142" s="383">
        <v>450</v>
      </c>
      <c r="N142" s="383">
        <v>0</v>
      </c>
      <c r="O142" s="384">
        <v>0</v>
      </c>
      <c r="P142" s="385">
        <v>450</v>
      </c>
      <c r="Q142" s="383">
        <v>450</v>
      </c>
      <c r="R142" s="383">
        <v>0</v>
      </c>
      <c r="S142" s="384">
        <v>0</v>
      </c>
      <c r="T142" s="385">
        <v>1000</v>
      </c>
      <c r="U142" s="383">
        <v>1000</v>
      </c>
      <c r="V142" s="383">
        <v>0</v>
      </c>
      <c r="W142" s="384">
        <v>0</v>
      </c>
      <c r="X142" s="385">
        <v>600</v>
      </c>
      <c r="Y142" s="383">
        <v>600</v>
      </c>
      <c r="Z142" s="383">
        <v>0</v>
      </c>
      <c r="AA142" s="384">
        <v>0</v>
      </c>
      <c r="AB142" s="385">
        <v>600</v>
      </c>
      <c r="AC142" s="383">
        <v>600</v>
      </c>
      <c r="AD142" s="383">
        <v>0</v>
      </c>
      <c r="AE142" s="384">
        <v>0</v>
      </c>
    </row>
    <row r="143" spans="1:31" ht="15.75">
      <c r="A143" s="159"/>
      <c r="B143" s="330">
        <v>3</v>
      </c>
      <c r="C143" s="158" t="s">
        <v>326</v>
      </c>
      <c r="D143" s="386">
        <v>934.03</v>
      </c>
      <c r="E143" s="387">
        <v>784.03</v>
      </c>
      <c r="F143" s="387">
        <v>150</v>
      </c>
      <c r="G143" s="388">
        <v>0</v>
      </c>
      <c r="H143" s="385">
        <v>1207661.96</v>
      </c>
      <c r="I143" s="383">
        <v>2923.52</v>
      </c>
      <c r="J143" s="383">
        <v>1204738.44</v>
      </c>
      <c r="K143" s="384">
        <v>0</v>
      </c>
      <c r="L143" s="385">
        <v>2203861</v>
      </c>
      <c r="M143" s="383">
        <v>144992</v>
      </c>
      <c r="N143" s="383">
        <v>1658869</v>
      </c>
      <c r="O143" s="384">
        <v>400000</v>
      </c>
      <c r="P143" s="385">
        <v>774898.01</v>
      </c>
      <c r="Q143" s="383">
        <v>141318.93</v>
      </c>
      <c r="R143" s="383">
        <v>233579.08</v>
      </c>
      <c r="S143" s="384">
        <v>400000</v>
      </c>
      <c r="T143" s="385">
        <v>785382</v>
      </c>
      <c r="U143" s="383">
        <v>3523</v>
      </c>
      <c r="V143" s="383">
        <v>781859</v>
      </c>
      <c r="W143" s="384">
        <v>0</v>
      </c>
      <c r="X143" s="385">
        <v>0</v>
      </c>
      <c r="Y143" s="383">
        <v>0</v>
      </c>
      <c r="Z143" s="383">
        <v>0</v>
      </c>
      <c r="AA143" s="384">
        <v>0</v>
      </c>
      <c r="AB143" s="385">
        <v>0</v>
      </c>
      <c r="AC143" s="383">
        <v>0</v>
      </c>
      <c r="AD143" s="383">
        <v>0</v>
      </c>
      <c r="AE143" s="384">
        <v>0</v>
      </c>
    </row>
    <row r="144" spans="1:31" ht="15.75">
      <c r="A144" s="159"/>
      <c r="B144" s="330">
        <v>4</v>
      </c>
      <c r="C144" s="158" t="s">
        <v>327</v>
      </c>
      <c r="D144" s="386">
        <v>2816.2</v>
      </c>
      <c r="E144" s="387">
        <v>2816.2</v>
      </c>
      <c r="F144" s="387">
        <v>0</v>
      </c>
      <c r="G144" s="388">
        <v>0</v>
      </c>
      <c r="H144" s="385">
        <v>3121.77</v>
      </c>
      <c r="I144" s="383">
        <v>3121.77</v>
      </c>
      <c r="J144" s="383">
        <v>0</v>
      </c>
      <c r="K144" s="384">
        <v>0</v>
      </c>
      <c r="L144" s="385">
        <v>1000</v>
      </c>
      <c r="M144" s="383">
        <v>1000</v>
      </c>
      <c r="N144" s="383">
        <v>0</v>
      </c>
      <c r="O144" s="384">
        <v>0</v>
      </c>
      <c r="P144" s="385">
        <v>595.82000000000005</v>
      </c>
      <c r="Q144" s="383">
        <v>595.82000000000005</v>
      </c>
      <c r="R144" s="383">
        <v>0</v>
      </c>
      <c r="S144" s="384">
        <v>0</v>
      </c>
      <c r="T144" s="385">
        <v>1000</v>
      </c>
      <c r="U144" s="383">
        <v>1000</v>
      </c>
      <c r="V144" s="383">
        <v>0</v>
      </c>
      <c r="W144" s="384">
        <v>0</v>
      </c>
      <c r="X144" s="385">
        <v>1000</v>
      </c>
      <c r="Y144" s="383">
        <v>1000</v>
      </c>
      <c r="Z144" s="383">
        <v>0</v>
      </c>
      <c r="AA144" s="384">
        <v>0</v>
      </c>
      <c r="AB144" s="385">
        <v>1000</v>
      </c>
      <c r="AC144" s="383">
        <v>1000</v>
      </c>
      <c r="AD144" s="383">
        <v>0</v>
      </c>
      <c r="AE144" s="384">
        <v>0</v>
      </c>
    </row>
    <row r="145" spans="1:31" ht="16.5">
      <c r="A145" s="159"/>
      <c r="B145" s="338" t="s">
        <v>328</v>
      </c>
      <c r="C145" s="162" t="s">
        <v>329</v>
      </c>
      <c r="D145" s="386">
        <v>0</v>
      </c>
      <c r="E145" s="387">
        <v>0</v>
      </c>
      <c r="F145" s="387">
        <v>0</v>
      </c>
      <c r="G145" s="388">
        <v>0</v>
      </c>
      <c r="H145" s="385">
        <v>5000</v>
      </c>
      <c r="I145" s="383">
        <v>5000</v>
      </c>
      <c r="J145" s="383">
        <v>0</v>
      </c>
      <c r="K145" s="384">
        <v>0</v>
      </c>
      <c r="L145" s="385">
        <v>7950</v>
      </c>
      <c r="M145" s="383">
        <v>7950</v>
      </c>
      <c r="N145" s="383">
        <v>0</v>
      </c>
      <c r="O145" s="384">
        <v>0</v>
      </c>
      <c r="P145" s="385">
        <v>7085</v>
      </c>
      <c r="Q145" s="383">
        <v>7085</v>
      </c>
      <c r="R145" s="383">
        <v>0</v>
      </c>
      <c r="S145" s="384">
        <v>0</v>
      </c>
      <c r="T145" s="385">
        <v>9000</v>
      </c>
      <c r="U145" s="383">
        <v>9000</v>
      </c>
      <c r="V145" s="383">
        <v>0</v>
      </c>
      <c r="W145" s="384">
        <v>0</v>
      </c>
      <c r="X145" s="385">
        <v>8000</v>
      </c>
      <c r="Y145" s="383">
        <v>8000</v>
      </c>
      <c r="Z145" s="383">
        <v>0</v>
      </c>
      <c r="AA145" s="384">
        <v>0</v>
      </c>
      <c r="AB145" s="385">
        <v>8000</v>
      </c>
      <c r="AC145" s="383">
        <v>8000</v>
      </c>
      <c r="AD145" s="383">
        <v>0</v>
      </c>
      <c r="AE145" s="384">
        <v>0</v>
      </c>
    </row>
    <row r="146" spans="1:31" ht="16.5">
      <c r="A146" s="163"/>
      <c r="B146" s="347" t="s">
        <v>330</v>
      </c>
      <c r="C146" s="162" t="s">
        <v>331</v>
      </c>
      <c r="D146" s="386">
        <v>4522.07</v>
      </c>
      <c r="E146" s="387">
        <v>4522.07</v>
      </c>
      <c r="F146" s="387">
        <v>0</v>
      </c>
      <c r="G146" s="388">
        <v>0</v>
      </c>
      <c r="H146" s="385">
        <v>14040.01</v>
      </c>
      <c r="I146" s="383">
        <v>5054.41</v>
      </c>
      <c r="J146" s="383">
        <v>8985.6</v>
      </c>
      <c r="K146" s="384">
        <v>0</v>
      </c>
      <c r="L146" s="385">
        <v>30811</v>
      </c>
      <c r="M146" s="383">
        <v>8160</v>
      </c>
      <c r="N146" s="383">
        <v>22651</v>
      </c>
      <c r="O146" s="384">
        <v>0</v>
      </c>
      <c r="P146" s="385">
        <v>29370.480000000003</v>
      </c>
      <c r="Q146" s="383">
        <v>6719.6</v>
      </c>
      <c r="R146" s="383">
        <v>22650.880000000001</v>
      </c>
      <c r="S146" s="384">
        <v>0</v>
      </c>
      <c r="T146" s="385">
        <v>15360</v>
      </c>
      <c r="U146" s="383">
        <v>6860</v>
      </c>
      <c r="V146" s="383">
        <v>8500</v>
      </c>
      <c r="W146" s="384">
        <v>0</v>
      </c>
      <c r="X146" s="385">
        <v>19660</v>
      </c>
      <c r="Y146" s="383">
        <v>7660</v>
      </c>
      <c r="Z146" s="383">
        <v>12000</v>
      </c>
      <c r="AA146" s="384">
        <v>0</v>
      </c>
      <c r="AB146" s="385">
        <v>22660</v>
      </c>
      <c r="AC146" s="383">
        <v>7660</v>
      </c>
      <c r="AD146" s="383">
        <v>15000</v>
      </c>
      <c r="AE146" s="384">
        <v>0</v>
      </c>
    </row>
    <row r="147" spans="1:31" ht="16.5">
      <c r="A147" s="163"/>
      <c r="B147" s="347" t="s">
        <v>332</v>
      </c>
      <c r="C147" s="162" t="s">
        <v>333</v>
      </c>
      <c r="D147" s="386">
        <v>77.87</v>
      </c>
      <c r="E147" s="387">
        <v>77.87</v>
      </c>
      <c r="F147" s="387">
        <v>0</v>
      </c>
      <c r="G147" s="388">
        <v>0</v>
      </c>
      <c r="H147" s="385">
        <v>73.819999999999993</v>
      </c>
      <c r="I147" s="383">
        <v>73.819999999999993</v>
      </c>
      <c r="J147" s="383">
        <v>0</v>
      </c>
      <c r="K147" s="384">
        <v>0</v>
      </c>
      <c r="L147" s="385">
        <v>700</v>
      </c>
      <c r="M147" s="383">
        <v>700</v>
      </c>
      <c r="N147" s="383">
        <v>0</v>
      </c>
      <c r="O147" s="384">
        <v>0</v>
      </c>
      <c r="P147" s="385">
        <v>596.64</v>
      </c>
      <c r="Q147" s="383">
        <v>596.64</v>
      </c>
      <c r="R147" s="383">
        <v>0</v>
      </c>
      <c r="S147" s="384">
        <v>0</v>
      </c>
      <c r="T147" s="385">
        <v>500</v>
      </c>
      <c r="U147" s="383">
        <v>500</v>
      </c>
      <c r="V147" s="383">
        <v>0</v>
      </c>
      <c r="W147" s="384">
        <v>0</v>
      </c>
      <c r="X147" s="385">
        <v>700</v>
      </c>
      <c r="Y147" s="383">
        <v>700</v>
      </c>
      <c r="Z147" s="383">
        <v>0</v>
      </c>
      <c r="AA147" s="384">
        <v>0</v>
      </c>
      <c r="AB147" s="385">
        <v>700</v>
      </c>
      <c r="AC147" s="383">
        <v>700</v>
      </c>
      <c r="AD147" s="383">
        <v>0</v>
      </c>
      <c r="AE147" s="384">
        <v>0</v>
      </c>
    </row>
    <row r="148" spans="1:31" ht="16.5">
      <c r="A148" s="163"/>
      <c r="B148" s="347" t="s">
        <v>334</v>
      </c>
      <c r="C148" s="162" t="s">
        <v>335</v>
      </c>
      <c r="D148" s="386">
        <v>15647.47</v>
      </c>
      <c r="E148" s="387">
        <v>15647.47</v>
      </c>
      <c r="F148" s="387">
        <v>0</v>
      </c>
      <c r="G148" s="388">
        <v>0</v>
      </c>
      <c r="H148" s="385">
        <v>20477.330000000002</v>
      </c>
      <c r="I148" s="383">
        <v>20477.330000000002</v>
      </c>
      <c r="J148" s="383">
        <v>0</v>
      </c>
      <c r="K148" s="384">
        <v>0</v>
      </c>
      <c r="L148" s="385">
        <v>26836</v>
      </c>
      <c r="M148" s="383">
        <v>26836</v>
      </c>
      <c r="N148" s="383">
        <v>0</v>
      </c>
      <c r="O148" s="384">
        <v>0</v>
      </c>
      <c r="P148" s="385">
        <v>26178.04</v>
      </c>
      <c r="Q148" s="383">
        <v>26178.04</v>
      </c>
      <c r="R148" s="383">
        <v>0</v>
      </c>
      <c r="S148" s="384">
        <v>0</v>
      </c>
      <c r="T148" s="385">
        <v>31200</v>
      </c>
      <c r="U148" s="383">
        <v>31200</v>
      </c>
      <c r="V148" s="383">
        <v>0</v>
      </c>
      <c r="W148" s="384">
        <v>0</v>
      </c>
      <c r="X148" s="385">
        <v>27000</v>
      </c>
      <c r="Y148" s="383">
        <v>27000</v>
      </c>
      <c r="Z148" s="383">
        <v>0</v>
      </c>
      <c r="AA148" s="384">
        <v>0</v>
      </c>
      <c r="AB148" s="385">
        <v>27000</v>
      </c>
      <c r="AC148" s="383">
        <v>27000</v>
      </c>
      <c r="AD148" s="383">
        <v>0</v>
      </c>
      <c r="AE148" s="384">
        <v>0</v>
      </c>
    </row>
    <row r="149" spans="1:31" ht="16.5">
      <c r="A149" s="163"/>
      <c r="B149" s="348" t="s">
        <v>336</v>
      </c>
      <c r="C149" s="349" t="s">
        <v>337</v>
      </c>
      <c r="D149" s="386">
        <v>12844.74</v>
      </c>
      <c r="E149" s="392">
        <v>12844.74</v>
      </c>
      <c r="F149" s="392">
        <v>0</v>
      </c>
      <c r="G149" s="393">
        <v>0</v>
      </c>
      <c r="H149" s="391">
        <v>26759.39</v>
      </c>
      <c r="I149" s="389">
        <v>26759.39</v>
      </c>
      <c r="J149" s="389">
        <v>0</v>
      </c>
      <c r="K149" s="390">
        <v>0</v>
      </c>
      <c r="L149" s="391">
        <v>15770</v>
      </c>
      <c r="M149" s="389">
        <v>15770</v>
      </c>
      <c r="N149" s="389">
        <v>0</v>
      </c>
      <c r="O149" s="390">
        <v>0</v>
      </c>
      <c r="P149" s="391">
        <v>11873.02</v>
      </c>
      <c r="Q149" s="389">
        <v>11873.02</v>
      </c>
      <c r="R149" s="389">
        <v>0</v>
      </c>
      <c r="S149" s="390">
        <v>0</v>
      </c>
      <c r="T149" s="391">
        <v>33670</v>
      </c>
      <c r="U149" s="389">
        <v>25670</v>
      </c>
      <c r="V149" s="389">
        <v>8000</v>
      </c>
      <c r="W149" s="390">
        <v>0</v>
      </c>
      <c r="X149" s="391">
        <v>36270</v>
      </c>
      <c r="Y149" s="389">
        <v>14970</v>
      </c>
      <c r="Z149" s="389">
        <v>21300</v>
      </c>
      <c r="AA149" s="390">
        <v>0</v>
      </c>
      <c r="AB149" s="391">
        <v>40720</v>
      </c>
      <c r="AC149" s="389">
        <v>15720</v>
      </c>
      <c r="AD149" s="389">
        <v>25000</v>
      </c>
      <c r="AE149" s="390">
        <v>0</v>
      </c>
    </row>
    <row r="150" spans="1:31" ht="16.5" thickBot="1">
      <c r="A150" s="163"/>
      <c r="B150" s="350" t="s">
        <v>338</v>
      </c>
      <c r="C150" s="332" t="s">
        <v>477</v>
      </c>
      <c r="D150" s="386">
        <v>0</v>
      </c>
      <c r="E150" s="401">
        <v>0</v>
      </c>
      <c r="F150" s="401">
        <v>0</v>
      </c>
      <c r="G150" s="402">
        <v>0</v>
      </c>
      <c r="H150" s="391">
        <v>0</v>
      </c>
      <c r="I150" s="389">
        <v>0</v>
      </c>
      <c r="J150" s="389">
        <v>0</v>
      </c>
      <c r="K150" s="390">
        <v>0</v>
      </c>
      <c r="L150" s="391">
        <v>0</v>
      </c>
      <c r="M150" s="389">
        <v>0</v>
      </c>
      <c r="N150" s="389">
        <v>0</v>
      </c>
      <c r="O150" s="390">
        <v>0</v>
      </c>
      <c r="P150" s="391">
        <v>0</v>
      </c>
      <c r="Q150" s="389">
        <v>0</v>
      </c>
      <c r="R150" s="389">
        <v>0</v>
      </c>
      <c r="S150" s="390">
        <v>0</v>
      </c>
      <c r="T150" s="391">
        <v>5000</v>
      </c>
      <c r="U150" s="389">
        <v>0</v>
      </c>
      <c r="V150" s="389">
        <v>5000</v>
      </c>
      <c r="W150" s="390">
        <v>0</v>
      </c>
      <c r="X150" s="391">
        <v>0</v>
      </c>
      <c r="Y150" s="389">
        <v>0</v>
      </c>
      <c r="Z150" s="389">
        <v>0</v>
      </c>
      <c r="AA150" s="390">
        <v>0</v>
      </c>
      <c r="AB150" s="391">
        <v>0</v>
      </c>
      <c r="AC150" s="389">
        <v>0</v>
      </c>
      <c r="AD150" s="389">
        <v>0</v>
      </c>
      <c r="AE150" s="390">
        <v>0</v>
      </c>
    </row>
    <row r="151" spans="1:31" s="161" customFormat="1" ht="15.75">
      <c r="A151" s="164"/>
      <c r="B151" s="366" t="s">
        <v>340</v>
      </c>
      <c r="C151" s="351" t="s">
        <v>341</v>
      </c>
      <c r="D151" s="380">
        <v>568946.19999999995</v>
      </c>
      <c r="E151" s="380">
        <v>554686.36</v>
      </c>
      <c r="F151" s="380">
        <v>14259.84</v>
      </c>
      <c r="G151" s="380">
        <v>0</v>
      </c>
      <c r="H151" s="415">
        <v>643234.6100000001</v>
      </c>
      <c r="I151" s="415">
        <v>580741.97000000009</v>
      </c>
      <c r="J151" s="415">
        <v>62492.639999999999</v>
      </c>
      <c r="K151" s="415">
        <v>0</v>
      </c>
      <c r="L151" s="415">
        <v>3221849</v>
      </c>
      <c r="M151" s="415">
        <v>588849</v>
      </c>
      <c r="N151" s="415">
        <v>2633000</v>
      </c>
      <c r="O151" s="415">
        <v>0</v>
      </c>
      <c r="P151" s="415">
        <v>1968079.6199999996</v>
      </c>
      <c r="Q151" s="415">
        <v>578119.87</v>
      </c>
      <c r="R151" s="415">
        <v>1389959.75</v>
      </c>
      <c r="S151" s="415">
        <v>0</v>
      </c>
      <c r="T151" s="415">
        <v>2154763</v>
      </c>
      <c r="U151" s="415">
        <v>682543</v>
      </c>
      <c r="V151" s="415">
        <v>1472220</v>
      </c>
      <c r="W151" s="415">
        <v>0</v>
      </c>
      <c r="X151" s="415">
        <v>911845</v>
      </c>
      <c r="Y151" s="415">
        <v>911845</v>
      </c>
      <c r="Z151" s="415">
        <v>0</v>
      </c>
      <c r="AA151" s="415">
        <v>0</v>
      </c>
      <c r="AB151" s="415">
        <v>937155</v>
      </c>
      <c r="AC151" s="415">
        <v>937155</v>
      </c>
      <c r="AD151" s="415">
        <v>0</v>
      </c>
      <c r="AE151" s="415">
        <v>0</v>
      </c>
    </row>
    <row r="152" spans="1:31" ht="15.75">
      <c r="A152" s="163"/>
      <c r="B152" s="338" t="s">
        <v>342</v>
      </c>
      <c r="C152" s="158" t="s">
        <v>343</v>
      </c>
      <c r="D152" s="384">
        <v>34492.82</v>
      </c>
      <c r="E152" s="384">
        <v>34492.82</v>
      </c>
      <c r="F152" s="384">
        <v>0</v>
      </c>
      <c r="G152" s="384">
        <v>0</v>
      </c>
      <c r="H152" s="416">
        <v>926.3</v>
      </c>
      <c r="I152" s="383">
        <v>926.3</v>
      </c>
      <c r="J152" s="383">
        <v>0</v>
      </c>
      <c r="K152" s="417">
        <v>0</v>
      </c>
      <c r="L152" s="416">
        <v>1000</v>
      </c>
      <c r="M152" s="383">
        <v>1000</v>
      </c>
      <c r="N152" s="383">
        <v>0</v>
      </c>
      <c r="O152" s="417">
        <v>0</v>
      </c>
      <c r="P152" s="416">
        <v>0</v>
      </c>
      <c r="Q152" s="383">
        <v>0</v>
      </c>
      <c r="R152" s="383">
        <v>0</v>
      </c>
      <c r="S152" s="417">
        <v>0</v>
      </c>
      <c r="T152" s="416">
        <v>1000</v>
      </c>
      <c r="U152" s="383">
        <v>1000</v>
      </c>
      <c r="V152" s="383">
        <v>0</v>
      </c>
      <c r="W152" s="417">
        <v>0</v>
      </c>
      <c r="X152" s="416">
        <v>1000</v>
      </c>
      <c r="Y152" s="383">
        <v>1000</v>
      </c>
      <c r="Z152" s="383">
        <v>0</v>
      </c>
      <c r="AA152" s="417">
        <v>0</v>
      </c>
      <c r="AB152" s="416">
        <v>1000</v>
      </c>
      <c r="AC152" s="383">
        <v>1000</v>
      </c>
      <c r="AD152" s="383">
        <v>0</v>
      </c>
      <c r="AE152" s="417">
        <v>0</v>
      </c>
    </row>
    <row r="153" spans="1:31" ht="15.75">
      <c r="A153" s="163"/>
      <c r="B153" s="330">
        <v>1</v>
      </c>
      <c r="C153" s="158" t="s">
        <v>344</v>
      </c>
      <c r="D153" s="386">
        <v>15210</v>
      </c>
      <c r="E153" s="387">
        <v>15210</v>
      </c>
      <c r="F153" s="387">
        <v>0</v>
      </c>
      <c r="G153" s="418">
        <v>0</v>
      </c>
      <c r="H153" s="416">
        <v>0</v>
      </c>
      <c r="I153" s="383">
        <v>0</v>
      </c>
      <c r="J153" s="383">
        <v>0</v>
      </c>
      <c r="K153" s="417">
        <v>0</v>
      </c>
      <c r="L153" s="416">
        <v>0</v>
      </c>
      <c r="M153" s="383">
        <v>0</v>
      </c>
      <c r="N153" s="383">
        <v>0</v>
      </c>
      <c r="O153" s="417">
        <v>0</v>
      </c>
      <c r="P153" s="416">
        <v>0</v>
      </c>
      <c r="Q153" s="383">
        <v>0</v>
      </c>
      <c r="R153" s="383">
        <v>0</v>
      </c>
      <c r="S153" s="417">
        <v>0</v>
      </c>
      <c r="T153" s="416">
        <v>0</v>
      </c>
      <c r="U153" s="383">
        <v>0</v>
      </c>
      <c r="V153" s="383">
        <v>0</v>
      </c>
      <c r="W153" s="417">
        <v>0</v>
      </c>
      <c r="X153" s="416">
        <v>0</v>
      </c>
      <c r="Y153" s="383">
        <v>0</v>
      </c>
      <c r="Z153" s="383">
        <v>0</v>
      </c>
      <c r="AA153" s="417">
        <v>0</v>
      </c>
      <c r="AB153" s="416">
        <v>0</v>
      </c>
      <c r="AC153" s="383">
        <v>0</v>
      </c>
      <c r="AD153" s="383">
        <v>0</v>
      </c>
      <c r="AE153" s="417">
        <v>0</v>
      </c>
    </row>
    <row r="154" spans="1:31" ht="15.75">
      <c r="A154" s="163"/>
      <c r="B154" s="330">
        <v>2</v>
      </c>
      <c r="C154" s="158" t="s">
        <v>345</v>
      </c>
      <c r="D154" s="386">
        <v>18000</v>
      </c>
      <c r="E154" s="387">
        <v>18000</v>
      </c>
      <c r="F154" s="387">
        <v>0</v>
      </c>
      <c r="G154" s="418">
        <v>0</v>
      </c>
      <c r="H154" s="416">
        <v>0</v>
      </c>
      <c r="I154" s="383">
        <v>0</v>
      </c>
      <c r="J154" s="383">
        <v>0</v>
      </c>
      <c r="K154" s="417">
        <v>0</v>
      </c>
      <c r="L154" s="416">
        <v>0</v>
      </c>
      <c r="M154" s="383">
        <v>0</v>
      </c>
      <c r="N154" s="383">
        <v>0</v>
      </c>
      <c r="O154" s="417">
        <v>0</v>
      </c>
      <c r="P154" s="416">
        <v>0</v>
      </c>
      <c r="Q154" s="383">
        <v>0</v>
      </c>
      <c r="R154" s="383">
        <v>0</v>
      </c>
      <c r="S154" s="417">
        <v>0</v>
      </c>
      <c r="T154" s="416">
        <v>0</v>
      </c>
      <c r="U154" s="383">
        <v>0</v>
      </c>
      <c r="V154" s="383">
        <v>0</v>
      </c>
      <c r="W154" s="417">
        <v>0</v>
      </c>
      <c r="X154" s="416">
        <v>0</v>
      </c>
      <c r="Y154" s="383">
        <v>0</v>
      </c>
      <c r="Z154" s="383">
        <v>0</v>
      </c>
      <c r="AA154" s="417">
        <v>0</v>
      </c>
      <c r="AB154" s="416">
        <v>0</v>
      </c>
      <c r="AC154" s="383">
        <v>0</v>
      </c>
      <c r="AD154" s="383">
        <v>0</v>
      </c>
      <c r="AE154" s="417">
        <v>0</v>
      </c>
    </row>
    <row r="155" spans="1:31" ht="15.75">
      <c r="A155" s="163"/>
      <c r="B155" s="330">
        <v>3</v>
      </c>
      <c r="C155" s="158" t="s">
        <v>346</v>
      </c>
      <c r="D155" s="386">
        <v>1282.82</v>
      </c>
      <c r="E155" s="387">
        <v>1282.82</v>
      </c>
      <c r="F155" s="387">
        <v>0</v>
      </c>
      <c r="G155" s="418">
        <v>0</v>
      </c>
      <c r="H155" s="416">
        <v>926.3</v>
      </c>
      <c r="I155" s="383">
        <v>926.3</v>
      </c>
      <c r="J155" s="383">
        <v>0</v>
      </c>
      <c r="K155" s="417">
        <v>0</v>
      </c>
      <c r="L155" s="416">
        <v>1000</v>
      </c>
      <c r="M155" s="383">
        <v>1000</v>
      </c>
      <c r="N155" s="383">
        <v>0</v>
      </c>
      <c r="O155" s="417">
        <v>0</v>
      </c>
      <c r="P155" s="416">
        <v>0</v>
      </c>
      <c r="Q155" s="383">
        <v>0</v>
      </c>
      <c r="R155" s="383">
        <v>0</v>
      </c>
      <c r="S155" s="417">
        <v>0</v>
      </c>
      <c r="T155" s="416">
        <v>1000</v>
      </c>
      <c r="U155" s="383">
        <v>1000</v>
      </c>
      <c r="V155" s="383">
        <v>0</v>
      </c>
      <c r="W155" s="417">
        <v>0</v>
      </c>
      <c r="X155" s="416">
        <v>1000</v>
      </c>
      <c r="Y155" s="383">
        <v>1000</v>
      </c>
      <c r="Z155" s="383">
        <v>0</v>
      </c>
      <c r="AA155" s="417">
        <v>0</v>
      </c>
      <c r="AB155" s="416">
        <v>1000</v>
      </c>
      <c r="AC155" s="383">
        <v>1000</v>
      </c>
      <c r="AD155" s="383">
        <v>0</v>
      </c>
      <c r="AE155" s="417">
        <v>0</v>
      </c>
    </row>
    <row r="156" spans="1:31" ht="15.75">
      <c r="A156" s="164"/>
      <c r="B156" s="338" t="s">
        <v>347</v>
      </c>
      <c r="C156" s="158" t="s">
        <v>348</v>
      </c>
      <c r="D156" s="384">
        <v>326578.67</v>
      </c>
      <c r="E156" s="384">
        <v>315061.67</v>
      </c>
      <c r="F156" s="384">
        <v>11517</v>
      </c>
      <c r="G156" s="384">
        <v>0</v>
      </c>
      <c r="H156" s="416">
        <v>6488.33</v>
      </c>
      <c r="I156" s="383">
        <v>6488.33</v>
      </c>
      <c r="J156" s="383">
        <v>0</v>
      </c>
      <c r="K156" s="417">
        <v>0</v>
      </c>
      <c r="L156" s="416">
        <v>10200</v>
      </c>
      <c r="M156" s="383">
        <v>10200</v>
      </c>
      <c r="N156" s="383">
        <v>0</v>
      </c>
      <c r="O156" s="417">
        <v>0</v>
      </c>
      <c r="P156" s="416">
        <v>8207.16</v>
      </c>
      <c r="Q156" s="383">
        <v>8207.16</v>
      </c>
      <c r="R156" s="383">
        <v>0</v>
      </c>
      <c r="S156" s="417">
        <v>0</v>
      </c>
      <c r="T156" s="416">
        <v>10000</v>
      </c>
      <c r="U156" s="383">
        <v>10000</v>
      </c>
      <c r="V156" s="383">
        <v>0</v>
      </c>
      <c r="W156" s="417">
        <v>0</v>
      </c>
      <c r="X156" s="416">
        <v>10000</v>
      </c>
      <c r="Y156" s="383">
        <v>10000</v>
      </c>
      <c r="Z156" s="383">
        <v>0</v>
      </c>
      <c r="AA156" s="417">
        <v>0</v>
      </c>
      <c r="AB156" s="416">
        <v>10000</v>
      </c>
      <c r="AC156" s="383">
        <v>10000</v>
      </c>
      <c r="AD156" s="383">
        <v>0</v>
      </c>
      <c r="AE156" s="417">
        <v>0</v>
      </c>
    </row>
    <row r="157" spans="1:31" ht="15.75">
      <c r="A157" s="164"/>
      <c r="B157" s="330">
        <v>1</v>
      </c>
      <c r="C157" s="158" t="s">
        <v>349</v>
      </c>
      <c r="D157" s="386">
        <v>237717</v>
      </c>
      <c r="E157" s="387">
        <v>226200</v>
      </c>
      <c r="F157" s="387">
        <v>11517</v>
      </c>
      <c r="G157" s="418">
        <v>0</v>
      </c>
      <c r="H157" s="416">
        <v>0</v>
      </c>
      <c r="I157" s="383"/>
      <c r="J157" s="383">
        <v>0</v>
      </c>
      <c r="K157" s="417">
        <v>0</v>
      </c>
      <c r="L157" s="416">
        <v>200</v>
      </c>
      <c r="M157" s="383">
        <v>200</v>
      </c>
      <c r="N157" s="383">
        <v>0</v>
      </c>
      <c r="O157" s="417">
        <v>0</v>
      </c>
      <c r="P157" s="416">
        <v>0</v>
      </c>
      <c r="Q157" s="383">
        <v>0</v>
      </c>
      <c r="R157" s="383">
        <v>0</v>
      </c>
      <c r="S157" s="417">
        <v>0</v>
      </c>
      <c r="T157" s="416">
        <v>0</v>
      </c>
      <c r="U157" s="383">
        <v>0</v>
      </c>
      <c r="V157" s="383">
        <v>0</v>
      </c>
      <c r="W157" s="417">
        <v>0</v>
      </c>
      <c r="X157" s="416">
        <v>0</v>
      </c>
      <c r="Y157" s="383">
        <v>0</v>
      </c>
      <c r="Z157" s="383">
        <v>0</v>
      </c>
      <c r="AA157" s="417">
        <v>0</v>
      </c>
      <c r="AB157" s="416">
        <v>0</v>
      </c>
      <c r="AC157" s="383">
        <v>0</v>
      </c>
      <c r="AD157" s="383">
        <v>0</v>
      </c>
      <c r="AE157" s="417">
        <v>0</v>
      </c>
    </row>
    <row r="158" spans="1:31" ht="15.75">
      <c r="A158" s="164"/>
      <c r="B158" s="330">
        <v>2</v>
      </c>
      <c r="C158" s="158" t="s">
        <v>350</v>
      </c>
      <c r="D158" s="386">
        <v>52150</v>
      </c>
      <c r="E158" s="387">
        <v>52150</v>
      </c>
      <c r="F158" s="387">
        <v>0</v>
      </c>
      <c r="G158" s="418">
        <v>0</v>
      </c>
      <c r="H158" s="416">
        <v>0</v>
      </c>
      <c r="I158" s="383">
        <v>0</v>
      </c>
      <c r="J158" s="383">
        <v>0</v>
      </c>
      <c r="K158" s="417">
        <v>0</v>
      </c>
      <c r="L158" s="416">
        <v>0</v>
      </c>
      <c r="M158" s="383">
        <v>0</v>
      </c>
      <c r="N158" s="383">
        <v>0</v>
      </c>
      <c r="O158" s="417">
        <v>0</v>
      </c>
      <c r="P158" s="416">
        <v>0</v>
      </c>
      <c r="Q158" s="383">
        <v>0</v>
      </c>
      <c r="R158" s="383">
        <v>0</v>
      </c>
      <c r="S158" s="417">
        <v>0</v>
      </c>
      <c r="T158" s="416">
        <v>0</v>
      </c>
      <c r="U158" s="383">
        <v>0</v>
      </c>
      <c r="V158" s="383">
        <v>0</v>
      </c>
      <c r="W158" s="417">
        <v>0</v>
      </c>
      <c r="X158" s="416">
        <v>0</v>
      </c>
      <c r="Y158" s="383">
        <v>0</v>
      </c>
      <c r="Z158" s="383">
        <v>0</v>
      </c>
      <c r="AA158" s="417">
        <v>0</v>
      </c>
      <c r="AB158" s="416">
        <v>0</v>
      </c>
      <c r="AC158" s="383">
        <v>0</v>
      </c>
      <c r="AD158" s="383">
        <v>0</v>
      </c>
      <c r="AE158" s="417">
        <v>0</v>
      </c>
    </row>
    <row r="159" spans="1:31" ht="15.75">
      <c r="A159" s="164"/>
      <c r="B159" s="330">
        <v>3</v>
      </c>
      <c r="C159" s="158" t="s">
        <v>351</v>
      </c>
      <c r="D159" s="386">
        <v>10011.67</v>
      </c>
      <c r="E159" s="387">
        <v>10011.67</v>
      </c>
      <c r="F159" s="387">
        <v>0</v>
      </c>
      <c r="G159" s="418">
        <v>0</v>
      </c>
      <c r="H159" s="416">
        <v>6488.33</v>
      </c>
      <c r="I159" s="383">
        <v>6488.33</v>
      </c>
      <c r="J159" s="383">
        <v>0</v>
      </c>
      <c r="K159" s="417">
        <v>0</v>
      </c>
      <c r="L159" s="416">
        <v>10000</v>
      </c>
      <c r="M159" s="383">
        <v>10000</v>
      </c>
      <c r="N159" s="383">
        <v>0</v>
      </c>
      <c r="O159" s="417">
        <v>0</v>
      </c>
      <c r="P159" s="416">
        <v>8207.16</v>
      </c>
      <c r="Q159" s="383">
        <v>8207.16</v>
      </c>
      <c r="R159" s="383">
        <v>0</v>
      </c>
      <c r="S159" s="417">
        <v>0</v>
      </c>
      <c r="T159" s="416">
        <v>10000</v>
      </c>
      <c r="U159" s="383">
        <v>10000</v>
      </c>
      <c r="V159" s="383">
        <v>0</v>
      </c>
      <c r="W159" s="417">
        <v>0</v>
      </c>
      <c r="X159" s="416">
        <v>10000</v>
      </c>
      <c r="Y159" s="383">
        <v>10000</v>
      </c>
      <c r="Z159" s="383">
        <v>0</v>
      </c>
      <c r="AA159" s="417">
        <v>0</v>
      </c>
      <c r="AB159" s="416">
        <v>10000</v>
      </c>
      <c r="AC159" s="383">
        <v>10000</v>
      </c>
      <c r="AD159" s="383">
        <v>0</v>
      </c>
      <c r="AE159" s="417">
        <v>0</v>
      </c>
    </row>
    <row r="160" spans="1:31" ht="15.75">
      <c r="A160" s="164"/>
      <c r="B160" s="330">
        <v>4</v>
      </c>
      <c r="C160" s="158" t="s">
        <v>352</v>
      </c>
      <c r="D160" s="386">
        <v>26700</v>
      </c>
      <c r="E160" s="387">
        <v>26700</v>
      </c>
      <c r="F160" s="387">
        <v>0</v>
      </c>
      <c r="G160" s="418">
        <v>0</v>
      </c>
      <c r="H160" s="416">
        <v>0</v>
      </c>
      <c r="I160" s="383">
        <v>0</v>
      </c>
      <c r="J160" s="383">
        <v>0</v>
      </c>
      <c r="K160" s="417">
        <v>0</v>
      </c>
      <c r="L160" s="416">
        <v>0</v>
      </c>
      <c r="M160" s="383">
        <v>0</v>
      </c>
      <c r="N160" s="383">
        <v>0</v>
      </c>
      <c r="O160" s="417">
        <v>0</v>
      </c>
      <c r="P160" s="416">
        <v>0</v>
      </c>
      <c r="Q160" s="383">
        <v>0</v>
      </c>
      <c r="R160" s="383">
        <v>0</v>
      </c>
      <c r="S160" s="417">
        <v>0</v>
      </c>
      <c r="T160" s="416">
        <v>0</v>
      </c>
      <c r="U160" s="383">
        <v>0</v>
      </c>
      <c r="V160" s="383">
        <v>0</v>
      </c>
      <c r="W160" s="417">
        <v>0</v>
      </c>
      <c r="X160" s="416">
        <v>0</v>
      </c>
      <c r="Y160" s="383">
        <v>0</v>
      </c>
      <c r="Z160" s="383">
        <v>0</v>
      </c>
      <c r="AA160" s="417">
        <v>0</v>
      </c>
      <c r="AB160" s="416">
        <v>0</v>
      </c>
      <c r="AC160" s="383">
        <v>0</v>
      </c>
      <c r="AD160" s="383">
        <v>0</v>
      </c>
      <c r="AE160" s="417">
        <v>0</v>
      </c>
    </row>
    <row r="161" spans="1:31" ht="15.75">
      <c r="A161" s="156"/>
      <c r="B161" s="338" t="s">
        <v>353</v>
      </c>
      <c r="C161" s="158" t="s">
        <v>354</v>
      </c>
      <c r="D161" s="384">
        <v>161222.84</v>
      </c>
      <c r="E161" s="384">
        <v>158480</v>
      </c>
      <c r="F161" s="384">
        <v>2742.84</v>
      </c>
      <c r="G161" s="384">
        <v>0</v>
      </c>
      <c r="H161" s="416">
        <v>62492.639999999999</v>
      </c>
      <c r="I161" s="383">
        <v>0</v>
      </c>
      <c r="J161" s="383">
        <v>62492.639999999999</v>
      </c>
      <c r="K161" s="417">
        <v>0</v>
      </c>
      <c r="L161" s="416">
        <v>2633000</v>
      </c>
      <c r="M161" s="383">
        <v>0</v>
      </c>
      <c r="N161" s="383">
        <v>2633000</v>
      </c>
      <c r="O161" s="417">
        <v>0</v>
      </c>
      <c r="P161" s="416">
        <v>1389959.75</v>
      </c>
      <c r="Q161" s="383">
        <v>0</v>
      </c>
      <c r="R161" s="383">
        <v>1389959.75</v>
      </c>
      <c r="S161" s="417">
        <v>0</v>
      </c>
      <c r="T161" s="416">
        <v>1572220</v>
      </c>
      <c r="U161" s="383">
        <v>100000</v>
      </c>
      <c r="V161" s="383">
        <v>1472220</v>
      </c>
      <c r="W161" s="417">
        <v>0</v>
      </c>
      <c r="X161" s="416">
        <v>400000</v>
      </c>
      <c r="Y161" s="383">
        <v>400000</v>
      </c>
      <c r="Z161" s="383">
        <v>0</v>
      </c>
      <c r="AA161" s="417">
        <v>0</v>
      </c>
      <c r="AB161" s="416">
        <v>400000</v>
      </c>
      <c r="AC161" s="383">
        <v>400000</v>
      </c>
      <c r="AD161" s="383">
        <v>0</v>
      </c>
      <c r="AE161" s="417">
        <v>0</v>
      </c>
    </row>
    <row r="162" spans="1:31" ht="15.75">
      <c r="A162" s="159"/>
      <c r="B162" s="330">
        <v>1</v>
      </c>
      <c r="C162" s="158" t="s">
        <v>355</v>
      </c>
      <c r="D162" s="386">
        <v>32570</v>
      </c>
      <c r="E162" s="387">
        <v>32570</v>
      </c>
      <c r="F162" s="387">
        <v>0</v>
      </c>
      <c r="G162" s="418">
        <v>0</v>
      </c>
      <c r="H162" s="416">
        <v>0</v>
      </c>
      <c r="I162" s="383">
        <v>0</v>
      </c>
      <c r="J162" s="383">
        <v>0</v>
      </c>
      <c r="K162" s="417">
        <v>0</v>
      </c>
      <c r="L162" s="416">
        <v>0</v>
      </c>
      <c r="M162" s="383">
        <v>0</v>
      </c>
      <c r="N162" s="383">
        <v>0</v>
      </c>
      <c r="O162" s="417">
        <v>0</v>
      </c>
      <c r="P162" s="416">
        <v>0</v>
      </c>
      <c r="Q162" s="383">
        <v>0</v>
      </c>
      <c r="R162" s="383">
        <v>0</v>
      </c>
      <c r="S162" s="417">
        <v>0</v>
      </c>
      <c r="T162" s="416">
        <v>0</v>
      </c>
      <c r="U162" s="383">
        <v>0</v>
      </c>
      <c r="V162" s="383">
        <v>0</v>
      </c>
      <c r="W162" s="417">
        <v>0</v>
      </c>
      <c r="X162" s="416">
        <v>0</v>
      </c>
      <c r="Y162" s="383">
        <v>0</v>
      </c>
      <c r="Z162" s="383">
        <v>0</v>
      </c>
      <c r="AA162" s="417">
        <v>0</v>
      </c>
      <c r="AB162" s="416">
        <v>0</v>
      </c>
      <c r="AC162" s="383">
        <v>0</v>
      </c>
      <c r="AD162" s="383">
        <v>0</v>
      </c>
      <c r="AE162" s="417">
        <v>0</v>
      </c>
    </row>
    <row r="163" spans="1:31" ht="15.75">
      <c r="A163" s="159"/>
      <c r="B163" s="330">
        <v>2</v>
      </c>
      <c r="C163" s="158" t="s">
        <v>356</v>
      </c>
      <c r="D163" s="386">
        <v>40310</v>
      </c>
      <c r="E163" s="387">
        <v>40310</v>
      </c>
      <c r="F163" s="387">
        <v>0</v>
      </c>
      <c r="G163" s="418">
        <v>0</v>
      </c>
      <c r="H163" s="416">
        <v>0</v>
      </c>
      <c r="I163" s="383">
        <v>0</v>
      </c>
      <c r="J163" s="383">
        <v>0</v>
      </c>
      <c r="K163" s="417">
        <v>0</v>
      </c>
      <c r="L163" s="416">
        <v>0</v>
      </c>
      <c r="M163" s="383">
        <v>0</v>
      </c>
      <c r="N163" s="383">
        <v>0</v>
      </c>
      <c r="O163" s="417">
        <v>0</v>
      </c>
      <c r="P163" s="416">
        <v>0</v>
      </c>
      <c r="Q163" s="383">
        <v>0</v>
      </c>
      <c r="R163" s="383">
        <v>0</v>
      </c>
      <c r="S163" s="417">
        <v>0</v>
      </c>
      <c r="T163" s="416">
        <v>0</v>
      </c>
      <c r="U163" s="383">
        <v>0</v>
      </c>
      <c r="V163" s="383">
        <v>0</v>
      </c>
      <c r="W163" s="417">
        <v>0</v>
      </c>
      <c r="X163" s="416">
        <v>0</v>
      </c>
      <c r="Y163" s="383">
        <v>0</v>
      </c>
      <c r="Z163" s="383">
        <v>0</v>
      </c>
      <c r="AA163" s="417">
        <v>0</v>
      </c>
      <c r="AB163" s="416">
        <v>0</v>
      </c>
      <c r="AC163" s="383">
        <v>0</v>
      </c>
      <c r="AD163" s="383">
        <v>0</v>
      </c>
      <c r="AE163" s="417">
        <v>0</v>
      </c>
    </row>
    <row r="164" spans="1:31" ht="15.75">
      <c r="A164" s="164"/>
      <c r="B164" s="330">
        <v>3</v>
      </c>
      <c r="C164" s="158" t="s">
        <v>357</v>
      </c>
      <c r="D164" s="386">
        <v>88342.84</v>
      </c>
      <c r="E164" s="387">
        <v>85600</v>
      </c>
      <c r="F164" s="387">
        <v>2742.84</v>
      </c>
      <c r="G164" s="418">
        <v>0</v>
      </c>
      <c r="H164" s="416">
        <v>62492.639999999999</v>
      </c>
      <c r="I164" s="383">
        <v>0</v>
      </c>
      <c r="J164" s="383">
        <v>62492.639999999999</v>
      </c>
      <c r="K164" s="417">
        <v>0</v>
      </c>
      <c r="L164" s="416">
        <v>2633000</v>
      </c>
      <c r="M164" s="383">
        <v>0</v>
      </c>
      <c r="N164" s="383">
        <v>2633000</v>
      </c>
      <c r="O164" s="417">
        <v>0</v>
      </c>
      <c r="P164" s="416">
        <v>1389959.75</v>
      </c>
      <c r="Q164" s="383">
        <v>0</v>
      </c>
      <c r="R164" s="383">
        <v>1389959.75</v>
      </c>
      <c r="S164" s="417">
        <v>0</v>
      </c>
      <c r="T164" s="416">
        <v>1572220</v>
      </c>
      <c r="U164" s="383">
        <v>100000</v>
      </c>
      <c r="V164" s="383">
        <v>1472220</v>
      </c>
      <c r="W164" s="417">
        <v>0</v>
      </c>
      <c r="X164" s="416">
        <v>400000</v>
      </c>
      <c r="Y164" s="383">
        <v>400000</v>
      </c>
      <c r="Z164" s="383">
        <v>0</v>
      </c>
      <c r="AA164" s="417">
        <v>0</v>
      </c>
      <c r="AB164" s="416">
        <v>400000</v>
      </c>
      <c r="AC164" s="383">
        <v>400000</v>
      </c>
      <c r="AD164" s="383">
        <v>0</v>
      </c>
      <c r="AE164" s="417">
        <v>0</v>
      </c>
    </row>
    <row r="165" spans="1:31" ht="15.75">
      <c r="A165" s="159"/>
      <c r="B165" s="338" t="s">
        <v>358</v>
      </c>
      <c r="C165" s="158" t="s">
        <v>359</v>
      </c>
      <c r="D165" s="384">
        <v>25010</v>
      </c>
      <c r="E165" s="384">
        <v>25010</v>
      </c>
      <c r="F165" s="384">
        <v>0</v>
      </c>
      <c r="G165" s="384">
        <v>0</v>
      </c>
      <c r="H165" s="416">
        <v>0</v>
      </c>
      <c r="I165" s="383">
        <v>0</v>
      </c>
      <c r="J165" s="383">
        <v>0</v>
      </c>
      <c r="K165" s="417">
        <v>0</v>
      </c>
      <c r="L165" s="416">
        <v>0</v>
      </c>
      <c r="M165" s="383">
        <v>0</v>
      </c>
      <c r="N165" s="383">
        <v>0</v>
      </c>
      <c r="O165" s="417">
        <v>0</v>
      </c>
      <c r="P165" s="416">
        <v>0</v>
      </c>
      <c r="Q165" s="383">
        <v>0</v>
      </c>
      <c r="R165" s="383">
        <v>0</v>
      </c>
      <c r="S165" s="417">
        <v>0</v>
      </c>
      <c r="T165" s="416">
        <v>0</v>
      </c>
      <c r="U165" s="383">
        <v>0</v>
      </c>
      <c r="V165" s="383">
        <v>0</v>
      </c>
      <c r="W165" s="417">
        <v>0</v>
      </c>
      <c r="X165" s="416">
        <v>0</v>
      </c>
      <c r="Y165" s="383">
        <v>0</v>
      </c>
      <c r="Z165" s="383">
        <v>0</v>
      </c>
      <c r="AA165" s="417">
        <v>0</v>
      </c>
      <c r="AB165" s="416">
        <v>0</v>
      </c>
      <c r="AC165" s="383">
        <v>0</v>
      </c>
      <c r="AD165" s="383">
        <v>0</v>
      </c>
      <c r="AE165" s="417">
        <v>0</v>
      </c>
    </row>
    <row r="166" spans="1:31" ht="15.75">
      <c r="A166" s="159"/>
      <c r="B166" s="330">
        <v>1</v>
      </c>
      <c r="C166" s="158" t="s">
        <v>360</v>
      </c>
      <c r="D166" s="386">
        <v>18020</v>
      </c>
      <c r="E166" s="387">
        <v>18020</v>
      </c>
      <c r="F166" s="387">
        <v>0</v>
      </c>
      <c r="G166" s="418">
        <v>0</v>
      </c>
      <c r="H166" s="416">
        <v>0</v>
      </c>
      <c r="I166" s="383">
        <v>0</v>
      </c>
      <c r="J166" s="383">
        <v>0</v>
      </c>
      <c r="K166" s="417">
        <v>0</v>
      </c>
      <c r="L166" s="416">
        <v>0</v>
      </c>
      <c r="M166" s="383">
        <v>0</v>
      </c>
      <c r="N166" s="383">
        <v>0</v>
      </c>
      <c r="O166" s="417">
        <v>0</v>
      </c>
      <c r="P166" s="416">
        <v>0</v>
      </c>
      <c r="Q166" s="383">
        <v>0</v>
      </c>
      <c r="R166" s="383">
        <v>0</v>
      </c>
      <c r="S166" s="417">
        <v>0</v>
      </c>
      <c r="T166" s="416">
        <v>0</v>
      </c>
      <c r="U166" s="383">
        <v>0</v>
      </c>
      <c r="V166" s="383">
        <v>0</v>
      </c>
      <c r="W166" s="417">
        <v>0</v>
      </c>
      <c r="X166" s="416">
        <v>0</v>
      </c>
      <c r="Y166" s="383">
        <v>0</v>
      </c>
      <c r="Z166" s="383">
        <v>0</v>
      </c>
      <c r="AA166" s="417">
        <v>0</v>
      </c>
      <c r="AB166" s="416">
        <v>0</v>
      </c>
      <c r="AC166" s="383">
        <v>0</v>
      </c>
      <c r="AD166" s="383">
        <v>0</v>
      </c>
      <c r="AE166" s="417">
        <v>0</v>
      </c>
    </row>
    <row r="167" spans="1:31" ht="15.75">
      <c r="A167" s="159"/>
      <c r="B167" s="330">
        <v>2</v>
      </c>
      <c r="C167" s="158" t="s">
        <v>361</v>
      </c>
      <c r="D167" s="386">
        <v>0</v>
      </c>
      <c r="E167" s="387">
        <v>0</v>
      </c>
      <c r="F167" s="387">
        <v>0</v>
      </c>
      <c r="G167" s="418">
        <v>0</v>
      </c>
      <c r="H167" s="416">
        <v>0</v>
      </c>
      <c r="I167" s="383"/>
      <c r="J167" s="383">
        <v>0</v>
      </c>
      <c r="K167" s="417">
        <v>0</v>
      </c>
      <c r="L167" s="416">
        <v>0</v>
      </c>
      <c r="M167" s="383"/>
      <c r="N167" s="383">
        <v>0</v>
      </c>
      <c r="O167" s="417">
        <v>0</v>
      </c>
      <c r="P167" s="416">
        <v>0</v>
      </c>
      <c r="Q167" s="383">
        <v>0</v>
      </c>
      <c r="R167" s="383">
        <v>0</v>
      </c>
      <c r="S167" s="417">
        <v>0</v>
      </c>
      <c r="T167" s="416">
        <v>0</v>
      </c>
      <c r="U167" s="383">
        <v>0</v>
      </c>
      <c r="V167" s="383">
        <v>0</v>
      </c>
      <c r="W167" s="417">
        <v>0</v>
      </c>
      <c r="X167" s="416">
        <v>0</v>
      </c>
      <c r="Y167" s="383">
        <v>0</v>
      </c>
      <c r="Z167" s="383">
        <v>0</v>
      </c>
      <c r="AA167" s="417">
        <v>0</v>
      </c>
      <c r="AB167" s="416">
        <v>0</v>
      </c>
      <c r="AC167" s="383">
        <v>0</v>
      </c>
      <c r="AD167" s="383">
        <v>0</v>
      </c>
      <c r="AE167" s="417">
        <v>0</v>
      </c>
    </row>
    <row r="168" spans="1:31" ht="15.75">
      <c r="A168" s="159"/>
      <c r="B168" s="330">
        <v>3</v>
      </c>
      <c r="C168" s="158" t="s">
        <v>362</v>
      </c>
      <c r="D168" s="386">
        <v>6990</v>
      </c>
      <c r="E168" s="387">
        <v>6990</v>
      </c>
      <c r="F168" s="387">
        <v>0</v>
      </c>
      <c r="G168" s="418">
        <v>0</v>
      </c>
      <c r="H168" s="416">
        <v>0</v>
      </c>
      <c r="I168" s="383">
        <v>0</v>
      </c>
      <c r="J168" s="383">
        <v>0</v>
      </c>
      <c r="K168" s="417">
        <v>0</v>
      </c>
      <c r="L168" s="416">
        <v>0</v>
      </c>
      <c r="M168" s="383">
        <v>0</v>
      </c>
      <c r="N168" s="383">
        <v>0</v>
      </c>
      <c r="O168" s="417">
        <v>0</v>
      </c>
      <c r="P168" s="416">
        <v>0</v>
      </c>
      <c r="Q168" s="383">
        <v>0</v>
      </c>
      <c r="R168" s="383">
        <v>0</v>
      </c>
      <c r="S168" s="417">
        <v>0</v>
      </c>
      <c r="T168" s="416">
        <v>0</v>
      </c>
      <c r="U168" s="383">
        <v>0</v>
      </c>
      <c r="V168" s="383">
        <v>0</v>
      </c>
      <c r="W168" s="417">
        <v>0</v>
      </c>
      <c r="X168" s="416">
        <v>0</v>
      </c>
      <c r="Y168" s="383">
        <v>0</v>
      </c>
      <c r="Z168" s="383">
        <v>0</v>
      </c>
      <c r="AA168" s="417">
        <v>0</v>
      </c>
      <c r="AB168" s="416">
        <v>0</v>
      </c>
      <c r="AC168" s="383">
        <v>0</v>
      </c>
      <c r="AD168" s="383">
        <v>0</v>
      </c>
      <c r="AE168" s="417">
        <v>0</v>
      </c>
    </row>
    <row r="169" spans="1:31" ht="15.75">
      <c r="A169" s="159"/>
      <c r="B169" s="338" t="s">
        <v>363</v>
      </c>
      <c r="C169" s="158" t="s">
        <v>364</v>
      </c>
      <c r="D169" s="386">
        <v>6250</v>
      </c>
      <c r="E169" s="387">
        <v>6250</v>
      </c>
      <c r="F169" s="387">
        <v>0</v>
      </c>
      <c r="G169" s="418">
        <v>0</v>
      </c>
      <c r="H169" s="416">
        <v>0</v>
      </c>
      <c r="I169" s="383">
        <v>0</v>
      </c>
      <c r="J169" s="383">
        <v>0</v>
      </c>
      <c r="K169" s="417">
        <v>0</v>
      </c>
      <c r="L169" s="416">
        <v>0</v>
      </c>
      <c r="M169" s="383">
        <v>0</v>
      </c>
      <c r="N169" s="383">
        <v>0</v>
      </c>
      <c r="O169" s="417">
        <v>0</v>
      </c>
      <c r="P169" s="416">
        <v>0</v>
      </c>
      <c r="Q169" s="383">
        <v>0</v>
      </c>
      <c r="R169" s="383">
        <v>0</v>
      </c>
      <c r="S169" s="417">
        <v>0</v>
      </c>
      <c r="T169" s="416">
        <v>0</v>
      </c>
      <c r="U169" s="383">
        <v>0</v>
      </c>
      <c r="V169" s="383">
        <v>0</v>
      </c>
      <c r="W169" s="417">
        <v>0</v>
      </c>
      <c r="X169" s="416">
        <v>0</v>
      </c>
      <c r="Y169" s="383">
        <v>0</v>
      </c>
      <c r="Z169" s="383">
        <v>0</v>
      </c>
      <c r="AA169" s="417">
        <v>0</v>
      </c>
      <c r="AB169" s="416">
        <v>0</v>
      </c>
      <c r="AC169" s="383">
        <v>0</v>
      </c>
      <c r="AD169" s="383">
        <v>0</v>
      </c>
      <c r="AE169" s="417">
        <v>0</v>
      </c>
    </row>
    <row r="170" spans="1:31" ht="16.5">
      <c r="A170" s="163"/>
      <c r="B170" s="338" t="s">
        <v>365</v>
      </c>
      <c r="C170" s="162" t="s">
        <v>366</v>
      </c>
      <c r="D170" s="386">
        <v>10946.4</v>
      </c>
      <c r="E170" s="387">
        <v>10946.4</v>
      </c>
      <c r="F170" s="387">
        <v>0</v>
      </c>
      <c r="G170" s="418">
        <v>0</v>
      </c>
      <c r="H170" s="416">
        <v>10727.28</v>
      </c>
      <c r="I170" s="383">
        <v>10727.28</v>
      </c>
      <c r="J170" s="383">
        <v>0</v>
      </c>
      <c r="K170" s="417">
        <v>0</v>
      </c>
      <c r="L170" s="416">
        <v>18399</v>
      </c>
      <c r="M170" s="383">
        <v>18399</v>
      </c>
      <c r="N170" s="383">
        <v>0</v>
      </c>
      <c r="O170" s="417">
        <v>0</v>
      </c>
      <c r="P170" s="416">
        <v>13800.68</v>
      </c>
      <c r="Q170" s="383">
        <v>13800.68</v>
      </c>
      <c r="R170" s="383">
        <v>0</v>
      </c>
      <c r="S170" s="417">
        <v>0</v>
      </c>
      <c r="T170" s="416">
        <v>14026</v>
      </c>
      <c r="U170" s="383">
        <v>14026</v>
      </c>
      <c r="V170" s="383">
        <v>0</v>
      </c>
      <c r="W170" s="417">
        <v>0</v>
      </c>
      <c r="X170" s="416">
        <v>12350</v>
      </c>
      <c r="Y170" s="383">
        <v>12350</v>
      </c>
      <c r="Z170" s="383">
        <v>0</v>
      </c>
      <c r="AA170" s="417">
        <v>0</v>
      </c>
      <c r="AB170" s="416">
        <v>13350</v>
      </c>
      <c r="AC170" s="383">
        <v>13350</v>
      </c>
      <c r="AD170" s="383">
        <v>0</v>
      </c>
      <c r="AE170" s="417">
        <v>0</v>
      </c>
    </row>
    <row r="171" spans="1:31" ht="15.75">
      <c r="A171" s="159"/>
      <c r="B171" s="352" t="s">
        <v>367</v>
      </c>
      <c r="C171" s="346" t="s">
        <v>368</v>
      </c>
      <c r="D171" s="384">
        <v>4445.47</v>
      </c>
      <c r="E171" s="384">
        <v>4445.47</v>
      </c>
      <c r="F171" s="384">
        <v>0</v>
      </c>
      <c r="G171" s="384">
        <v>0</v>
      </c>
      <c r="H171" s="416">
        <v>22707</v>
      </c>
      <c r="I171" s="383">
        <v>22707</v>
      </c>
      <c r="J171" s="383">
        <v>0</v>
      </c>
      <c r="K171" s="417">
        <v>0</v>
      </c>
      <c r="L171" s="416">
        <v>26300</v>
      </c>
      <c r="M171" s="416">
        <v>26300</v>
      </c>
      <c r="N171" s="383">
        <v>0</v>
      </c>
      <c r="O171" s="417">
        <v>0</v>
      </c>
      <c r="P171" s="416">
        <v>23234.65</v>
      </c>
      <c r="Q171" s="383">
        <v>23234.65</v>
      </c>
      <c r="R171" s="383">
        <v>0</v>
      </c>
      <c r="S171" s="417">
        <v>0</v>
      </c>
      <c r="T171" s="416">
        <v>18437</v>
      </c>
      <c r="U171" s="383">
        <v>18437</v>
      </c>
      <c r="V171" s="383">
        <v>0</v>
      </c>
      <c r="W171" s="417">
        <v>0</v>
      </c>
      <c r="X171" s="416">
        <v>20115</v>
      </c>
      <c r="Y171" s="383">
        <v>20115</v>
      </c>
      <c r="Z171" s="383">
        <v>0</v>
      </c>
      <c r="AA171" s="417">
        <v>0</v>
      </c>
      <c r="AB171" s="416">
        <v>20115</v>
      </c>
      <c r="AC171" s="383">
        <v>20115</v>
      </c>
      <c r="AD171" s="383">
        <v>0</v>
      </c>
      <c r="AE171" s="417">
        <v>0</v>
      </c>
    </row>
    <row r="172" spans="1:31" ht="15.75">
      <c r="A172" s="159"/>
      <c r="B172" s="353">
        <v>1</v>
      </c>
      <c r="C172" s="297" t="s">
        <v>369</v>
      </c>
      <c r="D172" s="421">
        <v>4445.47</v>
      </c>
      <c r="E172" s="392">
        <v>4445.47</v>
      </c>
      <c r="F172" s="392">
        <v>0</v>
      </c>
      <c r="G172" s="422">
        <v>0</v>
      </c>
      <c r="H172" s="419">
        <v>22707</v>
      </c>
      <c r="I172" s="389">
        <v>22707</v>
      </c>
      <c r="J172" s="389">
        <v>0</v>
      </c>
      <c r="K172" s="420">
        <v>0</v>
      </c>
      <c r="L172" s="419">
        <v>26300</v>
      </c>
      <c r="M172" s="389">
        <v>26300</v>
      </c>
      <c r="N172" s="389">
        <v>0</v>
      </c>
      <c r="O172" s="420">
        <v>0</v>
      </c>
      <c r="P172" s="419">
        <v>23234.65</v>
      </c>
      <c r="Q172" s="389">
        <v>23234.65</v>
      </c>
      <c r="R172" s="389">
        <v>0</v>
      </c>
      <c r="S172" s="420">
        <v>0</v>
      </c>
      <c r="T172" s="419">
        <v>18437</v>
      </c>
      <c r="U172" s="389">
        <v>18437</v>
      </c>
      <c r="V172" s="389">
        <v>0</v>
      </c>
      <c r="W172" s="420">
        <v>0</v>
      </c>
      <c r="X172" s="419">
        <v>20115</v>
      </c>
      <c r="Y172" s="389">
        <v>20115</v>
      </c>
      <c r="Z172" s="389">
        <v>0</v>
      </c>
      <c r="AA172" s="420">
        <v>0</v>
      </c>
      <c r="AB172" s="419">
        <v>20115</v>
      </c>
      <c r="AC172" s="389">
        <v>20115</v>
      </c>
      <c r="AD172" s="389">
        <v>0</v>
      </c>
      <c r="AE172" s="420">
        <v>0</v>
      </c>
    </row>
    <row r="173" spans="1:31" ht="16.5">
      <c r="A173" s="163"/>
      <c r="B173" s="354" t="s">
        <v>370</v>
      </c>
      <c r="C173" s="355" t="s">
        <v>371</v>
      </c>
      <c r="D173" s="387">
        <v>0</v>
      </c>
      <c r="E173" s="387">
        <v>0</v>
      </c>
      <c r="F173" s="387">
        <v>0</v>
      </c>
      <c r="G173" s="418">
        <v>0</v>
      </c>
      <c r="H173" s="411">
        <v>0</v>
      </c>
      <c r="I173" s="387">
        <v>0</v>
      </c>
      <c r="J173" s="387">
        <v>0</v>
      </c>
      <c r="K173" s="388">
        <v>0</v>
      </c>
      <c r="L173" s="411">
        <v>0</v>
      </c>
      <c r="M173" s="387">
        <v>0</v>
      </c>
      <c r="N173" s="387">
        <v>0</v>
      </c>
      <c r="O173" s="388">
        <v>0</v>
      </c>
      <c r="P173" s="411">
        <v>0</v>
      </c>
      <c r="Q173" s="387">
        <v>0</v>
      </c>
      <c r="R173" s="387">
        <v>0</v>
      </c>
      <c r="S173" s="388">
        <v>0</v>
      </c>
      <c r="T173" s="411">
        <v>0</v>
      </c>
      <c r="U173" s="387">
        <v>0</v>
      </c>
      <c r="V173" s="387">
        <v>0</v>
      </c>
      <c r="W173" s="388">
        <v>0</v>
      </c>
      <c r="X173" s="411">
        <v>0</v>
      </c>
      <c r="Y173" s="387">
        <v>0</v>
      </c>
      <c r="Z173" s="387">
        <v>0</v>
      </c>
      <c r="AA173" s="388">
        <v>0</v>
      </c>
      <c r="AB173" s="411">
        <v>0</v>
      </c>
      <c r="AC173" s="387">
        <v>0</v>
      </c>
      <c r="AD173" s="387">
        <v>0</v>
      </c>
      <c r="AE173" s="388">
        <v>0</v>
      </c>
    </row>
    <row r="174" spans="1:31" ht="17.25" thickBot="1">
      <c r="A174" s="163"/>
      <c r="B174" s="340" t="s">
        <v>409</v>
      </c>
      <c r="C174" s="356" t="s">
        <v>410</v>
      </c>
      <c r="D174" s="387">
        <v>0</v>
      </c>
      <c r="E174" s="426">
        <v>0</v>
      </c>
      <c r="F174" s="426">
        <v>0</v>
      </c>
      <c r="G174" s="427">
        <v>0</v>
      </c>
      <c r="H174" s="423">
        <v>539893.06000000006</v>
      </c>
      <c r="I174" s="424">
        <v>539893.06000000006</v>
      </c>
      <c r="J174" s="424">
        <v>0</v>
      </c>
      <c r="K174" s="425">
        <v>0</v>
      </c>
      <c r="L174" s="423">
        <v>532950</v>
      </c>
      <c r="M174" s="424">
        <v>532950</v>
      </c>
      <c r="N174" s="424">
        <v>0</v>
      </c>
      <c r="O174" s="425">
        <v>0</v>
      </c>
      <c r="P174" s="423">
        <v>532877.38</v>
      </c>
      <c r="Q174" s="424">
        <v>532877.38</v>
      </c>
      <c r="R174" s="424">
        <v>0</v>
      </c>
      <c r="S174" s="425">
        <v>0</v>
      </c>
      <c r="T174" s="423">
        <v>539080</v>
      </c>
      <c r="U174" s="424">
        <v>539080</v>
      </c>
      <c r="V174" s="424">
        <v>0</v>
      </c>
      <c r="W174" s="425">
        <v>0</v>
      </c>
      <c r="X174" s="423">
        <v>468380</v>
      </c>
      <c r="Y174" s="424">
        <v>468380</v>
      </c>
      <c r="Z174" s="424">
        <v>0</v>
      </c>
      <c r="AA174" s="425">
        <v>0</v>
      </c>
      <c r="AB174" s="423">
        <v>492690</v>
      </c>
      <c r="AC174" s="424">
        <v>492690</v>
      </c>
      <c r="AD174" s="424">
        <v>0</v>
      </c>
      <c r="AE174" s="425">
        <v>0</v>
      </c>
    </row>
    <row r="175" spans="1:31" s="161" customFormat="1" ht="17.25" thickBot="1">
      <c r="A175" s="164"/>
      <c r="B175" s="367" t="s">
        <v>372</v>
      </c>
      <c r="C175" s="357"/>
      <c r="D175" s="430">
        <v>407863.45999999996</v>
      </c>
      <c r="E175" s="431">
        <v>289949.36</v>
      </c>
      <c r="F175" s="431">
        <v>0</v>
      </c>
      <c r="G175" s="431">
        <v>117914.1</v>
      </c>
      <c r="H175" s="428">
        <v>421123.37</v>
      </c>
      <c r="I175" s="429">
        <v>314017.08</v>
      </c>
      <c r="J175" s="429">
        <v>0</v>
      </c>
      <c r="K175" s="429">
        <v>107106.29</v>
      </c>
      <c r="L175" s="428">
        <v>400379</v>
      </c>
      <c r="M175" s="429">
        <v>310879</v>
      </c>
      <c r="N175" s="429">
        <v>0</v>
      </c>
      <c r="O175" s="429">
        <v>89500</v>
      </c>
      <c r="P175" s="428">
        <v>394165.15</v>
      </c>
      <c r="Q175" s="429">
        <v>305017.27</v>
      </c>
      <c r="R175" s="429">
        <v>0</v>
      </c>
      <c r="S175" s="429">
        <v>89147.88</v>
      </c>
      <c r="T175" s="428">
        <v>419450</v>
      </c>
      <c r="U175" s="429">
        <v>349450</v>
      </c>
      <c r="V175" s="429">
        <v>0</v>
      </c>
      <c r="W175" s="429">
        <v>70000</v>
      </c>
      <c r="X175" s="428">
        <v>404300</v>
      </c>
      <c r="Y175" s="429">
        <v>331600</v>
      </c>
      <c r="Z175" s="429">
        <v>0</v>
      </c>
      <c r="AA175" s="429">
        <v>72700</v>
      </c>
      <c r="AB175" s="428">
        <v>392600</v>
      </c>
      <c r="AC175" s="429">
        <v>329600</v>
      </c>
      <c r="AD175" s="429">
        <v>0</v>
      </c>
      <c r="AE175" s="429">
        <v>63000</v>
      </c>
    </row>
    <row r="176" spans="1:31" s="161" customFormat="1" ht="15.75">
      <c r="A176" s="164"/>
      <c r="B176" s="364" t="s">
        <v>373</v>
      </c>
      <c r="C176" s="344"/>
      <c r="D176" s="380">
        <v>1574526.6100000003</v>
      </c>
      <c r="E176" s="380">
        <v>1574526.6100000003</v>
      </c>
      <c r="F176" s="380">
        <v>0</v>
      </c>
      <c r="G176" s="380">
        <v>0</v>
      </c>
      <c r="H176" s="381">
        <v>1503962</v>
      </c>
      <c r="I176" s="379">
        <v>1495886</v>
      </c>
      <c r="J176" s="379">
        <v>8076</v>
      </c>
      <c r="K176" s="380">
        <v>0</v>
      </c>
      <c r="L176" s="381">
        <v>1357357</v>
      </c>
      <c r="M176" s="379">
        <v>1347857</v>
      </c>
      <c r="N176" s="379">
        <v>9500</v>
      </c>
      <c r="O176" s="379">
        <v>0</v>
      </c>
      <c r="P176" s="381">
        <v>1326479.1399999994</v>
      </c>
      <c r="Q176" s="379">
        <v>1321629.1399999994</v>
      </c>
      <c r="R176" s="379">
        <v>4850</v>
      </c>
      <c r="S176" s="380">
        <v>0</v>
      </c>
      <c r="T176" s="381">
        <v>1437557</v>
      </c>
      <c r="U176" s="379">
        <v>1264557</v>
      </c>
      <c r="V176" s="379">
        <v>0</v>
      </c>
      <c r="W176" s="380">
        <v>173000</v>
      </c>
      <c r="X176" s="381">
        <v>1557014</v>
      </c>
      <c r="Y176" s="379">
        <v>1271824</v>
      </c>
      <c r="Z176" s="379">
        <v>0</v>
      </c>
      <c r="AA176" s="380">
        <v>285190</v>
      </c>
      <c r="AB176" s="381">
        <v>1564126</v>
      </c>
      <c r="AC176" s="379">
        <v>1278936</v>
      </c>
      <c r="AD176" s="379">
        <v>0</v>
      </c>
      <c r="AE176" s="380">
        <v>285190</v>
      </c>
    </row>
    <row r="177" spans="1:31" ht="15" thickBot="1">
      <c r="A177" s="159"/>
      <c r="B177" s="354" t="s">
        <v>479</v>
      </c>
      <c r="C177" s="358" t="s">
        <v>533</v>
      </c>
      <c r="D177" s="386">
        <v>1132570.5700000003</v>
      </c>
      <c r="E177" s="387">
        <v>1132570.5700000003</v>
      </c>
      <c r="F177" s="387">
        <v>0</v>
      </c>
      <c r="G177" s="388">
        <v>0</v>
      </c>
      <c r="H177" s="385">
        <v>1082766</v>
      </c>
      <c r="I177" s="383">
        <v>1082766</v>
      </c>
      <c r="J177" s="383">
        <v>0</v>
      </c>
      <c r="K177" s="384">
        <v>0</v>
      </c>
      <c r="L177" s="385">
        <v>1237947</v>
      </c>
      <c r="M177" s="399">
        <v>1237947</v>
      </c>
      <c r="O177" s="384">
        <v>0</v>
      </c>
      <c r="P177" s="385">
        <v>1213530.1799999995</v>
      </c>
      <c r="Q177" s="383">
        <v>1213530.1799999995</v>
      </c>
      <c r="R177" s="383">
        <v>0</v>
      </c>
      <c r="S177" s="384">
        <v>0</v>
      </c>
      <c r="T177" s="385">
        <v>1192257</v>
      </c>
      <c r="U177" s="383">
        <v>1192257</v>
      </c>
      <c r="V177" s="383">
        <v>0</v>
      </c>
      <c r="W177" s="384">
        <v>0</v>
      </c>
      <c r="X177" s="385">
        <v>1201824</v>
      </c>
      <c r="Y177" s="383">
        <v>1201824</v>
      </c>
      <c r="Z177" s="383">
        <v>0</v>
      </c>
      <c r="AA177" s="384">
        <v>0</v>
      </c>
      <c r="AB177" s="385">
        <v>1208936</v>
      </c>
      <c r="AC177" s="383">
        <v>1208936</v>
      </c>
      <c r="AD177" s="383">
        <v>0</v>
      </c>
      <c r="AE177" s="384">
        <v>0</v>
      </c>
    </row>
    <row r="178" spans="1:31" ht="14.25">
      <c r="A178" s="159"/>
      <c r="B178" s="354" t="s">
        <v>480</v>
      </c>
      <c r="C178" s="358" t="s">
        <v>482</v>
      </c>
      <c r="D178" s="386">
        <v>441956.04</v>
      </c>
      <c r="E178" s="387">
        <v>441956.04</v>
      </c>
      <c r="F178" s="387">
        <v>0</v>
      </c>
      <c r="G178" s="388">
        <v>0</v>
      </c>
      <c r="H178" s="385">
        <v>421196</v>
      </c>
      <c r="I178" s="383">
        <v>413120</v>
      </c>
      <c r="J178" s="383">
        <v>8076</v>
      </c>
      <c r="K178" s="384">
        <v>0</v>
      </c>
      <c r="L178" s="385">
        <v>119410</v>
      </c>
      <c r="M178" s="383">
        <v>109910</v>
      </c>
      <c r="N178" s="383">
        <v>9500</v>
      </c>
      <c r="O178" s="384"/>
      <c r="P178" s="385">
        <v>112948.96</v>
      </c>
      <c r="Q178" s="383">
        <v>108098.96</v>
      </c>
      <c r="R178" s="383">
        <v>4850</v>
      </c>
      <c r="S178" s="384">
        <v>0</v>
      </c>
      <c r="T178" s="385">
        <v>0</v>
      </c>
      <c r="U178" s="383">
        <v>0</v>
      </c>
      <c r="V178" s="383">
        <v>0</v>
      </c>
      <c r="W178" s="384">
        <v>0</v>
      </c>
      <c r="X178" s="385">
        <v>0</v>
      </c>
      <c r="Y178" s="383">
        <v>0</v>
      </c>
      <c r="Z178" s="383">
        <v>0</v>
      </c>
      <c r="AA178" s="384">
        <v>0</v>
      </c>
      <c r="AB178" s="385">
        <v>0</v>
      </c>
      <c r="AC178" s="383">
        <v>0</v>
      </c>
      <c r="AD178" s="383">
        <v>0</v>
      </c>
      <c r="AE178" s="384">
        <v>0</v>
      </c>
    </row>
    <row r="179" spans="1:31" ht="15" thickBot="1">
      <c r="A179" s="163"/>
      <c r="B179" s="354" t="s">
        <v>481</v>
      </c>
      <c r="C179" s="359" t="s">
        <v>483</v>
      </c>
      <c r="D179" s="386">
        <v>0</v>
      </c>
      <c r="E179" s="401">
        <v>0</v>
      </c>
      <c r="F179" s="401">
        <v>0</v>
      </c>
      <c r="G179" s="402">
        <v>0</v>
      </c>
      <c r="H179" s="398">
        <v>0</v>
      </c>
      <c r="I179" s="399">
        <v>0</v>
      </c>
      <c r="J179" s="399">
        <v>0</v>
      </c>
      <c r="K179" s="400">
        <v>0</v>
      </c>
      <c r="L179" s="398">
        <v>0</v>
      </c>
      <c r="M179" s="398"/>
      <c r="N179" s="399">
        <v>0</v>
      </c>
      <c r="O179" s="400">
        <v>0</v>
      </c>
      <c r="P179" s="398">
        <v>0</v>
      </c>
      <c r="Q179" s="399">
        <v>0</v>
      </c>
      <c r="R179" s="399">
        <v>0</v>
      </c>
      <c r="S179" s="400">
        <v>0</v>
      </c>
      <c r="T179" s="398">
        <v>245300</v>
      </c>
      <c r="U179" s="399">
        <v>72300</v>
      </c>
      <c r="V179" s="399">
        <v>0</v>
      </c>
      <c r="W179" s="400">
        <v>173000</v>
      </c>
      <c r="X179" s="398">
        <v>355190</v>
      </c>
      <c r="Y179" s="399">
        <v>70000</v>
      </c>
      <c r="Z179" s="399">
        <v>0</v>
      </c>
      <c r="AA179" s="400">
        <v>285190</v>
      </c>
      <c r="AB179" s="398">
        <v>355190</v>
      </c>
      <c r="AC179" s="399">
        <v>70000</v>
      </c>
      <c r="AD179" s="399">
        <v>0</v>
      </c>
      <c r="AE179" s="400">
        <v>285190</v>
      </c>
    </row>
    <row r="180" spans="1:31">
      <c r="F180" s="151"/>
      <c r="G180" s="151"/>
      <c r="J180" s="151"/>
      <c r="K180" s="151"/>
      <c r="N180" s="151"/>
      <c r="O180" s="151"/>
      <c r="R180" s="151"/>
      <c r="S180" s="151"/>
      <c r="V180" s="151"/>
      <c r="W180" s="151"/>
      <c r="Z180" s="151"/>
      <c r="AA180" s="151"/>
    </row>
    <row r="181" spans="1:31">
      <c r="F181" s="151"/>
      <c r="G181" s="151"/>
      <c r="J181" s="151"/>
      <c r="K181" s="151"/>
      <c r="N181" s="151"/>
      <c r="O181" s="151"/>
      <c r="R181" s="151"/>
      <c r="S181" s="151"/>
      <c r="V181" s="151"/>
      <c r="W181" s="151"/>
      <c r="Z181" s="151"/>
      <c r="AA181" s="151"/>
    </row>
    <row r="182" spans="1:31">
      <c r="A182" s="163"/>
      <c r="F182" s="151"/>
      <c r="G182" s="151"/>
      <c r="J182" s="151"/>
      <c r="K182" s="151"/>
      <c r="N182" s="151"/>
      <c r="O182" s="151"/>
      <c r="R182" s="151"/>
      <c r="S182" s="151"/>
      <c r="V182" s="151"/>
      <c r="W182" s="151"/>
      <c r="Z182" s="151"/>
      <c r="AA182" s="151"/>
    </row>
    <row r="183" spans="1:31">
      <c r="A183" s="159"/>
      <c r="F183" s="151"/>
      <c r="G183" s="151"/>
      <c r="J183" s="151"/>
      <c r="K183" s="151"/>
      <c r="N183" s="151"/>
      <c r="O183" s="151"/>
      <c r="R183" s="151"/>
      <c r="S183" s="151"/>
      <c r="V183" s="151"/>
      <c r="W183" s="151"/>
      <c r="Z183" s="151"/>
      <c r="AA183" s="151"/>
    </row>
    <row r="184" spans="1:31">
      <c r="A184" s="159"/>
      <c r="F184" s="151"/>
      <c r="G184" s="151"/>
      <c r="J184" s="151"/>
      <c r="K184" s="151"/>
      <c r="N184" s="151"/>
      <c r="O184" s="151"/>
      <c r="R184" s="151"/>
      <c r="S184" s="151"/>
      <c r="V184" s="151"/>
      <c r="W184" s="151"/>
      <c r="Z184" s="151"/>
      <c r="AA184" s="151"/>
    </row>
    <row r="185" spans="1:31">
      <c r="A185" s="159"/>
      <c r="F185" s="151"/>
      <c r="G185" s="151"/>
      <c r="J185" s="151"/>
      <c r="K185" s="151"/>
      <c r="N185" s="151"/>
      <c r="O185" s="151"/>
      <c r="R185" s="151"/>
      <c r="S185" s="151"/>
      <c r="V185" s="151"/>
      <c r="W185" s="151"/>
      <c r="Z185" s="151"/>
      <c r="AA185" s="151"/>
    </row>
    <row r="186" spans="1:31">
      <c r="A186" s="159"/>
      <c r="F186" s="151"/>
      <c r="G186" s="151"/>
      <c r="J186" s="151"/>
      <c r="K186" s="151"/>
      <c r="N186" s="151"/>
      <c r="O186" s="151"/>
      <c r="R186" s="151"/>
      <c r="S186" s="151"/>
      <c r="V186" s="151"/>
      <c r="W186" s="151"/>
      <c r="Z186" s="151"/>
      <c r="AA186" s="151"/>
    </row>
    <row r="187" spans="1:31">
      <c r="A187" s="159"/>
      <c r="F187" s="151"/>
      <c r="G187" s="151"/>
      <c r="J187" s="151"/>
      <c r="K187" s="151"/>
      <c r="N187" s="151"/>
      <c r="O187" s="151"/>
      <c r="R187" s="151"/>
      <c r="S187" s="151"/>
      <c r="V187" s="151"/>
      <c r="W187" s="151"/>
      <c r="Z187" s="151"/>
      <c r="AA187" s="151"/>
    </row>
    <row r="188" spans="1:31">
      <c r="A188" s="163"/>
      <c r="F188" s="151"/>
      <c r="G188" s="151"/>
      <c r="J188" s="151"/>
      <c r="K188" s="151"/>
      <c r="N188" s="151"/>
      <c r="O188" s="151"/>
      <c r="R188" s="151"/>
      <c r="S188" s="151"/>
      <c r="V188" s="151"/>
      <c r="W188" s="151"/>
      <c r="Z188" s="151"/>
      <c r="AA188" s="151"/>
    </row>
    <row r="189" spans="1:31">
      <c r="A189" s="163"/>
      <c r="F189" s="151"/>
      <c r="G189" s="151"/>
      <c r="J189" s="151"/>
      <c r="K189" s="151"/>
      <c r="N189" s="151"/>
      <c r="O189" s="151"/>
      <c r="R189" s="151"/>
      <c r="S189" s="151"/>
      <c r="V189" s="151"/>
      <c r="W189" s="151"/>
      <c r="Z189" s="151"/>
      <c r="AA189" s="151"/>
    </row>
    <row r="190" spans="1:31">
      <c r="A190" s="159"/>
      <c r="F190" s="151"/>
      <c r="G190" s="151"/>
      <c r="J190" s="151"/>
      <c r="K190" s="151"/>
      <c r="N190" s="151"/>
      <c r="O190" s="151"/>
      <c r="R190" s="151"/>
      <c r="S190" s="151"/>
      <c r="V190" s="151"/>
      <c r="W190" s="151"/>
      <c r="Z190" s="151"/>
      <c r="AA190" s="151"/>
    </row>
    <row r="191" spans="1:31">
      <c r="A191" s="151"/>
      <c r="F191" s="151"/>
      <c r="G191" s="151"/>
      <c r="J191" s="151"/>
      <c r="K191" s="151"/>
      <c r="N191" s="151"/>
      <c r="O191" s="151"/>
      <c r="R191" s="151"/>
      <c r="S191" s="151"/>
      <c r="V191" s="151"/>
      <c r="W191" s="151"/>
      <c r="Z191" s="151"/>
      <c r="AA191" s="151"/>
    </row>
    <row r="192" spans="1:31">
      <c r="A192" s="151"/>
      <c r="F192" s="151"/>
      <c r="G192" s="151"/>
      <c r="J192" s="151"/>
      <c r="K192" s="151"/>
      <c r="N192" s="151"/>
      <c r="O192" s="151"/>
      <c r="R192" s="151"/>
      <c r="S192" s="151"/>
      <c r="V192" s="151"/>
      <c r="W192" s="151"/>
      <c r="Z192" s="151"/>
      <c r="AA192" s="151"/>
    </row>
    <row r="193" spans="1:27">
      <c r="A193" s="151"/>
      <c r="F193" s="151"/>
      <c r="G193" s="151"/>
      <c r="J193" s="151"/>
      <c r="K193" s="151"/>
      <c r="N193" s="151"/>
      <c r="O193" s="151"/>
      <c r="R193" s="151"/>
      <c r="S193" s="151"/>
      <c r="V193" s="151"/>
      <c r="W193" s="151"/>
      <c r="Z193" s="151"/>
      <c r="AA193" s="151"/>
    </row>
    <row r="194" spans="1:27">
      <c r="A194" s="151"/>
      <c r="F194" s="151"/>
      <c r="G194" s="151"/>
      <c r="J194" s="151"/>
      <c r="K194" s="151"/>
      <c r="N194" s="151"/>
      <c r="O194" s="151"/>
      <c r="R194" s="151"/>
      <c r="S194" s="151"/>
      <c r="V194" s="151"/>
      <c r="W194" s="151"/>
      <c r="Z194" s="151"/>
      <c r="AA194" s="151"/>
    </row>
    <row r="195" spans="1:27">
      <c r="A195" s="151"/>
      <c r="F195" s="151"/>
      <c r="G195" s="151"/>
      <c r="J195" s="151"/>
      <c r="K195" s="151"/>
      <c r="N195" s="151"/>
      <c r="O195" s="151"/>
      <c r="R195" s="151"/>
      <c r="S195" s="151"/>
      <c r="V195" s="151"/>
      <c r="W195" s="151"/>
      <c r="Z195" s="151"/>
      <c r="AA195" s="151"/>
    </row>
    <row r="196" spans="1:27">
      <c r="A196" s="151"/>
      <c r="F196" s="151"/>
      <c r="G196" s="151"/>
      <c r="J196" s="151"/>
      <c r="K196" s="151"/>
      <c r="N196" s="151"/>
      <c r="O196" s="151"/>
      <c r="R196" s="151"/>
      <c r="S196" s="151"/>
      <c r="V196" s="151"/>
      <c r="W196" s="151"/>
      <c r="Z196" s="151"/>
      <c r="AA196" s="151"/>
    </row>
    <row r="197" spans="1:27">
      <c r="A197" s="151"/>
      <c r="F197" s="151"/>
      <c r="G197" s="151"/>
      <c r="J197" s="151"/>
      <c r="K197" s="151"/>
      <c r="N197" s="151"/>
      <c r="O197" s="151"/>
      <c r="R197" s="151"/>
      <c r="S197" s="151"/>
      <c r="V197" s="151"/>
      <c r="W197" s="151"/>
      <c r="Z197" s="151"/>
      <c r="AA197" s="151"/>
    </row>
    <row r="198" spans="1:27">
      <c r="A198" s="163"/>
      <c r="F198" s="151"/>
      <c r="G198" s="151"/>
      <c r="J198" s="151"/>
      <c r="K198" s="151"/>
      <c r="N198" s="151"/>
      <c r="O198" s="151"/>
      <c r="R198" s="151"/>
      <c r="S198" s="151"/>
      <c r="V198" s="151"/>
      <c r="W198" s="151"/>
      <c r="Z198" s="151"/>
      <c r="AA198" s="151"/>
    </row>
    <row r="199" spans="1:27">
      <c r="F199" s="151"/>
      <c r="G199" s="151"/>
      <c r="J199" s="151"/>
      <c r="K199" s="151"/>
      <c r="N199" s="151"/>
      <c r="O199" s="151"/>
      <c r="R199" s="151"/>
      <c r="S199" s="151"/>
      <c r="V199" s="151"/>
      <c r="W199" s="151"/>
      <c r="Z199" s="151"/>
      <c r="AA199" s="151"/>
    </row>
    <row r="200" spans="1:27">
      <c r="F200" s="151"/>
      <c r="G200" s="151"/>
      <c r="J200" s="151"/>
      <c r="K200" s="151"/>
      <c r="N200" s="151"/>
      <c r="O200" s="151"/>
      <c r="R200" s="151"/>
      <c r="S200" s="151"/>
      <c r="V200" s="151"/>
      <c r="W200" s="151"/>
      <c r="Z200" s="151"/>
      <c r="AA200" s="151"/>
    </row>
    <row r="201" spans="1:27">
      <c r="F201" s="151"/>
      <c r="G201" s="151"/>
      <c r="J201" s="151"/>
      <c r="K201" s="151"/>
      <c r="N201" s="151"/>
      <c r="O201" s="151"/>
      <c r="R201" s="151"/>
      <c r="S201" s="151"/>
      <c r="V201" s="151"/>
      <c r="W201" s="151"/>
      <c r="Z201" s="151"/>
      <c r="AA201" s="151"/>
    </row>
    <row r="202" spans="1:27">
      <c r="F202" s="151"/>
      <c r="G202" s="151"/>
      <c r="J202" s="151"/>
      <c r="K202" s="151"/>
      <c r="N202" s="151"/>
      <c r="O202" s="151"/>
      <c r="R202" s="151"/>
      <c r="S202" s="151"/>
      <c r="V202" s="151"/>
      <c r="W202" s="151"/>
      <c r="Z202" s="151"/>
      <c r="AA202" s="151"/>
    </row>
    <row r="203" spans="1:27">
      <c r="F203" s="151"/>
      <c r="G203" s="151"/>
      <c r="J203" s="151"/>
      <c r="K203" s="151"/>
      <c r="N203" s="151"/>
      <c r="O203" s="151"/>
      <c r="R203" s="151"/>
      <c r="S203" s="151"/>
      <c r="V203" s="151"/>
      <c r="W203" s="151"/>
      <c r="Z203" s="151"/>
      <c r="AA203" s="151"/>
    </row>
    <row r="204" spans="1:27">
      <c r="F204" s="151"/>
      <c r="G204" s="151"/>
      <c r="J204" s="151"/>
      <c r="K204" s="151"/>
      <c r="N204" s="151"/>
      <c r="O204" s="151"/>
      <c r="R204" s="151"/>
      <c r="S204" s="151"/>
      <c r="V204" s="151"/>
      <c r="W204" s="151"/>
      <c r="Z204" s="151"/>
      <c r="AA204" s="151"/>
    </row>
    <row r="205" spans="1:27">
      <c r="F205" s="151"/>
      <c r="G205" s="151"/>
      <c r="J205" s="151"/>
      <c r="K205" s="151"/>
      <c r="N205" s="151"/>
      <c r="O205" s="151"/>
      <c r="R205" s="151"/>
      <c r="S205" s="151"/>
      <c r="V205" s="151"/>
      <c r="W205" s="151"/>
      <c r="Z205" s="151"/>
      <c r="AA205" s="151"/>
    </row>
    <row r="206" spans="1:27">
      <c r="F206" s="151"/>
      <c r="G206" s="151"/>
      <c r="J206" s="151"/>
      <c r="K206" s="151"/>
      <c r="N206" s="151"/>
      <c r="O206" s="151"/>
      <c r="R206" s="151"/>
      <c r="S206" s="151"/>
      <c r="V206" s="151"/>
      <c r="W206" s="151"/>
      <c r="Z206" s="151"/>
      <c r="AA206" s="151"/>
    </row>
    <row r="207" spans="1:27">
      <c r="F207" s="151"/>
      <c r="G207" s="151"/>
      <c r="J207" s="151"/>
      <c r="K207" s="151"/>
      <c r="N207" s="151"/>
      <c r="O207" s="151"/>
      <c r="R207" s="151"/>
      <c r="S207" s="151"/>
      <c r="V207" s="151"/>
      <c r="W207" s="151"/>
      <c r="Z207" s="151"/>
      <c r="AA207" s="151"/>
    </row>
    <row r="208" spans="1:27">
      <c r="F208" s="151"/>
      <c r="G208" s="151"/>
      <c r="J208" s="151"/>
      <c r="K208" s="151"/>
      <c r="N208" s="151"/>
      <c r="O208" s="151"/>
      <c r="R208" s="151"/>
      <c r="S208" s="151"/>
      <c r="V208" s="151"/>
      <c r="W208" s="151"/>
      <c r="Z208" s="151"/>
      <c r="AA208" s="151"/>
    </row>
    <row r="209" spans="6:27">
      <c r="F209" s="151"/>
      <c r="G209" s="151"/>
      <c r="J209" s="151"/>
      <c r="K209" s="151"/>
      <c r="N209" s="151"/>
      <c r="O209" s="151"/>
      <c r="R209" s="151"/>
      <c r="S209" s="151"/>
      <c r="V209" s="151"/>
      <c r="W209" s="151"/>
      <c r="Z209" s="151"/>
      <c r="AA209" s="151"/>
    </row>
    <row r="210" spans="6:27">
      <c r="F210" s="151"/>
      <c r="G210" s="151"/>
      <c r="J210" s="151"/>
      <c r="K210" s="151"/>
      <c r="N210" s="151"/>
      <c r="O210" s="151"/>
      <c r="R210" s="151"/>
      <c r="S210" s="151"/>
      <c r="V210" s="151"/>
      <c r="W210" s="151"/>
      <c r="Z210" s="151"/>
      <c r="AA210" s="151"/>
    </row>
    <row r="211" spans="6:27">
      <c r="F211" s="151"/>
      <c r="G211" s="151"/>
      <c r="J211" s="151"/>
      <c r="K211" s="151"/>
      <c r="N211" s="151"/>
      <c r="O211" s="151"/>
      <c r="R211" s="151"/>
      <c r="S211" s="151"/>
      <c r="V211" s="151"/>
      <c r="W211" s="151"/>
      <c r="Z211" s="151"/>
      <c r="AA211" s="151"/>
    </row>
    <row r="212" spans="6:27">
      <c r="F212" s="151"/>
      <c r="G212" s="151"/>
      <c r="J212" s="151"/>
      <c r="K212" s="151"/>
      <c r="N212" s="151"/>
      <c r="O212" s="151"/>
      <c r="R212" s="151"/>
      <c r="S212" s="151"/>
      <c r="V212" s="151"/>
      <c r="W212" s="151"/>
      <c r="Z212" s="151"/>
      <c r="AA212" s="151"/>
    </row>
    <row r="213" spans="6:27">
      <c r="F213" s="151"/>
      <c r="G213" s="151"/>
      <c r="J213" s="151"/>
      <c r="K213" s="151"/>
      <c r="N213" s="151"/>
      <c r="O213" s="151"/>
      <c r="R213" s="151"/>
      <c r="S213" s="151"/>
      <c r="V213" s="151"/>
      <c r="W213" s="151"/>
      <c r="Z213" s="151"/>
      <c r="AA213" s="151"/>
    </row>
    <row r="214" spans="6:27">
      <c r="F214" s="151"/>
      <c r="G214" s="151"/>
      <c r="J214" s="151"/>
      <c r="K214" s="151"/>
      <c r="N214" s="151"/>
      <c r="O214" s="151"/>
      <c r="R214" s="151"/>
      <c r="S214" s="151"/>
      <c r="V214" s="151"/>
      <c r="W214" s="151"/>
      <c r="Z214" s="151"/>
      <c r="AA214" s="151"/>
    </row>
    <row r="215" spans="6:27">
      <c r="F215" s="151"/>
      <c r="G215" s="151"/>
      <c r="J215" s="151"/>
      <c r="K215" s="151"/>
      <c r="N215" s="151"/>
      <c r="O215" s="151"/>
      <c r="R215" s="151"/>
      <c r="S215" s="151"/>
      <c r="V215" s="151"/>
      <c r="W215" s="151"/>
      <c r="Z215" s="151"/>
      <c r="AA215" s="151"/>
    </row>
    <row r="216" spans="6:27">
      <c r="F216" s="151"/>
      <c r="G216" s="151"/>
      <c r="J216" s="151"/>
      <c r="K216" s="151"/>
      <c r="N216" s="151"/>
      <c r="O216" s="151"/>
      <c r="R216" s="151"/>
      <c r="S216" s="151"/>
      <c r="V216" s="151"/>
      <c r="W216" s="151"/>
      <c r="Z216" s="151"/>
      <c r="AA216" s="151"/>
    </row>
    <row r="217" spans="6:27">
      <c r="F217" s="151"/>
      <c r="G217" s="151"/>
      <c r="J217" s="151"/>
      <c r="K217" s="151"/>
      <c r="N217" s="151"/>
      <c r="O217" s="151"/>
      <c r="R217" s="151"/>
      <c r="S217" s="151"/>
      <c r="V217" s="151"/>
      <c r="W217" s="151"/>
      <c r="Z217" s="151"/>
      <c r="AA217" s="151"/>
    </row>
    <row r="218" spans="6:27">
      <c r="F218" s="151"/>
      <c r="G218" s="151"/>
      <c r="J218" s="151"/>
      <c r="K218" s="151"/>
      <c r="N218" s="151"/>
      <c r="O218" s="151"/>
      <c r="R218" s="151"/>
      <c r="S218" s="151"/>
      <c r="V218" s="151"/>
      <c r="W218" s="151"/>
      <c r="Z218" s="151"/>
      <c r="AA218" s="151"/>
    </row>
    <row r="219" spans="6:27">
      <c r="F219" s="151"/>
      <c r="G219" s="151"/>
      <c r="J219" s="151"/>
      <c r="K219" s="151"/>
      <c r="N219" s="151"/>
      <c r="O219" s="151"/>
      <c r="R219" s="151"/>
      <c r="S219" s="151"/>
      <c r="V219" s="151"/>
      <c r="W219" s="151"/>
      <c r="Z219" s="151"/>
      <c r="AA219" s="151"/>
    </row>
    <row r="220" spans="6:27">
      <c r="F220" s="151"/>
      <c r="G220" s="151"/>
      <c r="J220" s="151"/>
      <c r="K220" s="151"/>
      <c r="N220" s="151"/>
      <c r="O220" s="151"/>
      <c r="R220" s="151"/>
      <c r="S220" s="151"/>
      <c r="V220" s="151"/>
      <c r="W220" s="151"/>
      <c r="Z220" s="151"/>
      <c r="AA220" s="151"/>
    </row>
    <row r="221" spans="6:27">
      <c r="F221" s="151"/>
      <c r="G221" s="151"/>
      <c r="J221" s="151"/>
      <c r="K221" s="151"/>
      <c r="N221" s="151"/>
      <c r="O221" s="151"/>
      <c r="R221" s="151"/>
      <c r="S221" s="151"/>
      <c r="V221" s="151"/>
      <c r="W221" s="151"/>
      <c r="Z221" s="151"/>
      <c r="AA221" s="151"/>
    </row>
    <row r="222" spans="6:27">
      <c r="F222" s="151"/>
      <c r="G222" s="151"/>
      <c r="J222" s="151"/>
      <c r="K222" s="151"/>
      <c r="N222" s="151"/>
      <c r="O222" s="151"/>
      <c r="R222" s="151"/>
      <c r="S222" s="151"/>
      <c r="V222" s="151"/>
      <c r="W222" s="151"/>
      <c r="Z222" s="151"/>
      <c r="AA222" s="151"/>
    </row>
    <row r="223" spans="6:27">
      <c r="F223" s="151"/>
      <c r="G223" s="151"/>
      <c r="J223" s="151"/>
      <c r="K223" s="151"/>
      <c r="N223" s="151"/>
      <c r="O223" s="151"/>
      <c r="R223" s="151"/>
      <c r="S223" s="151"/>
      <c r="V223" s="151"/>
      <c r="W223" s="151"/>
      <c r="Z223" s="151"/>
      <c r="AA223" s="151"/>
    </row>
    <row r="224" spans="6:27">
      <c r="F224" s="151"/>
      <c r="G224" s="151"/>
      <c r="J224" s="151"/>
      <c r="K224" s="151"/>
      <c r="N224" s="151"/>
      <c r="O224" s="151"/>
      <c r="R224" s="151"/>
      <c r="S224" s="151"/>
      <c r="V224" s="151"/>
      <c r="W224" s="151"/>
      <c r="Z224" s="151"/>
      <c r="AA224" s="151"/>
    </row>
    <row r="225" spans="6:27">
      <c r="F225" s="151"/>
      <c r="G225" s="151"/>
      <c r="J225" s="151"/>
      <c r="K225" s="151"/>
      <c r="N225" s="151"/>
      <c r="O225" s="151"/>
      <c r="R225" s="151"/>
      <c r="S225" s="151"/>
      <c r="V225" s="151"/>
      <c r="W225" s="151"/>
      <c r="Z225" s="151"/>
      <c r="AA225" s="151"/>
    </row>
    <row r="226" spans="6:27">
      <c r="F226" s="151"/>
      <c r="G226" s="151"/>
      <c r="J226" s="151"/>
      <c r="K226" s="151"/>
      <c r="N226" s="151"/>
      <c r="O226" s="151"/>
      <c r="R226" s="151"/>
      <c r="S226" s="151"/>
      <c r="V226" s="151"/>
      <c r="W226" s="151"/>
      <c r="Z226" s="151"/>
      <c r="AA226" s="151"/>
    </row>
    <row r="227" spans="6:27">
      <c r="F227" s="151"/>
      <c r="G227" s="151"/>
      <c r="J227" s="151"/>
      <c r="K227" s="151"/>
      <c r="N227" s="151"/>
      <c r="O227" s="151"/>
      <c r="R227" s="151"/>
      <c r="S227" s="151"/>
      <c r="V227" s="151"/>
      <c r="W227" s="151"/>
      <c r="Z227" s="151"/>
      <c r="AA227" s="151"/>
    </row>
    <row r="228" spans="6:27">
      <c r="F228" s="151"/>
      <c r="G228" s="151"/>
      <c r="J228" s="151"/>
      <c r="K228" s="151"/>
      <c r="N228" s="151"/>
      <c r="O228" s="151"/>
      <c r="R228" s="151"/>
      <c r="S228" s="151"/>
      <c r="V228" s="151"/>
      <c r="W228" s="151"/>
      <c r="Z228" s="151"/>
      <c r="AA228" s="151"/>
    </row>
    <row r="229" spans="6:27">
      <c r="F229" s="151"/>
      <c r="G229" s="151"/>
      <c r="J229" s="151"/>
      <c r="K229" s="151"/>
      <c r="N229" s="151"/>
      <c r="O229" s="151"/>
      <c r="R229" s="151"/>
      <c r="S229" s="151"/>
      <c r="V229" s="151"/>
      <c r="W229" s="151"/>
      <c r="Z229" s="151"/>
      <c r="AA229" s="151"/>
    </row>
    <row r="230" spans="6:27">
      <c r="F230" s="151"/>
      <c r="G230" s="151"/>
      <c r="J230" s="151"/>
      <c r="K230" s="151"/>
      <c r="N230" s="151"/>
      <c r="O230" s="151"/>
      <c r="R230" s="151"/>
      <c r="S230" s="151"/>
      <c r="V230" s="151"/>
      <c r="W230" s="151"/>
      <c r="Z230" s="151"/>
      <c r="AA230" s="151"/>
    </row>
    <row r="231" spans="6:27">
      <c r="F231" s="151"/>
      <c r="G231" s="151"/>
      <c r="J231" s="151"/>
      <c r="K231" s="151"/>
      <c r="N231" s="151"/>
      <c r="O231" s="151"/>
      <c r="R231" s="151"/>
      <c r="S231" s="151"/>
      <c r="V231" s="151"/>
      <c r="W231" s="151"/>
      <c r="Z231" s="151"/>
      <c r="AA231" s="151"/>
    </row>
    <row r="232" spans="6:27">
      <c r="F232" s="151"/>
      <c r="G232" s="151"/>
      <c r="J232" s="151"/>
      <c r="K232" s="151"/>
      <c r="N232" s="151"/>
      <c r="O232" s="151"/>
      <c r="R232" s="151"/>
      <c r="S232" s="151"/>
      <c r="V232" s="151"/>
      <c r="W232" s="151"/>
      <c r="Z232" s="151"/>
      <c r="AA232" s="151"/>
    </row>
    <row r="233" spans="6:27">
      <c r="F233" s="151"/>
      <c r="G233" s="151"/>
      <c r="J233" s="151"/>
      <c r="K233" s="151"/>
      <c r="N233" s="151"/>
      <c r="O233" s="151"/>
      <c r="R233" s="151"/>
      <c r="S233" s="151"/>
      <c r="V233" s="151"/>
      <c r="W233" s="151"/>
      <c r="Z233" s="151"/>
      <c r="AA233" s="151"/>
    </row>
    <row r="234" spans="6:27">
      <c r="F234" s="151"/>
      <c r="G234" s="151"/>
      <c r="J234" s="151"/>
      <c r="K234" s="151"/>
      <c r="N234" s="151"/>
      <c r="O234" s="151"/>
      <c r="R234" s="151"/>
      <c r="S234" s="151"/>
      <c r="V234" s="151"/>
      <c r="W234" s="151"/>
      <c r="Z234" s="151"/>
      <c r="AA234" s="151"/>
    </row>
    <row r="235" spans="6:27">
      <c r="F235" s="151"/>
      <c r="G235" s="151"/>
      <c r="J235" s="151"/>
      <c r="K235" s="151"/>
      <c r="N235" s="151"/>
      <c r="O235" s="151"/>
      <c r="R235" s="151"/>
      <c r="S235" s="151"/>
      <c r="V235" s="151"/>
      <c r="W235" s="151"/>
      <c r="Z235" s="151"/>
      <c r="AA235" s="151"/>
    </row>
    <row r="236" spans="6:27">
      <c r="F236" s="151"/>
      <c r="G236" s="151"/>
      <c r="J236" s="151"/>
      <c r="K236" s="151"/>
      <c r="N236" s="151"/>
      <c r="O236" s="151"/>
      <c r="R236" s="151"/>
      <c r="S236" s="151"/>
      <c r="V236" s="151"/>
      <c r="W236" s="151"/>
      <c r="Z236" s="151"/>
      <c r="AA236" s="151"/>
    </row>
    <row r="237" spans="6:27">
      <c r="F237" s="151"/>
      <c r="G237" s="151"/>
      <c r="J237" s="151"/>
      <c r="K237" s="151"/>
      <c r="N237" s="151"/>
      <c r="O237" s="151"/>
      <c r="R237" s="151"/>
      <c r="S237" s="151"/>
      <c r="V237" s="151"/>
      <c r="W237" s="151"/>
      <c r="Z237" s="151"/>
      <c r="AA237" s="151"/>
    </row>
    <row r="238" spans="6:27">
      <c r="F238" s="151"/>
      <c r="G238" s="151"/>
      <c r="J238" s="151"/>
      <c r="K238" s="151"/>
      <c r="N238" s="151"/>
      <c r="O238" s="151"/>
      <c r="R238" s="151"/>
      <c r="S238" s="151"/>
      <c r="V238" s="151"/>
      <c r="W238" s="151"/>
      <c r="Z238" s="151"/>
      <c r="AA238" s="151"/>
    </row>
    <row r="239" spans="6:27">
      <c r="F239" s="151"/>
      <c r="G239" s="151"/>
      <c r="J239" s="151"/>
      <c r="K239" s="151"/>
      <c r="N239" s="151"/>
      <c r="O239" s="151"/>
      <c r="R239" s="151"/>
      <c r="S239" s="151"/>
      <c r="V239" s="151"/>
      <c r="W239" s="151"/>
      <c r="Z239" s="151"/>
      <c r="AA239" s="151"/>
    </row>
    <row r="240" spans="6:27">
      <c r="F240" s="151"/>
      <c r="G240" s="151"/>
      <c r="J240" s="151"/>
      <c r="K240" s="151"/>
      <c r="N240" s="151"/>
      <c r="O240" s="151"/>
      <c r="R240" s="151"/>
      <c r="S240" s="151"/>
      <c r="V240" s="151"/>
      <c r="W240" s="151"/>
      <c r="Z240" s="151"/>
      <c r="AA240" s="151"/>
    </row>
    <row r="241" spans="6:27">
      <c r="F241" s="151"/>
      <c r="G241" s="151"/>
      <c r="J241" s="151"/>
      <c r="K241" s="151"/>
      <c r="N241" s="151"/>
      <c r="O241" s="151"/>
      <c r="R241" s="151"/>
      <c r="S241" s="151"/>
      <c r="V241" s="151"/>
      <c r="W241" s="151"/>
      <c r="Z241" s="151"/>
      <c r="AA241" s="151"/>
    </row>
    <row r="242" spans="6:27">
      <c r="F242" s="151"/>
      <c r="G242" s="151"/>
      <c r="J242" s="151"/>
      <c r="K242" s="151"/>
      <c r="N242" s="151"/>
      <c r="O242" s="151"/>
      <c r="R242" s="151"/>
      <c r="S242" s="151"/>
      <c r="V242" s="151"/>
      <c r="W242" s="151"/>
      <c r="Z242" s="151"/>
      <c r="AA242" s="151"/>
    </row>
    <row r="243" spans="6:27">
      <c r="F243" s="151"/>
      <c r="G243" s="151"/>
      <c r="J243" s="151"/>
      <c r="K243" s="151"/>
      <c r="N243" s="151"/>
      <c r="O243" s="151"/>
      <c r="R243" s="151"/>
      <c r="S243" s="151"/>
      <c r="V243" s="151"/>
      <c r="W243" s="151"/>
      <c r="Z243" s="151"/>
      <c r="AA243" s="151"/>
    </row>
    <row r="244" spans="6:27">
      <c r="F244" s="151"/>
      <c r="G244" s="151"/>
      <c r="J244" s="151"/>
      <c r="K244" s="151"/>
      <c r="N244" s="151"/>
      <c r="O244" s="151"/>
      <c r="R244" s="151"/>
      <c r="S244" s="151"/>
      <c r="V244" s="151"/>
      <c r="W244" s="151"/>
      <c r="Z244" s="151"/>
      <c r="AA244" s="151"/>
    </row>
    <row r="245" spans="6:27">
      <c r="F245" s="151"/>
      <c r="G245" s="151"/>
      <c r="J245" s="151"/>
      <c r="K245" s="151"/>
      <c r="N245" s="151"/>
      <c r="O245" s="151"/>
      <c r="R245" s="151"/>
      <c r="S245" s="151"/>
      <c r="V245" s="151"/>
      <c r="W245" s="151"/>
      <c r="Z245" s="151"/>
      <c r="AA245" s="151"/>
    </row>
    <row r="246" spans="6:27">
      <c r="F246" s="151"/>
      <c r="G246" s="151"/>
      <c r="J246" s="151"/>
      <c r="K246" s="151"/>
      <c r="N246" s="151"/>
      <c r="O246" s="151"/>
      <c r="R246" s="151"/>
      <c r="S246" s="151"/>
      <c r="V246" s="151"/>
      <c r="W246" s="151"/>
      <c r="Z246" s="151"/>
      <c r="AA246" s="151"/>
    </row>
    <row r="247" spans="6:27">
      <c r="F247" s="151"/>
      <c r="G247" s="151"/>
      <c r="J247" s="151"/>
      <c r="K247" s="151"/>
      <c r="N247" s="151"/>
      <c r="O247" s="151"/>
      <c r="R247" s="151"/>
      <c r="S247" s="151"/>
      <c r="V247" s="151"/>
      <c r="W247" s="151"/>
      <c r="Z247" s="151"/>
      <c r="AA247" s="151"/>
    </row>
    <row r="248" spans="6:27">
      <c r="F248" s="151"/>
      <c r="G248" s="151"/>
      <c r="J248" s="151"/>
      <c r="K248" s="151"/>
      <c r="N248" s="151"/>
      <c r="O248" s="151"/>
      <c r="R248" s="151"/>
      <c r="S248" s="151"/>
      <c r="V248" s="151"/>
      <c r="W248" s="151"/>
      <c r="Z248" s="151"/>
      <c r="AA248" s="151"/>
    </row>
    <row r="249" spans="6:27">
      <c r="F249" s="151"/>
      <c r="G249" s="151"/>
      <c r="J249" s="151"/>
      <c r="K249" s="151"/>
      <c r="N249" s="151"/>
      <c r="O249" s="151"/>
      <c r="R249" s="151"/>
      <c r="S249" s="151"/>
      <c r="V249" s="151"/>
      <c r="W249" s="151"/>
      <c r="Z249" s="151"/>
      <c r="AA249" s="151"/>
    </row>
    <row r="250" spans="6:27">
      <c r="F250" s="151"/>
      <c r="G250" s="151"/>
      <c r="J250" s="151"/>
      <c r="K250" s="151"/>
      <c r="N250" s="151"/>
      <c r="O250" s="151"/>
      <c r="R250" s="151"/>
      <c r="S250" s="151"/>
      <c r="V250" s="151"/>
      <c r="W250" s="151"/>
      <c r="Z250" s="151"/>
      <c r="AA250" s="151"/>
    </row>
    <row r="251" spans="6:27">
      <c r="F251" s="151"/>
      <c r="G251" s="151"/>
      <c r="J251" s="151"/>
      <c r="K251" s="151"/>
      <c r="N251" s="151"/>
      <c r="O251" s="151"/>
      <c r="R251" s="151"/>
      <c r="S251" s="151"/>
      <c r="V251" s="151"/>
      <c r="W251" s="151"/>
      <c r="Z251" s="151"/>
      <c r="AA251" s="151"/>
    </row>
    <row r="252" spans="6:27">
      <c r="F252" s="151"/>
      <c r="G252" s="151"/>
      <c r="J252" s="151"/>
      <c r="K252" s="151"/>
      <c r="N252" s="151"/>
      <c r="O252" s="151"/>
      <c r="R252" s="151"/>
      <c r="S252" s="151"/>
      <c r="V252" s="151"/>
      <c r="W252" s="151"/>
      <c r="Z252" s="151"/>
      <c r="AA252" s="151"/>
    </row>
    <row r="253" spans="6:27">
      <c r="F253" s="151"/>
      <c r="G253" s="151"/>
      <c r="J253" s="151"/>
      <c r="K253" s="151"/>
      <c r="N253" s="151"/>
      <c r="O253" s="151"/>
      <c r="R253" s="151"/>
      <c r="S253" s="151"/>
      <c r="V253" s="151"/>
      <c r="W253" s="151"/>
      <c r="Z253" s="151"/>
      <c r="AA253" s="151"/>
    </row>
    <row r="254" spans="6:27">
      <c r="F254" s="151"/>
      <c r="G254" s="151"/>
      <c r="J254" s="151"/>
      <c r="K254" s="151"/>
      <c r="N254" s="151"/>
      <c r="O254" s="151"/>
      <c r="R254" s="151"/>
      <c r="S254" s="151"/>
      <c r="V254" s="151"/>
      <c r="W254" s="151"/>
      <c r="Z254" s="151"/>
      <c r="AA254" s="151"/>
    </row>
    <row r="255" spans="6:27">
      <c r="F255" s="151"/>
      <c r="G255" s="151"/>
      <c r="J255" s="151"/>
      <c r="K255" s="151"/>
      <c r="N255" s="151"/>
      <c r="O255" s="151"/>
      <c r="R255" s="151"/>
      <c r="S255" s="151"/>
      <c r="V255" s="151"/>
      <c r="W255" s="151"/>
      <c r="Z255" s="151"/>
      <c r="AA255" s="151"/>
    </row>
    <row r="256" spans="6:27">
      <c r="F256" s="151"/>
      <c r="G256" s="151"/>
      <c r="J256" s="151"/>
      <c r="K256" s="151"/>
      <c r="N256" s="151"/>
      <c r="O256" s="151"/>
      <c r="R256" s="151"/>
      <c r="S256" s="151"/>
      <c r="V256" s="151"/>
      <c r="W256" s="151"/>
      <c r="Z256" s="151"/>
      <c r="AA256" s="151"/>
    </row>
    <row r="257" spans="6:27">
      <c r="F257" s="151"/>
      <c r="G257" s="151"/>
      <c r="J257" s="151"/>
      <c r="K257" s="151"/>
      <c r="N257" s="151"/>
      <c r="O257" s="151"/>
      <c r="R257" s="151"/>
      <c r="S257" s="151"/>
      <c r="V257" s="151"/>
      <c r="W257" s="151"/>
      <c r="Z257" s="151"/>
      <c r="AA257" s="151"/>
    </row>
    <row r="258" spans="6:27">
      <c r="F258" s="151"/>
      <c r="G258" s="151"/>
      <c r="J258" s="151"/>
      <c r="K258" s="151"/>
      <c r="N258" s="151"/>
      <c r="O258" s="151"/>
      <c r="R258" s="151"/>
      <c r="S258" s="151"/>
      <c r="V258" s="151"/>
      <c r="W258" s="151"/>
      <c r="Z258" s="151"/>
      <c r="AA258" s="151"/>
    </row>
    <row r="259" spans="6:27">
      <c r="F259" s="151"/>
      <c r="G259" s="151"/>
      <c r="J259" s="151"/>
      <c r="K259" s="151"/>
      <c r="N259" s="151"/>
      <c r="O259" s="151"/>
      <c r="R259" s="151"/>
      <c r="S259" s="151"/>
      <c r="V259" s="151"/>
      <c r="W259" s="151"/>
      <c r="Z259" s="151"/>
      <c r="AA259" s="151"/>
    </row>
    <row r="260" spans="6:27">
      <c r="F260" s="151"/>
      <c r="G260" s="151"/>
      <c r="J260" s="151"/>
      <c r="K260" s="151"/>
      <c r="N260" s="151"/>
      <c r="O260" s="151"/>
      <c r="R260" s="151"/>
      <c r="S260" s="151"/>
      <c r="V260" s="151"/>
      <c r="W260" s="151"/>
      <c r="Z260" s="151"/>
      <c r="AA260" s="151"/>
    </row>
    <row r="261" spans="6:27">
      <c r="F261" s="151"/>
      <c r="G261" s="151"/>
      <c r="J261" s="151"/>
      <c r="K261" s="151"/>
      <c r="N261" s="151"/>
      <c r="O261" s="151"/>
      <c r="R261" s="151"/>
      <c r="S261" s="151"/>
      <c r="V261" s="151"/>
      <c r="W261" s="151"/>
      <c r="Z261" s="151"/>
      <c r="AA261" s="151"/>
    </row>
    <row r="262" spans="6:27">
      <c r="F262" s="151"/>
      <c r="G262" s="151"/>
      <c r="J262" s="151"/>
      <c r="K262" s="151"/>
      <c r="N262" s="151"/>
      <c r="O262" s="151"/>
      <c r="R262" s="151"/>
      <c r="S262" s="151"/>
      <c r="V262" s="151"/>
      <c r="W262" s="151"/>
      <c r="Z262" s="151"/>
      <c r="AA262" s="151"/>
    </row>
    <row r="263" spans="6:27">
      <c r="F263" s="151"/>
      <c r="G263" s="151"/>
      <c r="J263" s="151"/>
      <c r="K263" s="151"/>
      <c r="N263" s="151"/>
      <c r="O263" s="151"/>
      <c r="R263" s="151"/>
      <c r="S263" s="151"/>
      <c r="V263" s="151"/>
      <c r="W263" s="151"/>
      <c r="Z263" s="151"/>
      <c r="AA263" s="151"/>
    </row>
    <row r="264" spans="6:27">
      <c r="F264" s="151"/>
      <c r="G264" s="151"/>
      <c r="J264" s="151"/>
      <c r="K264" s="151"/>
      <c r="N264" s="151"/>
      <c r="O264" s="151"/>
      <c r="R264" s="151"/>
      <c r="S264" s="151"/>
      <c r="V264" s="151"/>
      <c r="W264" s="151"/>
      <c r="Z264" s="151"/>
      <c r="AA264" s="151"/>
    </row>
    <row r="265" spans="6:27">
      <c r="F265" s="151"/>
      <c r="G265" s="151"/>
      <c r="J265" s="151"/>
      <c r="K265" s="151"/>
      <c r="N265" s="151"/>
      <c r="O265" s="151"/>
      <c r="R265" s="151"/>
      <c r="S265" s="151"/>
      <c r="V265" s="151"/>
      <c r="W265" s="151"/>
      <c r="Z265" s="151"/>
      <c r="AA265" s="151"/>
    </row>
    <row r="266" spans="6:27">
      <c r="F266" s="151"/>
      <c r="G266" s="151"/>
      <c r="J266" s="151"/>
      <c r="K266" s="151"/>
      <c r="N266" s="151"/>
      <c r="O266" s="151"/>
      <c r="R266" s="151"/>
      <c r="S266" s="151"/>
      <c r="V266" s="151"/>
      <c r="W266" s="151"/>
      <c r="Z266" s="151"/>
      <c r="AA266" s="151"/>
    </row>
    <row r="267" spans="6:27">
      <c r="F267" s="151"/>
      <c r="G267" s="151"/>
      <c r="J267" s="151"/>
      <c r="K267" s="151"/>
      <c r="N267" s="151"/>
      <c r="O267" s="151"/>
      <c r="R267" s="151"/>
      <c r="S267" s="151"/>
      <c r="V267" s="151"/>
      <c r="W267" s="151"/>
      <c r="Z267" s="151"/>
      <c r="AA267" s="151"/>
    </row>
    <row r="268" spans="6:27">
      <c r="F268" s="151"/>
      <c r="G268" s="151"/>
      <c r="J268" s="151"/>
      <c r="K268" s="151"/>
      <c r="N268" s="151"/>
      <c r="O268" s="151"/>
      <c r="R268" s="151"/>
      <c r="S268" s="151"/>
      <c r="V268" s="151"/>
      <c r="W268" s="151"/>
      <c r="Z268" s="151"/>
      <c r="AA268" s="151"/>
    </row>
    <row r="269" spans="6:27">
      <c r="F269" s="151"/>
      <c r="G269" s="151"/>
      <c r="J269" s="151"/>
      <c r="K269" s="151"/>
      <c r="N269" s="151"/>
      <c r="O269" s="151"/>
      <c r="R269" s="151"/>
      <c r="S269" s="151"/>
      <c r="V269" s="151"/>
      <c r="W269" s="151"/>
      <c r="Z269" s="151"/>
      <c r="AA269" s="151"/>
    </row>
    <row r="270" spans="6:27">
      <c r="F270" s="151"/>
      <c r="G270" s="151"/>
      <c r="J270" s="151"/>
      <c r="K270" s="151"/>
      <c r="N270" s="151"/>
      <c r="O270" s="151"/>
      <c r="R270" s="151"/>
      <c r="S270" s="151"/>
      <c r="V270" s="151"/>
      <c r="W270" s="151"/>
      <c r="Z270" s="151"/>
      <c r="AA270" s="151"/>
    </row>
    <row r="271" spans="6:27">
      <c r="F271" s="151"/>
      <c r="G271" s="151"/>
      <c r="J271" s="151"/>
      <c r="K271" s="151"/>
      <c r="N271" s="151"/>
      <c r="O271" s="151"/>
      <c r="R271" s="151"/>
      <c r="S271" s="151"/>
      <c r="V271" s="151"/>
      <c r="W271" s="151"/>
      <c r="Z271" s="151"/>
      <c r="AA271" s="151"/>
    </row>
    <row r="272" spans="6:27">
      <c r="F272" s="151"/>
      <c r="G272" s="151"/>
      <c r="J272" s="151"/>
      <c r="K272" s="151"/>
      <c r="N272" s="151"/>
      <c r="O272" s="151"/>
      <c r="R272" s="151"/>
      <c r="S272" s="151"/>
      <c r="V272" s="151"/>
      <c r="W272" s="151"/>
      <c r="Z272" s="151"/>
      <c r="AA272" s="151"/>
    </row>
    <row r="273" spans="6:27">
      <c r="F273" s="151"/>
      <c r="G273" s="151"/>
      <c r="J273" s="151"/>
      <c r="K273" s="151"/>
      <c r="N273" s="151"/>
      <c r="O273" s="151"/>
      <c r="R273" s="151"/>
      <c r="S273" s="151"/>
      <c r="V273" s="151"/>
      <c r="W273" s="151"/>
      <c r="Z273" s="151"/>
      <c r="AA273" s="151"/>
    </row>
    <row r="274" spans="6:27">
      <c r="F274" s="151"/>
      <c r="G274" s="151"/>
      <c r="J274" s="151"/>
      <c r="K274" s="151"/>
      <c r="N274" s="151"/>
      <c r="O274" s="151"/>
      <c r="R274" s="151"/>
      <c r="S274" s="151"/>
      <c r="V274" s="151"/>
      <c r="W274" s="151"/>
      <c r="Z274" s="151"/>
      <c r="AA274" s="151"/>
    </row>
    <row r="275" spans="6:27">
      <c r="F275" s="151"/>
      <c r="G275" s="151"/>
      <c r="J275" s="151"/>
      <c r="K275" s="151"/>
      <c r="N275" s="151"/>
      <c r="O275" s="151"/>
      <c r="R275" s="151"/>
      <c r="S275" s="151"/>
      <c r="V275" s="151"/>
      <c r="W275" s="151"/>
      <c r="Z275" s="151"/>
      <c r="AA275" s="151"/>
    </row>
    <row r="276" spans="6:27">
      <c r="F276" s="151"/>
      <c r="G276" s="151"/>
      <c r="J276" s="151"/>
      <c r="K276" s="151"/>
      <c r="N276" s="151"/>
      <c r="O276" s="151"/>
      <c r="R276" s="151"/>
      <c r="S276" s="151"/>
      <c r="V276" s="151"/>
      <c r="W276" s="151"/>
      <c r="Z276" s="151"/>
      <c r="AA276" s="151"/>
    </row>
    <row r="277" spans="6:27">
      <c r="F277" s="151"/>
      <c r="G277" s="151"/>
      <c r="J277" s="151"/>
      <c r="K277" s="151"/>
      <c r="N277" s="151"/>
      <c r="O277" s="151"/>
      <c r="R277" s="151"/>
      <c r="S277" s="151"/>
      <c r="V277" s="151"/>
      <c r="W277" s="151"/>
      <c r="Z277" s="151"/>
      <c r="AA277" s="151"/>
    </row>
    <row r="278" spans="6:27">
      <c r="F278" s="151"/>
      <c r="G278" s="151"/>
      <c r="J278" s="151"/>
      <c r="K278" s="151"/>
      <c r="N278" s="151"/>
      <c r="O278" s="151"/>
      <c r="R278" s="151"/>
      <c r="S278" s="151"/>
      <c r="V278" s="151"/>
      <c r="W278" s="151"/>
      <c r="Z278" s="151"/>
      <c r="AA278" s="151"/>
    </row>
    <row r="279" spans="6:27">
      <c r="F279" s="151"/>
      <c r="G279" s="151"/>
      <c r="J279" s="151"/>
      <c r="K279" s="151"/>
      <c r="N279" s="151"/>
      <c r="O279" s="151"/>
      <c r="R279" s="151"/>
      <c r="S279" s="151"/>
      <c r="V279" s="151"/>
      <c r="W279" s="151"/>
      <c r="Z279" s="151"/>
      <c r="AA279" s="151"/>
    </row>
    <row r="280" spans="6:27">
      <c r="F280" s="151"/>
      <c r="G280" s="151"/>
      <c r="J280" s="151"/>
      <c r="K280" s="151"/>
      <c r="N280" s="151"/>
      <c r="O280" s="151"/>
      <c r="R280" s="151"/>
      <c r="S280" s="151"/>
      <c r="V280" s="151"/>
      <c r="W280" s="151"/>
      <c r="Z280" s="151"/>
      <c r="AA280" s="151"/>
    </row>
    <row r="281" spans="6:27">
      <c r="F281" s="151"/>
      <c r="G281" s="151"/>
      <c r="J281" s="151"/>
      <c r="K281" s="151"/>
      <c r="N281" s="151"/>
      <c r="O281" s="151"/>
      <c r="R281" s="151"/>
      <c r="S281" s="151"/>
      <c r="V281" s="151"/>
      <c r="W281" s="151"/>
      <c r="Z281" s="151"/>
      <c r="AA281" s="151"/>
    </row>
    <row r="282" spans="6:27">
      <c r="F282" s="151"/>
      <c r="G282" s="151"/>
      <c r="J282" s="151"/>
      <c r="K282" s="151"/>
      <c r="N282" s="151"/>
      <c r="O282" s="151"/>
      <c r="R282" s="151"/>
      <c r="S282" s="151"/>
      <c r="V282" s="151"/>
      <c r="W282" s="151"/>
      <c r="Z282" s="151"/>
      <c r="AA282" s="151"/>
    </row>
    <row r="283" spans="6:27">
      <c r="F283" s="151"/>
      <c r="G283" s="151"/>
      <c r="J283" s="151"/>
      <c r="K283" s="151"/>
      <c r="N283" s="151"/>
      <c r="O283" s="151"/>
      <c r="R283" s="151"/>
      <c r="S283" s="151"/>
      <c r="V283" s="151"/>
      <c r="W283" s="151"/>
      <c r="Z283" s="151"/>
      <c r="AA283" s="151"/>
    </row>
    <row r="284" spans="6:27">
      <c r="F284" s="151"/>
      <c r="G284" s="151"/>
      <c r="J284" s="151"/>
      <c r="K284" s="151"/>
      <c r="N284" s="151"/>
      <c r="O284" s="151"/>
      <c r="R284" s="151"/>
      <c r="S284" s="151"/>
      <c r="V284" s="151"/>
      <c r="W284" s="151"/>
      <c r="Z284" s="151"/>
      <c r="AA284" s="151"/>
    </row>
    <row r="285" spans="6:27">
      <c r="F285" s="151"/>
      <c r="G285" s="151"/>
      <c r="J285" s="151"/>
      <c r="K285" s="151"/>
      <c r="N285" s="151"/>
      <c r="O285" s="151"/>
      <c r="R285" s="151"/>
      <c r="S285" s="151"/>
      <c r="V285" s="151"/>
      <c r="W285" s="151"/>
      <c r="Z285" s="151"/>
      <c r="AA285" s="151"/>
    </row>
    <row r="286" spans="6:27">
      <c r="F286" s="151"/>
      <c r="G286" s="151"/>
      <c r="J286" s="151"/>
      <c r="K286" s="151"/>
      <c r="N286" s="151"/>
      <c r="O286" s="151"/>
      <c r="R286" s="151"/>
      <c r="S286" s="151"/>
      <c r="V286" s="151"/>
      <c r="W286" s="151"/>
      <c r="Z286" s="151"/>
      <c r="AA286" s="151"/>
    </row>
    <row r="287" spans="6:27">
      <c r="F287" s="151"/>
      <c r="G287" s="151"/>
      <c r="J287" s="151"/>
      <c r="K287" s="151"/>
      <c r="N287" s="151"/>
      <c r="O287" s="151"/>
      <c r="R287" s="151"/>
      <c r="S287" s="151"/>
      <c r="V287" s="151"/>
      <c r="W287" s="151"/>
      <c r="Z287" s="151"/>
      <c r="AA287" s="151"/>
    </row>
    <row r="288" spans="6:27">
      <c r="F288" s="151"/>
      <c r="G288" s="151"/>
      <c r="J288" s="151"/>
      <c r="K288" s="151"/>
      <c r="N288" s="151"/>
      <c r="O288" s="151"/>
      <c r="R288" s="151"/>
      <c r="S288" s="151"/>
      <c r="V288" s="151"/>
      <c r="W288" s="151"/>
      <c r="Z288" s="151"/>
      <c r="AA288" s="151"/>
    </row>
    <row r="289" spans="6:27">
      <c r="F289" s="151"/>
      <c r="G289" s="151"/>
      <c r="J289" s="151"/>
      <c r="K289" s="151"/>
      <c r="N289" s="151"/>
      <c r="O289" s="151"/>
      <c r="R289" s="151"/>
      <c r="S289" s="151"/>
      <c r="V289" s="151"/>
      <c r="W289" s="151"/>
      <c r="Z289" s="151"/>
      <c r="AA289" s="151"/>
    </row>
    <row r="290" spans="6:27">
      <c r="F290" s="151"/>
      <c r="G290" s="151"/>
      <c r="J290" s="151"/>
      <c r="K290" s="151"/>
      <c r="N290" s="151"/>
      <c r="O290" s="151"/>
      <c r="R290" s="151"/>
      <c r="S290" s="151"/>
      <c r="V290" s="151"/>
      <c r="W290" s="151"/>
      <c r="Z290" s="151"/>
      <c r="AA290" s="151"/>
    </row>
    <row r="291" spans="6:27">
      <c r="F291" s="151"/>
      <c r="G291" s="151"/>
      <c r="J291" s="151"/>
      <c r="K291" s="151"/>
      <c r="N291" s="151"/>
      <c r="O291" s="151"/>
      <c r="R291" s="151"/>
      <c r="S291" s="151"/>
      <c r="V291" s="151"/>
      <c r="W291" s="151"/>
      <c r="Z291" s="151"/>
      <c r="AA291" s="151"/>
    </row>
    <row r="292" spans="6:27">
      <c r="F292" s="151"/>
      <c r="G292" s="151"/>
      <c r="J292" s="151"/>
      <c r="K292" s="151"/>
      <c r="N292" s="151"/>
      <c r="O292" s="151"/>
      <c r="R292" s="151"/>
      <c r="S292" s="151"/>
      <c r="V292" s="151"/>
      <c r="W292" s="151"/>
      <c r="Z292" s="151"/>
      <c r="AA292" s="151"/>
    </row>
    <row r="293" spans="6:27">
      <c r="F293" s="151"/>
      <c r="G293" s="151"/>
      <c r="J293" s="151"/>
      <c r="K293" s="151"/>
      <c r="N293" s="151"/>
      <c r="O293" s="151"/>
      <c r="R293" s="151"/>
      <c r="S293" s="151"/>
      <c r="V293" s="151"/>
      <c r="W293" s="151"/>
      <c r="Z293" s="151"/>
      <c r="AA293" s="151"/>
    </row>
    <row r="294" spans="6:27">
      <c r="F294" s="151"/>
      <c r="G294" s="151"/>
      <c r="J294" s="151"/>
      <c r="K294" s="151"/>
      <c r="N294" s="151"/>
      <c r="O294" s="151"/>
      <c r="R294" s="151"/>
      <c r="S294" s="151"/>
      <c r="V294" s="151"/>
      <c r="W294" s="151"/>
      <c r="Z294" s="151"/>
      <c r="AA294" s="151"/>
    </row>
    <row r="295" spans="6:27">
      <c r="F295" s="151"/>
      <c r="G295" s="151"/>
      <c r="J295" s="151"/>
      <c r="K295" s="151"/>
      <c r="N295" s="151"/>
      <c r="O295" s="151"/>
      <c r="R295" s="151"/>
      <c r="S295" s="151"/>
      <c r="V295" s="151"/>
      <c r="W295" s="151"/>
      <c r="Z295" s="151"/>
      <c r="AA295" s="151"/>
    </row>
    <row r="296" spans="6:27">
      <c r="F296" s="151"/>
      <c r="G296" s="151"/>
      <c r="J296" s="151"/>
      <c r="K296" s="151"/>
      <c r="N296" s="151"/>
      <c r="O296" s="151"/>
      <c r="R296" s="151"/>
      <c r="S296" s="151"/>
      <c r="V296" s="151"/>
      <c r="W296" s="151"/>
      <c r="Z296" s="151"/>
      <c r="AA296" s="151"/>
    </row>
    <row r="297" spans="6:27">
      <c r="F297" s="151"/>
      <c r="G297" s="151"/>
      <c r="J297" s="151"/>
      <c r="K297" s="151"/>
      <c r="N297" s="151"/>
      <c r="O297" s="151"/>
      <c r="R297" s="151"/>
      <c r="S297" s="151"/>
      <c r="V297" s="151"/>
      <c r="W297" s="151"/>
      <c r="Z297" s="151"/>
      <c r="AA297" s="151"/>
    </row>
    <row r="298" spans="6:27">
      <c r="F298" s="151"/>
      <c r="G298" s="151"/>
      <c r="J298" s="151"/>
      <c r="K298" s="151"/>
      <c r="N298" s="151"/>
      <c r="O298" s="151"/>
      <c r="R298" s="151"/>
      <c r="S298" s="151"/>
      <c r="V298" s="151"/>
      <c r="W298" s="151"/>
      <c r="Z298" s="151"/>
      <c r="AA298" s="151"/>
    </row>
    <row r="299" spans="6:27">
      <c r="F299" s="151"/>
      <c r="G299" s="151"/>
      <c r="J299" s="151"/>
      <c r="K299" s="151"/>
      <c r="N299" s="151"/>
      <c r="O299" s="151"/>
      <c r="R299" s="151"/>
      <c r="S299" s="151"/>
      <c r="V299" s="151"/>
      <c r="W299" s="151"/>
      <c r="Z299" s="151"/>
      <c r="AA299" s="151"/>
    </row>
    <row r="300" spans="6:27">
      <c r="F300" s="151"/>
      <c r="G300" s="151"/>
      <c r="J300" s="151"/>
      <c r="K300" s="151"/>
      <c r="N300" s="151"/>
      <c r="O300" s="151"/>
      <c r="R300" s="151"/>
      <c r="S300" s="151"/>
      <c r="V300" s="151"/>
      <c r="W300" s="151"/>
      <c r="Z300" s="151"/>
      <c r="AA300" s="151"/>
    </row>
    <row r="301" spans="6:27">
      <c r="F301" s="151"/>
      <c r="G301" s="151"/>
      <c r="J301" s="151"/>
      <c r="K301" s="151"/>
      <c r="N301" s="151"/>
      <c r="O301" s="151"/>
      <c r="R301" s="151"/>
      <c r="S301" s="151"/>
      <c r="V301" s="151"/>
      <c r="W301" s="151"/>
      <c r="Z301" s="151"/>
      <c r="AA301" s="151"/>
    </row>
    <row r="302" spans="6:27">
      <c r="F302" s="151"/>
      <c r="G302" s="151"/>
      <c r="J302" s="151"/>
      <c r="K302" s="151"/>
      <c r="N302" s="151"/>
      <c r="O302" s="151"/>
      <c r="R302" s="151"/>
      <c r="S302" s="151"/>
      <c r="V302" s="151"/>
      <c r="W302" s="151"/>
      <c r="Z302" s="151"/>
      <c r="AA302" s="151"/>
    </row>
    <row r="303" spans="6:27">
      <c r="F303" s="151"/>
      <c r="G303" s="151"/>
      <c r="J303" s="151"/>
      <c r="K303" s="151"/>
      <c r="N303" s="151"/>
      <c r="O303" s="151"/>
      <c r="R303" s="151"/>
      <c r="S303" s="151"/>
      <c r="V303" s="151"/>
      <c r="W303" s="151"/>
      <c r="Z303" s="151"/>
      <c r="AA303" s="151"/>
    </row>
    <row r="304" spans="6:27">
      <c r="F304" s="151"/>
      <c r="G304" s="151"/>
      <c r="J304" s="151"/>
      <c r="K304" s="151"/>
      <c r="N304" s="151"/>
      <c r="O304" s="151"/>
      <c r="R304" s="151"/>
      <c r="S304" s="151"/>
      <c r="V304" s="151"/>
      <c r="W304" s="151"/>
      <c r="Z304" s="151"/>
      <c r="AA304" s="151"/>
    </row>
    <row r="305" spans="6:27">
      <c r="F305" s="151"/>
      <c r="G305" s="151"/>
      <c r="J305" s="151"/>
      <c r="K305" s="151"/>
      <c r="N305" s="151"/>
      <c r="O305" s="151"/>
      <c r="R305" s="151"/>
      <c r="S305" s="151"/>
      <c r="V305" s="151"/>
      <c r="W305" s="151"/>
      <c r="Z305" s="151"/>
      <c r="AA305" s="151"/>
    </row>
    <row r="306" spans="6:27">
      <c r="F306" s="151"/>
      <c r="G306" s="151"/>
      <c r="J306" s="151"/>
      <c r="K306" s="151"/>
      <c r="N306" s="151"/>
      <c r="O306" s="151"/>
      <c r="R306" s="151"/>
      <c r="S306" s="151"/>
      <c r="V306" s="151"/>
      <c r="W306" s="151"/>
      <c r="Z306" s="151"/>
      <c r="AA306" s="151"/>
    </row>
    <row r="307" spans="6:27">
      <c r="F307" s="151"/>
      <c r="G307" s="151"/>
      <c r="J307" s="151"/>
      <c r="K307" s="151"/>
      <c r="N307" s="151"/>
      <c r="O307" s="151"/>
      <c r="R307" s="151"/>
      <c r="S307" s="151"/>
      <c r="V307" s="151"/>
      <c r="W307" s="151"/>
      <c r="Z307" s="151"/>
      <c r="AA307" s="151"/>
    </row>
    <row r="308" spans="6:27">
      <c r="F308" s="151"/>
      <c r="G308" s="151"/>
      <c r="J308" s="151"/>
      <c r="K308" s="151"/>
      <c r="N308" s="151"/>
      <c r="O308" s="151"/>
      <c r="R308" s="151"/>
      <c r="S308" s="151"/>
      <c r="V308" s="151"/>
      <c r="W308" s="151"/>
      <c r="Z308" s="151"/>
      <c r="AA308" s="151"/>
    </row>
    <row r="309" spans="6:27">
      <c r="F309" s="151"/>
      <c r="G309" s="151"/>
      <c r="J309" s="151"/>
      <c r="K309" s="151"/>
      <c r="N309" s="151"/>
      <c r="O309" s="151"/>
      <c r="R309" s="151"/>
      <c r="S309" s="151"/>
      <c r="V309" s="151"/>
      <c r="W309" s="151"/>
      <c r="Z309" s="151"/>
      <c r="AA309" s="151"/>
    </row>
    <row r="310" spans="6:27">
      <c r="F310" s="151"/>
      <c r="G310" s="151"/>
      <c r="J310" s="151"/>
      <c r="K310" s="151"/>
      <c r="N310" s="151"/>
      <c r="O310" s="151"/>
      <c r="R310" s="151"/>
      <c r="S310" s="151"/>
      <c r="V310" s="151"/>
      <c r="W310" s="151"/>
      <c r="Z310" s="151"/>
      <c r="AA310" s="151"/>
    </row>
    <row r="311" spans="6:27">
      <c r="F311" s="151"/>
      <c r="G311" s="151"/>
      <c r="J311" s="151"/>
      <c r="K311" s="151"/>
      <c r="N311" s="151"/>
      <c r="O311" s="151"/>
      <c r="R311" s="151"/>
      <c r="S311" s="151"/>
      <c r="V311" s="151"/>
      <c r="W311" s="151"/>
      <c r="Z311" s="151"/>
      <c r="AA311" s="151"/>
    </row>
    <row r="312" spans="6:27">
      <c r="F312" s="151"/>
      <c r="G312" s="151"/>
      <c r="J312" s="151"/>
      <c r="K312" s="151"/>
      <c r="N312" s="151"/>
      <c r="O312" s="151"/>
      <c r="R312" s="151"/>
      <c r="S312" s="151"/>
      <c r="V312" s="151"/>
      <c r="W312" s="151"/>
      <c r="Z312" s="151"/>
      <c r="AA312" s="151"/>
    </row>
    <row r="313" spans="6:27">
      <c r="F313" s="151"/>
      <c r="G313" s="151"/>
      <c r="J313" s="151"/>
      <c r="K313" s="151"/>
      <c r="N313" s="151"/>
      <c r="O313" s="151"/>
      <c r="R313" s="151"/>
      <c r="S313" s="151"/>
      <c r="V313" s="151"/>
      <c r="W313" s="151"/>
      <c r="Z313" s="151"/>
      <c r="AA313" s="151"/>
    </row>
    <row r="314" spans="6:27">
      <c r="F314" s="151"/>
      <c r="G314" s="151"/>
      <c r="J314" s="151"/>
      <c r="K314" s="151"/>
      <c r="N314" s="151"/>
      <c r="O314" s="151"/>
      <c r="R314" s="151"/>
      <c r="S314" s="151"/>
      <c r="V314" s="151"/>
      <c r="W314" s="151"/>
      <c r="Z314" s="151"/>
      <c r="AA314" s="151"/>
    </row>
    <row r="315" spans="6:27">
      <c r="F315" s="151"/>
      <c r="G315" s="151"/>
      <c r="J315" s="151"/>
      <c r="K315" s="151"/>
      <c r="N315" s="151"/>
      <c r="O315" s="151"/>
      <c r="R315" s="151"/>
      <c r="S315" s="151"/>
      <c r="V315" s="151"/>
      <c r="W315" s="151"/>
      <c r="Z315" s="151"/>
      <c r="AA315" s="151"/>
    </row>
    <row r="316" spans="6:27">
      <c r="F316" s="151"/>
      <c r="G316" s="151"/>
      <c r="J316" s="151"/>
      <c r="K316" s="151"/>
      <c r="N316" s="151"/>
      <c r="O316" s="151"/>
      <c r="R316" s="151"/>
      <c r="S316" s="151"/>
      <c r="V316" s="151"/>
      <c r="W316" s="151"/>
      <c r="Z316" s="151"/>
      <c r="AA316" s="151"/>
    </row>
    <row r="323" spans="18:27">
      <c r="R323" s="149"/>
      <c r="S323" s="149"/>
      <c r="V323" s="149"/>
      <c r="W323" s="149"/>
      <c r="Z323" s="149"/>
      <c r="AA323" s="149"/>
    </row>
    <row r="324" spans="18:27">
      <c r="R324" s="149"/>
      <c r="S324" s="149"/>
      <c r="V324" s="149"/>
      <c r="W324" s="149"/>
      <c r="Z324" s="149"/>
      <c r="AA324" s="149"/>
    </row>
    <row r="325" spans="18:27">
      <c r="R325" s="149"/>
      <c r="S325" s="149"/>
      <c r="V325" s="149"/>
      <c r="W325" s="149"/>
      <c r="Z325" s="149"/>
      <c r="AA325" s="149"/>
    </row>
  </sheetData>
  <sheetProtection selectLockedCells="1" selectUnlockedCells="1"/>
  <mergeCells count="9">
    <mergeCell ref="B3:AE3"/>
    <mergeCell ref="H5:K6"/>
    <mergeCell ref="T5:W6"/>
    <mergeCell ref="X5:AA6"/>
    <mergeCell ref="AB5:AE6"/>
    <mergeCell ref="B6:C7"/>
    <mergeCell ref="D5:G6"/>
    <mergeCell ref="P5:S6"/>
    <mergeCell ref="L5:O6"/>
  </mergeCells>
  <phoneticPr fontId="0" type="noConversion"/>
  <pageMargins left="0" right="0" top="0" bottom="0" header="0.51181102362204722" footer="0.51181102362204722"/>
  <pageSetup paperSize="8" scale="51" firstPageNumber="0" fitToHeight="3" orientation="landscape" r:id="rId1"/>
  <headerFooter alignWithMargins="0">
    <oddFooter>&amp;CStránka &amp;P&amp;R&amp;A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6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XFD1048576"/>
    </sheetView>
  </sheetViews>
  <sheetFormatPr defaultColWidth="34.28515625" defaultRowHeight="12.75"/>
  <cols>
    <col min="1" max="1" width="59.42578125" style="124" bestFit="1" customWidth="1"/>
    <col min="2" max="2" width="19.28515625" style="125" customWidth="1"/>
    <col min="3" max="3" width="20.85546875" style="125" bestFit="1" customWidth="1"/>
    <col min="4" max="4" width="18.5703125" style="125" customWidth="1"/>
    <col min="5" max="5" width="20.42578125" style="125" customWidth="1"/>
    <col min="6" max="7" width="20.5703125" style="125" bestFit="1" customWidth="1"/>
    <col min="8" max="8" width="20.5703125" style="124" customWidth="1"/>
    <col min="9" max="9" width="14.140625" style="124" customWidth="1"/>
    <col min="10" max="253" width="9.140625" style="124" customWidth="1"/>
    <col min="254" max="16384" width="34.28515625" style="124"/>
  </cols>
  <sheetData>
    <row r="1" spans="1:9" ht="100.5" customHeight="1">
      <c r="A1" s="620" t="s">
        <v>539</v>
      </c>
      <c r="B1" s="620"/>
      <c r="C1" s="620"/>
      <c r="D1" s="620"/>
      <c r="E1" s="620"/>
      <c r="F1" s="620"/>
      <c r="G1" s="620"/>
    </row>
    <row r="2" spans="1:9" ht="13.5" thickBot="1"/>
    <row r="3" spans="1:9" ht="36">
      <c r="A3" s="126" t="s">
        <v>430</v>
      </c>
      <c r="B3" s="377" t="s">
        <v>526</v>
      </c>
      <c r="C3" s="377" t="s">
        <v>448</v>
      </c>
      <c r="D3" s="377" t="s">
        <v>527</v>
      </c>
      <c r="E3" s="377" t="s">
        <v>475</v>
      </c>
      <c r="F3" s="377" t="s">
        <v>476</v>
      </c>
      <c r="G3" s="377" t="s">
        <v>435</v>
      </c>
      <c r="H3" s="377" t="s">
        <v>447</v>
      </c>
    </row>
    <row r="4" spans="1:9" ht="20.25" customHeight="1">
      <c r="A4" s="128" t="s">
        <v>431</v>
      </c>
      <c r="B4" s="141">
        <v>11205294</v>
      </c>
      <c r="C4" s="141">
        <v>11639874.130000003</v>
      </c>
      <c r="D4" s="141">
        <v>12004905</v>
      </c>
      <c r="E4" s="141">
        <v>11999563.609999999</v>
      </c>
      <c r="F4" s="141">
        <v>12328813</v>
      </c>
      <c r="G4" s="141">
        <v>12478257</v>
      </c>
      <c r="H4" s="141">
        <v>12645674</v>
      </c>
    </row>
    <row r="5" spans="1:9" ht="21.75" customHeight="1">
      <c r="A5" s="128" t="s">
        <v>432</v>
      </c>
      <c r="B5" s="141">
        <v>10741887.219999999</v>
      </c>
      <c r="C5" s="141">
        <v>10979362.760000002</v>
      </c>
      <c r="D5" s="141">
        <v>11843001</v>
      </c>
      <c r="E5" s="141">
        <v>11593715.209999999</v>
      </c>
      <c r="F5" s="141">
        <v>11714579</v>
      </c>
      <c r="G5" s="141">
        <v>12099317</v>
      </c>
      <c r="H5" s="141">
        <v>12440784</v>
      </c>
      <c r="I5" s="125"/>
    </row>
    <row r="6" spans="1:9" ht="21" customHeight="1">
      <c r="A6" s="128" t="s">
        <v>379</v>
      </c>
      <c r="B6" s="141">
        <v>463406.78000000119</v>
      </c>
      <c r="C6" s="141">
        <v>660511.37000000104</v>
      </c>
      <c r="D6" s="141">
        <v>161904</v>
      </c>
      <c r="E6" s="141">
        <v>405848.40000000037</v>
      </c>
      <c r="F6" s="141">
        <v>614234</v>
      </c>
      <c r="G6" s="141">
        <v>378940</v>
      </c>
      <c r="H6" s="141">
        <v>204890</v>
      </c>
    </row>
    <row r="7" spans="1:9" ht="18">
      <c r="A7" s="128"/>
      <c r="B7" s="141"/>
      <c r="C7" s="141"/>
      <c r="D7" s="141"/>
      <c r="E7" s="141"/>
      <c r="F7" s="141"/>
      <c r="G7" s="141"/>
      <c r="H7" s="141"/>
    </row>
    <row r="8" spans="1:9" ht="21.75" customHeight="1">
      <c r="A8" s="128" t="s">
        <v>535</v>
      </c>
      <c r="B8" s="141">
        <v>735941</v>
      </c>
      <c r="C8" s="141">
        <v>1609708.44</v>
      </c>
      <c r="D8" s="141">
        <v>4459942.7699999996</v>
      </c>
      <c r="E8" s="141">
        <v>1752719</v>
      </c>
      <c r="F8" s="141">
        <v>1963350</v>
      </c>
      <c r="G8" s="141">
        <v>222000</v>
      </c>
      <c r="H8" s="141">
        <v>50000</v>
      </c>
    </row>
    <row r="9" spans="1:9" ht="21" customHeight="1">
      <c r="A9" s="128" t="s">
        <v>425</v>
      </c>
      <c r="B9" s="141">
        <v>957998.66</v>
      </c>
      <c r="C9" s="141">
        <v>1408693.66</v>
      </c>
      <c r="D9" s="141">
        <v>5452861</v>
      </c>
      <c r="E9" s="141">
        <v>1903160.3900000001</v>
      </c>
      <c r="F9" s="141">
        <v>3033137</v>
      </c>
      <c r="G9" s="141">
        <v>596150</v>
      </c>
      <c r="H9" s="141">
        <v>245000</v>
      </c>
    </row>
    <row r="10" spans="1:9" ht="21.75" customHeight="1">
      <c r="A10" s="128" t="s">
        <v>379</v>
      </c>
      <c r="B10" s="141">
        <v>-222057.66000000003</v>
      </c>
      <c r="C10" s="141">
        <v>201014.78000000003</v>
      </c>
      <c r="D10" s="141">
        <v>-992918.23000000045</v>
      </c>
      <c r="E10" s="141">
        <v>-150441.39000000013</v>
      </c>
      <c r="F10" s="141">
        <v>-1069787</v>
      </c>
      <c r="G10" s="141">
        <v>-374150</v>
      </c>
      <c r="H10" s="141">
        <v>-195000</v>
      </c>
    </row>
    <row r="11" spans="1:9" ht="18">
      <c r="A11" s="128"/>
      <c r="B11" s="141"/>
      <c r="C11" s="141"/>
      <c r="D11" s="141"/>
      <c r="E11" s="141"/>
      <c r="F11" s="141"/>
      <c r="G11" s="141"/>
      <c r="H11" s="141"/>
    </row>
    <row r="12" spans="1:9" ht="22.5" customHeight="1">
      <c r="A12" s="128" t="s">
        <v>426</v>
      </c>
      <c r="B12" s="141">
        <v>574727</v>
      </c>
      <c r="C12" s="141">
        <v>371619.42000000004</v>
      </c>
      <c r="D12" s="141">
        <v>4841180</v>
      </c>
      <c r="E12" s="141">
        <v>4025319</v>
      </c>
      <c r="F12" s="141">
        <v>700553</v>
      </c>
      <c r="G12" s="141">
        <v>390000</v>
      </c>
      <c r="H12" s="141">
        <v>390000</v>
      </c>
    </row>
    <row r="13" spans="1:9" ht="22.5" customHeight="1">
      <c r="A13" s="128" t="s">
        <v>427</v>
      </c>
      <c r="B13" s="141">
        <v>654683.57999999996</v>
      </c>
      <c r="C13" s="141">
        <v>731739.77</v>
      </c>
      <c r="D13" s="141">
        <v>4008346</v>
      </c>
      <c r="E13" s="141">
        <v>3798872.55</v>
      </c>
      <c r="F13" s="141">
        <v>243000</v>
      </c>
      <c r="G13" s="141">
        <v>357890</v>
      </c>
      <c r="H13" s="141">
        <v>348190</v>
      </c>
    </row>
    <row r="14" spans="1:9" ht="18.75" thickBot="1">
      <c r="A14" s="131" t="s">
        <v>379</v>
      </c>
      <c r="B14" s="144">
        <v>-79956.579999999958</v>
      </c>
      <c r="C14" s="144">
        <v>-360120.35</v>
      </c>
      <c r="D14" s="144">
        <v>832834</v>
      </c>
      <c r="E14" s="144">
        <v>226446.45000000019</v>
      </c>
      <c r="F14" s="144">
        <v>457553</v>
      </c>
      <c r="G14" s="144">
        <v>32110</v>
      </c>
      <c r="H14" s="144">
        <v>41810</v>
      </c>
    </row>
    <row r="15" spans="1:9" ht="13.5" thickBot="1">
      <c r="A15" s="134"/>
      <c r="B15" s="135"/>
      <c r="C15" s="135"/>
      <c r="D15" s="135"/>
      <c r="E15" s="135"/>
      <c r="F15" s="135"/>
      <c r="G15" s="135"/>
      <c r="H15" s="135"/>
    </row>
    <row r="16" spans="1:9" ht="22.5" customHeight="1">
      <c r="A16" s="360" t="s">
        <v>130</v>
      </c>
      <c r="B16" s="374">
        <v>12515962</v>
      </c>
      <c r="C16" s="374">
        <v>13621201.990000002</v>
      </c>
      <c r="D16" s="374">
        <v>21306027.77</v>
      </c>
      <c r="E16" s="374">
        <v>17777601.609999999</v>
      </c>
      <c r="F16" s="374">
        <v>14992716</v>
      </c>
      <c r="G16" s="374">
        <v>13090257</v>
      </c>
      <c r="H16" s="374">
        <v>13085674</v>
      </c>
    </row>
    <row r="17" spans="1:8" ht="27.75" customHeight="1">
      <c r="A17" s="361" t="s">
        <v>383</v>
      </c>
      <c r="B17" s="375">
        <v>12354569.459999999</v>
      </c>
      <c r="C17" s="375">
        <v>13119796.190000001</v>
      </c>
      <c r="D17" s="375">
        <v>21304208</v>
      </c>
      <c r="E17" s="375">
        <v>17295748.149999999</v>
      </c>
      <c r="F17" s="375">
        <v>14990716</v>
      </c>
      <c r="G17" s="375">
        <v>13053357</v>
      </c>
      <c r="H17" s="375">
        <v>13033974</v>
      </c>
    </row>
    <row r="18" spans="1:8" ht="27" customHeight="1" thickBot="1">
      <c r="A18" s="362" t="s">
        <v>384</v>
      </c>
      <c r="B18" s="376">
        <v>161392.54000000097</v>
      </c>
      <c r="C18" s="376">
        <v>501405.80000000075</v>
      </c>
      <c r="D18" s="376">
        <v>1819.769999999553</v>
      </c>
      <c r="E18" s="376">
        <v>481853.46000000089</v>
      </c>
      <c r="F18" s="376">
        <v>2000</v>
      </c>
      <c r="G18" s="376">
        <v>36900</v>
      </c>
      <c r="H18" s="376">
        <v>51700</v>
      </c>
    </row>
    <row r="20" spans="1:8" ht="13.5" thickBot="1"/>
    <row r="21" spans="1:8" ht="20.25">
      <c r="A21" s="360" t="s">
        <v>528</v>
      </c>
      <c r="B21" s="374">
        <v>11941235</v>
      </c>
      <c r="C21" s="374">
        <v>13249582.570000002</v>
      </c>
      <c r="D21" s="374">
        <v>16464847.77</v>
      </c>
      <c r="E21" s="374">
        <v>13752282.609999999</v>
      </c>
      <c r="F21" s="374">
        <v>14292163</v>
      </c>
      <c r="G21" s="374">
        <v>12700257</v>
      </c>
      <c r="H21" s="374">
        <v>12695674</v>
      </c>
    </row>
    <row r="22" spans="1:8" ht="21" thickBot="1">
      <c r="A22" s="361" t="s">
        <v>529</v>
      </c>
      <c r="B22" s="375">
        <v>11699885.879999999</v>
      </c>
      <c r="C22" s="375">
        <v>12388056.420000002</v>
      </c>
      <c r="D22" s="375">
        <v>17295862</v>
      </c>
      <c r="E22" s="375">
        <v>13496875.6</v>
      </c>
      <c r="F22" s="375">
        <v>14747716</v>
      </c>
      <c r="G22" s="375">
        <v>12695467</v>
      </c>
      <c r="H22" s="375">
        <v>12685784</v>
      </c>
    </row>
    <row r="23" spans="1:8" ht="20.25">
      <c r="A23" s="360" t="s">
        <v>463</v>
      </c>
      <c r="B23" s="374">
        <v>241349.12000000104</v>
      </c>
      <c r="C23" s="374">
        <v>861526.15000000037</v>
      </c>
      <c r="D23" s="374">
        <v>-831014.23000000045</v>
      </c>
      <c r="E23" s="374">
        <v>255407.00999999978</v>
      </c>
      <c r="F23" s="374">
        <v>-455553</v>
      </c>
      <c r="G23" s="374">
        <v>4790</v>
      </c>
      <c r="H23" s="374">
        <v>9890</v>
      </c>
    </row>
    <row r="25" spans="1:8" ht="13.5" thickBot="1"/>
    <row r="26" spans="1:8" ht="48" thickBot="1">
      <c r="A26" s="369"/>
      <c r="C26" s="490" t="s">
        <v>484</v>
      </c>
      <c r="D26" s="621" t="s">
        <v>485</v>
      </c>
      <c r="E26" s="622"/>
      <c r="F26" s="491" t="s">
        <v>486</v>
      </c>
      <c r="G26" s="492" t="s">
        <v>487</v>
      </c>
      <c r="H26" s="493" t="s">
        <v>488</v>
      </c>
    </row>
    <row r="27" spans="1:8" ht="18">
      <c r="A27" s="368"/>
      <c r="C27" s="494">
        <v>100</v>
      </c>
      <c r="D27" s="623" t="s">
        <v>489</v>
      </c>
      <c r="E27" s="624"/>
      <c r="F27" s="495">
        <v>7580000</v>
      </c>
      <c r="G27" s="495">
        <v>7599000</v>
      </c>
      <c r="H27" s="496">
        <v>7599000</v>
      </c>
    </row>
    <row r="28" spans="1:8" ht="18">
      <c r="A28" s="432"/>
      <c r="C28" s="497">
        <v>200</v>
      </c>
      <c r="D28" s="618" t="s">
        <v>490</v>
      </c>
      <c r="E28" s="618"/>
      <c r="F28" s="498">
        <v>1537130</v>
      </c>
      <c r="G28" s="498">
        <v>1536200</v>
      </c>
      <c r="H28" s="499">
        <v>1388600</v>
      </c>
    </row>
    <row r="29" spans="1:8" ht="18">
      <c r="A29" s="432"/>
      <c r="C29" s="497">
        <v>300</v>
      </c>
      <c r="D29" s="618" t="s">
        <v>491</v>
      </c>
      <c r="E29" s="618"/>
      <c r="F29" s="498">
        <v>5175033</v>
      </c>
      <c r="G29" s="498">
        <v>3565057</v>
      </c>
      <c r="H29" s="499">
        <v>3708074</v>
      </c>
    </row>
    <row r="30" spans="1:8" ht="18">
      <c r="A30" s="432"/>
      <c r="C30" s="497">
        <v>400</v>
      </c>
      <c r="D30" s="618" t="s">
        <v>492</v>
      </c>
      <c r="E30" s="618"/>
      <c r="F30" s="498">
        <v>380000</v>
      </c>
      <c r="G30" s="498">
        <v>390000</v>
      </c>
      <c r="H30" s="499">
        <v>390000</v>
      </c>
    </row>
    <row r="31" spans="1:8" ht="18">
      <c r="A31" s="432"/>
      <c r="C31" s="497">
        <v>500</v>
      </c>
      <c r="D31" s="618" t="s">
        <v>493</v>
      </c>
      <c r="E31" s="618"/>
      <c r="F31" s="498">
        <v>320553</v>
      </c>
      <c r="G31" s="498">
        <v>0</v>
      </c>
      <c r="H31" s="499">
        <v>0</v>
      </c>
    </row>
    <row r="32" spans="1:8" ht="18">
      <c r="A32" s="432"/>
      <c r="C32" s="497">
        <v>600</v>
      </c>
      <c r="D32" s="618" t="s">
        <v>378</v>
      </c>
      <c r="E32" s="618"/>
      <c r="F32" s="498">
        <v>11714579</v>
      </c>
      <c r="G32" s="498">
        <v>12099317</v>
      </c>
      <c r="H32" s="498">
        <v>12440784</v>
      </c>
    </row>
    <row r="33" spans="1:8" ht="18">
      <c r="A33" s="432"/>
      <c r="C33" s="497">
        <v>700</v>
      </c>
      <c r="D33" s="618" t="s">
        <v>381</v>
      </c>
      <c r="E33" s="618"/>
      <c r="F33" s="498">
        <v>3033137</v>
      </c>
      <c r="G33" s="498">
        <v>596150</v>
      </c>
      <c r="H33" s="498">
        <v>245000</v>
      </c>
    </row>
    <row r="34" spans="1:8" ht="18.75" thickBot="1">
      <c r="A34" s="432"/>
      <c r="C34" s="500">
        <v>800</v>
      </c>
      <c r="D34" s="619" t="s">
        <v>494</v>
      </c>
      <c r="E34" s="619"/>
      <c r="F34" s="501">
        <v>243000</v>
      </c>
      <c r="G34" s="501">
        <v>357890</v>
      </c>
      <c r="H34" s="501">
        <v>348190</v>
      </c>
    </row>
    <row r="35" spans="1:8" ht="18">
      <c r="A35" s="432"/>
    </row>
    <row r="36" spans="1:8" ht="18">
      <c r="A36" s="432"/>
    </row>
  </sheetData>
  <sheetProtection selectLockedCells="1" selectUnlockedCells="1"/>
  <mergeCells count="10">
    <mergeCell ref="A1:G1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</mergeCells>
  <phoneticPr fontId="0" type="noConversion"/>
  <pageMargins left="0" right="0" top="0" bottom="0" header="0.51181102362204722" footer="0.51181102362204722"/>
  <pageSetup paperSize="9" scale="73" firstPageNumber="0" fitToHeight="0" orientation="landscape" horizontalDpi="300" verticalDpi="300" r:id="rId1"/>
  <headerFooter alignWithMargins="0"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7"/>
  <sheetViews>
    <sheetView topLeftCell="A2" zoomScaleNormal="100" workbookViewId="0">
      <pane xSplit="2" ySplit="3" topLeftCell="C5" activePane="bottomRight" state="frozen"/>
      <selection activeCell="A2" sqref="A2"/>
      <selection pane="topRight" activeCell="C2" sqref="C2"/>
      <selection pane="bottomLeft" activeCell="A4" sqref="A4"/>
      <selection pane="bottomRight" activeCell="K25" sqref="K25"/>
    </sheetView>
  </sheetViews>
  <sheetFormatPr defaultRowHeight="15"/>
  <cols>
    <col min="1" max="1" width="37" style="543" customWidth="1"/>
    <col min="2" max="2" width="18" style="543" customWidth="1"/>
    <col min="3" max="8" width="14.28515625" style="543" customWidth="1"/>
    <col min="9" max="11" width="13.5703125" style="543" customWidth="1"/>
    <col min="12" max="12" width="15.7109375" style="543" customWidth="1"/>
    <col min="13" max="13" width="18.42578125" style="543" customWidth="1"/>
    <col min="14" max="14" width="18.5703125" style="543" customWidth="1"/>
    <col min="15" max="15" width="11.85546875" style="543" customWidth="1"/>
    <col min="16" max="16384" width="9.140625" style="543"/>
  </cols>
  <sheetData>
    <row r="1" spans="1:17" s="538" customFormat="1" ht="19.5" thickBot="1">
      <c r="A1" s="628" t="s">
        <v>400</v>
      </c>
      <c r="B1" s="628"/>
      <c r="C1" s="628"/>
      <c r="D1" s="628"/>
      <c r="E1" s="628"/>
      <c r="F1" s="628"/>
      <c r="G1" s="628"/>
      <c r="H1" s="628"/>
      <c r="I1" s="628"/>
      <c r="J1" s="628"/>
      <c r="K1" s="628"/>
      <c r="L1" s="628"/>
      <c r="M1" s="628"/>
    </row>
    <row r="2" spans="1:17" s="538" customFormat="1" ht="19.5" thickBot="1">
      <c r="A2" s="539"/>
      <c r="B2" s="642" t="s">
        <v>441</v>
      </c>
      <c r="C2" s="643"/>
      <c r="D2" s="643"/>
      <c r="E2" s="643"/>
      <c r="F2" s="643"/>
      <c r="G2" s="643"/>
      <c r="H2" s="540"/>
      <c r="I2" s="540"/>
      <c r="J2" s="540"/>
      <c r="K2" s="540"/>
      <c r="L2" s="540"/>
      <c r="M2" s="540"/>
    </row>
    <row r="3" spans="1:17" ht="16.5" customHeight="1" thickBot="1">
      <c r="A3" s="629"/>
      <c r="B3" s="629"/>
      <c r="C3" s="630" t="s">
        <v>385</v>
      </c>
      <c r="D3" s="631"/>
      <c r="E3" s="631"/>
      <c r="F3" s="631"/>
      <c r="G3" s="631"/>
      <c r="H3" s="632" t="s">
        <v>386</v>
      </c>
      <c r="I3" s="632"/>
      <c r="J3" s="632"/>
      <c r="K3" s="632"/>
      <c r="L3" s="632"/>
      <c r="M3" s="541"/>
      <c r="N3" s="542"/>
    </row>
    <row r="4" spans="1:17" ht="49.5" customHeight="1" thickBot="1">
      <c r="A4" s="629"/>
      <c r="B4" s="629"/>
      <c r="C4" s="544">
        <v>2012</v>
      </c>
      <c r="D4" s="545">
        <v>2013</v>
      </c>
      <c r="E4" s="546" t="s">
        <v>510</v>
      </c>
      <c r="F4" s="547" t="s">
        <v>486</v>
      </c>
      <c r="G4" s="548" t="s">
        <v>387</v>
      </c>
      <c r="H4" s="549">
        <v>2012</v>
      </c>
      <c r="I4" s="550">
        <v>2013</v>
      </c>
      <c r="J4" s="546">
        <v>2014</v>
      </c>
      <c r="K4" s="551" t="s">
        <v>457</v>
      </c>
      <c r="L4" s="552" t="s">
        <v>387</v>
      </c>
      <c r="M4" s="553" t="s">
        <v>553</v>
      </c>
      <c r="N4" s="554" t="s">
        <v>554</v>
      </c>
    </row>
    <row r="5" spans="1:17" s="300" customFormat="1" ht="15.75" thickBot="1">
      <c r="A5" s="625" t="s">
        <v>388</v>
      </c>
      <c r="B5" s="625"/>
      <c r="C5" s="438"/>
      <c r="D5" s="439">
        <f>D6+D9+D10+D11+D14</f>
        <v>1051767</v>
      </c>
      <c r="E5" s="555">
        <f>E6+E9+E10+E11+E14</f>
        <v>1481614.8</v>
      </c>
      <c r="F5" s="439">
        <f>F6+F9+F10+F11+F14</f>
        <v>1764848</v>
      </c>
      <c r="G5" s="556">
        <f>SUM(G6:G14)</f>
        <v>4298229.8</v>
      </c>
      <c r="H5" s="557">
        <f>H6+H9+H10+H11+H14</f>
        <v>2893</v>
      </c>
      <c r="I5" s="558">
        <f>I6+I9+I10+I11+I14</f>
        <v>1275870</v>
      </c>
      <c r="J5" s="558">
        <f>J6+J9+J10+J11+J14</f>
        <v>1759728.76</v>
      </c>
      <c r="K5" s="559">
        <f>K6+K9+K10+K11+K14</f>
        <v>2456131</v>
      </c>
      <c r="L5" s="560">
        <f>SUM(H5:K5)</f>
        <v>5494622.7599999998</v>
      </c>
      <c r="M5" s="557">
        <f>SUM(M6:M14)</f>
        <v>-1196392.96</v>
      </c>
      <c r="N5" s="561">
        <f>F5-K5</f>
        <v>-691283</v>
      </c>
      <c r="O5" s="562"/>
      <c r="P5" s="299"/>
    </row>
    <row r="6" spans="1:17" s="300" customFormat="1" ht="15.75" thickBot="1">
      <c r="A6" s="633" t="s">
        <v>521</v>
      </c>
      <c r="B6" s="298" t="s">
        <v>389</v>
      </c>
      <c r="C6" s="309">
        <f>SUM(C7:C8)</f>
        <v>0</v>
      </c>
      <c r="D6" s="310">
        <f t="shared" ref="D6:F6" si="0">SUM(D7:D8)</f>
        <v>419520</v>
      </c>
      <c r="E6" s="310">
        <f t="shared" si="0"/>
        <v>126354.53</v>
      </c>
      <c r="F6" s="305">
        <f t="shared" si="0"/>
        <v>714102</v>
      </c>
      <c r="G6" s="634">
        <f>SUM(C6:F6)</f>
        <v>1259976.53</v>
      </c>
      <c r="H6" s="309">
        <f>SUM(H7:H8)</f>
        <v>0</v>
      </c>
      <c r="I6" s="310">
        <f t="shared" ref="I6" si="1">SUM(I7:I8)</f>
        <v>442600</v>
      </c>
      <c r="J6" s="310">
        <f>SUM(J7:J8)</f>
        <v>134839.76</v>
      </c>
      <c r="K6" s="305">
        <f>SUM(K7:K8)</f>
        <v>780106</v>
      </c>
      <c r="L6" s="635">
        <f>SUM(H6:K6)</f>
        <v>1357545.76</v>
      </c>
      <c r="M6" s="636">
        <f>G6-L6</f>
        <v>-97569.229999999981</v>
      </c>
      <c r="N6" s="644">
        <f>F6-K6</f>
        <v>-66004</v>
      </c>
      <c r="P6" s="299"/>
      <c r="Q6" s="299"/>
    </row>
    <row r="7" spans="1:17" s="300" customFormat="1" ht="15.75" thickBot="1">
      <c r="A7" s="633"/>
      <c r="B7" s="301" t="s">
        <v>390</v>
      </c>
      <c r="C7" s="318">
        <v>0</v>
      </c>
      <c r="D7" s="317"/>
      <c r="E7" s="317">
        <v>126354.53</v>
      </c>
      <c r="F7" s="306">
        <v>1998</v>
      </c>
      <c r="G7" s="634"/>
      <c r="H7" s="313">
        <v>0</v>
      </c>
      <c r="I7" s="311">
        <v>0</v>
      </c>
      <c r="J7" s="311">
        <v>134689.76</v>
      </c>
      <c r="K7" s="306">
        <v>523</v>
      </c>
      <c r="L7" s="635"/>
      <c r="M7" s="636"/>
      <c r="N7" s="644"/>
    </row>
    <row r="8" spans="1:17" s="300" customFormat="1" ht="15.75" thickBot="1">
      <c r="A8" s="633"/>
      <c r="B8" s="302" t="s">
        <v>391</v>
      </c>
      <c r="C8" s="314">
        <v>0</v>
      </c>
      <c r="D8" s="312">
        <v>419520</v>
      </c>
      <c r="E8" s="312"/>
      <c r="F8" s="307">
        <v>712104</v>
      </c>
      <c r="G8" s="634"/>
      <c r="H8" s="314">
        <v>0</v>
      </c>
      <c r="I8" s="312">
        <v>442600</v>
      </c>
      <c r="J8" s="312">
        <v>150</v>
      </c>
      <c r="K8" s="307">
        <v>779583</v>
      </c>
      <c r="L8" s="635"/>
      <c r="M8" s="636"/>
      <c r="N8" s="645"/>
    </row>
    <row r="9" spans="1:17" s="300" customFormat="1" ht="15.75" thickBot="1">
      <c r="A9" s="590" t="s">
        <v>392</v>
      </c>
      <c r="B9" s="298" t="s">
        <v>391</v>
      </c>
      <c r="C9" s="309">
        <v>0</v>
      </c>
      <c r="D9" s="310">
        <v>632247</v>
      </c>
      <c r="E9" s="310">
        <v>127074.74</v>
      </c>
      <c r="F9" s="305">
        <v>0</v>
      </c>
      <c r="G9" s="537">
        <f>SUM(C9:F9)</f>
        <v>759321.74</v>
      </c>
      <c r="H9" s="309">
        <v>150</v>
      </c>
      <c r="I9" s="310">
        <v>765458</v>
      </c>
      <c r="J9" s="310">
        <v>233429</v>
      </c>
      <c r="K9" s="305">
        <v>2276</v>
      </c>
      <c r="L9" s="537">
        <f>SUM(H9:K9)</f>
        <v>1001313</v>
      </c>
      <c r="M9" s="303">
        <f>G9-L9</f>
        <v>-241991.26</v>
      </c>
      <c r="N9" s="588">
        <f>F9-K9</f>
        <v>-2276</v>
      </c>
      <c r="O9" s="589"/>
    </row>
    <row r="10" spans="1:17" s="300" customFormat="1" ht="15.75" thickBot="1">
      <c r="A10" s="590" t="s">
        <v>357</v>
      </c>
      <c r="B10" s="298" t="s">
        <v>391</v>
      </c>
      <c r="C10" s="309">
        <v>0</v>
      </c>
      <c r="D10" s="310">
        <v>0</v>
      </c>
      <c r="E10" s="310">
        <v>1228185.53</v>
      </c>
      <c r="F10" s="305">
        <v>823146</v>
      </c>
      <c r="G10" s="537">
        <f>SUM(C10:F10)</f>
        <v>2051331.53</v>
      </c>
      <c r="H10" s="309">
        <v>2743</v>
      </c>
      <c r="I10" s="310">
        <v>64213</v>
      </c>
      <c r="J10" s="310">
        <v>1389960</v>
      </c>
      <c r="K10" s="305">
        <v>1427220</v>
      </c>
      <c r="L10" s="537">
        <f>SUM(H10:K10)</f>
        <v>2884136</v>
      </c>
      <c r="M10" s="304">
        <f>G10-L10</f>
        <v>-832804.47</v>
      </c>
      <c r="N10" s="563">
        <f>F10-K10</f>
        <v>-604074</v>
      </c>
    </row>
    <row r="11" spans="1:17" s="300" customFormat="1" ht="15.75" thickBot="1">
      <c r="A11" s="633" t="s">
        <v>222</v>
      </c>
      <c r="B11" s="298" t="s">
        <v>389</v>
      </c>
      <c r="C11" s="309">
        <f>SUM(C12:C13)</f>
        <v>0</v>
      </c>
      <c r="D11" s="310">
        <f t="shared" ref="D11:F11" si="2">SUM(D12:D13)</f>
        <v>0</v>
      </c>
      <c r="E11" s="310">
        <f t="shared" si="2"/>
        <v>0</v>
      </c>
      <c r="F11" s="305">
        <f t="shared" si="2"/>
        <v>227600</v>
      </c>
      <c r="G11" s="637">
        <f>SUM(C11:F11)</f>
        <v>227600</v>
      </c>
      <c r="H11" s="309">
        <f>SUM(H12:H13)</f>
        <v>0</v>
      </c>
      <c r="I11" s="310">
        <f t="shared" ref="I11:K11" si="3">SUM(I12:I13)</f>
        <v>0</v>
      </c>
      <c r="J11" s="310">
        <f t="shared" si="3"/>
        <v>1500</v>
      </c>
      <c r="K11" s="305">
        <f t="shared" si="3"/>
        <v>246529</v>
      </c>
      <c r="L11" s="635">
        <f>SUM(H11:K11)</f>
        <v>248029</v>
      </c>
      <c r="M11" s="640">
        <f>G11-L11</f>
        <v>-20429</v>
      </c>
      <c r="N11" s="646">
        <f>F11-K11</f>
        <v>-18929</v>
      </c>
    </row>
    <row r="12" spans="1:17" s="300" customFormat="1" ht="15.75" thickBot="1">
      <c r="A12" s="633"/>
      <c r="B12" s="301" t="s">
        <v>390</v>
      </c>
      <c r="C12" s="318"/>
      <c r="D12" s="317"/>
      <c r="E12" s="317"/>
      <c r="F12" s="306"/>
      <c r="G12" s="638"/>
      <c r="H12" s="313"/>
      <c r="I12" s="311"/>
      <c r="J12" s="311">
        <v>1500</v>
      </c>
      <c r="K12" s="308"/>
      <c r="L12" s="635"/>
      <c r="M12" s="636"/>
      <c r="N12" s="644"/>
    </row>
    <row r="13" spans="1:17" s="300" customFormat="1" ht="15.75" thickBot="1">
      <c r="A13" s="633"/>
      <c r="B13" s="302" t="s">
        <v>391</v>
      </c>
      <c r="C13" s="314"/>
      <c r="D13" s="312"/>
      <c r="E13" s="312"/>
      <c r="F13" s="307">
        <v>227600</v>
      </c>
      <c r="G13" s="639"/>
      <c r="H13" s="315"/>
      <c r="I13" s="450"/>
      <c r="J13" s="450"/>
      <c r="K13" s="453">
        <v>246529</v>
      </c>
      <c r="L13" s="635"/>
      <c r="M13" s="641"/>
      <c r="N13" s="645"/>
    </row>
    <row r="14" spans="1:17" s="300" customFormat="1" ht="15.75" thickBot="1">
      <c r="A14" s="591" t="s">
        <v>393</v>
      </c>
      <c r="B14" s="599" t="s">
        <v>456</v>
      </c>
      <c r="C14" s="440"/>
      <c r="D14" s="441"/>
      <c r="E14" s="441">
        <f>E15+E16</f>
        <v>0</v>
      </c>
      <c r="F14" s="441">
        <f>F15+F16</f>
        <v>0</v>
      </c>
      <c r="G14" s="536">
        <f>SUM(C14:F14)</f>
        <v>0</v>
      </c>
      <c r="H14" s="440"/>
      <c r="I14" s="441">
        <f>I15+I16</f>
        <v>3599</v>
      </c>
      <c r="J14" s="441">
        <f t="shared" ref="J14" si="4">J15+J16</f>
        <v>0</v>
      </c>
      <c r="K14" s="441">
        <f>K15+K16</f>
        <v>0</v>
      </c>
      <c r="L14" s="600">
        <f>SUM(H14:K14)</f>
        <v>3599</v>
      </c>
      <c r="M14" s="304">
        <f>G14-L14</f>
        <v>-3599</v>
      </c>
      <c r="N14" s="564">
        <f>F14-K14</f>
        <v>0</v>
      </c>
    </row>
    <row r="15" spans="1:17" s="300" customFormat="1" ht="15.75" thickBot="1">
      <c r="A15" s="435"/>
      <c r="B15" s="598" t="s">
        <v>394</v>
      </c>
      <c r="C15" s="441"/>
      <c r="D15" s="441"/>
      <c r="E15" s="441"/>
      <c r="F15" s="454"/>
      <c r="G15" s="536">
        <f>SUM(C15:F15)</f>
        <v>0</v>
      </c>
      <c r="H15" s="440"/>
      <c r="I15" s="441">
        <v>3599</v>
      </c>
      <c r="J15" s="441"/>
      <c r="K15" s="454"/>
      <c r="L15" s="601"/>
      <c r="M15" s="593"/>
      <c r="N15" s="565"/>
    </row>
    <row r="16" spans="1:17" s="300" customFormat="1" ht="15.75" thickBot="1">
      <c r="A16" s="435"/>
      <c r="B16" s="598" t="s">
        <v>455</v>
      </c>
      <c r="C16" s="441"/>
      <c r="D16" s="441"/>
      <c r="E16" s="441"/>
      <c r="F16" s="454"/>
      <c r="G16" s="536"/>
      <c r="H16" s="440"/>
      <c r="I16" s="441"/>
      <c r="J16" s="441"/>
      <c r="K16" s="454"/>
      <c r="L16" s="602"/>
      <c r="M16" s="593"/>
      <c r="N16" s="565"/>
    </row>
    <row r="17" spans="1:17" s="567" customFormat="1" ht="15.75" thickBot="1">
      <c r="A17" s="647" t="s">
        <v>395</v>
      </c>
      <c r="B17" s="648"/>
      <c r="C17" s="442">
        <f t="shared" ref="C17:L17" si="5">SUM(C18:C55)</f>
        <v>362597</v>
      </c>
      <c r="D17" s="443">
        <f t="shared" si="5"/>
        <v>132000</v>
      </c>
      <c r="E17" s="443">
        <f t="shared" si="5"/>
        <v>6500</v>
      </c>
      <c r="F17" s="455">
        <f t="shared" si="5"/>
        <v>15000</v>
      </c>
      <c r="G17" s="566">
        <f t="shared" si="5"/>
        <v>58950</v>
      </c>
      <c r="H17" s="442">
        <f t="shared" si="5"/>
        <v>955106</v>
      </c>
      <c r="I17" s="443">
        <f t="shared" si="5"/>
        <v>132824</v>
      </c>
      <c r="J17" s="443">
        <f t="shared" si="5"/>
        <v>279622</v>
      </c>
      <c r="K17" s="455">
        <f>SUM(K18:K55)</f>
        <v>577529</v>
      </c>
      <c r="L17" s="603">
        <f t="shared" si="5"/>
        <v>1232077</v>
      </c>
      <c r="M17" s="594"/>
      <c r="N17" s="299"/>
      <c r="O17" s="562"/>
      <c r="P17" s="562"/>
    </row>
    <row r="18" spans="1:17" s="300" customFormat="1">
      <c r="A18" s="649" t="s">
        <v>459</v>
      </c>
      <c r="B18" s="649"/>
      <c r="C18" s="444"/>
      <c r="D18" s="445"/>
      <c r="E18" s="445"/>
      <c r="F18" s="568"/>
      <c r="G18" s="569"/>
      <c r="H18" s="313">
        <v>103226</v>
      </c>
      <c r="I18" s="311">
        <v>1900</v>
      </c>
      <c r="J18" s="459"/>
      <c r="K18" s="456"/>
      <c r="L18" s="604">
        <f>SUM(H18:K18)</f>
        <v>105126</v>
      </c>
      <c r="M18" s="595"/>
      <c r="N18" s="299"/>
    </row>
    <row r="19" spans="1:17" s="300" customFormat="1">
      <c r="A19" s="650" t="s">
        <v>460</v>
      </c>
      <c r="B19" s="650"/>
      <c r="C19" s="446"/>
      <c r="D19" s="447"/>
      <c r="E19" s="447"/>
      <c r="F19" s="571"/>
      <c r="G19" s="572"/>
      <c r="H19" s="318">
        <v>265485</v>
      </c>
      <c r="I19" s="317">
        <v>6950</v>
      </c>
      <c r="J19" s="460"/>
      <c r="K19" s="457"/>
      <c r="L19" s="604">
        <f t="shared" ref="L19:L48" si="6">SUM(H19:K19)</f>
        <v>272435</v>
      </c>
      <c r="M19" s="595"/>
      <c r="N19" s="299"/>
    </row>
    <row r="20" spans="1:17" s="300" customFormat="1">
      <c r="A20" s="650" t="s">
        <v>461</v>
      </c>
      <c r="B20" s="650"/>
      <c r="C20" s="446"/>
      <c r="D20" s="447"/>
      <c r="E20" s="447"/>
      <c r="F20" s="571"/>
      <c r="G20" s="572"/>
      <c r="H20" s="318">
        <v>431946</v>
      </c>
      <c r="I20" s="317"/>
      <c r="J20" s="460"/>
      <c r="K20" s="457"/>
      <c r="L20" s="604">
        <f t="shared" si="6"/>
        <v>431946</v>
      </c>
      <c r="M20" s="595"/>
      <c r="N20" s="299"/>
    </row>
    <row r="21" spans="1:17" s="300" customFormat="1">
      <c r="A21" s="650" t="s">
        <v>462</v>
      </c>
      <c r="B21" s="650"/>
      <c r="C21" s="446"/>
      <c r="D21" s="447"/>
      <c r="E21" s="447"/>
      <c r="F21" s="571"/>
      <c r="G21" s="572"/>
      <c r="H21" s="318">
        <v>47956</v>
      </c>
      <c r="I21" s="316"/>
      <c r="J21" s="461"/>
      <c r="K21" s="457"/>
      <c r="L21" s="604">
        <f t="shared" si="6"/>
        <v>47956</v>
      </c>
      <c r="M21" s="595"/>
      <c r="N21" s="299"/>
      <c r="O21" s="299"/>
      <c r="P21" s="299"/>
      <c r="Q21" s="299"/>
    </row>
    <row r="22" spans="1:17" s="300" customFormat="1">
      <c r="A22" s="573" t="s">
        <v>497</v>
      </c>
      <c r="B22" s="573"/>
      <c r="C22" s="444"/>
      <c r="D22" s="445"/>
      <c r="E22" s="445"/>
      <c r="F22" s="568"/>
      <c r="G22" s="569"/>
      <c r="H22" s="318">
        <v>18510</v>
      </c>
      <c r="I22" s="451"/>
      <c r="J22" s="462"/>
      <c r="K22" s="308">
        <v>27000</v>
      </c>
      <c r="L22" s="604"/>
      <c r="M22" s="595"/>
      <c r="N22" s="299"/>
      <c r="O22" s="299"/>
      <c r="P22" s="299"/>
      <c r="Q22" s="299"/>
    </row>
    <row r="23" spans="1:17" s="567" customFormat="1">
      <c r="A23" s="626" t="s">
        <v>561</v>
      </c>
      <c r="B23" s="627"/>
      <c r="C23" s="448"/>
      <c r="D23" s="311">
        <v>120000</v>
      </c>
      <c r="E23" s="574"/>
      <c r="F23" s="308">
        <v>15000</v>
      </c>
      <c r="G23" s="570"/>
      <c r="H23" s="448"/>
      <c r="I23" s="451">
        <v>294</v>
      </c>
      <c r="J23" s="433">
        <v>6650</v>
      </c>
      <c r="K23" s="308">
        <v>126456</v>
      </c>
      <c r="L23" s="604"/>
      <c r="M23" s="595"/>
      <c r="N23" s="562"/>
      <c r="O23" s="562"/>
    </row>
    <row r="24" spans="1:17" s="567" customFormat="1">
      <c r="A24" s="575" t="s">
        <v>498</v>
      </c>
      <c r="B24" s="573"/>
      <c r="C24" s="448"/>
      <c r="D24" s="311"/>
      <c r="E24" s="574"/>
      <c r="F24" s="576"/>
      <c r="G24" s="570"/>
      <c r="H24" s="448"/>
      <c r="I24" s="451"/>
      <c r="J24" s="433">
        <v>3248</v>
      </c>
      <c r="K24" s="308">
        <v>40000</v>
      </c>
      <c r="L24" s="604"/>
      <c r="M24" s="595"/>
      <c r="N24" s="562"/>
      <c r="O24" s="562"/>
    </row>
    <row r="25" spans="1:17" s="567" customFormat="1">
      <c r="A25" s="575" t="s">
        <v>540</v>
      </c>
      <c r="B25" s="573"/>
      <c r="C25" s="448"/>
      <c r="D25" s="311"/>
      <c r="E25" s="574"/>
      <c r="F25" s="576"/>
      <c r="G25" s="570"/>
      <c r="H25" s="448"/>
      <c r="I25" s="451"/>
      <c r="J25" s="433">
        <v>158995</v>
      </c>
      <c r="K25" s="308">
        <v>120000</v>
      </c>
      <c r="L25" s="604"/>
      <c r="M25" s="595"/>
      <c r="N25" s="562"/>
      <c r="O25" s="562"/>
    </row>
    <row r="26" spans="1:17" s="300" customFormat="1">
      <c r="A26" s="626" t="s">
        <v>541</v>
      </c>
      <c r="B26" s="626"/>
      <c r="C26" s="318"/>
      <c r="D26" s="317"/>
      <c r="E26" s="317"/>
      <c r="F26" s="306"/>
      <c r="G26" s="577">
        <f>SUM(C26:D26)</f>
        <v>0</v>
      </c>
      <c r="H26" s="318">
        <v>1657</v>
      </c>
      <c r="I26" s="451">
        <v>10536</v>
      </c>
      <c r="J26" s="433">
        <v>11772</v>
      </c>
      <c r="K26" s="306">
        <v>101000</v>
      </c>
      <c r="L26" s="604">
        <f t="shared" si="6"/>
        <v>124965</v>
      </c>
      <c r="M26" s="595"/>
      <c r="N26" s="299"/>
      <c r="P26" s="299"/>
    </row>
    <row r="27" spans="1:17" s="300" customFormat="1">
      <c r="A27" s="626" t="s">
        <v>499</v>
      </c>
      <c r="B27" s="626"/>
      <c r="C27" s="318"/>
      <c r="D27" s="317"/>
      <c r="E27" s="317"/>
      <c r="F27" s="306"/>
      <c r="G27" s="577">
        <f>SUM(C27:D27)</f>
        <v>0</v>
      </c>
      <c r="H27" s="318">
        <v>696</v>
      </c>
      <c r="I27" s="451"/>
      <c r="J27" s="462"/>
      <c r="K27" s="306"/>
      <c r="L27" s="604">
        <f t="shared" si="6"/>
        <v>696</v>
      </c>
      <c r="M27" s="595"/>
      <c r="N27" s="299"/>
      <c r="P27" s="299"/>
    </row>
    <row r="28" spans="1:17" s="300" customFormat="1">
      <c r="A28" s="626" t="s">
        <v>214</v>
      </c>
      <c r="B28" s="627"/>
      <c r="C28" s="318"/>
      <c r="D28" s="317">
        <v>9000</v>
      </c>
      <c r="E28" s="317"/>
      <c r="F28" s="306"/>
      <c r="G28" s="577"/>
      <c r="H28" s="318"/>
      <c r="I28" s="451">
        <v>12050</v>
      </c>
      <c r="J28" s="462"/>
      <c r="K28" s="306"/>
      <c r="L28" s="604"/>
      <c r="M28" s="595"/>
      <c r="N28" s="299"/>
      <c r="P28" s="299"/>
    </row>
    <row r="29" spans="1:17" s="300" customFormat="1">
      <c r="A29" s="626" t="s">
        <v>542</v>
      </c>
      <c r="B29" s="626"/>
      <c r="C29" s="318"/>
      <c r="D29" s="317"/>
      <c r="E29" s="317"/>
      <c r="F29" s="306"/>
      <c r="G29" s="577">
        <f>SUM(C29:D29)</f>
        <v>0</v>
      </c>
      <c r="H29" s="318">
        <v>1700</v>
      </c>
      <c r="I29" s="451"/>
      <c r="J29" s="433"/>
      <c r="K29" s="306"/>
      <c r="L29" s="604">
        <f t="shared" si="6"/>
        <v>1700</v>
      </c>
      <c r="M29" s="595"/>
      <c r="N29" s="299"/>
      <c r="P29" s="299"/>
    </row>
    <row r="30" spans="1:17" s="300" customFormat="1">
      <c r="A30" s="575" t="s">
        <v>543</v>
      </c>
      <c r="B30" s="573"/>
      <c r="C30" s="318"/>
      <c r="D30" s="317"/>
      <c r="E30" s="317"/>
      <c r="F30" s="306"/>
      <c r="G30" s="577"/>
      <c r="H30" s="318"/>
      <c r="I30" s="451"/>
      <c r="J30" s="433"/>
      <c r="K30" s="306">
        <v>3500</v>
      </c>
      <c r="L30" s="604"/>
      <c r="M30" s="595"/>
      <c r="N30" s="299"/>
      <c r="P30" s="299"/>
    </row>
    <row r="31" spans="1:17" s="300" customFormat="1">
      <c r="A31" s="575" t="s">
        <v>472</v>
      </c>
      <c r="B31" s="573"/>
      <c r="C31" s="318"/>
      <c r="D31" s="317"/>
      <c r="E31" s="317"/>
      <c r="F31" s="306"/>
      <c r="G31" s="577"/>
      <c r="H31" s="318"/>
      <c r="I31" s="451"/>
      <c r="J31" s="433">
        <v>7795</v>
      </c>
      <c r="K31" s="306"/>
      <c r="L31" s="604"/>
      <c r="M31" s="595"/>
      <c r="N31" s="299"/>
      <c r="P31" s="299"/>
    </row>
    <row r="32" spans="1:17" s="300" customFormat="1">
      <c r="A32" s="575" t="s">
        <v>471</v>
      </c>
      <c r="B32" s="573"/>
      <c r="C32" s="318"/>
      <c r="D32" s="317"/>
      <c r="E32" s="317"/>
      <c r="F32" s="306"/>
      <c r="G32" s="577"/>
      <c r="H32" s="318"/>
      <c r="I32" s="451"/>
      <c r="J32" s="433"/>
      <c r="K32" s="306">
        <v>8000</v>
      </c>
      <c r="L32" s="604"/>
      <c r="M32" s="595"/>
      <c r="N32" s="299"/>
      <c r="P32" s="299"/>
    </row>
    <row r="33" spans="1:17" s="300" customFormat="1">
      <c r="A33" s="626" t="s">
        <v>500</v>
      </c>
      <c r="B33" s="626"/>
      <c r="C33" s="318">
        <v>27000</v>
      </c>
      <c r="D33" s="317">
        <v>3000</v>
      </c>
      <c r="E33" s="317"/>
      <c r="F33" s="306"/>
      <c r="G33" s="577">
        <f>SUM(C33:D33)</f>
        <v>30000</v>
      </c>
      <c r="H33" s="318">
        <v>45000</v>
      </c>
      <c r="I33" s="451">
        <v>65088</v>
      </c>
      <c r="J33" s="433"/>
      <c r="K33" s="306"/>
      <c r="L33" s="604">
        <f t="shared" si="6"/>
        <v>110088</v>
      </c>
      <c r="M33" s="595"/>
      <c r="N33" s="299"/>
      <c r="P33" s="299"/>
    </row>
    <row r="34" spans="1:17" s="300" customFormat="1">
      <c r="A34" s="626" t="s">
        <v>544</v>
      </c>
      <c r="B34" s="626"/>
      <c r="C34" s="318"/>
      <c r="D34" s="317"/>
      <c r="E34" s="317"/>
      <c r="F34" s="306"/>
      <c r="G34" s="577"/>
      <c r="H34" s="318">
        <v>1700</v>
      </c>
      <c r="I34" s="451"/>
      <c r="J34" s="433"/>
      <c r="K34" s="306"/>
      <c r="L34" s="604">
        <f t="shared" si="6"/>
        <v>1700</v>
      </c>
      <c r="M34" s="595"/>
      <c r="N34" s="299"/>
      <c r="P34" s="299"/>
    </row>
    <row r="35" spans="1:17" s="300" customFormat="1">
      <c r="A35" s="626" t="s">
        <v>545</v>
      </c>
      <c r="B35" s="626"/>
      <c r="C35" s="318"/>
      <c r="D35" s="317"/>
      <c r="E35" s="317"/>
      <c r="F35" s="306"/>
      <c r="G35" s="577">
        <f>SUM(C35:D35)</f>
        <v>0</v>
      </c>
      <c r="H35" s="318">
        <v>3989</v>
      </c>
      <c r="I35" s="451"/>
      <c r="J35" s="433"/>
      <c r="K35" s="306"/>
      <c r="L35" s="604">
        <f t="shared" si="6"/>
        <v>3989</v>
      </c>
      <c r="M35" s="595"/>
      <c r="P35" s="299"/>
      <c r="Q35" s="299"/>
    </row>
    <row r="36" spans="1:17" s="300" customFormat="1">
      <c r="A36" s="626" t="s">
        <v>562</v>
      </c>
      <c r="B36" s="626"/>
      <c r="C36" s="449"/>
      <c r="D36" s="316"/>
      <c r="E36" s="316"/>
      <c r="F36" s="458"/>
      <c r="G36" s="578"/>
      <c r="H36" s="318"/>
      <c r="I36" s="451">
        <v>17628</v>
      </c>
      <c r="J36" s="462"/>
      <c r="K36" s="458"/>
      <c r="L36" s="604">
        <f t="shared" si="6"/>
        <v>17628</v>
      </c>
      <c r="M36" s="595"/>
      <c r="P36" s="299"/>
      <c r="Q36" s="299"/>
    </row>
    <row r="37" spans="1:17" s="300" customFormat="1">
      <c r="A37" s="626" t="s">
        <v>546</v>
      </c>
      <c r="B37" s="627"/>
      <c r="C37" s="449"/>
      <c r="D37" s="316"/>
      <c r="E37" s="316"/>
      <c r="F37" s="458"/>
      <c r="G37" s="578"/>
      <c r="H37" s="449"/>
      <c r="I37" s="451"/>
      <c r="J37" s="462"/>
      <c r="K37" s="458">
        <v>45000</v>
      </c>
      <c r="L37" s="604"/>
      <c r="M37" s="595"/>
      <c r="P37" s="299"/>
      <c r="Q37" s="299"/>
    </row>
    <row r="38" spans="1:17" s="300" customFormat="1">
      <c r="A38" s="575" t="s">
        <v>550</v>
      </c>
      <c r="B38" s="573"/>
      <c r="C38" s="449"/>
      <c r="D38" s="316"/>
      <c r="E38" s="316"/>
      <c r="F38" s="458"/>
      <c r="G38" s="578"/>
      <c r="H38" s="449"/>
      <c r="I38" s="451">
        <v>4254</v>
      </c>
      <c r="J38" s="462"/>
      <c r="K38" s="458"/>
      <c r="L38" s="604"/>
      <c r="M38" s="595"/>
      <c r="P38" s="299"/>
      <c r="Q38" s="299"/>
    </row>
    <row r="39" spans="1:17" s="300" customFormat="1">
      <c r="A39" s="626" t="s">
        <v>551</v>
      </c>
      <c r="B39" s="626"/>
      <c r="C39" s="449">
        <v>19924</v>
      </c>
      <c r="D39" s="316"/>
      <c r="E39" s="316"/>
      <c r="F39" s="458"/>
      <c r="G39" s="578">
        <v>19950</v>
      </c>
      <c r="H39" s="449">
        <v>19924</v>
      </c>
      <c r="I39" s="451"/>
      <c r="J39" s="451"/>
      <c r="K39" s="458"/>
      <c r="L39" s="604">
        <f t="shared" si="6"/>
        <v>19924</v>
      </c>
      <c r="M39" s="595"/>
      <c r="P39" s="299"/>
      <c r="Q39" s="299"/>
    </row>
    <row r="40" spans="1:17" s="300" customFormat="1">
      <c r="A40" s="575" t="s">
        <v>501</v>
      </c>
      <c r="B40" s="573"/>
      <c r="C40" s="449">
        <v>306673</v>
      </c>
      <c r="D40" s="316"/>
      <c r="E40" s="316"/>
      <c r="F40" s="458"/>
      <c r="G40" s="578"/>
      <c r="H40" s="449"/>
      <c r="I40" s="451"/>
      <c r="J40" s="451"/>
      <c r="K40" s="458"/>
      <c r="L40" s="604"/>
      <c r="M40" s="595"/>
      <c r="P40" s="299"/>
      <c r="Q40" s="299"/>
    </row>
    <row r="41" spans="1:17" s="300" customFormat="1">
      <c r="A41" s="626" t="s">
        <v>415</v>
      </c>
      <c r="B41" s="627"/>
      <c r="C41" s="449"/>
      <c r="D41" s="316"/>
      <c r="E41" s="316"/>
      <c r="F41" s="458"/>
      <c r="G41" s="578"/>
      <c r="H41" s="449"/>
      <c r="I41" s="451"/>
      <c r="J41" s="451">
        <v>17829</v>
      </c>
      <c r="K41" s="458">
        <v>20000</v>
      </c>
      <c r="L41" s="604"/>
      <c r="M41" s="595"/>
      <c r="P41" s="299"/>
      <c r="Q41" s="299"/>
    </row>
    <row r="42" spans="1:17" s="300" customFormat="1">
      <c r="A42" s="575" t="s">
        <v>530</v>
      </c>
      <c r="B42" s="573"/>
      <c r="C42" s="449"/>
      <c r="D42" s="316"/>
      <c r="E42" s="316"/>
      <c r="F42" s="458"/>
      <c r="G42" s="578"/>
      <c r="H42" s="449"/>
      <c r="I42" s="451"/>
      <c r="J42" s="451"/>
      <c r="K42" s="458">
        <v>8000</v>
      </c>
      <c r="L42" s="604"/>
      <c r="M42" s="595"/>
      <c r="P42" s="299"/>
      <c r="Q42" s="299"/>
    </row>
    <row r="43" spans="1:17" s="300" customFormat="1">
      <c r="A43" s="626" t="s">
        <v>502</v>
      </c>
      <c r="B43" s="626"/>
      <c r="C43" s="449">
        <v>9000</v>
      </c>
      <c r="D43" s="316"/>
      <c r="E43" s="316"/>
      <c r="F43" s="458"/>
      <c r="G43" s="578">
        <v>9000</v>
      </c>
      <c r="H43" s="449">
        <v>11517</v>
      </c>
      <c r="I43" s="451"/>
      <c r="J43" s="462"/>
      <c r="K43" s="458"/>
      <c r="L43" s="604">
        <f t="shared" si="6"/>
        <v>11517</v>
      </c>
      <c r="M43" s="595"/>
      <c r="P43" s="299"/>
      <c r="Q43" s="299"/>
    </row>
    <row r="44" spans="1:17" s="300" customFormat="1">
      <c r="A44" s="626" t="s">
        <v>503</v>
      </c>
      <c r="B44" s="626"/>
      <c r="C44" s="449"/>
      <c r="D44" s="316"/>
      <c r="E44" s="316"/>
      <c r="F44" s="458"/>
      <c r="G44" s="578"/>
      <c r="H44" s="449">
        <v>1800</v>
      </c>
      <c r="I44" s="451"/>
      <c r="J44" s="462"/>
      <c r="K44" s="458"/>
      <c r="L44" s="604">
        <f t="shared" si="6"/>
        <v>1800</v>
      </c>
      <c r="M44" s="595"/>
      <c r="P44" s="299"/>
      <c r="Q44" s="299"/>
    </row>
    <row r="45" spans="1:17" s="300" customFormat="1">
      <c r="A45" s="626" t="s">
        <v>552</v>
      </c>
      <c r="B45" s="626"/>
      <c r="C45" s="449"/>
      <c r="D45" s="316"/>
      <c r="E45" s="316"/>
      <c r="F45" s="458"/>
      <c r="G45" s="578"/>
      <c r="H45" s="449"/>
      <c r="I45" s="451">
        <v>5138</v>
      </c>
      <c r="J45" s="433">
        <v>450</v>
      </c>
      <c r="K45" s="458">
        <v>6000</v>
      </c>
      <c r="L45" s="604">
        <f t="shared" si="6"/>
        <v>11588</v>
      </c>
      <c r="M45" s="595"/>
      <c r="P45" s="299"/>
      <c r="Q45" s="299"/>
    </row>
    <row r="46" spans="1:17" s="300" customFormat="1">
      <c r="A46" s="626" t="s">
        <v>504</v>
      </c>
      <c r="B46" s="626"/>
      <c r="C46" s="449"/>
      <c r="D46" s="316"/>
      <c r="E46" s="316"/>
      <c r="F46" s="458"/>
      <c r="G46" s="578"/>
      <c r="H46" s="449"/>
      <c r="I46" s="451"/>
      <c r="J46" s="433">
        <v>35382</v>
      </c>
      <c r="K46" s="458"/>
      <c r="L46" s="604">
        <f t="shared" si="6"/>
        <v>35382</v>
      </c>
      <c r="M46" s="595"/>
      <c r="P46" s="299"/>
      <c r="Q46" s="299"/>
    </row>
    <row r="47" spans="1:17" s="300" customFormat="1">
      <c r="A47" s="626" t="s">
        <v>505</v>
      </c>
      <c r="B47" s="626"/>
      <c r="C47" s="449"/>
      <c r="D47" s="316"/>
      <c r="E47" s="316"/>
      <c r="F47" s="458"/>
      <c r="G47" s="578"/>
      <c r="H47" s="449"/>
      <c r="I47" s="452"/>
      <c r="J47" s="463"/>
      <c r="K47" s="458"/>
      <c r="L47" s="604">
        <f t="shared" si="6"/>
        <v>0</v>
      </c>
      <c r="M47" s="595"/>
      <c r="P47" s="299"/>
      <c r="Q47" s="299"/>
    </row>
    <row r="48" spans="1:17" s="300" customFormat="1">
      <c r="A48" s="626" t="s">
        <v>506</v>
      </c>
      <c r="B48" s="626"/>
      <c r="C48" s="449"/>
      <c r="D48" s="316"/>
      <c r="E48" s="316"/>
      <c r="F48" s="458"/>
      <c r="G48" s="578"/>
      <c r="H48" s="449"/>
      <c r="I48" s="316">
        <v>8986</v>
      </c>
      <c r="J48" s="464">
        <v>19651</v>
      </c>
      <c r="K48" s="458">
        <v>5000</v>
      </c>
      <c r="L48" s="604">
        <f t="shared" si="6"/>
        <v>33637</v>
      </c>
      <c r="M48" s="595"/>
      <c r="P48" s="299"/>
      <c r="Q48" s="299"/>
    </row>
    <row r="49" spans="1:17" s="300" customFormat="1">
      <c r="A49" s="575" t="s">
        <v>507</v>
      </c>
      <c r="B49" s="573"/>
      <c r="C49" s="449"/>
      <c r="D49" s="316"/>
      <c r="E49" s="316">
        <v>6500</v>
      </c>
      <c r="F49" s="458"/>
      <c r="G49" s="578"/>
      <c r="H49" s="449"/>
      <c r="I49" s="316"/>
      <c r="J49" s="464">
        <v>3000</v>
      </c>
      <c r="K49" s="458">
        <v>3500</v>
      </c>
      <c r="L49" s="604"/>
      <c r="M49" s="595"/>
      <c r="P49" s="299"/>
      <c r="Q49" s="299"/>
    </row>
    <row r="50" spans="1:17" s="300" customFormat="1">
      <c r="A50" s="575" t="s">
        <v>478</v>
      </c>
      <c r="B50" s="573"/>
      <c r="C50" s="449"/>
      <c r="D50" s="316"/>
      <c r="E50" s="316"/>
      <c r="F50" s="458"/>
      <c r="G50" s="578"/>
      <c r="H50" s="449"/>
      <c r="I50" s="316"/>
      <c r="J50" s="464"/>
      <c r="K50" s="458">
        <v>530</v>
      </c>
      <c r="L50" s="604"/>
      <c r="M50" s="595"/>
      <c r="P50" s="299"/>
      <c r="Q50" s="299"/>
    </row>
    <row r="51" spans="1:17" s="300" customFormat="1">
      <c r="A51" s="575" t="s">
        <v>508</v>
      </c>
      <c r="B51" s="573"/>
      <c r="C51" s="449"/>
      <c r="D51" s="316"/>
      <c r="E51" s="316"/>
      <c r="F51" s="458"/>
      <c r="G51" s="578"/>
      <c r="H51" s="449"/>
      <c r="I51" s="316"/>
      <c r="J51" s="464">
        <v>10000</v>
      </c>
      <c r="K51" s="458">
        <v>5543</v>
      </c>
      <c r="L51" s="604"/>
      <c r="M51" s="595"/>
      <c r="P51" s="299"/>
      <c r="Q51" s="299"/>
    </row>
    <row r="52" spans="1:17" s="300" customFormat="1">
      <c r="A52" s="575" t="s">
        <v>547</v>
      </c>
      <c r="B52" s="573"/>
      <c r="C52" s="449"/>
      <c r="D52" s="316"/>
      <c r="E52" s="316"/>
      <c r="F52" s="458"/>
      <c r="G52" s="578"/>
      <c r="H52" s="449"/>
      <c r="I52" s="316"/>
      <c r="J52" s="464"/>
      <c r="K52" s="458">
        <v>8000</v>
      </c>
      <c r="L52" s="604"/>
      <c r="M52" s="595"/>
      <c r="P52" s="299"/>
      <c r="Q52" s="299"/>
    </row>
    <row r="53" spans="1:17" s="300" customFormat="1">
      <c r="A53" s="575" t="s">
        <v>477</v>
      </c>
      <c r="B53" s="573"/>
      <c r="C53" s="449"/>
      <c r="D53" s="316"/>
      <c r="E53" s="316"/>
      <c r="F53" s="458"/>
      <c r="G53" s="578"/>
      <c r="H53" s="449"/>
      <c r="I53" s="316"/>
      <c r="J53" s="464"/>
      <c r="K53" s="458">
        <v>5000</v>
      </c>
      <c r="L53" s="604"/>
      <c r="M53" s="595"/>
      <c r="P53" s="299"/>
      <c r="Q53" s="299"/>
    </row>
    <row r="54" spans="1:17" s="300" customFormat="1">
      <c r="A54" s="575" t="s">
        <v>509</v>
      </c>
      <c r="B54" s="573"/>
      <c r="C54" s="449"/>
      <c r="D54" s="316"/>
      <c r="E54" s="316"/>
      <c r="F54" s="458"/>
      <c r="G54" s="578"/>
      <c r="H54" s="449"/>
      <c r="I54" s="316"/>
      <c r="J54" s="464"/>
      <c r="K54" s="458">
        <v>45000</v>
      </c>
      <c r="L54" s="604"/>
      <c r="M54" s="595"/>
      <c r="P54" s="299"/>
      <c r="Q54" s="299"/>
    </row>
    <row r="55" spans="1:17" s="300" customFormat="1" ht="15.75" thickBot="1">
      <c r="A55" s="626" t="s">
        <v>482</v>
      </c>
      <c r="B55" s="627"/>
      <c r="C55" s="449"/>
      <c r="D55" s="316"/>
      <c r="E55" s="316"/>
      <c r="F55" s="458"/>
      <c r="G55" s="578"/>
      <c r="H55" s="449"/>
      <c r="I55" s="316"/>
      <c r="J55" s="316">
        <v>4850</v>
      </c>
      <c r="K55" s="458"/>
      <c r="L55" s="604"/>
      <c r="M55" s="595"/>
      <c r="P55" s="299"/>
      <c r="Q55" s="299"/>
    </row>
    <row r="56" spans="1:17" s="586" customFormat="1" ht="19.5" thickBot="1">
      <c r="A56" s="579" t="s">
        <v>548</v>
      </c>
      <c r="B56" s="580"/>
      <c r="C56" s="581">
        <f>C17+C5</f>
        <v>362597</v>
      </c>
      <c r="D56" s="582">
        <f>D5+D17</f>
        <v>1183767</v>
      </c>
      <c r="E56" s="582">
        <f>E17+E10+E9+E8</f>
        <v>1361760.27</v>
      </c>
      <c r="F56" s="582">
        <f>F17+F15+F13+F10+F8</f>
        <v>1777850</v>
      </c>
      <c r="G56" s="583"/>
      <c r="H56" s="581">
        <f>H5+H17</f>
        <v>957999</v>
      </c>
      <c r="I56" s="582">
        <f>I5+I17</f>
        <v>1408694</v>
      </c>
      <c r="J56" s="582">
        <f>J17+J10+J9+J8</f>
        <v>1903161</v>
      </c>
      <c r="K56" s="592">
        <f>K17+K8+K10+K13+K15+K9</f>
        <v>3033137</v>
      </c>
      <c r="L56" s="605">
        <f>L5+L17</f>
        <v>6726699.7599999998</v>
      </c>
      <c r="M56" s="596"/>
      <c r="N56" s="585"/>
      <c r="O56" s="585"/>
      <c r="Q56" s="585"/>
    </row>
    <row r="57" spans="1:17" ht="19.5" thickBot="1">
      <c r="A57" s="580" t="s">
        <v>549</v>
      </c>
      <c r="B57" s="581"/>
      <c r="C57" s="582"/>
      <c r="D57" s="582"/>
      <c r="E57" s="582">
        <f>E7</f>
        <v>126354.53</v>
      </c>
      <c r="F57" s="583">
        <f>F16+F7</f>
        <v>1998</v>
      </c>
      <c r="G57" s="581"/>
      <c r="H57" s="582"/>
      <c r="I57" s="582"/>
      <c r="J57" s="584">
        <f>J7</f>
        <v>134689.76</v>
      </c>
      <c r="K57" s="592">
        <f>K16+K7</f>
        <v>523</v>
      </c>
      <c r="L57" s="606"/>
      <c r="M57" s="597"/>
      <c r="N57" s="587"/>
      <c r="O57" s="587"/>
    </row>
  </sheetData>
  <mergeCells count="40">
    <mergeCell ref="B2:G2"/>
    <mergeCell ref="N6:N8"/>
    <mergeCell ref="N11:N13"/>
    <mergeCell ref="A44:B44"/>
    <mergeCell ref="A45:B45"/>
    <mergeCell ref="A34:B34"/>
    <mergeCell ref="A17:B17"/>
    <mergeCell ref="A18:B18"/>
    <mergeCell ref="A19:B19"/>
    <mergeCell ref="A20:B20"/>
    <mergeCell ref="A21:B21"/>
    <mergeCell ref="A23:B23"/>
    <mergeCell ref="A26:B26"/>
    <mergeCell ref="A27:B27"/>
    <mergeCell ref="A29:B29"/>
    <mergeCell ref="A28:B28"/>
    <mergeCell ref="A48:B48"/>
    <mergeCell ref="A35:B35"/>
    <mergeCell ref="A36:B36"/>
    <mergeCell ref="A39:B39"/>
    <mergeCell ref="A43:B43"/>
    <mergeCell ref="A46:B46"/>
    <mergeCell ref="A37:B37"/>
    <mergeCell ref="A41:B41"/>
    <mergeCell ref="A5:B5"/>
    <mergeCell ref="A55:B55"/>
    <mergeCell ref="A1:M1"/>
    <mergeCell ref="A3:B4"/>
    <mergeCell ref="C3:G3"/>
    <mergeCell ref="H3:L3"/>
    <mergeCell ref="A6:A8"/>
    <mergeCell ref="G6:G8"/>
    <mergeCell ref="L6:L8"/>
    <mergeCell ref="M6:M8"/>
    <mergeCell ref="A33:B33"/>
    <mergeCell ref="A11:A13"/>
    <mergeCell ref="G11:G13"/>
    <mergeCell ref="L11:L13"/>
    <mergeCell ref="M11:M13"/>
    <mergeCell ref="A47:B47"/>
  </mergeCells>
  <pageMargins left="0" right="0" top="0" bottom="0" header="0.31496062992125984" footer="0.31496062992125984"/>
  <pageSetup paperSize="8" scale="78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0"/>
  <sheetViews>
    <sheetView workbookViewId="0">
      <pane ySplit="2" topLeftCell="A117" activePane="bottomLeft" state="frozen"/>
      <selection pane="bottomLeft" sqref="A1:F1"/>
    </sheetView>
  </sheetViews>
  <sheetFormatPr defaultRowHeight="1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9" ht="16.5" customHeight="1" thickBot="1">
      <c r="A1" s="651" t="s">
        <v>408</v>
      </c>
      <c r="B1" s="651"/>
      <c r="C1" s="651"/>
      <c r="D1" s="651"/>
      <c r="E1" s="651"/>
      <c r="F1" s="651"/>
    </row>
    <row r="2" spans="1:9" ht="15.75" thickBot="1">
      <c r="A2" s="2"/>
      <c r="B2" s="3" t="s">
        <v>0</v>
      </c>
      <c r="C2" s="3" t="s">
        <v>1</v>
      </c>
      <c r="D2" s="3" t="s">
        <v>2</v>
      </c>
      <c r="E2" s="3" t="s">
        <v>405</v>
      </c>
      <c r="F2" s="4" t="s">
        <v>3</v>
      </c>
    </row>
    <row r="3" spans="1:9" ht="16.5" thickBot="1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9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9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9">
      <c r="A6" s="14" t="s">
        <v>7</v>
      </c>
      <c r="B6" s="15">
        <v>4489948.6500000004</v>
      </c>
      <c r="C6" s="16">
        <v>5134478.62</v>
      </c>
      <c r="D6" s="16">
        <v>5356545</v>
      </c>
      <c r="E6" s="16">
        <v>5198054</v>
      </c>
      <c r="F6" s="17">
        <v>5177308</v>
      </c>
      <c r="G6" s="18"/>
      <c r="H6" s="19"/>
      <c r="I6" s="19"/>
    </row>
    <row r="7" spans="1:9">
      <c r="A7" s="20" t="s">
        <v>8</v>
      </c>
      <c r="B7" s="21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  <c r="G7" s="19"/>
      <c r="H7" s="19"/>
      <c r="I7" s="19"/>
    </row>
    <row r="8" spans="1:9">
      <c r="A8" s="22" t="s">
        <v>9</v>
      </c>
      <c r="B8" s="15">
        <v>730988.65</v>
      </c>
      <c r="C8" s="16">
        <v>728087.41</v>
      </c>
      <c r="D8" s="16">
        <v>810000</v>
      </c>
      <c r="E8" s="16">
        <v>801388</v>
      </c>
      <c r="F8" s="17">
        <v>815000</v>
      </c>
      <c r="G8" s="165"/>
      <c r="H8" s="19"/>
      <c r="I8" s="19"/>
    </row>
    <row r="9" spans="1:9">
      <c r="A9" s="20" t="s">
        <v>10</v>
      </c>
      <c r="B9" s="21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  <c r="G9" s="19"/>
      <c r="H9" s="19"/>
      <c r="I9" s="19"/>
    </row>
    <row r="10" spans="1:9">
      <c r="A10" s="24" t="s">
        <v>11</v>
      </c>
      <c r="B10" s="25">
        <v>12240</v>
      </c>
      <c r="C10" s="26">
        <v>11638.67</v>
      </c>
      <c r="D10" s="26">
        <v>19000</v>
      </c>
      <c r="E10" s="26">
        <v>19482</v>
      </c>
      <c r="F10" s="26">
        <v>19000</v>
      </c>
      <c r="G10" s="19"/>
      <c r="H10" s="19"/>
      <c r="I10" s="19"/>
    </row>
    <row r="11" spans="1:9">
      <c r="A11" s="24" t="s">
        <v>12</v>
      </c>
      <c r="B11" s="25">
        <v>21788</v>
      </c>
      <c r="C11" s="26">
        <v>21117.64</v>
      </c>
      <c r="D11" s="26">
        <v>22000</v>
      </c>
      <c r="E11" s="26">
        <v>22332</v>
      </c>
      <c r="F11" s="26">
        <v>27000</v>
      </c>
      <c r="G11" s="19"/>
      <c r="H11" s="19"/>
      <c r="I11" s="19"/>
    </row>
    <row r="12" spans="1:9">
      <c r="A12" s="24" t="s">
        <v>13</v>
      </c>
      <c r="B12" s="25">
        <v>30230</v>
      </c>
      <c r="C12" s="26">
        <v>32337.03</v>
      </c>
      <c r="D12" s="26">
        <v>40000</v>
      </c>
      <c r="E12" s="26">
        <v>48023</v>
      </c>
      <c r="F12" s="26">
        <v>46000</v>
      </c>
      <c r="G12" s="19"/>
      <c r="H12" s="19"/>
      <c r="I12" s="19"/>
    </row>
    <row r="13" spans="1:9">
      <c r="A13" s="24" t="s">
        <v>14</v>
      </c>
      <c r="B13" s="25">
        <v>353791</v>
      </c>
      <c r="C13" s="26">
        <v>382370.97</v>
      </c>
      <c r="D13" s="26">
        <v>580000</v>
      </c>
      <c r="E13" s="26">
        <v>567850</v>
      </c>
      <c r="F13" s="23">
        <v>580000</v>
      </c>
      <c r="G13" s="165"/>
      <c r="H13" s="19"/>
      <c r="I13" s="19"/>
    </row>
    <row r="14" spans="1:9">
      <c r="A14" s="24" t="s">
        <v>15</v>
      </c>
      <c r="B14" s="27">
        <v>115976</v>
      </c>
      <c r="C14" s="26">
        <v>106037.5</v>
      </c>
      <c r="D14" s="26">
        <v>140000</v>
      </c>
      <c r="E14" s="26">
        <v>112950</v>
      </c>
      <c r="F14" s="28">
        <v>145000</v>
      </c>
      <c r="G14" s="19"/>
      <c r="H14" s="19"/>
      <c r="I14" s="19"/>
    </row>
    <row r="15" spans="1:9">
      <c r="A15" s="29" t="s">
        <v>16</v>
      </c>
      <c r="B15" s="30">
        <f>B16+B28+B55+B65</f>
        <v>4856272.7300000004</v>
      </c>
      <c r="C15" s="30">
        <f>C16+C28+C55+C65</f>
        <v>4500730.46</v>
      </c>
      <c r="D15" s="31">
        <f>D16+D28+D55+D65</f>
        <v>4720915</v>
      </c>
      <c r="E15" s="31">
        <v>4422476</v>
      </c>
      <c r="F15" s="31">
        <f>F16+F28+F55+F65</f>
        <v>4881429</v>
      </c>
      <c r="G15" s="19"/>
      <c r="H15" s="19"/>
      <c r="I15" s="19"/>
    </row>
    <row r="16" spans="1:9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  <c r="G16" s="19"/>
      <c r="H16" s="19"/>
      <c r="I16" s="19"/>
    </row>
    <row r="17" spans="1:9">
      <c r="A17" s="14" t="s">
        <v>18</v>
      </c>
      <c r="B17" s="25">
        <v>58794</v>
      </c>
      <c r="C17" s="26">
        <v>61567.88</v>
      </c>
      <c r="D17" s="26">
        <v>70000</v>
      </c>
      <c r="E17" s="26">
        <v>59299</v>
      </c>
      <c r="F17" s="32">
        <v>69000</v>
      </c>
      <c r="G17" s="19"/>
      <c r="H17" s="19"/>
      <c r="I17" s="19"/>
    </row>
    <row r="18" spans="1:9">
      <c r="A18" s="14" t="s">
        <v>19</v>
      </c>
      <c r="B18" s="25">
        <v>232206</v>
      </c>
      <c r="C18" s="26">
        <v>60374.58</v>
      </c>
      <c r="D18" s="26">
        <v>21500</v>
      </c>
      <c r="E18" s="26">
        <v>24760</v>
      </c>
      <c r="F18" s="32">
        <v>7640</v>
      </c>
      <c r="G18" s="19"/>
      <c r="H18" s="19"/>
      <c r="I18" s="19"/>
    </row>
    <row r="19" spans="1:9">
      <c r="A19" s="14" t="s">
        <v>20</v>
      </c>
      <c r="B19" s="25">
        <v>1481</v>
      </c>
      <c r="C19" s="26">
        <v>1539.87</v>
      </c>
      <c r="D19" s="26">
        <v>1500</v>
      </c>
      <c r="E19" s="26">
        <v>1407</v>
      </c>
      <c r="F19" s="32">
        <v>1400</v>
      </c>
      <c r="G19" s="19"/>
      <c r="H19" s="19"/>
      <c r="I19" s="19"/>
    </row>
    <row r="20" spans="1:9">
      <c r="A20" s="14" t="s">
        <v>21</v>
      </c>
      <c r="B20" s="25">
        <v>441537</v>
      </c>
      <c r="C20" s="26">
        <v>438184.47</v>
      </c>
      <c r="D20" s="26">
        <v>440000</v>
      </c>
      <c r="E20" s="26">
        <v>398986</v>
      </c>
      <c r="F20" s="32">
        <v>450100</v>
      </c>
      <c r="G20" s="19"/>
      <c r="H20" s="19"/>
      <c r="I20" s="19"/>
    </row>
    <row r="21" spans="1:9">
      <c r="A21" s="14" t="s">
        <v>22</v>
      </c>
      <c r="B21" s="25">
        <v>58904</v>
      </c>
      <c r="C21" s="26">
        <v>66439.460000000006</v>
      </c>
      <c r="D21" s="26">
        <v>60000</v>
      </c>
      <c r="E21" s="26">
        <v>44754</v>
      </c>
      <c r="F21" s="32">
        <v>44500</v>
      </c>
      <c r="G21" s="19"/>
      <c r="H21" s="19"/>
      <c r="I21" s="19"/>
    </row>
    <row r="22" spans="1:9">
      <c r="A22" s="14" t="s">
        <v>23</v>
      </c>
      <c r="B22" s="25">
        <v>68994</v>
      </c>
      <c r="C22" s="26">
        <v>56914.62</v>
      </c>
      <c r="D22" s="26">
        <v>60000</v>
      </c>
      <c r="E22" s="26">
        <v>73634</v>
      </c>
      <c r="F22" s="32">
        <v>65300</v>
      </c>
      <c r="G22" s="19"/>
      <c r="H22" s="19"/>
      <c r="I22" s="19"/>
    </row>
    <row r="23" spans="1:9">
      <c r="A23" s="14" t="s">
        <v>24</v>
      </c>
      <c r="B23" s="25">
        <v>5332</v>
      </c>
      <c r="C23" s="26">
        <v>5331.96</v>
      </c>
      <c r="D23" s="26">
        <v>5500</v>
      </c>
      <c r="E23" s="26">
        <v>5332</v>
      </c>
      <c r="F23" s="32">
        <v>5982</v>
      </c>
      <c r="G23" s="19"/>
      <c r="H23" s="19"/>
      <c r="I23" s="19"/>
    </row>
    <row r="24" spans="1:9">
      <c r="A24" s="14" t="s">
        <v>25</v>
      </c>
      <c r="B24" s="25">
        <v>16480</v>
      </c>
      <c r="C24" s="26">
        <v>20030.12</v>
      </c>
      <c r="D24" s="26">
        <v>21000</v>
      </c>
      <c r="E24" s="26">
        <v>16675</v>
      </c>
      <c r="F24" s="32">
        <v>21000</v>
      </c>
      <c r="G24" s="19"/>
      <c r="H24" s="19"/>
      <c r="I24" s="19"/>
    </row>
    <row r="25" spans="1:9">
      <c r="A25" s="14" t="s">
        <v>26</v>
      </c>
      <c r="B25" s="25">
        <v>19605</v>
      </c>
      <c r="C25" s="26">
        <v>22524.68</v>
      </c>
      <c r="D25" s="26">
        <v>20000</v>
      </c>
      <c r="E25" s="26">
        <v>31206</v>
      </c>
      <c r="F25" s="32">
        <v>23432</v>
      </c>
      <c r="G25" s="19"/>
      <c r="H25" s="19"/>
      <c r="I25" s="19"/>
    </row>
    <row r="26" spans="1:9">
      <c r="A26" s="14" t="s">
        <v>27</v>
      </c>
      <c r="B26" s="25"/>
      <c r="C26" s="26"/>
      <c r="D26" s="26"/>
      <c r="E26" s="26"/>
      <c r="F26" s="32">
        <v>45000</v>
      </c>
      <c r="G26" s="19"/>
      <c r="H26" s="19"/>
      <c r="I26" s="19"/>
    </row>
    <row r="27" spans="1:9">
      <c r="A27" s="22" t="s">
        <v>28</v>
      </c>
      <c r="B27" s="27">
        <v>10026</v>
      </c>
      <c r="C27" s="16">
        <v>8477.2099999999991</v>
      </c>
      <c r="D27" s="16">
        <v>10000</v>
      </c>
      <c r="E27" s="16">
        <v>11498</v>
      </c>
      <c r="F27" s="33">
        <v>8000</v>
      </c>
      <c r="G27" s="19"/>
      <c r="H27" s="19"/>
      <c r="I27" s="19"/>
    </row>
    <row r="28" spans="1:9">
      <c r="A28" s="11" t="s">
        <v>29</v>
      </c>
      <c r="B28" s="21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  <c r="G28" s="19"/>
      <c r="H28" s="19"/>
      <c r="I28" s="19"/>
    </row>
    <row r="29" spans="1:9">
      <c r="A29" s="14" t="s">
        <v>30</v>
      </c>
      <c r="B29" s="25">
        <v>213570.5</v>
      </c>
      <c r="C29" s="26">
        <v>201861.5</v>
      </c>
      <c r="D29" s="26">
        <v>210000</v>
      </c>
      <c r="E29" s="26">
        <v>136694</v>
      </c>
      <c r="F29" s="34">
        <v>160000</v>
      </c>
      <c r="G29" s="165"/>
      <c r="H29" s="19"/>
      <c r="I29" s="19"/>
    </row>
    <row r="30" spans="1:9">
      <c r="A30" s="14" t="s">
        <v>31</v>
      </c>
      <c r="B30" s="25">
        <v>15550</v>
      </c>
      <c r="C30" s="26">
        <v>20652.810000000001</v>
      </c>
      <c r="D30" s="26">
        <v>20000</v>
      </c>
      <c r="E30" s="26">
        <v>16818</v>
      </c>
      <c r="F30" s="35">
        <v>35000</v>
      </c>
      <c r="G30" s="19"/>
      <c r="H30" s="19"/>
      <c r="I30" s="19"/>
    </row>
    <row r="31" spans="1:9">
      <c r="A31" s="14" t="s">
        <v>32</v>
      </c>
      <c r="B31" s="25">
        <v>2749.5</v>
      </c>
      <c r="C31" s="26">
        <v>2974.5</v>
      </c>
      <c r="D31" s="26">
        <v>3300</v>
      </c>
      <c r="E31" s="26">
        <v>3136</v>
      </c>
      <c r="F31" s="26">
        <v>5000</v>
      </c>
      <c r="G31" s="19"/>
      <c r="H31" s="19"/>
      <c r="I31" s="19"/>
    </row>
    <row r="32" spans="1:9">
      <c r="A32" s="14" t="s">
        <v>33</v>
      </c>
      <c r="B32" s="25">
        <v>1233</v>
      </c>
      <c r="C32" s="26">
        <v>1359</v>
      </c>
      <c r="D32" s="26">
        <v>1300</v>
      </c>
      <c r="E32" s="26">
        <v>1435</v>
      </c>
      <c r="F32" s="26">
        <v>2000</v>
      </c>
      <c r="G32" s="19"/>
      <c r="H32" s="19"/>
      <c r="I32" s="19"/>
    </row>
    <row r="33" spans="1:9">
      <c r="A33" s="14" t="s">
        <v>34</v>
      </c>
      <c r="B33" s="25">
        <v>3500</v>
      </c>
      <c r="C33" s="26">
        <v>1783</v>
      </c>
      <c r="D33" s="26">
        <v>2500</v>
      </c>
      <c r="E33" s="26">
        <v>1048</v>
      </c>
      <c r="F33" s="26">
        <v>2000</v>
      </c>
      <c r="G33" s="19"/>
      <c r="H33" s="19"/>
      <c r="I33" s="19"/>
    </row>
    <row r="34" spans="1:9">
      <c r="A34" s="14" t="s">
        <v>35</v>
      </c>
      <c r="B34" s="25">
        <v>16632</v>
      </c>
      <c r="C34" s="26">
        <v>17708</v>
      </c>
      <c r="D34" s="26">
        <v>18000</v>
      </c>
      <c r="E34" s="26">
        <v>21324</v>
      </c>
      <c r="F34" s="26">
        <v>23000</v>
      </c>
      <c r="G34" s="19"/>
      <c r="H34" s="19"/>
      <c r="I34" s="19"/>
    </row>
    <row r="35" spans="1:9">
      <c r="A35" s="14" t="s">
        <v>36</v>
      </c>
      <c r="B35" s="25">
        <v>42143.99</v>
      </c>
      <c r="C35" s="26">
        <v>26847.57</v>
      </c>
      <c r="D35" s="26">
        <v>20000</v>
      </c>
      <c r="E35" s="26">
        <v>24953</v>
      </c>
      <c r="F35" s="35">
        <v>60000</v>
      </c>
      <c r="G35" s="19"/>
      <c r="H35" s="19"/>
      <c r="I35" s="19"/>
    </row>
    <row r="36" spans="1:9">
      <c r="A36" s="14" t="s">
        <v>37</v>
      </c>
      <c r="B36" s="25"/>
      <c r="C36" s="26">
        <v>4827</v>
      </c>
      <c r="D36" s="26"/>
      <c r="E36" s="26">
        <v>0</v>
      </c>
      <c r="F36" s="26"/>
      <c r="G36" s="19"/>
      <c r="H36" s="19"/>
      <c r="I36" s="19"/>
    </row>
    <row r="37" spans="1:9">
      <c r="A37" s="14" t="s">
        <v>38</v>
      </c>
      <c r="B37" s="25">
        <v>10957.68</v>
      </c>
      <c r="C37" s="26">
        <v>12607.72</v>
      </c>
      <c r="D37" s="26">
        <v>13000</v>
      </c>
      <c r="E37" s="26">
        <v>10746</v>
      </c>
      <c r="F37" s="26">
        <v>14000</v>
      </c>
      <c r="G37" s="19"/>
      <c r="H37" s="19"/>
      <c r="I37" s="19"/>
    </row>
    <row r="38" spans="1:9">
      <c r="A38" s="14" t="s">
        <v>39</v>
      </c>
      <c r="B38" s="25">
        <v>5151.91</v>
      </c>
      <c r="C38" s="36">
        <v>9754.7199999999993</v>
      </c>
      <c r="D38" s="36">
        <v>10000</v>
      </c>
      <c r="E38" s="36">
        <v>3844</v>
      </c>
      <c r="F38" s="35">
        <v>10000</v>
      </c>
      <c r="G38" s="19"/>
      <c r="H38" s="19"/>
      <c r="I38" s="19"/>
    </row>
    <row r="39" spans="1:9">
      <c r="A39" s="14" t="s">
        <v>40</v>
      </c>
      <c r="B39" s="25">
        <v>1128</v>
      </c>
      <c r="C39" s="26">
        <v>92.5</v>
      </c>
      <c r="D39" s="26">
        <v>0</v>
      </c>
      <c r="E39" s="26">
        <v>200</v>
      </c>
      <c r="F39" s="26">
        <v>0</v>
      </c>
      <c r="G39" s="19"/>
      <c r="H39" s="19"/>
      <c r="I39" s="19"/>
    </row>
    <row r="40" spans="1:9">
      <c r="A40" s="37" t="s">
        <v>41</v>
      </c>
      <c r="B40" s="25">
        <v>17579.759999999998</v>
      </c>
      <c r="C40" s="26">
        <v>17662.91</v>
      </c>
      <c r="D40" s="26">
        <v>19920</v>
      </c>
      <c r="E40" s="26">
        <v>17293</v>
      </c>
      <c r="F40" s="26">
        <v>19920</v>
      </c>
      <c r="G40" s="19"/>
      <c r="H40" s="19"/>
      <c r="I40" s="19"/>
    </row>
    <row r="41" spans="1:9">
      <c r="A41" s="37" t="s">
        <v>42</v>
      </c>
      <c r="B41" s="25">
        <v>23676</v>
      </c>
      <c r="C41" s="26">
        <v>39433.56</v>
      </c>
      <c r="D41" s="26">
        <v>40000</v>
      </c>
      <c r="E41" s="26">
        <v>32993</v>
      </c>
      <c r="F41" s="26">
        <v>40000</v>
      </c>
      <c r="G41" s="19"/>
      <c r="H41" s="19"/>
      <c r="I41" s="19"/>
    </row>
    <row r="42" spans="1:9">
      <c r="A42" s="14" t="s">
        <v>43</v>
      </c>
      <c r="B42" s="25">
        <v>0</v>
      </c>
      <c r="C42" s="26"/>
      <c r="D42" s="26"/>
      <c r="E42" s="26">
        <v>10052</v>
      </c>
      <c r="F42" s="26"/>
      <c r="G42" s="19"/>
      <c r="H42" s="19"/>
      <c r="I42" s="19"/>
    </row>
    <row r="43" spans="1:9">
      <c r="A43" s="37" t="s">
        <v>44</v>
      </c>
      <c r="B43" s="25">
        <v>49299.14</v>
      </c>
      <c r="C43" s="26">
        <v>37202</v>
      </c>
      <c r="D43" s="26">
        <v>40000</v>
      </c>
      <c r="E43" s="26">
        <v>26037</v>
      </c>
      <c r="F43" s="26">
        <v>20000</v>
      </c>
      <c r="G43" s="19"/>
      <c r="H43" s="19"/>
      <c r="I43" s="19"/>
    </row>
    <row r="44" spans="1:9">
      <c r="A44" s="37" t="s">
        <v>45</v>
      </c>
      <c r="B44" s="25"/>
      <c r="C44" s="26"/>
      <c r="D44" s="26"/>
      <c r="E44" s="26"/>
      <c r="F44" s="26">
        <v>40000</v>
      </c>
      <c r="G44" s="19"/>
      <c r="H44" s="19"/>
      <c r="I44" s="19"/>
    </row>
    <row r="45" spans="1:9">
      <c r="A45" s="37" t="s">
        <v>46</v>
      </c>
      <c r="B45" s="25"/>
      <c r="C45" s="26"/>
      <c r="D45" s="26"/>
      <c r="E45" s="26"/>
      <c r="F45" s="26">
        <v>14500</v>
      </c>
      <c r="G45" s="19"/>
      <c r="H45" s="19"/>
      <c r="I45" s="19"/>
    </row>
    <row r="46" spans="1:9">
      <c r="A46" s="37" t="s">
        <v>47</v>
      </c>
      <c r="B46" s="25"/>
      <c r="C46" s="26"/>
      <c r="D46" s="26"/>
      <c r="E46" s="26"/>
      <c r="F46" s="26">
        <v>2000</v>
      </c>
      <c r="G46" s="19"/>
      <c r="H46" s="19"/>
      <c r="I46" s="19"/>
    </row>
    <row r="47" spans="1:9">
      <c r="A47" s="37" t="s">
        <v>48</v>
      </c>
      <c r="B47" s="25"/>
      <c r="C47" s="26"/>
      <c r="D47" s="26"/>
      <c r="E47" s="26"/>
      <c r="F47" s="26">
        <v>1000</v>
      </c>
      <c r="G47" s="19"/>
      <c r="H47" s="19"/>
      <c r="I47" s="19"/>
    </row>
    <row r="48" spans="1:9">
      <c r="A48" s="37" t="s">
        <v>49</v>
      </c>
      <c r="B48" s="25"/>
      <c r="C48" s="26"/>
      <c r="D48" s="26"/>
      <c r="E48" s="26"/>
      <c r="F48" s="26">
        <v>500</v>
      </c>
      <c r="G48" s="19"/>
      <c r="H48" s="19"/>
      <c r="I48" s="19"/>
    </row>
    <row r="49" spans="1:9">
      <c r="A49" s="37" t="s">
        <v>50</v>
      </c>
      <c r="B49" s="25">
        <v>2079.3200000000002</v>
      </c>
      <c r="C49" s="26">
        <v>1872.02</v>
      </c>
      <c r="D49" s="26">
        <v>2000</v>
      </c>
      <c r="E49" s="26">
        <v>1569</v>
      </c>
      <c r="F49" s="26">
        <v>1500</v>
      </c>
      <c r="G49" s="19"/>
      <c r="H49" s="19"/>
      <c r="I49" s="19"/>
    </row>
    <row r="50" spans="1:9">
      <c r="A50" s="14" t="s">
        <v>51</v>
      </c>
      <c r="B50" s="25">
        <v>15728.2</v>
      </c>
      <c r="C50" s="26">
        <v>14867.9</v>
      </c>
      <c r="D50" s="26">
        <v>15000</v>
      </c>
      <c r="E50" s="26">
        <v>12779</v>
      </c>
      <c r="F50" s="26">
        <v>15000</v>
      </c>
      <c r="G50" s="19"/>
      <c r="H50" s="19"/>
      <c r="I50" s="19"/>
    </row>
    <row r="51" spans="1:9">
      <c r="A51" s="14" t="s">
        <v>52</v>
      </c>
      <c r="B51" s="25"/>
      <c r="C51" s="26">
        <v>8953.23</v>
      </c>
      <c r="D51" s="26"/>
      <c r="E51" s="26">
        <v>3660</v>
      </c>
      <c r="F51" s="26"/>
      <c r="G51" s="19"/>
      <c r="H51" s="19"/>
      <c r="I51" s="19"/>
    </row>
    <row r="52" spans="1:9">
      <c r="A52" s="14" t="s">
        <v>53</v>
      </c>
      <c r="B52" s="25"/>
      <c r="C52" s="26"/>
      <c r="D52" s="26">
        <v>5400</v>
      </c>
      <c r="E52" s="26">
        <v>2700</v>
      </c>
      <c r="F52" s="26"/>
      <c r="G52" s="19"/>
      <c r="H52" s="19"/>
      <c r="I52" s="19"/>
    </row>
    <row r="53" spans="1:9">
      <c r="A53" s="14" t="s">
        <v>54</v>
      </c>
      <c r="B53" s="25">
        <v>1383</v>
      </c>
      <c r="C53" s="26">
        <v>817.91</v>
      </c>
      <c r="D53" s="26"/>
      <c r="E53" s="26">
        <v>178</v>
      </c>
      <c r="F53" s="26"/>
      <c r="G53" s="19"/>
      <c r="H53" s="19"/>
      <c r="I53" s="19"/>
    </row>
    <row r="54" spans="1:9">
      <c r="A54" s="14" t="s">
        <v>55</v>
      </c>
      <c r="B54" s="15">
        <v>796.39</v>
      </c>
      <c r="C54" s="16">
        <v>732.72</v>
      </c>
      <c r="D54" s="16">
        <v>800</v>
      </c>
      <c r="E54" s="16">
        <v>651</v>
      </c>
      <c r="F54" s="16">
        <v>800</v>
      </c>
      <c r="G54" s="19"/>
      <c r="H54" s="19"/>
      <c r="I54" s="19"/>
    </row>
    <row r="55" spans="1:9">
      <c r="A55" s="20" t="s">
        <v>56</v>
      </c>
      <c r="B55" s="21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  <c r="G55" s="19"/>
      <c r="H55" s="19"/>
      <c r="I55" s="19"/>
    </row>
    <row r="56" spans="1:9">
      <c r="A56" s="14" t="s">
        <v>56</v>
      </c>
      <c r="B56" s="25">
        <v>34966.78</v>
      </c>
      <c r="C56" s="26">
        <v>49823.98</v>
      </c>
      <c r="D56" s="26">
        <v>50000</v>
      </c>
      <c r="E56" s="26">
        <v>76101</v>
      </c>
      <c r="F56" s="26">
        <v>50000</v>
      </c>
      <c r="G56" s="19"/>
      <c r="H56" s="19"/>
      <c r="I56" s="19"/>
    </row>
    <row r="57" spans="1:9">
      <c r="A57" s="14" t="s">
        <v>57</v>
      </c>
      <c r="B57" s="25"/>
      <c r="C57" s="26"/>
      <c r="D57" s="26">
        <v>7000</v>
      </c>
      <c r="E57" s="26"/>
      <c r="F57" s="26">
        <v>7000</v>
      </c>
      <c r="G57" s="19"/>
      <c r="H57" s="19"/>
      <c r="I57" s="19"/>
    </row>
    <row r="58" spans="1:9">
      <c r="A58" s="14" t="s">
        <v>58</v>
      </c>
      <c r="B58" s="25">
        <v>99.79</v>
      </c>
      <c r="C58" s="26">
        <v>110.39</v>
      </c>
      <c r="D58" s="26"/>
      <c r="E58" s="26">
        <v>1744</v>
      </c>
      <c r="F58" s="26">
        <v>100</v>
      </c>
      <c r="G58" s="19"/>
      <c r="H58" s="19"/>
      <c r="I58" s="19"/>
    </row>
    <row r="59" spans="1:9">
      <c r="A59" s="14" t="s">
        <v>59</v>
      </c>
      <c r="B59" s="25">
        <v>48.97</v>
      </c>
      <c r="C59" s="26">
        <v>9213.81</v>
      </c>
      <c r="D59" s="26">
        <v>5000</v>
      </c>
      <c r="E59" s="26">
        <v>34105</v>
      </c>
      <c r="F59" s="26">
        <v>5000</v>
      </c>
      <c r="G59" s="19"/>
      <c r="H59" s="19"/>
      <c r="I59" s="19"/>
    </row>
    <row r="60" spans="1:9">
      <c r="A60" s="14" t="s">
        <v>60</v>
      </c>
      <c r="B60" s="25">
        <v>10669.08</v>
      </c>
      <c r="C60" s="26">
        <v>5560.16</v>
      </c>
      <c r="D60" s="26"/>
      <c r="E60" s="26"/>
      <c r="F60" s="26"/>
      <c r="G60" s="19"/>
      <c r="H60" s="19"/>
      <c r="I60" s="19"/>
    </row>
    <row r="61" spans="1:9">
      <c r="A61" s="14" t="s">
        <v>61</v>
      </c>
      <c r="B61" s="25">
        <v>7770.01</v>
      </c>
      <c r="C61" s="26">
        <v>12982.13</v>
      </c>
      <c r="D61" s="26">
        <v>11000</v>
      </c>
      <c r="E61" s="26">
        <v>9012</v>
      </c>
      <c r="F61" s="26">
        <v>11000</v>
      </c>
      <c r="G61" s="19"/>
      <c r="H61" s="19"/>
      <c r="I61" s="19"/>
    </row>
    <row r="62" spans="1:9">
      <c r="A62" s="14" t="s">
        <v>62</v>
      </c>
      <c r="B62" s="25">
        <v>315.70999999999998</v>
      </c>
      <c r="C62" s="26">
        <v>458.6</v>
      </c>
      <c r="D62" s="26">
        <v>500</v>
      </c>
      <c r="E62" s="26">
        <v>351</v>
      </c>
      <c r="F62" s="26">
        <v>500</v>
      </c>
      <c r="G62" s="19"/>
      <c r="H62" s="19"/>
      <c r="I62" s="19"/>
    </row>
    <row r="63" spans="1:9">
      <c r="A63" s="14" t="s">
        <v>63</v>
      </c>
      <c r="B63" s="25">
        <v>207878.28</v>
      </c>
      <c r="C63" s="26">
        <v>225688.06</v>
      </c>
      <c r="D63" s="26">
        <v>200578</v>
      </c>
      <c r="E63" s="26">
        <v>181824</v>
      </c>
      <c r="F63" s="26">
        <v>243590</v>
      </c>
      <c r="G63" s="19"/>
      <c r="H63" s="19"/>
      <c r="I63" s="19"/>
    </row>
    <row r="64" spans="1:9">
      <c r="A64" s="14" t="s">
        <v>64</v>
      </c>
      <c r="B64" s="27">
        <v>1610</v>
      </c>
      <c r="C64" s="16">
        <v>1610</v>
      </c>
      <c r="D64" s="16">
        <v>1610</v>
      </c>
      <c r="E64" s="16"/>
      <c r="F64" s="16" t="s">
        <v>65</v>
      </c>
      <c r="G64" s="19"/>
      <c r="H64" s="19"/>
      <c r="I64" s="19"/>
    </row>
    <row r="65" spans="1:9">
      <c r="A65" s="38" t="s">
        <v>66</v>
      </c>
      <c r="B65" s="21">
        <f>SUM(B66:B111)</f>
        <v>3256396.7200000007</v>
      </c>
      <c r="C65" s="39">
        <f>SUM(C66:C111)</f>
        <v>3031887.91</v>
      </c>
      <c r="D65" s="39">
        <f>SUM(D66:D111)</f>
        <v>3314507</v>
      </c>
      <c r="E65" s="13">
        <v>3124678</v>
      </c>
      <c r="F65" s="12">
        <f>SUM(F66:F111)</f>
        <v>3356665</v>
      </c>
      <c r="G65" s="19"/>
      <c r="H65" s="19"/>
      <c r="I65" s="19"/>
    </row>
    <row r="66" spans="1:9">
      <c r="A66" s="14" t="s">
        <v>67</v>
      </c>
      <c r="B66" s="25">
        <v>3100</v>
      </c>
      <c r="C66" s="26"/>
      <c r="D66" s="25"/>
      <c r="E66" s="25"/>
      <c r="F66" s="32"/>
      <c r="G66" s="19"/>
      <c r="H66" s="19"/>
      <c r="I66" s="19"/>
    </row>
    <row r="67" spans="1:9">
      <c r="A67" s="14" t="s">
        <v>68</v>
      </c>
      <c r="B67" s="25">
        <v>12700.87</v>
      </c>
      <c r="C67" s="26">
        <v>9297.18</v>
      </c>
      <c r="D67" s="25"/>
      <c r="E67" s="25">
        <v>15716</v>
      </c>
      <c r="F67" s="32">
        <v>17715</v>
      </c>
      <c r="G67" s="19"/>
      <c r="H67" s="19"/>
      <c r="I67" s="19"/>
    </row>
    <row r="68" spans="1:9">
      <c r="A68" s="14" t="s">
        <v>69</v>
      </c>
      <c r="B68" s="25"/>
      <c r="C68" s="26">
        <v>35</v>
      </c>
      <c r="D68" s="25"/>
      <c r="E68" s="25">
        <v>213</v>
      </c>
      <c r="F68" s="32"/>
      <c r="G68" s="19"/>
      <c r="H68" s="19"/>
      <c r="I68" s="19"/>
    </row>
    <row r="69" spans="1:9">
      <c r="A69" s="14" t="s">
        <v>70</v>
      </c>
      <c r="B69" s="25">
        <v>1100</v>
      </c>
      <c r="C69" s="26"/>
      <c r="D69" s="25"/>
      <c r="E69" s="25"/>
      <c r="F69" s="32"/>
      <c r="G69" s="19"/>
      <c r="H69" s="19"/>
      <c r="I69" s="19"/>
    </row>
    <row r="70" spans="1:9">
      <c r="A70" s="14" t="s">
        <v>71</v>
      </c>
      <c r="B70" s="25">
        <v>5000</v>
      </c>
      <c r="C70" s="26"/>
      <c r="D70" s="25"/>
      <c r="E70" s="25"/>
      <c r="F70" s="32"/>
      <c r="G70" s="19"/>
      <c r="H70" s="19"/>
      <c r="I70" s="19"/>
    </row>
    <row r="71" spans="1:9">
      <c r="A71" s="14" t="s">
        <v>72</v>
      </c>
      <c r="B71" s="25">
        <v>2410</v>
      </c>
      <c r="C71" s="26">
        <v>986</v>
      </c>
      <c r="D71" s="25"/>
      <c r="E71" s="25">
        <v>886</v>
      </c>
      <c r="F71" s="32"/>
      <c r="G71" s="19"/>
      <c r="H71" s="19"/>
      <c r="I71" s="19"/>
    </row>
    <row r="72" spans="1:9">
      <c r="A72" s="14" t="s">
        <v>73</v>
      </c>
      <c r="B72" s="25"/>
      <c r="C72" s="26">
        <v>1000</v>
      </c>
      <c r="D72" s="25"/>
      <c r="E72" s="25"/>
      <c r="F72" s="32"/>
      <c r="G72" s="19"/>
      <c r="H72" s="19"/>
      <c r="I72" s="19"/>
    </row>
    <row r="73" spans="1:9">
      <c r="A73" s="14" t="s">
        <v>74</v>
      </c>
      <c r="B73" s="25"/>
      <c r="C73" s="26"/>
      <c r="D73" s="25">
        <v>7875</v>
      </c>
      <c r="E73" s="25">
        <v>7875</v>
      </c>
      <c r="F73" s="32"/>
      <c r="G73" s="19"/>
      <c r="H73" s="19"/>
      <c r="I73" s="19"/>
    </row>
    <row r="74" spans="1:9">
      <c r="A74" s="14" t="s">
        <v>75</v>
      </c>
      <c r="B74" s="25"/>
      <c r="C74" s="26">
        <v>11307.95</v>
      </c>
      <c r="D74" s="25"/>
      <c r="E74" s="25"/>
      <c r="F74" s="32"/>
      <c r="G74" s="19"/>
      <c r="H74" s="19"/>
      <c r="I74" s="19"/>
    </row>
    <row r="75" spans="1:9">
      <c r="A75" s="14" t="s">
        <v>76</v>
      </c>
      <c r="B75" s="25"/>
      <c r="C75" s="26">
        <v>1900</v>
      </c>
      <c r="D75" s="25">
        <v>248090</v>
      </c>
      <c r="E75" s="25"/>
      <c r="F75" s="32">
        <v>136120</v>
      </c>
      <c r="G75" s="19"/>
      <c r="H75" s="19"/>
      <c r="I75" s="19"/>
    </row>
    <row r="76" spans="1:9" s="44" customFormat="1">
      <c r="A76" s="40" t="s">
        <v>77</v>
      </c>
      <c r="B76" s="41"/>
      <c r="C76" s="23"/>
      <c r="D76" s="41"/>
      <c r="E76" s="41"/>
      <c r="F76" s="42">
        <v>177690</v>
      </c>
      <c r="G76" s="43"/>
      <c r="H76" s="43"/>
      <c r="I76" s="43"/>
    </row>
    <row r="77" spans="1:9">
      <c r="A77" s="14" t="s">
        <v>78</v>
      </c>
      <c r="B77" s="25"/>
      <c r="C77" s="26">
        <v>200</v>
      </c>
      <c r="D77" s="25"/>
      <c r="E77" s="25">
        <v>40</v>
      </c>
      <c r="F77" s="32"/>
      <c r="G77" s="19"/>
      <c r="H77" s="19"/>
      <c r="I77" s="19"/>
    </row>
    <row r="78" spans="1:9">
      <c r="A78" s="14" t="s">
        <v>79</v>
      </c>
      <c r="B78" s="25"/>
      <c r="C78" s="26">
        <v>10000</v>
      </c>
      <c r="D78" s="25">
        <v>10000</v>
      </c>
      <c r="E78" s="25"/>
      <c r="F78" s="32"/>
      <c r="G78" s="19"/>
      <c r="H78" s="19"/>
      <c r="I78" s="19"/>
    </row>
    <row r="79" spans="1:9">
      <c r="A79" s="256" t="s">
        <v>402</v>
      </c>
      <c r="B79" s="25"/>
      <c r="C79" s="26"/>
      <c r="D79" s="25"/>
      <c r="E79" s="25">
        <v>2500</v>
      </c>
      <c r="F79" s="32"/>
      <c r="G79" s="19"/>
      <c r="H79" s="19"/>
      <c r="I79" s="19"/>
    </row>
    <row r="80" spans="1:9">
      <c r="A80" s="14" t="s">
        <v>80</v>
      </c>
      <c r="B80" s="25"/>
      <c r="C80" s="26"/>
      <c r="D80" s="25"/>
      <c r="E80" s="25">
        <v>3619</v>
      </c>
      <c r="F80" s="32">
        <v>3000</v>
      </c>
      <c r="G80" s="19"/>
      <c r="H80" s="19"/>
      <c r="I80" s="19"/>
    </row>
    <row r="81" spans="1:9">
      <c r="A81" s="14" t="s">
        <v>81</v>
      </c>
      <c r="B81" s="25"/>
      <c r="C81" s="26">
        <v>36247</v>
      </c>
      <c r="D81" s="25">
        <v>168060</v>
      </c>
      <c r="E81" s="25">
        <v>168060</v>
      </c>
      <c r="F81" s="26">
        <v>155440</v>
      </c>
      <c r="G81" s="19"/>
      <c r="H81" s="19"/>
      <c r="I81" s="19"/>
    </row>
    <row r="82" spans="1:9">
      <c r="A82" s="14" t="s">
        <v>82</v>
      </c>
      <c r="B82" s="25">
        <v>356253</v>
      </c>
      <c r="C82" s="26">
        <v>6668</v>
      </c>
      <c r="D82" s="25"/>
      <c r="E82" s="25"/>
      <c r="F82" s="45"/>
      <c r="G82" s="19"/>
      <c r="H82" s="19"/>
      <c r="I82" s="19"/>
    </row>
    <row r="83" spans="1:9">
      <c r="A83" s="14" t="s">
        <v>83</v>
      </c>
      <c r="B83" s="25">
        <v>13436.38</v>
      </c>
      <c r="C83" s="26">
        <v>12960.64</v>
      </c>
      <c r="D83" s="25">
        <v>12985</v>
      </c>
      <c r="E83" s="25">
        <v>12983</v>
      </c>
      <c r="F83" s="26">
        <v>13161</v>
      </c>
      <c r="G83" s="19"/>
      <c r="H83" s="19"/>
      <c r="I83" s="19"/>
    </row>
    <row r="84" spans="1:9">
      <c r="A84" s="37" t="s">
        <v>84</v>
      </c>
      <c r="B84" s="25">
        <v>2558685</v>
      </c>
      <c r="C84" s="26">
        <v>2527802</v>
      </c>
      <c r="D84" s="25">
        <v>2579140</v>
      </c>
      <c r="E84" s="25">
        <v>2596710</v>
      </c>
      <c r="F84" s="26">
        <v>2563711</v>
      </c>
      <c r="G84" s="19"/>
      <c r="H84" s="19"/>
      <c r="I84" s="19"/>
    </row>
    <row r="85" spans="1:9">
      <c r="A85" s="37" t="s">
        <v>85</v>
      </c>
      <c r="B85" s="25">
        <v>16643.39</v>
      </c>
      <c r="C85" s="26">
        <v>22041.919999999998</v>
      </c>
      <c r="D85" s="25">
        <v>21000</v>
      </c>
      <c r="E85" s="25">
        <v>21990</v>
      </c>
      <c r="F85" s="26">
        <v>21799</v>
      </c>
      <c r="G85" s="19"/>
      <c r="H85" s="19"/>
      <c r="I85" s="19"/>
    </row>
    <row r="86" spans="1:9">
      <c r="A86" s="37" t="s">
        <v>86</v>
      </c>
      <c r="B86" s="25">
        <v>11180.47</v>
      </c>
      <c r="C86" s="26">
        <v>11542.52</v>
      </c>
      <c r="D86" s="25">
        <v>11535</v>
      </c>
      <c r="E86" s="25">
        <v>11535</v>
      </c>
      <c r="F86" s="26">
        <v>11398</v>
      </c>
      <c r="G86" s="19"/>
      <c r="H86" s="19"/>
      <c r="I86" s="19"/>
    </row>
    <row r="87" spans="1:9">
      <c r="A87" s="37" t="s">
        <v>87</v>
      </c>
      <c r="B87" s="25">
        <v>1233.17</v>
      </c>
      <c r="C87" s="26">
        <v>1255.31</v>
      </c>
      <c r="D87" s="25">
        <v>1260</v>
      </c>
      <c r="E87" s="25">
        <v>1254</v>
      </c>
      <c r="F87" s="26">
        <v>1260</v>
      </c>
      <c r="G87" s="19"/>
      <c r="H87" s="19"/>
      <c r="I87" s="19"/>
    </row>
    <row r="88" spans="1:9">
      <c r="A88" s="37" t="s">
        <v>88</v>
      </c>
      <c r="B88" s="25">
        <v>2312.79</v>
      </c>
      <c r="C88" s="26">
        <v>2229.56</v>
      </c>
      <c r="D88" s="25">
        <v>2110</v>
      </c>
      <c r="E88" s="25">
        <v>2109</v>
      </c>
      <c r="F88" s="26">
        <v>2110</v>
      </c>
      <c r="G88" s="19"/>
      <c r="H88" s="19"/>
      <c r="I88" s="19"/>
    </row>
    <row r="89" spans="1:9">
      <c r="A89" s="37" t="s">
        <v>89</v>
      </c>
      <c r="B89" s="25">
        <v>7883.7</v>
      </c>
      <c r="C89" s="26">
        <v>7821.33</v>
      </c>
      <c r="D89" s="25">
        <v>7805</v>
      </c>
      <c r="E89" s="25">
        <v>7803</v>
      </c>
      <c r="F89" s="26">
        <v>7805</v>
      </c>
      <c r="G89" s="19"/>
      <c r="H89" s="19"/>
      <c r="I89" s="19"/>
    </row>
    <row r="90" spans="1:9">
      <c r="A90" s="37" t="s">
        <v>90</v>
      </c>
      <c r="B90" s="25">
        <v>37342</v>
      </c>
      <c r="C90" s="26">
        <v>38135</v>
      </c>
      <c r="D90" s="25">
        <v>39100</v>
      </c>
      <c r="E90" s="25">
        <v>22017</v>
      </c>
      <c r="F90" s="26">
        <v>39100</v>
      </c>
      <c r="G90" s="19"/>
      <c r="H90" s="19"/>
      <c r="I90" s="19"/>
    </row>
    <row r="91" spans="1:9">
      <c r="A91" s="37" t="s">
        <v>91</v>
      </c>
      <c r="B91" s="46">
        <v>132187.64000000001</v>
      </c>
      <c r="C91" s="26">
        <v>158161.88</v>
      </c>
      <c r="D91" s="25">
        <v>150547</v>
      </c>
      <c r="E91" s="25">
        <v>156103</v>
      </c>
      <c r="F91" s="26">
        <v>150056</v>
      </c>
      <c r="G91" s="19"/>
      <c r="H91" s="19"/>
      <c r="I91" s="19"/>
    </row>
    <row r="92" spans="1:9">
      <c r="A92" s="47" t="s">
        <v>92</v>
      </c>
      <c r="B92" s="25">
        <v>9036.5300000000007</v>
      </c>
      <c r="C92" s="26">
        <v>8376.73</v>
      </c>
      <c r="D92" s="25">
        <v>10000</v>
      </c>
      <c r="E92" s="25">
        <v>4645</v>
      </c>
      <c r="F92" s="26">
        <v>10000</v>
      </c>
      <c r="G92" s="19"/>
      <c r="H92" s="19"/>
      <c r="I92" s="19"/>
    </row>
    <row r="93" spans="1:9">
      <c r="A93" s="47" t="s">
        <v>93</v>
      </c>
      <c r="B93" s="25"/>
      <c r="C93" s="26">
        <v>288</v>
      </c>
      <c r="D93" s="25"/>
      <c r="E93" s="25">
        <v>598</v>
      </c>
      <c r="F93" s="26">
        <v>50</v>
      </c>
      <c r="G93" s="19"/>
      <c r="H93" s="19"/>
      <c r="I93" s="19"/>
    </row>
    <row r="94" spans="1:9">
      <c r="A94" s="47" t="s">
        <v>94</v>
      </c>
      <c r="B94" s="25"/>
      <c r="C94" s="26"/>
      <c r="D94" s="25"/>
      <c r="E94" s="25"/>
      <c r="F94" s="26">
        <v>250</v>
      </c>
      <c r="G94" s="19"/>
      <c r="H94" s="19"/>
      <c r="I94" s="19"/>
    </row>
    <row r="95" spans="1:9">
      <c r="A95" s="47" t="s">
        <v>95</v>
      </c>
      <c r="B95" s="25">
        <v>23900.27</v>
      </c>
      <c r="C95" s="26">
        <v>40280.629999999997</v>
      </c>
      <c r="D95" s="25">
        <v>35000</v>
      </c>
      <c r="E95" s="25">
        <v>38320</v>
      </c>
      <c r="F95" s="26">
        <v>35000</v>
      </c>
      <c r="G95" s="19"/>
      <c r="H95" s="19"/>
      <c r="I95" s="19"/>
    </row>
    <row r="96" spans="1:9">
      <c r="A96" s="47" t="s">
        <v>96</v>
      </c>
      <c r="B96" s="25">
        <v>3292.56</v>
      </c>
      <c r="C96" s="26">
        <v>76749.22</v>
      </c>
      <c r="D96" s="25"/>
      <c r="E96" s="25">
        <v>2569</v>
      </c>
      <c r="F96" s="26"/>
      <c r="G96" s="19"/>
      <c r="H96" s="19"/>
      <c r="I96" s="19"/>
    </row>
    <row r="97" spans="1:9">
      <c r="A97" s="47" t="s">
        <v>97</v>
      </c>
      <c r="B97" s="25">
        <v>13292</v>
      </c>
      <c r="C97" s="26"/>
      <c r="D97" s="25"/>
      <c r="E97" s="25"/>
      <c r="F97" s="26"/>
      <c r="G97" s="19"/>
      <c r="H97" s="19"/>
      <c r="I97" s="19"/>
    </row>
    <row r="98" spans="1:9">
      <c r="A98" s="47" t="s">
        <v>98</v>
      </c>
      <c r="B98" s="25"/>
      <c r="C98" s="26"/>
      <c r="D98" s="25"/>
      <c r="E98" s="25">
        <v>238</v>
      </c>
      <c r="F98" s="26"/>
      <c r="G98" s="19"/>
      <c r="H98" s="19"/>
      <c r="I98" s="19"/>
    </row>
    <row r="99" spans="1:9">
      <c r="A99" s="47" t="s">
        <v>99</v>
      </c>
      <c r="B99" s="25">
        <v>29311.43</v>
      </c>
      <c r="C99" s="26">
        <v>27202.04</v>
      </c>
      <c r="D99" s="25"/>
      <c r="E99" s="25">
        <v>15664</v>
      </c>
      <c r="F99" s="26"/>
      <c r="G99" s="19"/>
      <c r="H99" s="19"/>
      <c r="I99" s="19"/>
    </row>
    <row r="100" spans="1:9">
      <c r="A100" s="47" t="s">
        <v>100</v>
      </c>
      <c r="B100" s="25">
        <v>9295.52</v>
      </c>
      <c r="C100" s="26">
        <v>10000</v>
      </c>
      <c r="D100" s="25">
        <v>9000</v>
      </c>
      <c r="E100" s="25">
        <v>11500</v>
      </c>
      <c r="F100" s="26">
        <v>11000</v>
      </c>
      <c r="G100" s="19"/>
      <c r="H100" s="19"/>
      <c r="I100" s="19"/>
    </row>
    <row r="101" spans="1:9">
      <c r="A101" s="166" t="s">
        <v>398</v>
      </c>
      <c r="B101" s="25"/>
      <c r="C101" s="26"/>
      <c r="D101" s="25">
        <v>1000</v>
      </c>
      <c r="E101" s="25">
        <v>1000</v>
      </c>
      <c r="F101" s="26"/>
      <c r="G101" s="19"/>
      <c r="H101" s="19"/>
      <c r="I101" s="19"/>
    </row>
    <row r="102" spans="1:9">
      <c r="A102" s="47" t="s">
        <v>101</v>
      </c>
      <c r="B102" s="25">
        <v>2000</v>
      </c>
      <c r="C102" s="26"/>
      <c r="D102" s="25"/>
      <c r="E102" s="25"/>
      <c r="F102" s="26"/>
      <c r="G102" s="19"/>
      <c r="H102" s="19"/>
      <c r="I102" s="19"/>
    </row>
    <row r="103" spans="1:9">
      <c r="A103" s="47" t="s">
        <v>102</v>
      </c>
      <c r="B103" s="25"/>
      <c r="C103" s="26">
        <v>800</v>
      </c>
      <c r="D103" s="25"/>
      <c r="E103" s="25"/>
      <c r="F103" s="26"/>
      <c r="G103" s="19"/>
      <c r="H103" s="19"/>
      <c r="I103" s="19"/>
    </row>
    <row r="104" spans="1:9">
      <c r="A104" s="47" t="s">
        <v>103</v>
      </c>
      <c r="B104" s="25"/>
      <c r="C104" s="26">
        <v>700</v>
      </c>
      <c r="D104" s="25"/>
      <c r="E104" s="25">
        <v>430</v>
      </c>
      <c r="F104" s="26"/>
      <c r="G104" s="19"/>
      <c r="H104" s="19"/>
      <c r="I104" s="19"/>
    </row>
    <row r="105" spans="1:9">
      <c r="A105" s="47" t="s">
        <v>104</v>
      </c>
      <c r="B105" s="25">
        <v>3500</v>
      </c>
      <c r="C105" s="26">
        <v>2900</v>
      </c>
      <c r="D105" s="25"/>
      <c r="E105" s="25">
        <v>4500</v>
      </c>
      <c r="F105" s="26"/>
      <c r="G105" s="19"/>
      <c r="H105" s="19"/>
      <c r="I105" s="19"/>
    </row>
    <row r="106" spans="1:9">
      <c r="A106" s="47" t="s">
        <v>105</v>
      </c>
      <c r="B106" s="25">
        <v>400</v>
      </c>
      <c r="C106" s="26"/>
      <c r="D106" s="25"/>
      <c r="E106" s="25">
        <v>800</v>
      </c>
      <c r="F106" s="26"/>
      <c r="G106" s="19"/>
      <c r="H106" s="19"/>
      <c r="I106" s="19"/>
    </row>
    <row r="107" spans="1:9">
      <c r="A107" s="47" t="s">
        <v>106</v>
      </c>
      <c r="B107" s="25">
        <v>100</v>
      </c>
      <c r="C107" s="26"/>
      <c r="D107" s="25"/>
      <c r="E107" s="25"/>
      <c r="F107" s="26"/>
      <c r="G107" s="19"/>
      <c r="H107" s="19"/>
      <c r="I107" s="19"/>
    </row>
    <row r="108" spans="1:9">
      <c r="A108" s="47" t="s">
        <v>107</v>
      </c>
      <c r="B108" s="25">
        <v>400</v>
      </c>
      <c r="C108" s="26"/>
      <c r="D108" s="25"/>
      <c r="E108" s="25"/>
      <c r="F108" s="26"/>
      <c r="G108" s="19"/>
      <c r="H108" s="19"/>
      <c r="I108" s="19"/>
    </row>
    <row r="109" spans="1:9">
      <c r="A109" s="47" t="s">
        <v>108</v>
      </c>
      <c r="B109" s="25">
        <v>400</v>
      </c>
      <c r="C109" s="26"/>
      <c r="D109" s="25"/>
      <c r="E109" s="25"/>
      <c r="F109" s="26"/>
      <c r="G109" s="19"/>
      <c r="H109" s="19"/>
      <c r="I109" s="19"/>
    </row>
    <row r="110" spans="1:9">
      <c r="A110" s="166" t="s">
        <v>403</v>
      </c>
      <c r="B110" s="25"/>
      <c r="C110" s="26"/>
      <c r="D110" s="25"/>
      <c r="E110" s="25">
        <v>13000</v>
      </c>
      <c r="F110" s="26"/>
      <c r="G110" s="19"/>
      <c r="H110" s="19"/>
      <c r="I110" s="19"/>
    </row>
    <row r="111" spans="1:9" ht="15.75" thickBot="1">
      <c r="A111" s="48" t="s">
        <v>109</v>
      </c>
      <c r="B111" s="49"/>
      <c r="C111" s="50">
        <v>5000</v>
      </c>
      <c r="D111" s="49"/>
      <c r="E111" s="49"/>
      <c r="F111" s="50"/>
      <c r="G111" s="19"/>
      <c r="H111" s="19"/>
      <c r="I111" s="19"/>
    </row>
    <row r="112" spans="1:9" ht="16.5" thickBot="1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  <c r="G112" s="19"/>
      <c r="H112" s="19"/>
      <c r="I112" s="19"/>
    </row>
    <row r="113" spans="1:9">
      <c r="A113" s="51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  <c r="G113" s="19"/>
      <c r="H113" s="19"/>
      <c r="I113" s="19"/>
    </row>
    <row r="114" spans="1:9">
      <c r="A114" s="14" t="s">
        <v>112</v>
      </c>
      <c r="B114" s="25">
        <v>436897.41</v>
      </c>
      <c r="C114" s="26">
        <v>268273.05</v>
      </c>
      <c r="D114" s="26">
        <v>198038</v>
      </c>
      <c r="E114" s="26">
        <v>162074</v>
      </c>
      <c r="F114" s="26">
        <v>160000</v>
      </c>
      <c r="G114" s="19"/>
      <c r="H114" s="19"/>
      <c r="I114" s="19"/>
    </row>
    <row r="115" spans="1:9">
      <c r="A115" s="37" t="s">
        <v>113</v>
      </c>
      <c r="B115" s="52">
        <v>9322.5400000000009</v>
      </c>
      <c r="C115" s="26">
        <v>24756.65</v>
      </c>
      <c r="D115" s="26">
        <v>39700</v>
      </c>
      <c r="E115" s="26">
        <v>39820</v>
      </c>
      <c r="F115" s="26">
        <v>30000</v>
      </c>
      <c r="G115" s="19"/>
      <c r="H115" s="19"/>
      <c r="I115" s="19"/>
    </row>
    <row r="116" spans="1:9">
      <c r="A116" s="37" t="s">
        <v>114</v>
      </c>
      <c r="B116" s="52"/>
      <c r="C116" s="26"/>
      <c r="D116" s="26">
        <v>5000</v>
      </c>
      <c r="E116" s="26">
        <v>4644</v>
      </c>
      <c r="F116" s="26"/>
      <c r="G116" s="19"/>
      <c r="H116" s="19"/>
      <c r="I116" s="19"/>
    </row>
    <row r="117" spans="1:9">
      <c r="A117" s="53" t="s">
        <v>115</v>
      </c>
      <c r="B117" s="54">
        <v>315624.86</v>
      </c>
      <c r="C117" s="16">
        <v>114048.13</v>
      </c>
      <c r="D117" s="16">
        <v>563492</v>
      </c>
      <c r="E117" s="16">
        <v>166805</v>
      </c>
      <c r="F117" s="17">
        <v>488900</v>
      </c>
      <c r="G117" s="165"/>
      <c r="H117" s="19"/>
      <c r="I117" s="19"/>
    </row>
    <row r="118" spans="1:9">
      <c r="A118" s="55" t="s">
        <v>116</v>
      </c>
      <c r="B118" s="56">
        <f>SUM(B119:B128)</f>
        <v>0</v>
      </c>
      <c r="C118" s="56">
        <f>SUM(C119:C128)</f>
        <v>421554.89</v>
      </c>
      <c r="D118" s="56">
        <f>SUM(D119:D128)</f>
        <v>2834139</v>
      </c>
      <c r="E118" s="56">
        <v>362597</v>
      </c>
      <c r="F118" s="56">
        <f>SUM(F119:F128)</f>
        <v>3612801</v>
      </c>
      <c r="G118" s="19"/>
      <c r="H118" s="19"/>
      <c r="I118" s="19"/>
    </row>
    <row r="119" spans="1:9">
      <c r="A119" s="14" t="s">
        <v>117</v>
      </c>
      <c r="B119" s="25"/>
      <c r="C119" s="26">
        <v>13200</v>
      </c>
      <c r="D119" s="25"/>
      <c r="E119" s="25"/>
      <c r="F119" s="26"/>
      <c r="G119" s="19"/>
      <c r="H119" s="19"/>
      <c r="I119" s="19"/>
    </row>
    <row r="120" spans="1:9">
      <c r="A120" s="14" t="s">
        <v>118</v>
      </c>
      <c r="B120" s="25"/>
      <c r="C120" s="26">
        <v>218060.65</v>
      </c>
      <c r="D120" s="25"/>
      <c r="E120" s="25"/>
      <c r="F120" s="26"/>
      <c r="G120" s="19"/>
      <c r="H120" s="19"/>
      <c r="I120" s="19"/>
    </row>
    <row r="121" spans="1:9">
      <c r="A121" s="14" t="s">
        <v>119</v>
      </c>
      <c r="B121" s="25"/>
      <c r="C121" s="26"/>
      <c r="D121" s="25">
        <v>9000</v>
      </c>
      <c r="E121" s="25">
        <v>9000</v>
      </c>
      <c r="F121" s="26"/>
      <c r="G121" s="19"/>
      <c r="H121" s="19"/>
      <c r="I121" s="19"/>
    </row>
    <row r="122" spans="1:9">
      <c r="A122" s="14" t="s">
        <v>120</v>
      </c>
      <c r="B122" s="25"/>
      <c r="C122" s="26"/>
      <c r="D122" s="26">
        <v>30000</v>
      </c>
      <c r="E122" s="26">
        <v>27000</v>
      </c>
      <c r="F122" s="26"/>
      <c r="G122" s="19"/>
      <c r="H122" s="19"/>
      <c r="I122" s="19"/>
    </row>
    <row r="123" spans="1:9">
      <c r="A123" s="14" t="s">
        <v>121</v>
      </c>
      <c r="B123" s="25"/>
      <c r="C123" s="26"/>
      <c r="D123" s="52">
        <v>19950</v>
      </c>
      <c r="E123" s="52">
        <v>19924</v>
      </c>
      <c r="F123" s="26"/>
      <c r="G123" s="19"/>
      <c r="H123" s="19"/>
      <c r="I123" s="19"/>
    </row>
    <row r="124" spans="1:9">
      <c r="A124" s="14" t="s">
        <v>122</v>
      </c>
      <c r="B124" s="25"/>
      <c r="C124" s="26"/>
      <c r="D124" s="26">
        <v>306673</v>
      </c>
      <c r="E124" s="26">
        <v>306673</v>
      </c>
      <c r="F124" s="26"/>
      <c r="G124" s="19"/>
      <c r="H124" s="19"/>
      <c r="I124" s="19"/>
    </row>
    <row r="125" spans="1:9">
      <c r="A125" s="14" t="s">
        <v>123</v>
      </c>
      <c r="B125" s="25"/>
      <c r="C125" s="26"/>
      <c r="D125" s="26">
        <v>394135</v>
      </c>
      <c r="E125" s="26"/>
      <c r="F125" s="34">
        <v>771232</v>
      </c>
      <c r="G125" s="19"/>
      <c r="H125" s="19"/>
      <c r="I125" s="19"/>
    </row>
    <row r="126" spans="1:9">
      <c r="A126" s="14" t="s">
        <v>124</v>
      </c>
      <c r="B126" s="25"/>
      <c r="C126" s="23">
        <v>190294.24</v>
      </c>
      <c r="D126" s="26">
        <v>1048711</v>
      </c>
      <c r="E126" s="26"/>
      <c r="F126" s="34">
        <v>935777</v>
      </c>
      <c r="G126" s="165"/>
      <c r="H126" s="19"/>
      <c r="I126" s="19"/>
    </row>
    <row r="127" spans="1:9">
      <c r="A127" s="14" t="s">
        <v>125</v>
      </c>
      <c r="B127" s="25"/>
      <c r="C127" s="23"/>
      <c r="D127" s="26"/>
      <c r="E127" s="26"/>
      <c r="F127" s="34">
        <v>59593</v>
      </c>
      <c r="G127" s="18"/>
      <c r="H127" s="19"/>
      <c r="I127" s="19"/>
    </row>
    <row r="128" spans="1:9" ht="15.75" thickBot="1">
      <c r="A128" s="14" t="s">
        <v>126</v>
      </c>
      <c r="B128" s="49"/>
      <c r="C128" s="57"/>
      <c r="D128" s="26">
        <v>1025670</v>
      </c>
      <c r="E128" s="26"/>
      <c r="F128" s="34">
        <v>1846199</v>
      </c>
      <c r="G128" s="19"/>
      <c r="H128" s="19"/>
      <c r="I128" s="19"/>
    </row>
    <row r="129" spans="1:9" ht="16.5" thickBot="1">
      <c r="A129" s="58" t="s">
        <v>127</v>
      </c>
      <c r="B129" s="59">
        <f>SUM(B130:B131)</f>
        <v>1094060.6099999999</v>
      </c>
      <c r="C129" s="59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  <c r="G129" s="19"/>
      <c r="H129" s="19"/>
      <c r="I129" s="19"/>
    </row>
    <row r="130" spans="1:9">
      <c r="A130" s="14" t="s">
        <v>128</v>
      </c>
      <c r="B130" s="36">
        <v>277663</v>
      </c>
      <c r="C130" s="26">
        <v>97009.26</v>
      </c>
      <c r="D130" s="26">
        <v>144727</v>
      </c>
      <c r="E130" s="26">
        <v>144727</v>
      </c>
      <c r="F130" s="34">
        <v>76000</v>
      </c>
      <c r="G130" s="165"/>
      <c r="H130" s="19"/>
      <c r="I130" s="19"/>
    </row>
    <row r="131" spans="1:9" ht="15.75" thickBot="1">
      <c r="A131" s="14" t="s">
        <v>129</v>
      </c>
      <c r="B131" s="50">
        <v>816397.61</v>
      </c>
      <c r="C131" s="60">
        <v>256389.15</v>
      </c>
      <c r="D131" s="50">
        <v>430000</v>
      </c>
      <c r="E131" s="50">
        <v>430000</v>
      </c>
      <c r="F131" s="50">
        <v>400000</v>
      </c>
      <c r="G131" s="19"/>
      <c r="H131" s="19"/>
      <c r="I131" s="19"/>
    </row>
    <row r="132" spans="1:9" ht="16.5" thickBot="1">
      <c r="A132" s="61" t="s">
        <v>130</v>
      </c>
      <c r="B132" s="62">
        <f>B112+B3+B129</f>
        <v>12467140.450000001</v>
      </c>
      <c r="C132" s="63">
        <f>C129+C112+C3</f>
        <v>12098829.43</v>
      </c>
      <c r="D132" s="63">
        <f>D3+D112+D129</f>
        <v>15903556</v>
      </c>
      <c r="E132" s="63">
        <v>12503222</v>
      </c>
      <c r="F132" s="63">
        <f>F3+F112+F129</f>
        <v>16458438</v>
      </c>
      <c r="G132" s="19"/>
      <c r="H132" s="19"/>
      <c r="I132" s="19"/>
    </row>
    <row r="133" spans="1:9">
      <c r="A133" s="64"/>
      <c r="B133" s="44"/>
      <c r="C133" s="44"/>
      <c r="D133" s="65"/>
      <c r="E133" s="65"/>
      <c r="G133" s="19"/>
      <c r="H133" s="19"/>
      <c r="I133" s="19"/>
    </row>
    <row r="134" spans="1:9">
      <c r="A134" s="66"/>
      <c r="B134" s="66"/>
      <c r="C134" s="66"/>
      <c r="D134" s="65"/>
      <c r="E134" s="65"/>
      <c r="G134" s="19"/>
      <c r="H134" s="19"/>
      <c r="I134" s="19"/>
    </row>
    <row r="135" spans="1:9">
      <c r="A135" s="67"/>
      <c r="B135" s="44"/>
      <c r="C135" s="44"/>
      <c r="D135" s="65"/>
      <c r="E135" s="65"/>
    </row>
    <row r="136" spans="1:9">
      <c r="B136" s="44"/>
      <c r="C136" s="44"/>
      <c r="D136" s="65"/>
      <c r="E136" s="65"/>
    </row>
    <row r="137" spans="1:9">
      <c r="B137" s="44"/>
      <c r="C137" s="44"/>
      <c r="D137" s="65"/>
      <c r="E137" s="65"/>
    </row>
    <row r="138" spans="1:9">
      <c r="B138" s="44"/>
      <c r="C138" s="44"/>
      <c r="D138" s="65"/>
      <c r="E138" s="65"/>
    </row>
    <row r="139" spans="1:9">
      <c r="B139" s="44"/>
      <c r="C139" s="44"/>
      <c r="D139" s="65"/>
      <c r="E139" s="65"/>
    </row>
    <row r="140" spans="1:9">
      <c r="B140" s="44"/>
      <c r="C140" s="44"/>
      <c r="D140" s="65"/>
      <c r="E140" s="65"/>
    </row>
    <row r="141" spans="1:9">
      <c r="B141" s="44"/>
      <c r="C141" s="44"/>
      <c r="D141" s="65"/>
      <c r="E141" s="65"/>
    </row>
    <row r="142" spans="1:9">
      <c r="B142" s="44"/>
      <c r="C142" s="44"/>
      <c r="D142" s="65"/>
      <c r="E142" s="65"/>
    </row>
    <row r="143" spans="1:9">
      <c r="B143" s="44"/>
      <c r="C143" s="44"/>
      <c r="D143" s="65"/>
      <c r="E143" s="65"/>
    </row>
    <row r="144" spans="1:9">
      <c r="B144" s="44"/>
      <c r="C144" s="44"/>
      <c r="D144" s="65"/>
      <c r="E144" s="65"/>
    </row>
    <row r="145" spans="2:5">
      <c r="B145" s="44"/>
      <c r="C145" s="44"/>
      <c r="D145" s="65"/>
      <c r="E145" s="65"/>
    </row>
    <row r="146" spans="2:5">
      <c r="B146" s="44"/>
      <c r="C146" s="44"/>
      <c r="D146" s="65"/>
      <c r="E146" s="65"/>
    </row>
    <row r="147" spans="2:5">
      <c r="B147" s="44"/>
      <c r="C147" s="44"/>
      <c r="D147" s="65"/>
      <c r="E147" s="65"/>
    </row>
    <row r="148" spans="2:5">
      <c r="B148" s="44"/>
      <c r="C148" s="44"/>
      <c r="D148" s="65"/>
      <c r="E148" s="65"/>
    </row>
    <row r="149" spans="2:5">
      <c r="B149" s="44"/>
      <c r="C149" s="44"/>
      <c r="D149" s="65"/>
      <c r="E149" s="65"/>
    </row>
    <row r="150" spans="2:5">
      <c r="B150" s="44"/>
      <c r="C150" s="44"/>
      <c r="D150" s="65"/>
      <c r="E150" s="65"/>
    </row>
    <row r="151" spans="2:5">
      <c r="B151" s="44"/>
      <c r="C151" s="44"/>
      <c r="D151" s="65"/>
      <c r="E151" s="65"/>
    </row>
    <row r="152" spans="2:5">
      <c r="B152" s="44"/>
      <c r="C152" s="44"/>
      <c r="D152" s="65"/>
      <c r="E152" s="65"/>
    </row>
    <row r="153" spans="2:5">
      <c r="B153" s="44"/>
      <c r="C153" s="44"/>
      <c r="D153" s="65"/>
      <c r="E153" s="65"/>
    </row>
    <row r="154" spans="2:5">
      <c r="B154" s="44"/>
      <c r="C154" s="44"/>
      <c r="D154" s="65"/>
      <c r="E154" s="65"/>
    </row>
    <row r="155" spans="2:5">
      <c r="B155" s="44"/>
      <c r="C155" s="44"/>
      <c r="D155" s="65"/>
      <c r="E155" s="65"/>
    </row>
    <row r="156" spans="2:5">
      <c r="B156" s="44"/>
      <c r="C156" s="44"/>
      <c r="D156" s="65"/>
      <c r="E156" s="65"/>
    </row>
    <row r="157" spans="2:5">
      <c r="B157" s="44"/>
      <c r="C157" s="44"/>
      <c r="D157" s="65"/>
      <c r="E157" s="65"/>
    </row>
    <row r="158" spans="2:5">
      <c r="B158" s="44"/>
      <c r="C158" s="44"/>
      <c r="D158" s="65"/>
      <c r="E158" s="65"/>
    </row>
    <row r="159" spans="2:5">
      <c r="B159" s="44"/>
      <c r="C159" s="44"/>
      <c r="D159" s="65"/>
      <c r="E159" s="65"/>
    </row>
    <row r="160" spans="2:5">
      <c r="B160" s="44"/>
      <c r="C160" s="44"/>
      <c r="D160" s="65"/>
      <c r="E160" s="65"/>
    </row>
    <row r="161" spans="2:5">
      <c r="B161" s="44"/>
      <c r="C161" s="44"/>
      <c r="D161" s="65"/>
      <c r="E161" s="65"/>
    </row>
    <row r="162" spans="2:5">
      <c r="B162" s="44"/>
      <c r="C162" s="44"/>
      <c r="D162" s="65"/>
      <c r="E162" s="65"/>
    </row>
    <row r="163" spans="2:5">
      <c r="B163" s="44"/>
      <c r="C163" s="44"/>
      <c r="D163" s="65"/>
      <c r="E163" s="65"/>
    </row>
    <row r="164" spans="2:5">
      <c r="B164" s="44"/>
      <c r="C164" s="44"/>
      <c r="D164" s="65"/>
      <c r="E164" s="65"/>
    </row>
    <row r="165" spans="2:5">
      <c r="B165" s="44"/>
      <c r="C165" s="44"/>
      <c r="D165" s="65"/>
      <c r="E165" s="65"/>
    </row>
    <row r="166" spans="2:5">
      <c r="B166" s="44"/>
      <c r="C166" s="44"/>
      <c r="D166" s="65"/>
      <c r="E166" s="65"/>
    </row>
    <row r="167" spans="2:5">
      <c r="B167" s="44"/>
      <c r="C167" s="44"/>
      <c r="D167" s="65"/>
      <c r="E167" s="65"/>
    </row>
    <row r="168" spans="2:5">
      <c r="B168" s="44"/>
      <c r="C168" s="44"/>
      <c r="D168" s="65"/>
      <c r="E168" s="65"/>
    </row>
    <row r="169" spans="2:5">
      <c r="B169" s="44"/>
      <c r="C169" s="44"/>
      <c r="D169" s="65"/>
      <c r="E169" s="65"/>
    </row>
    <row r="170" spans="2:5">
      <c r="B170" s="44"/>
      <c r="C170" s="44"/>
      <c r="D170" s="65"/>
      <c r="E170" s="65"/>
    </row>
    <row r="171" spans="2:5">
      <c r="B171" s="44"/>
      <c r="C171" s="44"/>
      <c r="D171" s="65"/>
      <c r="E171" s="65"/>
    </row>
    <row r="172" spans="2:5">
      <c r="B172" s="44"/>
      <c r="C172" s="44"/>
      <c r="D172" s="65"/>
      <c r="E172" s="65"/>
    </row>
    <row r="173" spans="2:5">
      <c r="B173" s="44"/>
      <c r="C173" s="44"/>
      <c r="D173" s="65"/>
      <c r="E173" s="65"/>
    </row>
    <row r="174" spans="2:5">
      <c r="B174" s="44"/>
      <c r="C174" s="44"/>
      <c r="D174" s="65"/>
      <c r="E174" s="65"/>
    </row>
    <row r="175" spans="2:5">
      <c r="B175" s="44"/>
      <c r="C175" s="44"/>
      <c r="D175" s="65"/>
      <c r="E175" s="65"/>
    </row>
    <row r="176" spans="2:5">
      <c r="B176" s="44"/>
      <c r="C176" s="44"/>
      <c r="D176" s="65"/>
      <c r="E176" s="65"/>
    </row>
    <row r="177" spans="2:5">
      <c r="B177" s="44"/>
      <c r="C177" s="44"/>
      <c r="D177" s="65"/>
      <c r="E177" s="65"/>
    </row>
    <row r="178" spans="2:5">
      <c r="B178" s="44"/>
      <c r="C178" s="44"/>
      <c r="D178" s="65"/>
      <c r="E178" s="65"/>
    </row>
    <row r="179" spans="2:5">
      <c r="B179" s="44"/>
      <c r="C179" s="44"/>
      <c r="D179" s="65"/>
      <c r="E179" s="65"/>
    </row>
    <row r="180" spans="2:5">
      <c r="B180" s="44"/>
      <c r="C180" s="44"/>
      <c r="D180" s="65"/>
      <c r="E180" s="65"/>
    </row>
    <row r="181" spans="2:5">
      <c r="B181" s="44"/>
      <c r="C181" s="44"/>
      <c r="D181" s="65"/>
      <c r="E181" s="65"/>
    </row>
    <row r="182" spans="2:5">
      <c r="B182" s="44"/>
      <c r="C182" s="44"/>
      <c r="D182" s="65"/>
      <c r="E182" s="65"/>
    </row>
    <row r="183" spans="2:5">
      <c r="B183" s="44"/>
      <c r="C183" s="44"/>
      <c r="D183" s="65"/>
      <c r="E183" s="65"/>
    </row>
    <row r="184" spans="2:5">
      <c r="B184" s="44"/>
      <c r="C184" s="44"/>
      <c r="D184" s="65"/>
      <c r="E184" s="65"/>
    </row>
    <row r="185" spans="2:5">
      <c r="B185" s="44"/>
      <c r="C185" s="44"/>
      <c r="D185" s="65"/>
      <c r="E185" s="65"/>
    </row>
    <row r="186" spans="2:5">
      <c r="B186" s="44"/>
      <c r="C186" s="44"/>
      <c r="D186" s="65"/>
      <c r="E186" s="65"/>
    </row>
    <row r="187" spans="2:5">
      <c r="B187" s="44"/>
      <c r="C187" s="44"/>
      <c r="D187" s="65"/>
      <c r="E187" s="65"/>
    </row>
    <row r="188" spans="2:5">
      <c r="B188" s="44"/>
      <c r="C188" s="44"/>
      <c r="D188" s="65"/>
      <c r="E188" s="65"/>
    </row>
    <row r="189" spans="2:5">
      <c r="B189" s="44"/>
      <c r="C189" s="44"/>
      <c r="D189" s="65"/>
      <c r="E189" s="65"/>
    </row>
    <row r="190" spans="2:5">
      <c r="B190" s="44"/>
      <c r="C190" s="44"/>
      <c r="D190" s="65"/>
      <c r="E190" s="65"/>
    </row>
    <row r="191" spans="2:5">
      <c r="B191" s="44"/>
      <c r="C191" s="44"/>
      <c r="D191" s="65"/>
      <c r="E191" s="65"/>
    </row>
    <row r="192" spans="2:5">
      <c r="B192" s="44"/>
      <c r="C192" s="44"/>
      <c r="D192" s="65"/>
      <c r="E192" s="65"/>
    </row>
    <row r="193" spans="2:5">
      <c r="B193" s="44"/>
      <c r="C193" s="44"/>
      <c r="D193" s="65"/>
      <c r="E193" s="65"/>
    </row>
    <row r="194" spans="2:5">
      <c r="B194" s="44"/>
      <c r="C194" s="44"/>
      <c r="D194" s="65"/>
      <c r="E194" s="65"/>
    </row>
    <row r="195" spans="2:5">
      <c r="B195" s="44"/>
      <c r="C195" s="44"/>
      <c r="D195" s="65"/>
      <c r="E195" s="65"/>
    </row>
    <row r="196" spans="2:5">
      <c r="B196" s="44"/>
      <c r="C196" s="44"/>
      <c r="D196" s="65"/>
      <c r="E196" s="65"/>
    </row>
    <row r="197" spans="2:5">
      <c r="B197" s="44"/>
      <c r="C197" s="44"/>
      <c r="D197" s="65"/>
      <c r="E197" s="65"/>
    </row>
    <row r="198" spans="2:5">
      <c r="B198" s="44"/>
      <c r="C198" s="44"/>
      <c r="D198" s="65"/>
      <c r="E198" s="65"/>
    </row>
    <row r="199" spans="2:5">
      <c r="B199" s="44"/>
      <c r="C199" s="44"/>
      <c r="D199" s="65"/>
      <c r="E199" s="65"/>
    </row>
    <row r="200" spans="2:5">
      <c r="B200" s="44"/>
      <c r="C200" s="44"/>
      <c r="D200" s="65"/>
      <c r="E200" s="65"/>
    </row>
    <row r="201" spans="2:5">
      <c r="B201" s="44"/>
      <c r="C201" s="44"/>
      <c r="D201" s="65"/>
      <c r="E201" s="65"/>
    </row>
    <row r="202" spans="2:5">
      <c r="B202" s="44"/>
      <c r="C202" s="44"/>
      <c r="D202" s="65"/>
      <c r="E202" s="65"/>
    </row>
    <row r="203" spans="2:5">
      <c r="B203" s="44"/>
      <c r="C203" s="44"/>
      <c r="D203" s="65"/>
      <c r="E203" s="65"/>
    </row>
    <row r="204" spans="2:5">
      <c r="B204" s="44"/>
      <c r="C204" s="44"/>
      <c r="D204" s="65"/>
      <c r="E204" s="65"/>
    </row>
    <row r="205" spans="2:5">
      <c r="B205" s="44"/>
      <c r="C205" s="44"/>
      <c r="D205" s="65"/>
      <c r="E205" s="65"/>
    </row>
    <row r="206" spans="2:5">
      <c r="B206" s="44"/>
      <c r="C206" s="44"/>
      <c r="D206" s="65"/>
      <c r="E206" s="65"/>
    </row>
    <row r="207" spans="2:5">
      <c r="B207" s="44"/>
      <c r="C207" s="44"/>
      <c r="D207" s="65"/>
      <c r="E207" s="65"/>
    </row>
    <row r="208" spans="2:5">
      <c r="B208" s="44"/>
      <c r="C208" s="44"/>
      <c r="D208" s="65"/>
      <c r="E208" s="65"/>
    </row>
    <row r="209" spans="2:5">
      <c r="B209" s="44"/>
      <c r="C209" s="44"/>
      <c r="D209" s="65"/>
      <c r="E209" s="65"/>
    </row>
    <row r="210" spans="2:5">
      <c r="B210" s="44"/>
      <c r="C210" s="44"/>
      <c r="D210" s="65"/>
      <c r="E210" s="65"/>
    </row>
    <row r="211" spans="2:5">
      <c r="B211" s="44"/>
      <c r="C211" s="44"/>
      <c r="D211" s="65"/>
      <c r="E211" s="65"/>
    </row>
    <row r="212" spans="2:5">
      <c r="B212" s="44"/>
      <c r="C212" s="44"/>
      <c r="D212" s="65"/>
      <c r="E212" s="65"/>
    </row>
    <row r="213" spans="2:5">
      <c r="B213" s="44"/>
      <c r="C213" s="44"/>
      <c r="D213" s="65"/>
      <c r="E213" s="65"/>
    </row>
    <row r="214" spans="2:5">
      <c r="B214" s="44"/>
      <c r="C214" s="44"/>
      <c r="D214" s="65"/>
      <c r="E214" s="65"/>
    </row>
    <row r="215" spans="2:5">
      <c r="B215" s="44"/>
      <c r="C215" s="44"/>
      <c r="D215" s="65"/>
      <c r="E215" s="65"/>
    </row>
    <row r="216" spans="2:5">
      <c r="B216" s="44"/>
      <c r="C216" s="44"/>
      <c r="D216" s="65"/>
      <c r="E216" s="65"/>
    </row>
    <row r="217" spans="2:5">
      <c r="B217" s="44"/>
      <c r="C217" s="44"/>
      <c r="D217" s="65"/>
      <c r="E217" s="65"/>
    </row>
    <row r="218" spans="2:5">
      <c r="B218" s="44"/>
      <c r="C218" s="44"/>
      <c r="D218" s="65"/>
      <c r="E218" s="65"/>
    </row>
    <row r="219" spans="2:5">
      <c r="B219" s="44"/>
      <c r="C219" s="44"/>
      <c r="D219" s="65"/>
      <c r="E219" s="65"/>
    </row>
    <row r="220" spans="2:5">
      <c r="B220" s="44"/>
      <c r="C220" s="44"/>
      <c r="D220" s="65"/>
      <c r="E220" s="65"/>
    </row>
    <row r="221" spans="2:5">
      <c r="B221" s="44"/>
      <c r="C221" s="44"/>
      <c r="D221" s="65"/>
      <c r="E221" s="65"/>
    </row>
    <row r="222" spans="2:5">
      <c r="B222" s="44"/>
      <c r="C222" s="44"/>
      <c r="D222" s="65"/>
      <c r="E222" s="65"/>
    </row>
    <row r="223" spans="2:5">
      <c r="B223" s="44"/>
      <c r="C223" s="44"/>
      <c r="D223" s="65"/>
      <c r="E223" s="65"/>
    </row>
    <row r="224" spans="2:5">
      <c r="B224" s="44"/>
      <c r="C224" s="44"/>
      <c r="D224" s="65"/>
      <c r="E224" s="65"/>
    </row>
    <row r="225" spans="2:5">
      <c r="B225" s="44"/>
      <c r="C225" s="44"/>
      <c r="D225" s="65"/>
      <c r="E225" s="65"/>
    </row>
    <row r="226" spans="2:5">
      <c r="B226" s="44"/>
      <c r="C226" s="44"/>
      <c r="D226" s="65"/>
      <c r="E226" s="65"/>
    </row>
    <row r="227" spans="2:5">
      <c r="B227" s="44"/>
      <c r="C227" s="44"/>
      <c r="D227" s="65"/>
      <c r="E227" s="65"/>
    </row>
    <row r="228" spans="2:5">
      <c r="B228" s="44"/>
      <c r="C228" s="44"/>
      <c r="D228" s="65"/>
      <c r="E228" s="65"/>
    </row>
    <row r="229" spans="2:5">
      <c r="B229" s="44"/>
      <c r="C229" s="44"/>
      <c r="D229" s="65"/>
      <c r="E229" s="65"/>
    </row>
    <row r="230" spans="2:5">
      <c r="B230" s="44"/>
      <c r="C230" s="44"/>
      <c r="D230" s="65"/>
      <c r="E230" s="65"/>
    </row>
    <row r="231" spans="2:5">
      <c r="B231" s="44"/>
      <c r="C231" s="44"/>
      <c r="D231" s="65"/>
      <c r="E231" s="65"/>
    </row>
    <row r="232" spans="2:5">
      <c r="B232" s="44"/>
      <c r="C232" s="44"/>
      <c r="D232" s="65"/>
      <c r="E232" s="65"/>
    </row>
    <row r="233" spans="2:5">
      <c r="B233" s="44"/>
      <c r="C233" s="44"/>
      <c r="D233" s="65"/>
      <c r="E233" s="65"/>
    </row>
    <row r="234" spans="2:5">
      <c r="B234" s="44"/>
      <c r="C234" s="44"/>
      <c r="D234" s="65"/>
      <c r="E234" s="65"/>
    </row>
    <row r="235" spans="2:5">
      <c r="B235" s="44"/>
      <c r="C235" s="44"/>
      <c r="D235" s="65"/>
      <c r="E235" s="65"/>
    </row>
    <row r="236" spans="2:5">
      <c r="B236" s="44"/>
      <c r="C236" s="44"/>
      <c r="D236" s="65"/>
      <c r="E236" s="65"/>
    </row>
    <row r="237" spans="2:5">
      <c r="B237" s="44"/>
      <c r="C237" s="44"/>
      <c r="D237" s="65"/>
      <c r="E237" s="65"/>
    </row>
    <row r="238" spans="2:5">
      <c r="B238" s="44"/>
      <c r="C238" s="44"/>
      <c r="D238" s="65"/>
      <c r="E238" s="65"/>
    </row>
    <row r="239" spans="2:5">
      <c r="B239" s="44"/>
      <c r="C239" s="44"/>
      <c r="D239" s="65"/>
      <c r="E239" s="65"/>
    </row>
    <row r="240" spans="2:5">
      <c r="B240" s="44"/>
      <c r="C240" s="44"/>
      <c r="D240" s="65"/>
      <c r="E240" s="65"/>
    </row>
    <row r="241" spans="2:5">
      <c r="B241" s="44"/>
      <c r="C241" s="44"/>
      <c r="D241" s="65"/>
      <c r="E241" s="65"/>
    </row>
    <row r="242" spans="2:5">
      <c r="B242" s="44"/>
      <c r="C242" s="44"/>
      <c r="D242" s="65"/>
      <c r="E242" s="65"/>
    </row>
    <row r="243" spans="2:5">
      <c r="B243" s="44"/>
      <c r="C243" s="44"/>
      <c r="D243" s="65"/>
      <c r="E243" s="65"/>
    </row>
    <row r="244" spans="2:5">
      <c r="B244" s="44"/>
      <c r="C244" s="44"/>
      <c r="D244" s="65"/>
      <c r="E244" s="65"/>
    </row>
    <row r="245" spans="2:5">
      <c r="B245" s="44"/>
      <c r="C245" s="44"/>
      <c r="D245" s="65"/>
      <c r="E245" s="65"/>
    </row>
    <row r="246" spans="2:5">
      <c r="B246" s="44"/>
      <c r="C246" s="44"/>
      <c r="D246" s="65"/>
      <c r="E246" s="65"/>
    </row>
    <row r="247" spans="2:5">
      <c r="B247" s="44"/>
      <c r="C247" s="44"/>
      <c r="D247" s="65"/>
      <c r="E247" s="65"/>
    </row>
    <row r="248" spans="2:5">
      <c r="B248" s="44"/>
      <c r="C248" s="44"/>
      <c r="D248" s="65"/>
      <c r="E248" s="65"/>
    </row>
    <row r="249" spans="2:5">
      <c r="B249" s="44"/>
      <c r="C249" s="44"/>
      <c r="D249" s="65"/>
      <c r="E249" s="65"/>
    </row>
    <row r="250" spans="2:5">
      <c r="B250" s="44"/>
      <c r="C250" s="44"/>
      <c r="D250" s="65"/>
      <c r="E250" s="65"/>
    </row>
    <row r="251" spans="2:5">
      <c r="B251" s="44"/>
      <c r="C251" s="44"/>
      <c r="D251" s="65"/>
      <c r="E251" s="65"/>
    </row>
    <row r="252" spans="2:5">
      <c r="B252" s="44"/>
      <c r="C252" s="44"/>
      <c r="D252" s="65"/>
      <c r="E252" s="65"/>
    </row>
    <row r="253" spans="2:5">
      <c r="B253" s="44"/>
      <c r="C253" s="44"/>
      <c r="D253" s="65"/>
      <c r="E253" s="65"/>
    </row>
    <row r="254" spans="2:5">
      <c r="B254" s="44"/>
      <c r="C254" s="44"/>
      <c r="D254" s="65"/>
      <c r="E254" s="65"/>
    </row>
    <row r="255" spans="2:5">
      <c r="B255" s="44"/>
      <c r="C255" s="44"/>
      <c r="D255" s="65"/>
      <c r="E255" s="65"/>
    </row>
    <row r="256" spans="2:5">
      <c r="B256" s="44"/>
      <c r="C256" s="44"/>
      <c r="D256" s="65"/>
      <c r="E256" s="65"/>
    </row>
    <row r="257" spans="2:5">
      <c r="B257" s="44"/>
      <c r="C257" s="44"/>
      <c r="D257" s="65"/>
      <c r="E257" s="65"/>
    </row>
    <row r="258" spans="2:5">
      <c r="B258" s="44"/>
      <c r="C258" s="44"/>
      <c r="D258" s="65"/>
      <c r="E258" s="65"/>
    </row>
    <row r="259" spans="2:5">
      <c r="B259" s="44"/>
      <c r="C259" s="44"/>
      <c r="D259" s="65"/>
      <c r="E259" s="65"/>
    </row>
    <row r="260" spans="2:5">
      <c r="B260" s="44"/>
      <c r="C260" s="44"/>
      <c r="D260" s="65"/>
      <c r="E260" s="65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/>
  <cols>
    <col min="1" max="1" width="0" style="68" hidden="1" customWidth="1"/>
    <col min="2" max="2" width="18.85546875" style="68" customWidth="1"/>
    <col min="3" max="3" width="52.28515625" style="68" customWidth="1"/>
    <col min="4" max="4" width="11.7109375" style="69" customWidth="1"/>
    <col min="5" max="5" width="11.42578125" style="69" customWidth="1"/>
    <col min="6" max="7" width="9.140625" style="68"/>
    <col min="8" max="9" width="10.140625" style="68" customWidth="1"/>
    <col min="10" max="11" width="9.140625" style="68"/>
    <col min="12" max="13" width="12.7109375" style="70" customWidth="1"/>
    <col min="14" max="14" width="11.7109375" style="71" customWidth="1"/>
    <col min="15" max="19" width="10.140625" style="71" customWidth="1"/>
    <col min="20" max="21" width="12.7109375" style="70" customWidth="1"/>
    <col min="22" max="22" width="11.7109375" style="71" customWidth="1"/>
    <col min="23" max="23" width="10.140625" style="71" customWidth="1"/>
    <col min="24" max="16384" width="9.140625" style="68"/>
  </cols>
  <sheetData>
    <row r="1" spans="1:23">
      <c r="A1" s="72"/>
      <c r="E1" s="70"/>
    </row>
    <row r="2" spans="1:23" ht="15.75">
      <c r="A2" s="72"/>
      <c r="B2" s="73"/>
      <c r="C2" s="74"/>
      <c r="D2" s="75"/>
      <c r="E2" s="75"/>
      <c r="F2" s="76"/>
      <c r="L2" s="77"/>
      <c r="M2" s="77"/>
      <c r="N2" s="78"/>
      <c r="O2" s="79"/>
      <c r="P2" s="79"/>
      <c r="Q2" s="79"/>
      <c r="R2" s="79"/>
      <c r="S2" s="79"/>
      <c r="T2" s="77"/>
      <c r="U2" s="77"/>
      <c r="V2" s="78"/>
      <c r="W2" s="79"/>
    </row>
    <row r="3" spans="1:23" ht="18">
      <c r="A3" s="80"/>
      <c r="B3" s="81" t="s">
        <v>131</v>
      </c>
      <c r="C3" s="81"/>
      <c r="D3" s="81"/>
      <c r="E3" s="81"/>
      <c r="L3" s="71"/>
      <c r="M3" s="71"/>
      <c r="T3" s="71"/>
      <c r="U3" s="71"/>
    </row>
    <row r="4" spans="1:23" ht="13.5" thickBot="1">
      <c r="A4" s="80"/>
      <c r="C4" s="82"/>
      <c r="D4" s="70"/>
      <c r="E4" s="70"/>
      <c r="F4" s="83"/>
      <c r="G4" s="84"/>
      <c r="H4" s="83"/>
      <c r="I4" s="84"/>
      <c r="J4" s="84"/>
      <c r="K4" s="84"/>
      <c r="N4" s="83"/>
      <c r="O4" s="83"/>
      <c r="P4" s="83"/>
      <c r="Q4" s="83"/>
      <c r="R4" s="83"/>
      <c r="S4" s="83"/>
      <c r="V4" s="83"/>
      <c r="W4" s="83"/>
    </row>
    <row r="5" spans="1:23" ht="13.5" thickBot="1">
      <c r="A5" s="80"/>
      <c r="D5" s="657" t="s">
        <v>132</v>
      </c>
      <c r="E5" s="657"/>
      <c r="F5" s="657"/>
      <c r="G5" s="657"/>
      <c r="H5" s="658" t="s">
        <v>133</v>
      </c>
      <c r="I5" s="658"/>
      <c r="J5" s="658"/>
      <c r="K5" s="658"/>
      <c r="L5" s="652" t="s">
        <v>2</v>
      </c>
      <c r="M5" s="652"/>
      <c r="N5" s="652"/>
      <c r="O5" s="652"/>
      <c r="P5" s="652" t="s">
        <v>406</v>
      </c>
      <c r="Q5" s="652"/>
      <c r="R5" s="652"/>
      <c r="S5" s="652"/>
      <c r="T5" s="652" t="s">
        <v>401</v>
      </c>
      <c r="U5" s="652"/>
      <c r="V5" s="652"/>
      <c r="W5" s="652"/>
    </row>
    <row r="6" spans="1:23" ht="12.75" customHeight="1" thickBot="1">
      <c r="A6" s="80"/>
      <c r="B6" s="654" t="s">
        <v>134</v>
      </c>
      <c r="C6" s="654"/>
      <c r="D6" s="169" t="s">
        <v>135</v>
      </c>
      <c r="E6" s="655" t="s">
        <v>136</v>
      </c>
      <c r="F6" s="655"/>
      <c r="G6" s="655"/>
      <c r="H6" s="169" t="s">
        <v>135</v>
      </c>
      <c r="I6" s="656" t="s">
        <v>137</v>
      </c>
      <c r="J6" s="656"/>
      <c r="K6" s="656"/>
      <c r="L6" s="170" t="s">
        <v>135</v>
      </c>
      <c r="M6" s="653" t="s">
        <v>138</v>
      </c>
      <c r="N6" s="653"/>
      <c r="O6" s="653"/>
      <c r="P6" s="170" t="s">
        <v>135</v>
      </c>
      <c r="Q6" s="653" t="s">
        <v>138</v>
      </c>
      <c r="R6" s="653"/>
      <c r="S6" s="653"/>
      <c r="T6" s="170" t="s">
        <v>135</v>
      </c>
      <c r="U6" s="653" t="s">
        <v>139</v>
      </c>
      <c r="V6" s="653"/>
      <c r="W6" s="653"/>
    </row>
    <row r="7" spans="1:23" ht="24.75" thickBot="1">
      <c r="A7" s="80"/>
      <c r="B7" s="654"/>
      <c r="C7" s="654"/>
      <c r="D7" s="171" t="s">
        <v>140</v>
      </c>
      <c r="E7" s="172" t="s">
        <v>141</v>
      </c>
      <c r="F7" s="173" t="s">
        <v>142</v>
      </c>
      <c r="G7" s="174" t="s">
        <v>143</v>
      </c>
      <c r="H7" s="171" t="s">
        <v>144</v>
      </c>
      <c r="I7" s="172" t="s">
        <v>141</v>
      </c>
      <c r="J7" s="173" t="s">
        <v>142</v>
      </c>
      <c r="K7" s="175" t="s">
        <v>143</v>
      </c>
      <c r="L7" s="176" t="s">
        <v>145</v>
      </c>
      <c r="M7" s="177" t="s">
        <v>141</v>
      </c>
      <c r="N7" s="178" t="s">
        <v>142</v>
      </c>
      <c r="O7" s="179" t="s">
        <v>143</v>
      </c>
      <c r="P7" s="176" t="s">
        <v>145</v>
      </c>
      <c r="Q7" s="177" t="s">
        <v>141</v>
      </c>
      <c r="R7" s="178" t="s">
        <v>142</v>
      </c>
      <c r="S7" s="179" t="s">
        <v>143</v>
      </c>
      <c r="T7" s="176" t="s">
        <v>146</v>
      </c>
      <c r="U7" s="177" t="s">
        <v>141</v>
      </c>
      <c r="V7" s="178" t="s">
        <v>142</v>
      </c>
      <c r="W7" s="179" t="s">
        <v>143</v>
      </c>
    </row>
    <row r="8" spans="1:23" ht="24" customHeight="1" thickBot="1">
      <c r="A8" s="80"/>
      <c r="B8" s="180" t="s">
        <v>147</v>
      </c>
      <c r="C8" s="181"/>
      <c r="D8" s="182" t="e">
        <f>E8+F8+G8</f>
        <v>#REF!</v>
      </c>
      <c r="E8" s="183" t="e">
        <f>E10+E24+E38+E48+E54+E70+E78+E93+E97+E120+E130+E139+E151+E174+E175</f>
        <v>#REF!</v>
      </c>
      <c r="F8" s="183" t="e">
        <f>F10+F24+F38+F48+F54+F70+F78+F93+F97+F120+F130+F139+F151+F174+F175</f>
        <v>#REF!</v>
      </c>
      <c r="G8" s="184" t="e">
        <f>G10+G24+G38+G48+G54+G70+G78+G93+G97+G120+G130+G139+G151+G174+G175</f>
        <v>#REF!</v>
      </c>
      <c r="H8" s="182" t="e">
        <f>I8+J8+K8</f>
        <v>#REF!</v>
      </c>
      <c r="I8" s="183" t="e">
        <f>I10+I24+I38+I48+I54+I70+I78+I93+I97+I120+I130+I139+I151+I174+I175</f>
        <v>#REF!</v>
      </c>
      <c r="J8" s="183" t="e">
        <f>J10+J24+J38+J48+J54+J70+J78+J93+J97+J120+J130+J139+J151+J174+J175</f>
        <v>#REF!</v>
      </c>
      <c r="K8" s="185" t="e">
        <f>K10+K24+K38+K48+K54+K70+K78+K93+K97+K120+K130+K139+K151+K174+K175</f>
        <v>#REF!</v>
      </c>
      <c r="L8" s="186" t="e">
        <f>SUM(M8:O8)</f>
        <v>#REF!</v>
      </c>
      <c r="M8" s="183" t="e">
        <f>M10+M24+M38+M48+M54+M70+M78+M93+M97+M120+M130+M139+M151+M174+M175</f>
        <v>#REF!</v>
      </c>
      <c r="N8" s="183" t="e">
        <f>N10+N24+N38+N48+N54+N70+N78+N93+N97+N120+N130+N139+N151+N174+N175</f>
        <v>#REF!</v>
      </c>
      <c r="O8" s="185" t="e">
        <f>O10+O24+O38+O48+O54+O70+O78+O93+O97+O120+O130+O139+O151+O174+O175</f>
        <v>#REF!</v>
      </c>
      <c r="P8" s="186">
        <v>12339862.450000001</v>
      </c>
      <c r="Q8" s="183">
        <v>10730799.140000001</v>
      </c>
      <c r="R8" s="183">
        <v>957999</v>
      </c>
      <c r="S8" s="185">
        <v>654683.57999999996</v>
      </c>
      <c r="T8" s="186">
        <f>SUM(U8:W8)</f>
        <v>15357607</v>
      </c>
      <c r="U8" s="183">
        <f>U10+U24+U38+U48+U54+U70+U78+U93+U97+U120+U130+U139+U151+U174+U175</f>
        <v>10266699</v>
      </c>
      <c r="V8" s="183">
        <f>V10+V24+V38+V48+V54+V70+V78+V93+V97+V120+V130+V139+V151+V174+V175</f>
        <v>4345194</v>
      </c>
      <c r="W8" s="185">
        <f>W10+W24+W38+W48+W54+W70+W78+W93+W97+W120+W130+W139+W151+W174+W175</f>
        <v>745714</v>
      </c>
    </row>
    <row r="9" spans="1:23" ht="13.5" thickBot="1">
      <c r="A9" s="80"/>
      <c r="B9" s="85" t="s">
        <v>148</v>
      </c>
      <c r="C9" s="86"/>
      <c r="D9" s="87"/>
      <c r="E9" s="88"/>
      <c r="F9" s="89"/>
      <c r="G9" s="88"/>
      <c r="H9" s="88"/>
      <c r="I9" s="88"/>
      <c r="J9" s="88"/>
      <c r="K9" s="88"/>
      <c r="L9" s="87"/>
      <c r="M9" s="90"/>
      <c r="N9" s="89"/>
      <c r="O9" s="90"/>
      <c r="P9" s="294"/>
      <c r="Q9" s="295"/>
      <c r="R9" s="296"/>
      <c r="S9" s="295"/>
      <c r="T9" s="87"/>
      <c r="U9" s="90"/>
      <c r="V9" s="89"/>
      <c r="W9" s="90"/>
    </row>
    <row r="10" spans="1:23" ht="14.25">
      <c r="A10" s="80"/>
      <c r="B10" s="187" t="s">
        <v>149</v>
      </c>
      <c r="C10" s="188"/>
      <c r="D10" s="189">
        <f t="shared" ref="D10:W10" si="0">D11+D16+D20+D21+D22+D23</f>
        <v>249041</v>
      </c>
      <c r="E10" s="190">
        <f t="shared" si="0"/>
        <v>202089</v>
      </c>
      <c r="F10" s="190">
        <f t="shared" si="0"/>
        <v>46952</v>
      </c>
      <c r="G10" s="191">
        <f t="shared" si="0"/>
        <v>0</v>
      </c>
      <c r="H10" s="189">
        <f>H11+H16+H20+H21+H22+H23-1</f>
        <v>182685</v>
      </c>
      <c r="I10" s="190">
        <f t="shared" si="0"/>
        <v>169377</v>
      </c>
      <c r="J10" s="190">
        <f t="shared" si="0"/>
        <v>13309</v>
      </c>
      <c r="K10" s="192">
        <f t="shared" si="0"/>
        <v>0</v>
      </c>
      <c r="L10" s="193" t="e">
        <f t="shared" si="0"/>
        <v>#REF!</v>
      </c>
      <c r="M10" s="190" t="e">
        <f t="shared" si="0"/>
        <v>#REF!</v>
      </c>
      <c r="N10" s="190" t="e">
        <f t="shared" si="0"/>
        <v>#REF!</v>
      </c>
      <c r="O10" s="192" t="e">
        <f t="shared" si="0"/>
        <v>#REF!</v>
      </c>
      <c r="P10" s="257">
        <v>167746.69</v>
      </c>
      <c r="Q10" s="258">
        <v>166090.16</v>
      </c>
      <c r="R10" s="258">
        <v>1656.53</v>
      </c>
      <c r="S10" s="259">
        <v>0</v>
      </c>
      <c r="T10" s="193">
        <f t="shared" si="0"/>
        <v>202120</v>
      </c>
      <c r="U10" s="190">
        <f t="shared" si="0"/>
        <v>179552</v>
      </c>
      <c r="V10" s="190">
        <f t="shared" si="0"/>
        <v>22568</v>
      </c>
      <c r="W10" s="192">
        <f t="shared" si="0"/>
        <v>0</v>
      </c>
    </row>
    <row r="11" spans="1:23" ht="15.75">
      <c r="A11" s="80"/>
      <c r="B11" s="210" t="s">
        <v>150</v>
      </c>
      <c r="C11" s="211" t="s">
        <v>151</v>
      </c>
      <c r="D11" s="212">
        <f>SUM(D12:D15)</f>
        <v>114308</v>
      </c>
      <c r="E11" s="213">
        <f>SUM(E12:E15)</f>
        <v>114308</v>
      </c>
      <c r="F11" s="213">
        <f>SUM(F12:F15)</f>
        <v>0</v>
      </c>
      <c r="G11" s="214">
        <f>SUM(G12:G15)</f>
        <v>0</v>
      </c>
      <c r="H11" s="212">
        <f t="shared" ref="H11:W11" si="1">SUM(H12:H15)</f>
        <v>84347</v>
      </c>
      <c r="I11" s="213">
        <f t="shared" si="1"/>
        <v>84347</v>
      </c>
      <c r="J11" s="213">
        <f t="shared" si="1"/>
        <v>0</v>
      </c>
      <c r="K11" s="215">
        <f t="shared" si="1"/>
        <v>0</v>
      </c>
      <c r="L11" s="216" t="e">
        <f t="shared" si="1"/>
        <v>#REF!</v>
      </c>
      <c r="M11" s="213" t="e">
        <f t="shared" si="1"/>
        <v>#REF!</v>
      </c>
      <c r="N11" s="213" t="e">
        <f t="shared" si="1"/>
        <v>#REF!</v>
      </c>
      <c r="O11" s="215" t="e">
        <f t="shared" si="1"/>
        <v>#REF!</v>
      </c>
      <c r="P11" s="260">
        <v>92823.26</v>
      </c>
      <c r="Q11" s="261">
        <v>92823.26</v>
      </c>
      <c r="R11" s="261">
        <v>0</v>
      </c>
      <c r="S11" s="262">
        <v>0</v>
      </c>
      <c r="T11" s="216">
        <f t="shared" si="1"/>
        <v>100632</v>
      </c>
      <c r="U11" s="213">
        <f t="shared" si="1"/>
        <v>100632</v>
      </c>
      <c r="V11" s="213">
        <f t="shared" si="1"/>
        <v>0</v>
      </c>
      <c r="W11" s="215">
        <f t="shared" si="1"/>
        <v>0</v>
      </c>
    </row>
    <row r="12" spans="1:23" ht="15.75">
      <c r="A12" s="80"/>
      <c r="B12" s="91">
        <v>1</v>
      </c>
      <c r="C12" s="92" t="s">
        <v>152</v>
      </c>
      <c r="D12" s="93">
        <f>SUM(E12:G12)</f>
        <v>49611</v>
      </c>
      <c r="E12" s="98">
        <v>49611</v>
      </c>
      <c r="F12" s="94"/>
      <c r="G12" s="95"/>
      <c r="H12" s="93">
        <f>SUM(I12:K12)</f>
        <v>38616</v>
      </c>
      <c r="I12" s="94">
        <v>38616</v>
      </c>
      <c r="J12" s="94"/>
      <c r="K12" s="96"/>
      <c r="L12" s="97" t="e">
        <f>SUM(M12:O12)</f>
        <v>#REF!</v>
      </c>
      <c r="M12" s="94" t="e">
        <f>'[1]1.Plánovanie, manažment a kontr'!#REF!</f>
        <v>#REF!</v>
      </c>
      <c r="N12" s="94" t="e">
        <f>'[1]1.Plánovanie, manažment a kontr'!#REF!</f>
        <v>#REF!</v>
      </c>
      <c r="O12" s="96" t="e">
        <f>'[1]1.Plánovanie, manažment a kontr'!#REF!</f>
        <v>#REF!</v>
      </c>
      <c r="P12" s="260">
        <v>38175.74</v>
      </c>
      <c r="Q12" s="263">
        <v>38175.74</v>
      </c>
      <c r="R12" s="263">
        <v>0</v>
      </c>
      <c r="S12" s="264">
        <v>0</v>
      </c>
      <c r="T12" s="97">
        <f>SUM(U12:W12)</f>
        <v>39379</v>
      </c>
      <c r="U12" s="94">
        <f>'[1]1.Plánovanie, manažment a kontr'!$H$5</f>
        <v>39379</v>
      </c>
      <c r="V12" s="94">
        <f>'[1]1.Plánovanie, manažment a kontr'!$I$5</f>
        <v>0</v>
      </c>
      <c r="W12" s="96">
        <f>'[1]1.Plánovanie, manažment a kontr'!$J$5</f>
        <v>0</v>
      </c>
    </row>
    <row r="13" spans="1:23" ht="15.75">
      <c r="A13" s="99"/>
      <c r="B13" s="91">
        <v>2</v>
      </c>
      <c r="C13" s="92" t="s">
        <v>153</v>
      </c>
      <c r="D13" s="93">
        <f>SUM(E13:G13)</f>
        <v>26900</v>
      </c>
      <c r="E13" s="94">
        <v>26900</v>
      </c>
      <c r="F13" s="94"/>
      <c r="G13" s="95"/>
      <c r="H13" s="93">
        <f>SUM(I13:K13)</f>
        <v>21177</v>
      </c>
      <c r="I13" s="94">
        <v>21177</v>
      </c>
      <c r="J13" s="94"/>
      <c r="K13" s="96"/>
      <c r="L13" s="97" t="e">
        <f>SUM(M13:O13)</f>
        <v>#REF!</v>
      </c>
      <c r="M13" s="94" t="e">
        <f>'[1]1.Plánovanie, manažment a kontr'!#REF!</f>
        <v>#REF!</v>
      </c>
      <c r="N13" s="94" t="e">
        <f>'[1]1.Plánovanie, manažment a kontr'!#REF!</f>
        <v>#REF!</v>
      </c>
      <c r="O13" s="96" t="e">
        <f>'[1]1.Plánovanie, manažment a kontr'!#REF!</f>
        <v>#REF!</v>
      </c>
      <c r="P13" s="260">
        <v>26838.14</v>
      </c>
      <c r="Q13" s="263">
        <v>26838.14</v>
      </c>
      <c r="R13" s="263">
        <v>0</v>
      </c>
      <c r="S13" s="264">
        <v>0</v>
      </c>
      <c r="T13" s="97">
        <f>SUM(U13:W13)</f>
        <v>26321</v>
      </c>
      <c r="U13" s="94">
        <f>'[1]1.Plánovanie, manažment a kontr'!$H$16</f>
        <v>26321</v>
      </c>
      <c r="V13" s="94">
        <f>'[1]1.Plánovanie, manažment a kontr'!$I$16</f>
        <v>0</v>
      </c>
      <c r="W13" s="96">
        <f>'[1]1.Plánovanie, manažment a kontr'!$J$16</f>
        <v>0</v>
      </c>
    </row>
    <row r="14" spans="1:23" ht="15.75">
      <c r="A14" s="99"/>
      <c r="B14" s="91">
        <v>3</v>
      </c>
      <c r="C14" s="100" t="s">
        <v>154</v>
      </c>
      <c r="D14" s="93">
        <f>SUM(E14:G14)</f>
        <v>37797</v>
      </c>
      <c r="E14" s="94">
        <v>37797</v>
      </c>
      <c r="F14" s="94"/>
      <c r="G14" s="95"/>
      <c r="H14" s="93">
        <f>SUM(I14:K14)</f>
        <v>24554</v>
      </c>
      <c r="I14" s="94">
        <v>24554</v>
      </c>
      <c r="J14" s="94"/>
      <c r="K14" s="96"/>
      <c r="L14" s="97" t="e">
        <f>SUM(M14:O14)</f>
        <v>#REF!</v>
      </c>
      <c r="M14" s="94" t="e">
        <f>'[1]1.Plánovanie, manažment a kontr'!#REF!</f>
        <v>#REF!</v>
      </c>
      <c r="N14" s="94" t="e">
        <f>'[1]1.Plánovanie, manažment a kontr'!#REF!</f>
        <v>#REF!</v>
      </c>
      <c r="O14" s="96" t="e">
        <f>'[1]1.Plánovanie, manažment a kontr'!#REF!</f>
        <v>#REF!</v>
      </c>
      <c r="P14" s="260">
        <v>27809.38</v>
      </c>
      <c r="Q14" s="263">
        <v>27809.38</v>
      </c>
      <c r="R14" s="263">
        <v>0</v>
      </c>
      <c r="S14" s="264">
        <v>0</v>
      </c>
      <c r="T14" s="97">
        <f>SUM(U14:W14)</f>
        <v>34932</v>
      </c>
      <c r="U14" s="94">
        <f>'[1]1.Plánovanie, manažment a kontr'!$H$26</f>
        <v>34932</v>
      </c>
      <c r="V14" s="94">
        <f>'[1]1.Plánovanie, manažment a kontr'!$I$26</f>
        <v>0</v>
      </c>
      <c r="W14" s="96">
        <f>'[1]1.Plánovanie, manažment a kontr'!$J$26</f>
        <v>0</v>
      </c>
    </row>
    <row r="15" spans="1:23" ht="15.75">
      <c r="A15" s="99"/>
      <c r="B15" s="91">
        <v>4</v>
      </c>
      <c r="C15" s="100" t="s">
        <v>155</v>
      </c>
      <c r="D15" s="93">
        <f>SUM(E15:G15)</f>
        <v>0</v>
      </c>
      <c r="E15" s="94"/>
      <c r="F15" s="94"/>
      <c r="G15" s="95"/>
      <c r="H15" s="93">
        <f>SUM(I15:K15)</f>
        <v>0</v>
      </c>
      <c r="I15" s="94">
        <v>0</v>
      </c>
      <c r="J15" s="94"/>
      <c r="K15" s="96"/>
      <c r="L15" s="97" t="e">
        <f>SUM(M15:O15)</f>
        <v>#REF!</v>
      </c>
      <c r="M15" s="94" t="e">
        <f>'[1]1.Plánovanie, manažment a kontr'!#REF!</f>
        <v>#REF!</v>
      </c>
      <c r="N15" s="94" t="e">
        <f>'[1]1.Plánovanie, manažment a kontr'!#REF!</f>
        <v>#REF!</v>
      </c>
      <c r="O15" s="96" t="e">
        <f>'[1]1.Plánovanie, manažment a kontr'!#REF!</f>
        <v>#REF!</v>
      </c>
      <c r="P15" s="260">
        <v>0</v>
      </c>
      <c r="Q15" s="263">
        <v>0</v>
      </c>
      <c r="R15" s="263">
        <v>0</v>
      </c>
      <c r="S15" s="264">
        <v>0</v>
      </c>
      <c r="T15" s="97">
        <f>SUM(U15:W15)</f>
        <v>0</v>
      </c>
      <c r="U15" s="94">
        <f>'[1]1.Plánovanie, manažment a kontr'!$H$30</f>
        <v>0</v>
      </c>
      <c r="V15" s="94">
        <f>'[1]1.Plánovanie, manažment a kontr'!$I$30</f>
        <v>0</v>
      </c>
      <c r="W15" s="96">
        <f>'[1]1.Plánovanie, manažment a kontr'!$J$30</f>
        <v>0</v>
      </c>
    </row>
    <row r="16" spans="1:23" ht="15.75">
      <c r="A16" s="99"/>
      <c r="B16" s="210" t="s">
        <v>156</v>
      </c>
      <c r="C16" s="217" t="s">
        <v>157</v>
      </c>
      <c r="D16" s="212">
        <f t="shared" ref="D16:W16" si="2">SUM(D17:D19)</f>
        <v>61358</v>
      </c>
      <c r="E16" s="213">
        <f t="shared" si="2"/>
        <v>16667</v>
      </c>
      <c r="F16" s="213">
        <f t="shared" si="2"/>
        <v>44691</v>
      </c>
      <c r="G16" s="214">
        <f t="shared" si="2"/>
        <v>0</v>
      </c>
      <c r="H16" s="212">
        <f t="shared" si="2"/>
        <v>32896</v>
      </c>
      <c r="I16" s="213">
        <f t="shared" si="2"/>
        <v>19587</v>
      </c>
      <c r="J16" s="213">
        <f t="shared" si="2"/>
        <v>13309</v>
      </c>
      <c r="K16" s="215">
        <f t="shared" si="2"/>
        <v>0</v>
      </c>
      <c r="L16" s="216" t="e">
        <f t="shared" si="2"/>
        <v>#REF!</v>
      </c>
      <c r="M16" s="213" t="e">
        <f t="shared" si="2"/>
        <v>#REF!</v>
      </c>
      <c r="N16" s="213" t="e">
        <f t="shared" si="2"/>
        <v>#REF!</v>
      </c>
      <c r="O16" s="215" t="e">
        <f t="shared" si="2"/>
        <v>#REF!</v>
      </c>
      <c r="P16" s="260">
        <v>9763.3700000000008</v>
      </c>
      <c r="Q16" s="261">
        <v>8106.84</v>
      </c>
      <c r="R16" s="261">
        <v>1656.53</v>
      </c>
      <c r="S16" s="262">
        <v>0</v>
      </c>
      <c r="T16" s="216">
        <f t="shared" si="2"/>
        <v>45168</v>
      </c>
      <c r="U16" s="213">
        <f t="shared" si="2"/>
        <v>22600</v>
      </c>
      <c r="V16" s="213">
        <f t="shared" si="2"/>
        <v>22568</v>
      </c>
      <c r="W16" s="215">
        <f t="shared" si="2"/>
        <v>0</v>
      </c>
    </row>
    <row r="17" spans="1:23" ht="15.75">
      <c r="A17" s="99"/>
      <c r="B17" s="91">
        <v>1</v>
      </c>
      <c r="C17" s="100" t="s">
        <v>158</v>
      </c>
      <c r="D17" s="93">
        <f t="shared" ref="D17:D23" si="3">SUM(E17:G17)</f>
        <v>13463</v>
      </c>
      <c r="E17" s="98">
        <v>13463</v>
      </c>
      <c r="F17" s="94"/>
      <c r="G17" s="95"/>
      <c r="H17" s="93">
        <f t="shared" ref="H17:H23" si="4">SUM(I17:K17)</f>
        <v>2001</v>
      </c>
      <c r="I17" s="94">
        <v>2001</v>
      </c>
      <c r="J17" s="94"/>
      <c r="K17" s="96"/>
      <c r="L17" s="97" t="e">
        <f t="shared" ref="L17:L23" si="5">SUM(M17:O17)</f>
        <v>#REF!</v>
      </c>
      <c r="M17" s="94" t="e">
        <f>'[1]1.Plánovanie, manažment a kontr'!#REF!</f>
        <v>#REF!</v>
      </c>
      <c r="N17" s="94" t="e">
        <f>'[1]1.Plánovanie, manažment a kontr'!#REF!</f>
        <v>#REF!</v>
      </c>
      <c r="O17" s="96" t="e">
        <f>'[1]1.Plánovanie, manažment a kontr'!#REF!</f>
        <v>#REF!</v>
      </c>
      <c r="P17" s="260">
        <v>228.58</v>
      </c>
      <c r="Q17" s="263">
        <v>228.58</v>
      </c>
      <c r="R17" s="263">
        <v>0</v>
      </c>
      <c r="S17" s="264">
        <v>0</v>
      </c>
      <c r="T17" s="97">
        <f t="shared" ref="T17:T23" si="6">SUM(U17:W17)</f>
        <v>2046</v>
      </c>
      <c r="U17" s="94">
        <f>'[1]1.Plánovanie, manažment a kontr'!$H$34</f>
        <v>2046</v>
      </c>
      <c r="V17" s="94">
        <f>'[1]1.Plánovanie, manažment a kontr'!$I$34</f>
        <v>0</v>
      </c>
      <c r="W17" s="96">
        <f>'[1]1.Plánovanie, manažment a kontr'!$J$34</f>
        <v>0</v>
      </c>
    </row>
    <row r="18" spans="1:23" ht="15.75">
      <c r="A18" s="99"/>
      <c r="B18" s="91">
        <v>2</v>
      </c>
      <c r="C18" s="100" t="s">
        <v>159</v>
      </c>
      <c r="D18" s="93">
        <f t="shared" si="3"/>
        <v>0</v>
      </c>
      <c r="E18" s="94">
        <v>0</v>
      </c>
      <c r="F18" s="94"/>
      <c r="G18" s="95"/>
      <c r="H18" s="93">
        <f t="shared" si="4"/>
        <v>12120</v>
      </c>
      <c r="I18" s="94">
        <v>12120</v>
      </c>
      <c r="J18" s="94"/>
      <c r="K18" s="96"/>
      <c r="L18" s="97" t="e">
        <f t="shared" si="5"/>
        <v>#REF!</v>
      </c>
      <c r="M18" s="94" t="e">
        <f>'[1]1.Plánovanie, manažment a kontr'!#REF!</f>
        <v>#REF!</v>
      </c>
      <c r="N18" s="94" t="e">
        <f>'[1]1.Plánovanie, manažment a kontr'!#REF!</f>
        <v>#REF!</v>
      </c>
      <c r="O18" s="96" t="e">
        <f>'[1]1.Plánovanie, manažment a kontr'!#REF!</f>
        <v>#REF!</v>
      </c>
      <c r="P18" s="260">
        <v>0</v>
      </c>
      <c r="Q18" s="263">
        <v>0</v>
      </c>
      <c r="R18" s="263">
        <v>0</v>
      </c>
      <c r="S18" s="264">
        <v>0</v>
      </c>
      <c r="T18" s="97">
        <f t="shared" si="6"/>
        <v>10904</v>
      </c>
      <c r="U18" s="94">
        <f>'[1]1.Plánovanie, manažment a kontr'!$H$43</f>
        <v>10904</v>
      </c>
      <c r="V18" s="94">
        <f>'[1]1.Plánovanie, manažment a kontr'!$I$43</f>
        <v>0</v>
      </c>
      <c r="W18" s="96">
        <f>'[1]1.Plánovanie, manažment a kontr'!$J$43</f>
        <v>0</v>
      </c>
    </row>
    <row r="19" spans="1:23" ht="15.75">
      <c r="A19" s="99"/>
      <c r="B19" s="91">
        <v>3</v>
      </c>
      <c r="C19" s="100" t="s">
        <v>160</v>
      </c>
      <c r="D19" s="93">
        <f t="shared" si="3"/>
        <v>47895</v>
      </c>
      <c r="E19" s="94">
        <v>3204</v>
      </c>
      <c r="F19" s="94">
        <v>44691</v>
      </c>
      <c r="G19" s="95"/>
      <c r="H19" s="93">
        <f t="shared" si="4"/>
        <v>18775</v>
      </c>
      <c r="I19" s="94">
        <v>5466</v>
      </c>
      <c r="J19" s="94">
        <v>13309</v>
      </c>
      <c r="K19" s="96"/>
      <c r="L19" s="97" t="e">
        <f t="shared" si="5"/>
        <v>#REF!</v>
      </c>
      <c r="M19" s="94" t="e">
        <f>'[1]1.Plánovanie, manažment a kontr'!#REF!</f>
        <v>#REF!</v>
      </c>
      <c r="N19" s="94" t="e">
        <f>'[1]1.Plánovanie, manažment a kontr'!#REF!</f>
        <v>#REF!</v>
      </c>
      <c r="O19" s="96" t="e">
        <f>'[1]1.Plánovanie, manažment a kontr'!#REF!</f>
        <v>#REF!</v>
      </c>
      <c r="P19" s="260">
        <v>9534.7900000000009</v>
      </c>
      <c r="Q19" s="263">
        <v>7878.26</v>
      </c>
      <c r="R19" s="263">
        <v>1656.53</v>
      </c>
      <c r="S19" s="264">
        <v>0</v>
      </c>
      <c r="T19" s="97">
        <f t="shared" si="6"/>
        <v>32218</v>
      </c>
      <c r="U19" s="94">
        <f>'[1]1.Plánovanie, manažment a kontr'!$H$46</f>
        <v>9650</v>
      </c>
      <c r="V19" s="94">
        <f>'[1]1.Plánovanie, manažment a kontr'!$I$46</f>
        <v>22568</v>
      </c>
      <c r="W19" s="96">
        <f>'[1]1.Plánovanie, manažment a kontr'!$J$46</f>
        <v>0</v>
      </c>
    </row>
    <row r="20" spans="1:23" ht="15.75">
      <c r="A20" s="83"/>
      <c r="B20" s="210" t="s">
        <v>161</v>
      </c>
      <c r="C20" s="217" t="s">
        <v>162</v>
      </c>
      <c r="D20" s="212">
        <f t="shared" si="3"/>
        <v>59900</v>
      </c>
      <c r="E20" s="213">
        <v>59900</v>
      </c>
      <c r="F20" s="213"/>
      <c r="G20" s="214"/>
      <c r="H20" s="212">
        <f t="shared" si="4"/>
        <v>57447</v>
      </c>
      <c r="I20" s="213">
        <v>57447</v>
      </c>
      <c r="J20" s="213"/>
      <c r="K20" s="215"/>
      <c r="L20" s="216" t="e">
        <f t="shared" si="5"/>
        <v>#REF!</v>
      </c>
      <c r="M20" s="213" t="e">
        <f>'[1]1.Plánovanie, manažment a kontr'!#REF!</f>
        <v>#REF!</v>
      </c>
      <c r="N20" s="213" t="e">
        <f>'[1]1.Plánovanie, manažment a kontr'!#REF!</f>
        <v>#REF!</v>
      </c>
      <c r="O20" s="215" t="e">
        <f>'[1]1.Plánovanie, manažment a kontr'!#REF!</f>
        <v>#REF!</v>
      </c>
      <c r="P20" s="260">
        <v>51038.51</v>
      </c>
      <c r="Q20" s="261">
        <v>51038.51</v>
      </c>
      <c r="R20" s="261">
        <v>0</v>
      </c>
      <c r="S20" s="262">
        <v>0</v>
      </c>
      <c r="T20" s="216">
        <f t="shared" si="6"/>
        <v>44354</v>
      </c>
      <c r="U20" s="213">
        <f>'[1]1.Plánovanie, manažment a kontr'!$H$58</f>
        <v>44354</v>
      </c>
      <c r="V20" s="213">
        <f>'[1]1.Plánovanie, manažment a kontr'!$I$58</f>
        <v>0</v>
      </c>
      <c r="W20" s="215">
        <f>'[1]1.Plánovanie, manažment a kontr'!$J$58</f>
        <v>0</v>
      </c>
    </row>
    <row r="21" spans="1:23" ht="15.75">
      <c r="A21" s="80"/>
      <c r="B21" s="210" t="s">
        <v>163</v>
      </c>
      <c r="C21" s="217" t="s">
        <v>164</v>
      </c>
      <c r="D21" s="212">
        <f t="shared" si="3"/>
        <v>1990</v>
      </c>
      <c r="E21" s="213">
        <v>1990</v>
      </c>
      <c r="F21" s="213"/>
      <c r="G21" s="214"/>
      <c r="H21" s="212">
        <f t="shared" si="4"/>
        <v>1990</v>
      </c>
      <c r="I21" s="213">
        <v>1990</v>
      </c>
      <c r="J21" s="213"/>
      <c r="K21" s="215"/>
      <c r="L21" s="216" t="e">
        <f t="shared" si="5"/>
        <v>#REF!</v>
      </c>
      <c r="M21" s="213" t="e">
        <f>'[1]1.Plánovanie, manažment a kontr'!#REF!</f>
        <v>#REF!</v>
      </c>
      <c r="N21" s="213" t="e">
        <f>'[1]1.Plánovanie, manažment a kontr'!#REF!</f>
        <v>#REF!</v>
      </c>
      <c r="O21" s="215" t="e">
        <f>'[1]1.Plánovanie, manažment a kontr'!#REF!</f>
        <v>#REF!</v>
      </c>
      <c r="P21" s="260">
        <v>2300</v>
      </c>
      <c r="Q21" s="261">
        <v>2300</v>
      </c>
      <c r="R21" s="261">
        <v>0</v>
      </c>
      <c r="S21" s="262">
        <v>0</v>
      </c>
      <c r="T21" s="216">
        <f t="shared" si="6"/>
        <v>3600</v>
      </c>
      <c r="U21" s="213">
        <f>'[1]1.Plánovanie, manažment a kontr'!$H$68</f>
        <v>3600</v>
      </c>
      <c r="V21" s="213">
        <f>'[1]1.Plánovanie, manažment a kontr'!$I$68</f>
        <v>0</v>
      </c>
      <c r="W21" s="215">
        <f>'[1]1.Plánovanie, manažment a kontr'!$J$68</f>
        <v>0</v>
      </c>
    </row>
    <row r="22" spans="1:23" ht="15.75">
      <c r="A22" s="80"/>
      <c r="B22" s="210" t="s">
        <v>165</v>
      </c>
      <c r="C22" s="217" t="s">
        <v>166</v>
      </c>
      <c r="D22" s="212">
        <f t="shared" si="3"/>
        <v>5812</v>
      </c>
      <c r="E22" s="213">
        <v>5812</v>
      </c>
      <c r="F22" s="213"/>
      <c r="G22" s="214"/>
      <c r="H22" s="212">
        <f t="shared" si="4"/>
        <v>6006</v>
      </c>
      <c r="I22" s="213">
        <v>6006</v>
      </c>
      <c r="J22" s="213"/>
      <c r="K22" s="215"/>
      <c r="L22" s="216" t="e">
        <f t="shared" si="5"/>
        <v>#REF!</v>
      </c>
      <c r="M22" s="213" t="e">
        <f>'[1]1.Plánovanie, manažment a kontr'!#REF!</f>
        <v>#REF!</v>
      </c>
      <c r="N22" s="213" t="e">
        <f>'[1]1.Plánovanie, manažment a kontr'!#REF!</f>
        <v>#REF!</v>
      </c>
      <c r="O22" s="215" t="e">
        <f>'[1]1.Plánovanie, manažment a kontr'!#REF!</f>
        <v>#REF!</v>
      </c>
      <c r="P22" s="260">
        <v>11821.55</v>
      </c>
      <c r="Q22" s="261">
        <v>11821.55</v>
      </c>
      <c r="R22" s="261">
        <v>0</v>
      </c>
      <c r="S22" s="262">
        <v>0</v>
      </c>
      <c r="T22" s="216">
        <f t="shared" si="6"/>
        <v>8366</v>
      </c>
      <c r="U22" s="213">
        <f>'[1]1.Plánovanie, manažment a kontr'!$H$71</f>
        <v>8366</v>
      </c>
      <c r="V22" s="213">
        <f>'[1]1.Plánovanie, manažment a kontr'!$I$71</f>
        <v>0</v>
      </c>
      <c r="W22" s="215">
        <f>'[1]1.Plánovanie, manažment a kontr'!$J$71</f>
        <v>0</v>
      </c>
    </row>
    <row r="23" spans="1:23" ht="16.5" thickBot="1">
      <c r="A23" s="80"/>
      <c r="B23" s="218" t="s">
        <v>167</v>
      </c>
      <c r="C23" s="219" t="s">
        <v>168</v>
      </c>
      <c r="D23" s="220">
        <f t="shared" si="3"/>
        <v>5673</v>
      </c>
      <c r="E23" s="221">
        <v>3412</v>
      </c>
      <c r="F23" s="221">
        <v>2261</v>
      </c>
      <c r="G23" s="222"/>
      <c r="H23" s="212">
        <f t="shared" si="4"/>
        <v>0</v>
      </c>
      <c r="I23" s="223">
        <v>0</v>
      </c>
      <c r="J23" s="223"/>
      <c r="K23" s="224"/>
      <c r="L23" s="225" t="e">
        <f t="shared" si="5"/>
        <v>#REF!</v>
      </c>
      <c r="M23" s="223" t="e">
        <f>'[1]1.Plánovanie, manažment a kontr'!#REF!</f>
        <v>#REF!</v>
      </c>
      <c r="N23" s="223" t="e">
        <f>'[1]1.Plánovanie, manažment a kontr'!#REF!</f>
        <v>#REF!</v>
      </c>
      <c r="O23" s="224" t="e">
        <f>'[1]1.Plánovanie, manažment a kontr'!#REF!</f>
        <v>#REF!</v>
      </c>
      <c r="P23" s="265">
        <v>0</v>
      </c>
      <c r="Q23" s="266">
        <v>0</v>
      </c>
      <c r="R23" s="266">
        <v>0</v>
      </c>
      <c r="S23" s="267">
        <v>0</v>
      </c>
      <c r="T23" s="225">
        <f t="shared" si="6"/>
        <v>0</v>
      </c>
      <c r="U23" s="223">
        <f>'[1]1.Plánovanie, manažment a kontr'!$H$75</f>
        <v>0</v>
      </c>
      <c r="V23" s="223">
        <f>'[1]1.Plánovanie, manažment a kontr'!$I$75</f>
        <v>0</v>
      </c>
      <c r="W23" s="224">
        <f>'[1]1.Plánovanie, manažment a kontr'!$J$75</f>
        <v>0</v>
      </c>
    </row>
    <row r="24" spans="1:23" s="82" customFormat="1" ht="14.25">
      <c r="A24" s="99"/>
      <c r="B24" s="194" t="s">
        <v>169</v>
      </c>
      <c r="C24" s="195"/>
      <c r="D24" s="189" t="e">
        <f t="shared" ref="D24:W24" si="7">D25+D34+D37</f>
        <v>#REF!</v>
      </c>
      <c r="E24" s="190">
        <f t="shared" si="7"/>
        <v>34198</v>
      </c>
      <c r="F24" s="190" t="e">
        <f t="shared" si="7"/>
        <v>#REF!</v>
      </c>
      <c r="G24" s="191" t="e">
        <f t="shared" si="7"/>
        <v>#REF!</v>
      </c>
      <c r="H24" s="189" t="e">
        <f>H25+H34+H37-1</f>
        <v>#REF!</v>
      </c>
      <c r="I24" s="190">
        <f>I25+I34+I37-1</f>
        <v>23616</v>
      </c>
      <c r="J24" s="190" t="e">
        <f t="shared" si="7"/>
        <v>#REF!</v>
      </c>
      <c r="K24" s="192" t="e">
        <f t="shared" si="7"/>
        <v>#REF!</v>
      </c>
      <c r="L24" s="193" t="e">
        <f t="shared" si="7"/>
        <v>#REF!</v>
      </c>
      <c r="M24" s="190" t="e">
        <f t="shared" si="7"/>
        <v>#REF!</v>
      </c>
      <c r="N24" s="190" t="e">
        <f t="shared" si="7"/>
        <v>#REF!</v>
      </c>
      <c r="O24" s="192" t="e">
        <f t="shared" si="7"/>
        <v>#REF!</v>
      </c>
      <c r="P24" s="268">
        <v>32781.14</v>
      </c>
      <c r="Q24" s="269">
        <v>32781.14</v>
      </c>
      <c r="R24" s="258">
        <v>0</v>
      </c>
      <c r="S24" s="259">
        <v>0</v>
      </c>
      <c r="T24" s="193">
        <f t="shared" si="7"/>
        <v>14525</v>
      </c>
      <c r="U24" s="190">
        <f t="shared" si="7"/>
        <v>14525</v>
      </c>
      <c r="V24" s="190">
        <f t="shared" si="7"/>
        <v>0</v>
      </c>
      <c r="W24" s="192">
        <f t="shared" si="7"/>
        <v>0</v>
      </c>
    </row>
    <row r="25" spans="1:23" ht="15.75">
      <c r="A25" s="80"/>
      <c r="B25" s="210" t="s">
        <v>170</v>
      </c>
      <c r="C25" s="226" t="s">
        <v>171</v>
      </c>
      <c r="D25" s="212" t="e">
        <f t="shared" ref="D25:W25" si="8">SUM(D26:D33)</f>
        <v>#REF!</v>
      </c>
      <c r="E25" s="213">
        <f t="shared" si="8"/>
        <v>23986</v>
      </c>
      <c r="F25" s="213" t="e">
        <f t="shared" si="8"/>
        <v>#REF!</v>
      </c>
      <c r="G25" s="214" t="e">
        <f t="shared" si="8"/>
        <v>#REF!</v>
      </c>
      <c r="H25" s="212" t="e">
        <f t="shared" si="8"/>
        <v>#REF!</v>
      </c>
      <c r="I25" s="213">
        <f t="shared" si="8"/>
        <v>7699</v>
      </c>
      <c r="J25" s="213" t="e">
        <f t="shared" si="8"/>
        <v>#REF!</v>
      </c>
      <c r="K25" s="215" t="e">
        <f t="shared" si="8"/>
        <v>#REF!</v>
      </c>
      <c r="L25" s="216" t="e">
        <f t="shared" si="8"/>
        <v>#REF!</v>
      </c>
      <c r="M25" s="213" t="e">
        <f t="shared" si="8"/>
        <v>#REF!</v>
      </c>
      <c r="N25" s="213" t="e">
        <f t="shared" si="8"/>
        <v>#REF!</v>
      </c>
      <c r="O25" s="215" t="e">
        <f t="shared" si="8"/>
        <v>#REF!</v>
      </c>
      <c r="P25" s="260">
        <v>17531.349999999999</v>
      </c>
      <c r="Q25" s="261">
        <v>17531.349999999999</v>
      </c>
      <c r="R25" s="261">
        <v>0</v>
      </c>
      <c r="S25" s="262">
        <v>0</v>
      </c>
      <c r="T25" s="216">
        <f t="shared" si="8"/>
        <v>9375</v>
      </c>
      <c r="U25" s="213">
        <f t="shared" si="8"/>
        <v>9375</v>
      </c>
      <c r="V25" s="213">
        <f t="shared" si="8"/>
        <v>0</v>
      </c>
      <c r="W25" s="215">
        <f t="shared" si="8"/>
        <v>0</v>
      </c>
    </row>
    <row r="26" spans="1:23" ht="15.75">
      <c r="A26" s="108"/>
      <c r="B26" s="91">
        <v>1</v>
      </c>
      <c r="C26" s="107" t="s">
        <v>172</v>
      </c>
      <c r="D26" s="93" t="e">
        <f t="shared" ref="D26:D33" si="9">SUM(E26:G26)</f>
        <v>#REF!</v>
      </c>
      <c r="E26" s="94">
        <v>47</v>
      </c>
      <c r="F26" s="94" t="e">
        <f>'[1]2. Propagácia a marketing'!#REF!</f>
        <v>#REF!</v>
      </c>
      <c r="G26" s="95" t="e">
        <f>'[1]2. Propagácia a marketing'!#REF!</f>
        <v>#REF!</v>
      </c>
      <c r="H26" s="93" t="e">
        <f t="shared" ref="H26:H33" si="10">SUM(I26:K26)</f>
        <v>#REF!</v>
      </c>
      <c r="I26" s="94">
        <v>110</v>
      </c>
      <c r="J26" s="94" t="e">
        <f>'[1]2. Propagácia a marketing'!#REF!</f>
        <v>#REF!</v>
      </c>
      <c r="K26" s="96" t="e">
        <f>'[1]2. Propagácia a marketing'!#REF!</f>
        <v>#REF!</v>
      </c>
      <c r="L26" s="97" t="e">
        <f t="shared" ref="L26:L33" si="11">SUM(M26:O26)</f>
        <v>#REF!</v>
      </c>
      <c r="M26" s="94" t="e">
        <f>'[1]2. Propagácia a marketing'!#REF!</f>
        <v>#REF!</v>
      </c>
      <c r="N26" s="94" t="e">
        <f>'[1]2. Propagácia a marketing'!#REF!</f>
        <v>#REF!</v>
      </c>
      <c r="O26" s="96" t="e">
        <f>'[1]2. Propagácia a marketing'!#REF!</f>
        <v>#REF!</v>
      </c>
      <c r="P26" s="260">
        <v>128.30000000000001</v>
      </c>
      <c r="Q26" s="263">
        <v>128.30000000000001</v>
      </c>
      <c r="R26" s="263">
        <v>0</v>
      </c>
      <c r="S26" s="264">
        <v>0</v>
      </c>
      <c r="T26" s="97">
        <f t="shared" ref="T26:T33" si="12">SUM(U26:W26)</f>
        <v>130</v>
      </c>
      <c r="U26" s="94">
        <f>'[1]2. Propagácia a marketing'!$H$5</f>
        <v>130</v>
      </c>
      <c r="V26" s="94">
        <f>'[1]2. Propagácia a marketing'!$I$5</f>
        <v>0</v>
      </c>
      <c r="W26" s="96">
        <f>'[1]2. Propagácia a marketing'!$J$5</f>
        <v>0</v>
      </c>
    </row>
    <row r="27" spans="1:23" ht="15.75">
      <c r="A27" s="80"/>
      <c r="B27" s="91">
        <v>2</v>
      </c>
      <c r="C27" s="109" t="s">
        <v>173</v>
      </c>
      <c r="D27" s="93" t="e">
        <f t="shared" si="9"/>
        <v>#REF!</v>
      </c>
      <c r="E27" s="94">
        <v>503</v>
      </c>
      <c r="F27" s="94" t="e">
        <f>'[1]2. Propagácia a marketing'!#REF!</f>
        <v>#REF!</v>
      </c>
      <c r="G27" s="95" t="e">
        <f>'[1]2. Propagácia a marketing'!#REF!</f>
        <v>#REF!</v>
      </c>
      <c r="H27" s="93" t="e">
        <f t="shared" si="10"/>
        <v>#REF!</v>
      </c>
      <c r="I27" s="94">
        <v>239</v>
      </c>
      <c r="J27" s="94" t="e">
        <f>'[1]2. Propagácia a marketing'!#REF!</f>
        <v>#REF!</v>
      </c>
      <c r="K27" s="96" t="e">
        <f>'[1]2. Propagácia a marketing'!#REF!</f>
        <v>#REF!</v>
      </c>
      <c r="L27" s="97" t="e">
        <f t="shared" si="11"/>
        <v>#REF!</v>
      </c>
      <c r="M27" s="94" t="e">
        <f>'[1]2. Propagácia a marketing'!#REF!</f>
        <v>#REF!</v>
      </c>
      <c r="N27" s="94" t="e">
        <f>'[1]2. Propagácia a marketing'!#REF!</f>
        <v>#REF!</v>
      </c>
      <c r="O27" s="96" t="e">
        <f>'[1]2. Propagácia a marketing'!#REF!</f>
        <v>#REF!</v>
      </c>
      <c r="P27" s="260">
        <v>168.38</v>
      </c>
      <c r="Q27" s="263">
        <v>168.38</v>
      </c>
      <c r="R27" s="263">
        <v>0</v>
      </c>
      <c r="S27" s="264">
        <v>0</v>
      </c>
      <c r="T27" s="97">
        <f t="shared" si="12"/>
        <v>1000</v>
      </c>
      <c r="U27" s="94">
        <f>'[1]2. Propagácia a marketing'!$H$7</f>
        <v>1000</v>
      </c>
      <c r="V27" s="94">
        <f>'[1]2. Propagácia a marketing'!$I$7</f>
        <v>0</v>
      </c>
      <c r="W27" s="96">
        <f>'[1]2. Propagácia a marketing'!$J$7</f>
        <v>0</v>
      </c>
    </row>
    <row r="28" spans="1:23" ht="15.75">
      <c r="A28" s="80"/>
      <c r="B28" s="91">
        <v>3</v>
      </c>
      <c r="C28" s="107" t="s">
        <v>174</v>
      </c>
      <c r="D28" s="93" t="e">
        <f t="shared" si="9"/>
        <v>#REF!</v>
      </c>
      <c r="E28" s="94">
        <v>1371</v>
      </c>
      <c r="F28" s="94" t="e">
        <f>'[1]2. Propagácia a marketing'!#REF!</f>
        <v>#REF!</v>
      </c>
      <c r="G28" s="95" t="e">
        <f>'[1]2. Propagácia a marketing'!#REF!</f>
        <v>#REF!</v>
      </c>
      <c r="H28" s="93" t="e">
        <f t="shared" si="10"/>
        <v>#REF!</v>
      </c>
      <c r="I28" s="94">
        <v>1669</v>
      </c>
      <c r="J28" s="94" t="e">
        <f>'[1]2. Propagácia a marketing'!#REF!</f>
        <v>#REF!</v>
      </c>
      <c r="K28" s="96" t="e">
        <f>'[1]2. Propagácia a marketing'!#REF!</f>
        <v>#REF!</v>
      </c>
      <c r="L28" s="97" t="e">
        <f t="shared" si="11"/>
        <v>#REF!</v>
      </c>
      <c r="M28" s="94" t="e">
        <f>'[1]2. Propagácia a marketing'!#REF!</f>
        <v>#REF!</v>
      </c>
      <c r="N28" s="94" t="e">
        <f>'[1]2. Propagácia a marketing'!#REF!</f>
        <v>#REF!</v>
      </c>
      <c r="O28" s="96" t="e">
        <f>'[1]2. Propagácia a marketing'!#REF!</f>
        <v>#REF!</v>
      </c>
      <c r="P28" s="260">
        <v>14531.72</v>
      </c>
      <c r="Q28" s="263">
        <v>14531.72</v>
      </c>
      <c r="R28" s="263">
        <v>0</v>
      </c>
      <c r="S28" s="264">
        <v>0</v>
      </c>
      <c r="T28" s="97">
        <f t="shared" si="12"/>
        <v>5765</v>
      </c>
      <c r="U28" s="94">
        <f>'[1]2. Propagácia a marketing'!$H$10</f>
        <v>5765</v>
      </c>
      <c r="V28" s="94">
        <f>'[1]2. Propagácia a marketing'!$I$10</f>
        <v>0</v>
      </c>
      <c r="W28" s="96">
        <f>'[1]2. Propagácia a marketing'!$J$10</f>
        <v>0</v>
      </c>
    </row>
    <row r="29" spans="1:23" ht="15.75">
      <c r="A29" s="80"/>
      <c r="B29" s="91">
        <v>4</v>
      </c>
      <c r="C29" s="107" t="s">
        <v>175</v>
      </c>
      <c r="D29" s="93" t="e">
        <f t="shared" si="9"/>
        <v>#REF!</v>
      </c>
      <c r="E29" s="94">
        <v>8785</v>
      </c>
      <c r="F29" s="94" t="e">
        <f>'[1]2. Propagácia a marketing'!#REF!</f>
        <v>#REF!</v>
      </c>
      <c r="G29" s="95" t="e">
        <f>'[1]2. Propagácia a marketing'!#REF!</f>
        <v>#REF!</v>
      </c>
      <c r="H29" s="93" t="e">
        <f t="shared" si="10"/>
        <v>#REF!</v>
      </c>
      <c r="I29" s="94">
        <v>2024</v>
      </c>
      <c r="J29" s="94" t="e">
        <f>'[1]2. Propagácia a marketing'!#REF!</f>
        <v>#REF!</v>
      </c>
      <c r="K29" s="96" t="e">
        <f>'[1]2. Propagácia a marketing'!#REF!</f>
        <v>#REF!</v>
      </c>
      <c r="L29" s="97" t="e">
        <f t="shared" si="11"/>
        <v>#REF!</v>
      </c>
      <c r="M29" s="94" t="e">
        <f>'[1]2. Propagácia a marketing'!#REF!</f>
        <v>#REF!</v>
      </c>
      <c r="N29" s="94" t="e">
        <f>'[1]2. Propagácia a marketing'!#REF!</f>
        <v>#REF!</v>
      </c>
      <c r="O29" s="96" t="e">
        <f>'[1]2. Propagácia a marketing'!#REF!</f>
        <v>#REF!</v>
      </c>
      <c r="P29" s="260">
        <v>0</v>
      </c>
      <c r="Q29" s="263">
        <v>0</v>
      </c>
      <c r="R29" s="263">
        <v>0</v>
      </c>
      <c r="S29" s="264">
        <v>0</v>
      </c>
      <c r="T29" s="97">
        <f t="shared" si="12"/>
        <v>1000</v>
      </c>
      <c r="U29" s="94">
        <f>'[1]2. Propagácia a marketing'!$H$18</f>
        <v>1000</v>
      </c>
      <c r="V29" s="94">
        <f>'[1]2. Propagácia a marketing'!$I$18</f>
        <v>0</v>
      </c>
      <c r="W29" s="96">
        <f>'[1]2. Propagácia a marketing'!$J$18</f>
        <v>0</v>
      </c>
    </row>
    <row r="30" spans="1:23" ht="15.75">
      <c r="A30" s="80"/>
      <c r="B30" s="91">
        <v>5</v>
      </c>
      <c r="C30" s="107" t="s">
        <v>176</v>
      </c>
      <c r="D30" s="93" t="e">
        <f t="shared" si="9"/>
        <v>#REF!</v>
      </c>
      <c r="E30" s="94">
        <v>1511</v>
      </c>
      <c r="F30" s="94" t="e">
        <f>'[1]2. Propagácia a marketing'!#REF!</f>
        <v>#REF!</v>
      </c>
      <c r="G30" s="95" t="e">
        <f>'[1]2. Propagácia a marketing'!#REF!</f>
        <v>#REF!</v>
      </c>
      <c r="H30" s="93" t="e">
        <f t="shared" si="10"/>
        <v>#REF!</v>
      </c>
      <c r="I30" s="94">
        <v>764</v>
      </c>
      <c r="J30" s="94" t="e">
        <f>'[1]2. Propagácia a marketing'!#REF!</f>
        <v>#REF!</v>
      </c>
      <c r="K30" s="96" t="e">
        <f>'[1]2. Propagácia a marketing'!#REF!</f>
        <v>#REF!</v>
      </c>
      <c r="L30" s="97" t="e">
        <f t="shared" si="11"/>
        <v>#REF!</v>
      </c>
      <c r="M30" s="94" t="e">
        <f>'[1]2. Propagácia a marketing'!#REF!</f>
        <v>#REF!</v>
      </c>
      <c r="N30" s="94" t="e">
        <f>'[1]2. Propagácia a marketing'!#REF!</f>
        <v>#REF!</v>
      </c>
      <c r="O30" s="96" t="e">
        <f>'[1]2. Propagácia a marketing'!#REF!</f>
        <v>#REF!</v>
      </c>
      <c r="P30" s="260">
        <v>1265</v>
      </c>
      <c r="Q30" s="263">
        <v>1265</v>
      </c>
      <c r="R30" s="263">
        <v>0</v>
      </c>
      <c r="S30" s="264">
        <v>0</v>
      </c>
      <c r="T30" s="97">
        <f t="shared" si="12"/>
        <v>0</v>
      </c>
      <c r="U30" s="94">
        <f>'[1]2. Propagácia a marketing'!$H$20</f>
        <v>0</v>
      </c>
      <c r="V30" s="94">
        <f>'[1]2. Propagácia a marketing'!$I$20</f>
        <v>0</v>
      </c>
      <c r="W30" s="96">
        <f>'[1]2. Propagácia a marketing'!$J$20</f>
        <v>0</v>
      </c>
    </row>
    <row r="31" spans="1:23" ht="15.75">
      <c r="A31" s="80"/>
      <c r="B31" s="91">
        <v>6</v>
      </c>
      <c r="C31" s="107" t="s">
        <v>177</v>
      </c>
      <c r="D31" s="93" t="e">
        <f t="shared" si="9"/>
        <v>#REF!</v>
      </c>
      <c r="E31" s="94">
        <v>3470</v>
      </c>
      <c r="F31" s="94" t="e">
        <f>'[1]2. Propagácia a marketing'!#REF!</f>
        <v>#REF!</v>
      </c>
      <c r="G31" s="95" t="e">
        <f>'[1]2. Propagácia a marketing'!#REF!</f>
        <v>#REF!</v>
      </c>
      <c r="H31" s="93" t="e">
        <f t="shared" si="10"/>
        <v>#REF!</v>
      </c>
      <c r="I31" s="94">
        <v>1363</v>
      </c>
      <c r="J31" s="94" t="e">
        <f>'[1]2. Propagácia a marketing'!#REF!</f>
        <v>#REF!</v>
      </c>
      <c r="K31" s="96" t="e">
        <f>'[1]2. Propagácia a marketing'!#REF!</f>
        <v>#REF!</v>
      </c>
      <c r="L31" s="97" t="e">
        <f t="shared" si="11"/>
        <v>#REF!</v>
      </c>
      <c r="M31" s="94" t="e">
        <f>'[1]2. Propagácia a marketing'!#REF!</f>
        <v>#REF!</v>
      </c>
      <c r="N31" s="94" t="e">
        <f>'[1]2. Propagácia a marketing'!#REF!</f>
        <v>#REF!</v>
      </c>
      <c r="O31" s="96" t="e">
        <f>'[1]2. Propagácia a marketing'!#REF!</f>
        <v>#REF!</v>
      </c>
      <c r="P31" s="260">
        <v>60.95</v>
      </c>
      <c r="Q31" s="263">
        <v>60.95</v>
      </c>
      <c r="R31" s="263">
        <v>0</v>
      </c>
      <c r="S31" s="264">
        <v>0</v>
      </c>
      <c r="T31" s="97">
        <f t="shared" si="12"/>
        <v>0</v>
      </c>
      <c r="U31" s="94">
        <f>'[1]2. Propagácia a marketing'!$H$23</f>
        <v>0</v>
      </c>
      <c r="V31" s="94">
        <f>'[1]2. Propagácia a marketing'!$I$23</f>
        <v>0</v>
      </c>
      <c r="W31" s="96">
        <f>'[1]2. Propagácia a marketing'!$J$23</f>
        <v>0</v>
      </c>
    </row>
    <row r="32" spans="1:23" ht="15.75">
      <c r="A32" s="80"/>
      <c r="B32" s="91">
        <v>7</v>
      </c>
      <c r="C32" s="107" t="s">
        <v>178</v>
      </c>
      <c r="D32" s="93" t="e">
        <f t="shared" si="9"/>
        <v>#REF!</v>
      </c>
      <c r="E32" s="94">
        <v>0</v>
      </c>
      <c r="F32" s="94" t="e">
        <f>'[1]2. Propagácia a marketing'!#REF!</f>
        <v>#REF!</v>
      </c>
      <c r="G32" s="95" t="e">
        <f>'[1]2. Propagácia a marketing'!#REF!</f>
        <v>#REF!</v>
      </c>
      <c r="H32" s="93" t="e">
        <f t="shared" si="10"/>
        <v>#REF!</v>
      </c>
      <c r="I32" s="94">
        <v>1530</v>
      </c>
      <c r="J32" s="94" t="e">
        <f>'[1]2. Propagácia a marketing'!#REF!</f>
        <v>#REF!</v>
      </c>
      <c r="K32" s="96" t="e">
        <f>'[1]2. Propagácia a marketing'!#REF!</f>
        <v>#REF!</v>
      </c>
      <c r="L32" s="97" t="e">
        <f t="shared" si="11"/>
        <v>#REF!</v>
      </c>
      <c r="M32" s="94" t="e">
        <f>'[1]2. Propagácia a marketing'!#REF!</f>
        <v>#REF!</v>
      </c>
      <c r="N32" s="94" t="e">
        <f>'[1]2. Propagácia a marketing'!#REF!</f>
        <v>#REF!</v>
      </c>
      <c r="O32" s="96" t="e">
        <f>'[1]2. Propagácia a marketing'!#REF!</f>
        <v>#REF!</v>
      </c>
      <c r="P32" s="260">
        <v>1377</v>
      </c>
      <c r="Q32" s="263">
        <v>1377</v>
      </c>
      <c r="R32" s="263">
        <v>0</v>
      </c>
      <c r="S32" s="264">
        <v>0</v>
      </c>
      <c r="T32" s="97">
        <f t="shared" si="12"/>
        <v>1480</v>
      </c>
      <c r="U32" s="94">
        <f>'[1]2. Propagácia a marketing'!$H$25</f>
        <v>1480</v>
      </c>
      <c r="V32" s="94">
        <f>'[1]2. Propagácia a marketing'!$I$25</f>
        <v>0</v>
      </c>
      <c r="W32" s="96">
        <f>'[1]2. Propagácia a marketing'!$J$25</f>
        <v>0</v>
      </c>
    </row>
    <row r="33" spans="1:23" ht="15.75">
      <c r="A33" s="80"/>
      <c r="B33" s="91">
        <v>8</v>
      </c>
      <c r="C33" s="107" t="s">
        <v>179</v>
      </c>
      <c r="D33" s="93" t="e">
        <f t="shared" si="9"/>
        <v>#REF!</v>
      </c>
      <c r="E33" s="94">
        <v>8299</v>
      </c>
      <c r="F33" s="94" t="e">
        <f>'[1]2. Propagácia a marketing'!#REF!</f>
        <v>#REF!</v>
      </c>
      <c r="G33" s="95" t="e">
        <f>'[1]2. Propagácia a marketing'!#REF!</f>
        <v>#REF!</v>
      </c>
      <c r="H33" s="93" t="e">
        <f t="shared" si="10"/>
        <v>#REF!</v>
      </c>
      <c r="I33" s="94">
        <v>0</v>
      </c>
      <c r="J33" s="94" t="e">
        <f>'[1]2. Propagácia a marketing'!#REF!</f>
        <v>#REF!</v>
      </c>
      <c r="K33" s="96" t="e">
        <f>'[1]2. Propagácia a marketing'!#REF!</f>
        <v>#REF!</v>
      </c>
      <c r="L33" s="97" t="e">
        <f t="shared" si="11"/>
        <v>#REF!</v>
      </c>
      <c r="M33" s="94" t="e">
        <f>'[1]2. Propagácia a marketing'!#REF!</f>
        <v>#REF!</v>
      </c>
      <c r="N33" s="94" t="e">
        <f>'[1]2. Propagácia a marketing'!#REF!</f>
        <v>#REF!</v>
      </c>
      <c r="O33" s="96" t="e">
        <f>'[1]2. Propagácia a marketing'!#REF!</f>
        <v>#REF!</v>
      </c>
      <c r="P33" s="260">
        <v>0</v>
      </c>
      <c r="Q33" s="263">
        <v>0</v>
      </c>
      <c r="R33" s="263">
        <v>0</v>
      </c>
      <c r="S33" s="264">
        <v>0</v>
      </c>
      <c r="T33" s="97">
        <f t="shared" si="12"/>
        <v>0</v>
      </c>
      <c r="U33" s="94">
        <f>'[1]2. Propagácia a marketing'!$H$27</f>
        <v>0</v>
      </c>
      <c r="V33" s="94">
        <f>'[1]2. Propagácia a marketing'!$I$27</f>
        <v>0</v>
      </c>
      <c r="W33" s="96">
        <f>'[1]2. Propagácia a marketing'!$J$27</f>
        <v>0</v>
      </c>
    </row>
    <row r="34" spans="1:23" ht="15.75">
      <c r="A34" s="84"/>
      <c r="B34" s="210" t="s">
        <v>180</v>
      </c>
      <c r="C34" s="226" t="s">
        <v>181</v>
      </c>
      <c r="D34" s="212" t="e">
        <f t="shared" ref="D34:W34" si="13">SUM(D35:D36)</f>
        <v>#REF!</v>
      </c>
      <c r="E34" s="213">
        <f t="shared" si="13"/>
        <v>3755</v>
      </c>
      <c r="F34" s="213" t="e">
        <f t="shared" si="13"/>
        <v>#REF!</v>
      </c>
      <c r="G34" s="214" t="e">
        <f t="shared" si="13"/>
        <v>#REF!</v>
      </c>
      <c r="H34" s="212" t="e">
        <f t="shared" si="13"/>
        <v>#REF!</v>
      </c>
      <c r="I34" s="213">
        <f t="shared" si="13"/>
        <v>11564</v>
      </c>
      <c r="J34" s="213" t="e">
        <f t="shared" si="13"/>
        <v>#REF!</v>
      </c>
      <c r="K34" s="215" t="e">
        <f t="shared" si="13"/>
        <v>#REF!</v>
      </c>
      <c r="L34" s="216" t="e">
        <f t="shared" si="13"/>
        <v>#REF!</v>
      </c>
      <c r="M34" s="213" t="e">
        <f t="shared" si="13"/>
        <v>#REF!</v>
      </c>
      <c r="N34" s="213" t="e">
        <f t="shared" si="13"/>
        <v>#REF!</v>
      </c>
      <c r="O34" s="215" t="e">
        <f t="shared" si="13"/>
        <v>#REF!</v>
      </c>
      <c r="P34" s="260">
        <v>14469.77</v>
      </c>
      <c r="Q34" s="261">
        <v>14469.77</v>
      </c>
      <c r="R34" s="261">
        <v>0</v>
      </c>
      <c r="S34" s="262">
        <v>0</v>
      </c>
      <c r="T34" s="216">
        <f t="shared" si="13"/>
        <v>4150</v>
      </c>
      <c r="U34" s="213">
        <f t="shared" si="13"/>
        <v>4150</v>
      </c>
      <c r="V34" s="213">
        <f t="shared" si="13"/>
        <v>0</v>
      </c>
      <c r="W34" s="215">
        <f t="shared" si="13"/>
        <v>0</v>
      </c>
    </row>
    <row r="35" spans="1:23" ht="15.75">
      <c r="A35" s="84"/>
      <c r="B35" s="91">
        <v>1</v>
      </c>
      <c r="C35" s="107" t="s">
        <v>182</v>
      </c>
      <c r="D35" s="93" t="e">
        <f>SUM(E35:G35)</f>
        <v>#REF!</v>
      </c>
      <c r="E35" s="98">
        <v>2306</v>
      </c>
      <c r="F35" s="94" t="e">
        <f>'[1]2. Propagácia a marketing'!#REF!</f>
        <v>#REF!</v>
      </c>
      <c r="G35" s="95" t="e">
        <f>'[1]2. Propagácia a marketing'!#REF!</f>
        <v>#REF!</v>
      </c>
      <c r="H35" s="93" t="e">
        <f>SUM(I35:K35)</f>
        <v>#REF!</v>
      </c>
      <c r="I35" s="94">
        <v>9757</v>
      </c>
      <c r="J35" s="94" t="e">
        <f>'[1]2. Propagácia a marketing'!#REF!</f>
        <v>#REF!</v>
      </c>
      <c r="K35" s="96" t="e">
        <f>'[1]2. Propagácia a marketing'!#REF!</f>
        <v>#REF!</v>
      </c>
      <c r="L35" s="97" t="e">
        <f>SUM(M35:O35)</f>
        <v>#REF!</v>
      </c>
      <c r="M35" s="98" t="e">
        <f>'[1]2. Propagácia a marketing'!#REF!</f>
        <v>#REF!</v>
      </c>
      <c r="N35" s="94" t="e">
        <f>'[1]2. Propagácia a marketing'!#REF!</f>
        <v>#REF!</v>
      </c>
      <c r="O35" s="96" t="e">
        <f>'[1]2. Propagácia a marketing'!#REF!</f>
        <v>#REF!</v>
      </c>
      <c r="P35" s="260">
        <v>13379.77</v>
      </c>
      <c r="Q35" s="263">
        <v>13379.77</v>
      </c>
      <c r="R35" s="263">
        <v>0</v>
      </c>
      <c r="S35" s="264">
        <v>0</v>
      </c>
      <c r="T35" s="97">
        <f>SUM(U35:W35)</f>
        <v>3580</v>
      </c>
      <c r="U35" s="98">
        <f>'[1]2. Propagácia a marketing'!$H$31</f>
        <v>3580</v>
      </c>
      <c r="V35" s="94">
        <f>'[1]2. Propagácia a marketing'!$I$31</f>
        <v>0</v>
      </c>
      <c r="W35" s="96">
        <f>'[1]2. Propagácia a marketing'!$J$31</f>
        <v>0</v>
      </c>
    </row>
    <row r="36" spans="1:23" ht="15.75">
      <c r="A36" s="84"/>
      <c r="B36" s="91">
        <v>2</v>
      </c>
      <c r="C36" s="107" t="s">
        <v>183</v>
      </c>
      <c r="D36" s="93" t="e">
        <f>SUM(E36:G36)</f>
        <v>#REF!</v>
      </c>
      <c r="E36" s="94">
        <v>1449</v>
      </c>
      <c r="F36" s="94" t="e">
        <f>'[1]2. Propagácia a marketing'!#REF!</f>
        <v>#REF!</v>
      </c>
      <c r="G36" s="95" t="e">
        <f>'[1]2. Propagácia a marketing'!#REF!</f>
        <v>#REF!</v>
      </c>
      <c r="H36" s="93" t="e">
        <f>SUM(I36:K36)</f>
        <v>#REF!</v>
      </c>
      <c r="I36" s="94">
        <v>1807</v>
      </c>
      <c r="J36" s="94" t="e">
        <f>'[1]2. Propagácia a marketing'!#REF!</f>
        <v>#REF!</v>
      </c>
      <c r="K36" s="96" t="e">
        <f>'[1]2. Propagácia a marketing'!#REF!</f>
        <v>#REF!</v>
      </c>
      <c r="L36" s="97" t="e">
        <f>SUM(M36:O36)</f>
        <v>#REF!</v>
      </c>
      <c r="M36" s="94" t="e">
        <f>'[1]2. Propagácia a marketing'!#REF!</f>
        <v>#REF!</v>
      </c>
      <c r="N36" s="94" t="e">
        <f>'[1]2. Propagácia a marketing'!#REF!</f>
        <v>#REF!</v>
      </c>
      <c r="O36" s="96" t="e">
        <f>'[1]2. Propagácia a marketing'!#REF!</f>
        <v>#REF!</v>
      </c>
      <c r="P36" s="260">
        <v>1090</v>
      </c>
      <c r="Q36" s="263">
        <v>1090</v>
      </c>
      <c r="R36" s="263">
        <v>0</v>
      </c>
      <c r="S36" s="264">
        <v>0</v>
      </c>
      <c r="T36" s="97">
        <f>SUM(U36:W36)</f>
        <v>570</v>
      </c>
      <c r="U36" s="94">
        <f>'[1]2. Propagácia a marketing'!$H$51</f>
        <v>570</v>
      </c>
      <c r="V36" s="94">
        <f>'[1]2. Propagácia a marketing'!$I$51</f>
        <v>0</v>
      </c>
      <c r="W36" s="96">
        <f>'[1]2. Propagácia a marketing'!$J$51</f>
        <v>0</v>
      </c>
    </row>
    <row r="37" spans="1:23" ht="16.5" thickBot="1">
      <c r="A37" s="108"/>
      <c r="B37" s="218" t="s">
        <v>184</v>
      </c>
      <c r="C37" s="227" t="s">
        <v>185</v>
      </c>
      <c r="D37" s="220" t="e">
        <f>SUM(E37:G37)</f>
        <v>#REF!</v>
      </c>
      <c r="E37" s="221">
        <v>6457</v>
      </c>
      <c r="F37" s="221" t="e">
        <f>'[1]2. Propagácia a marketing'!#REF!</f>
        <v>#REF!</v>
      </c>
      <c r="G37" s="222" t="e">
        <f>'[1]2. Propagácia a marketing'!#REF!</f>
        <v>#REF!</v>
      </c>
      <c r="H37" s="228" t="e">
        <f>SUM(I37:K37)</f>
        <v>#REF!</v>
      </c>
      <c r="I37" s="223">
        <v>4354</v>
      </c>
      <c r="J37" s="223" t="e">
        <f>'[1]2. Propagácia a marketing'!#REF!</f>
        <v>#REF!</v>
      </c>
      <c r="K37" s="224" t="e">
        <f>'[1]2. Propagácia a marketing'!#REF!</f>
        <v>#REF!</v>
      </c>
      <c r="L37" s="229" t="e">
        <f>SUM(M37:O37)</f>
        <v>#REF!</v>
      </c>
      <c r="M37" s="221" t="e">
        <f>'[1]2. Propagácia a marketing'!#REF!</f>
        <v>#REF!</v>
      </c>
      <c r="N37" s="221" t="e">
        <f>'[1]2. Propagácia a marketing'!#REF!</f>
        <v>#REF!</v>
      </c>
      <c r="O37" s="230" t="e">
        <f>'[1]2. Propagácia a marketing'!#REF!</f>
        <v>#REF!</v>
      </c>
      <c r="P37" s="270">
        <v>780.02</v>
      </c>
      <c r="Q37" s="271">
        <v>780.02</v>
      </c>
      <c r="R37" s="271">
        <v>0</v>
      </c>
      <c r="S37" s="272">
        <v>0</v>
      </c>
      <c r="T37" s="229">
        <f>SUM(U37:W37)</f>
        <v>1000</v>
      </c>
      <c r="U37" s="221">
        <f>'[1]2. Propagácia a marketing'!$H$57</f>
        <v>1000</v>
      </c>
      <c r="V37" s="221">
        <f>'[1]2. Propagácia a marketing'!$I$57</f>
        <v>0</v>
      </c>
      <c r="W37" s="230">
        <f>'[1]2. Propagácia a marketing'!$J$57</f>
        <v>0</v>
      </c>
    </row>
    <row r="38" spans="1:23" s="82" customFormat="1" ht="14.25">
      <c r="A38" s="114"/>
      <c r="B38" s="194" t="s">
        <v>186</v>
      </c>
      <c r="C38" s="195"/>
      <c r="D38" s="189" t="e">
        <f t="shared" ref="D38:W38" si="14">D39+D40+D41+D46+D47</f>
        <v>#REF!</v>
      </c>
      <c r="E38" s="190">
        <f t="shared" si="14"/>
        <v>271426</v>
      </c>
      <c r="F38" s="190" t="e">
        <f t="shared" si="14"/>
        <v>#REF!</v>
      </c>
      <c r="G38" s="191" t="e">
        <f t="shared" si="14"/>
        <v>#REF!</v>
      </c>
      <c r="H38" s="189" t="e">
        <f t="shared" si="14"/>
        <v>#REF!</v>
      </c>
      <c r="I38" s="190">
        <f t="shared" si="14"/>
        <v>197118</v>
      </c>
      <c r="J38" s="190" t="e">
        <f t="shared" si="14"/>
        <v>#REF!</v>
      </c>
      <c r="K38" s="192" t="e">
        <f t="shared" si="14"/>
        <v>#REF!</v>
      </c>
      <c r="L38" s="193" t="e">
        <f t="shared" si="14"/>
        <v>#REF!</v>
      </c>
      <c r="M38" s="190" t="e">
        <f t="shared" si="14"/>
        <v>#REF!</v>
      </c>
      <c r="N38" s="190" t="e">
        <f t="shared" si="14"/>
        <v>#REF!</v>
      </c>
      <c r="O38" s="192" t="e">
        <f t="shared" si="14"/>
        <v>#REF!</v>
      </c>
      <c r="P38" s="268">
        <v>238983.5</v>
      </c>
      <c r="Q38" s="269">
        <v>213988.5</v>
      </c>
      <c r="R38" s="269">
        <v>24995</v>
      </c>
      <c r="S38" s="273">
        <v>0</v>
      </c>
      <c r="T38" s="193">
        <f t="shared" si="14"/>
        <v>244172</v>
      </c>
      <c r="U38" s="190">
        <f t="shared" si="14"/>
        <v>210172</v>
      </c>
      <c r="V38" s="190">
        <f t="shared" si="14"/>
        <v>34000</v>
      </c>
      <c r="W38" s="192">
        <f t="shared" si="14"/>
        <v>0</v>
      </c>
    </row>
    <row r="39" spans="1:23" ht="16.5">
      <c r="A39" s="80"/>
      <c r="B39" s="210" t="s">
        <v>187</v>
      </c>
      <c r="C39" s="231" t="s">
        <v>188</v>
      </c>
      <c r="D39" s="212" t="e">
        <f>SUM(E39:G39)</f>
        <v>#REF!</v>
      </c>
      <c r="E39" s="213">
        <v>36902</v>
      </c>
      <c r="F39" s="213">
        <v>4033</v>
      </c>
      <c r="G39" s="214" t="e">
        <f>'[1]3.Interné služby'!#REF!</f>
        <v>#REF!</v>
      </c>
      <c r="H39" s="212" t="e">
        <f>SUM(I39:K39)</f>
        <v>#REF!</v>
      </c>
      <c r="I39" s="213">
        <v>22326</v>
      </c>
      <c r="J39" s="213">
        <v>5865</v>
      </c>
      <c r="K39" s="215" t="e">
        <f>'[1]3.Interné služby'!#REF!</f>
        <v>#REF!</v>
      </c>
      <c r="L39" s="216" t="e">
        <f>SUM(M39:O39)</f>
        <v>#REF!</v>
      </c>
      <c r="M39" s="213" t="e">
        <f>'[1]3.Interné služby'!#REF!</f>
        <v>#REF!</v>
      </c>
      <c r="N39" s="213" t="e">
        <f>'[1]3.Interné služby'!#REF!</f>
        <v>#REF!</v>
      </c>
      <c r="O39" s="215" t="e">
        <f>'[1]3.Interné služby'!#REF!</f>
        <v>#REF!</v>
      </c>
      <c r="P39" s="260">
        <v>27814.74</v>
      </c>
      <c r="Q39" s="261">
        <v>22025.74</v>
      </c>
      <c r="R39" s="261">
        <v>5789</v>
      </c>
      <c r="S39" s="262">
        <v>0</v>
      </c>
      <c r="T39" s="216">
        <f>SUM(U39:W39)</f>
        <v>80864</v>
      </c>
      <c r="U39" s="213">
        <f>'[1]3.Interné služby'!$H$4</f>
        <v>46864</v>
      </c>
      <c r="V39" s="213">
        <f>'[1]3.Interné služby'!$I$4</f>
        <v>34000</v>
      </c>
      <c r="W39" s="215">
        <f>'[1]3.Interné služby'!$J$4</f>
        <v>0</v>
      </c>
    </row>
    <row r="40" spans="1:23" ht="16.5">
      <c r="A40" s="108"/>
      <c r="B40" s="210" t="s">
        <v>189</v>
      </c>
      <c r="C40" s="231" t="s">
        <v>190</v>
      </c>
      <c r="D40" s="212" t="e">
        <f>SUM(E40:G40)</f>
        <v>#REF!</v>
      </c>
      <c r="E40" s="213">
        <v>35806</v>
      </c>
      <c r="F40" s="213" t="e">
        <f>'[1]3.Interné služby'!#REF!</f>
        <v>#REF!</v>
      </c>
      <c r="G40" s="214" t="e">
        <f>'[1]3.Interné služby'!#REF!</f>
        <v>#REF!</v>
      </c>
      <c r="H40" s="212" t="e">
        <f>SUM(I40:K40)</f>
        <v>#REF!</v>
      </c>
      <c r="I40" s="213">
        <v>9784</v>
      </c>
      <c r="J40" s="213"/>
      <c r="K40" s="215" t="e">
        <f>'[1]3.Interné služby'!#REF!</f>
        <v>#REF!</v>
      </c>
      <c r="L40" s="216" t="e">
        <f>SUM(M40:O40)</f>
        <v>#REF!</v>
      </c>
      <c r="M40" s="213">
        <v>30256</v>
      </c>
      <c r="N40" s="213" t="e">
        <f>'[1]3.Interné služby'!#REF!</f>
        <v>#REF!</v>
      </c>
      <c r="O40" s="215" t="e">
        <f>'[1]3.Interné služby'!#REF!</f>
        <v>#REF!</v>
      </c>
      <c r="P40" s="260">
        <v>27507.78</v>
      </c>
      <c r="Q40" s="261">
        <v>27507.78</v>
      </c>
      <c r="R40" s="261">
        <v>0</v>
      </c>
      <c r="S40" s="262">
        <v>0</v>
      </c>
      <c r="T40" s="216">
        <f>SUM(U40:W40)</f>
        <v>10900</v>
      </c>
      <c r="U40" s="213">
        <f>'[1]3.Interné služby'!$H$31</f>
        <v>10900</v>
      </c>
      <c r="V40" s="213">
        <f>'[1]3.Interné služby'!$I$31</f>
        <v>0</v>
      </c>
      <c r="W40" s="215">
        <f>'[1]3.Interné služby'!$J$31</f>
        <v>0</v>
      </c>
    </row>
    <row r="41" spans="1:23" ht="16.5">
      <c r="A41" s="84"/>
      <c r="B41" s="210" t="s">
        <v>191</v>
      </c>
      <c r="C41" s="231" t="s">
        <v>192</v>
      </c>
      <c r="D41" s="212" t="e">
        <f t="shared" ref="D41:W41" si="15">SUM(D42:D45)</f>
        <v>#REF!</v>
      </c>
      <c r="E41" s="213">
        <f t="shared" si="15"/>
        <v>193704</v>
      </c>
      <c r="F41" s="213" t="e">
        <f t="shared" si="15"/>
        <v>#REF!</v>
      </c>
      <c r="G41" s="214" t="e">
        <f t="shared" si="15"/>
        <v>#REF!</v>
      </c>
      <c r="H41" s="212" t="e">
        <f t="shared" si="15"/>
        <v>#REF!</v>
      </c>
      <c r="I41" s="213">
        <f t="shared" si="15"/>
        <v>160978</v>
      </c>
      <c r="J41" s="213">
        <f t="shared" si="15"/>
        <v>46477</v>
      </c>
      <c r="K41" s="215" t="e">
        <f t="shared" si="15"/>
        <v>#REF!</v>
      </c>
      <c r="L41" s="216" t="e">
        <f t="shared" si="15"/>
        <v>#REF!</v>
      </c>
      <c r="M41" s="213" t="e">
        <f t="shared" si="15"/>
        <v>#REF!</v>
      </c>
      <c r="N41" s="213" t="e">
        <f t="shared" si="15"/>
        <v>#REF!</v>
      </c>
      <c r="O41" s="215" t="e">
        <f t="shared" si="15"/>
        <v>#REF!</v>
      </c>
      <c r="P41" s="260">
        <v>178249.2</v>
      </c>
      <c r="Q41" s="261">
        <v>159043.20000000001</v>
      </c>
      <c r="R41" s="261">
        <v>19206</v>
      </c>
      <c r="S41" s="262">
        <v>0</v>
      </c>
      <c r="T41" s="216">
        <f t="shared" si="15"/>
        <v>147508</v>
      </c>
      <c r="U41" s="213">
        <f t="shared" si="15"/>
        <v>147508</v>
      </c>
      <c r="V41" s="213">
        <f t="shared" si="15"/>
        <v>0</v>
      </c>
      <c r="W41" s="215">
        <f t="shared" si="15"/>
        <v>0</v>
      </c>
    </row>
    <row r="42" spans="1:23" ht="16.5">
      <c r="A42" s="84"/>
      <c r="B42" s="91">
        <v>1</v>
      </c>
      <c r="C42" s="115" t="s">
        <v>193</v>
      </c>
      <c r="D42" s="93" t="e">
        <f t="shared" ref="D42:D47" si="16">SUM(E42:G42)</f>
        <v>#REF!</v>
      </c>
      <c r="E42" s="94">
        <v>1492</v>
      </c>
      <c r="F42" s="94" t="e">
        <f>'[1]3.Interné služby'!#REF!</f>
        <v>#REF!</v>
      </c>
      <c r="G42" s="95" t="e">
        <f>'[1]3.Interné služby'!#REF!</f>
        <v>#REF!</v>
      </c>
      <c r="H42" s="93" t="e">
        <f t="shared" ref="H42:H47" si="17">SUM(I42:K42)</f>
        <v>#REF!</v>
      </c>
      <c r="I42" s="94">
        <v>3200</v>
      </c>
      <c r="J42" s="94">
        <v>0</v>
      </c>
      <c r="K42" s="96" t="e">
        <f>'[1]3.Interné služby'!#REF!</f>
        <v>#REF!</v>
      </c>
      <c r="L42" s="97" t="e">
        <f t="shared" ref="L42:L47" si="18">SUM(M42:O42)</f>
        <v>#REF!</v>
      </c>
      <c r="M42" s="94" t="e">
        <f>'[1]3.Interné služby'!#REF!</f>
        <v>#REF!</v>
      </c>
      <c r="N42" s="94" t="e">
        <f>'[1]3.Interné služby'!#REF!</f>
        <v>#REF!</v>
      </c>
      <c r="O42" s="96" t="e">
        <f>'[1]3.Interné služby'!#REF!</f>
        <v>#REF!</v>
      </c>
      <c r="P42" s="260">
        <v>1873.69</v>
      </c>
      <c r="Q42" s="263">
        <v>1873.69</v>
      </c>
      <c r="R42" s="263">
        <v>0</v>
      </c>
      <c r="S42" s="264">
        <v>0</v>
      </c>
      <c r="T42" s="97">
        <f t="shared" ref="T42:T47" si="19">SUM(U42:W42)</f>
        <v>3250</v>
      </c>
      <c r="U42" s="94">
        <f>'[1]3.Interné služby'!$H$37</f>
        <v>3250</v>
      </c>
      <c r="V42" s="94">
        <f>'[1]3.Interné služby'!$I$37</f>
        <v>0</v>
      </c>
      <c r="W42" s="96">
        <f>'[1]3.Interné služby'!$J$37</f>
        <v>0</v>
      </c>
    </row>
    <row r="43" spans="1:23" ht="15.75">
      <c r="A43" s="84"/>
      <c r="B43" s="91">
        <v>2</v>
      </c>
      <c r="C43" s="107" t="s">
        <v>194</v>
      </c>
      <c r="D43" s="93" t="e">
        <f t="shared" si="16"/>
        <v>#REF!</v>
      </c>
      <c r="E43" s="94">
        <v>802</v>
      </c>
      <c r="F43" s="94" t="e">
        <f>'[1]3.Interné služby'!#REF!</f>
        <v>#REF!</v>
      </c>
      <c r="G43" s="95" t="e">
        <f>'[1]3.Interné služby'!#REF!</f>
        <v>#REF!</v>
      </c>
      <c r="H43" s="93" t="e">
        <f t="shared" si="17"/>
        <v>#REF!</v>
      </c>
      <c r="I43" s="94">
        <v>569</v>
      </c>
      <c r="J43" s="94">
        <v>0</v>
      </c>
      <c r="K43" s="96" t="e">
        <f>'[1]3.Interné služby'!#REF!</f>
        <v>#REF!</v>
      </c>
      <c r="L43" s="97" t="e">
        <f t="shared" si="18"/>
        <v>#REF!</v>
      </c>
      <c r="M43" s="94">
        <v>800</v>
      </c>
      <c r="N43" s="94" t="e">
        <f>'[1]3.Interné služby'!#REF!</f>
        <v>#REF!</v>
      </c>
      <c r="O43" s="96" t="e">
        <f>'[1]3.Interné služby'!#REF!</f>
        <v>#REF!</v>
      </c>
      <c r="P43" s="260">
        <v>108.36</v>
      </c>
      <c r="Q43" s="263">
        <v>108.36</v>
      </c>
      <c r="R43" s="263">
        <v>0</v>
      </c>
      <c r="S43" s="264">
        <v>0</v>
      </c>
      <c r="T43" s="97">
        <f t="shared" si="19"/>
        <v>500</v>
      </c>
      <c r="U43" s="94">
        <f>'[1]3.Interné služby'!$H$43</f>
        <v>500</v>
      </c>
      <c r="V43" s="94">
        <f>'[1]3.Interné služby'!$I$43</f>
        <v>0</v>
      </c>
      <c r="W43" s="96">
        <f>'[1]3.Interné služby'!$J$43</f>
        <v>0</v>
      </c>
    </row>
    <row r="44" spans="1:23" ht="15.75">
      <c r="A44" s="84"/>
      <c r="B44" s="91">
        <v>3</v>
      </c>
      <c r="C44" s="107" t="s">
        <v>195</v>
      </c>
      <c r="D44" s="93" t="e">
        <f t="shared" si="16"/>
        <v>#REF!</v>
      </c>
      <c r="E44" s="94">
        <v>189803</v>
      </c>
      <c r="F44" s="94"/>
      <c r="G44" s="95" t="e">
        <f>'[1]3.Interné služby'!#REF!</f>
        <v>#REF!</v>
      </c>
      <c r="H44" s="93" t="e">
        <f t="shared" si="17"/>
        <v>#REF!</v>
      </c>
      <c r="I44" s="94">
        <v>157209</v>
      </c>
      <c r="J44" s="94">
        <v>13786</v>
      </c>
      <c r="K44" s="96" t="e">
        <f>'[1]3.Interné služby'!#REF!</f>
        <v>#REF!</v>
      </c>
      <c r="L44" s="97" t="e">
        <f t="shared" si="18"/>
        <v>#REF!</v>
      </c>
      <c r="M44" s="94" t="e">
        <f>'[1]3.Interné služby'!#REF!</f>
        <v>#REF!</v>
      </c>
      <c r="N44" s="94">
        <v>20700</v>
      </c>
      <c r="O44" s="96" t="e">
        <f>'[1]3.Interné služby'!#REF!</f>
        <v>#REF!</v>
      </c>
      <c r="P44" s="260">
        <v>155457.15</v>
      </c>
      <c r="Q44" s="263">
        <v>154761.15</v>
      </c>
      <c r="R44" s="263">
        <v>696</v>
      </c>
      <c r="S44" s="264">
        <v>0</v>
      </c>
      <c r="T44" s="97">
        <f t="shared" si="19"/>
        <v>139758</v>
      </c>
      <c r="U44" s="94">
        <f>'[2]3.Interné služby'!$Q$35</f>
        <v>139758</v>
      </c>
      <c r="V44" s="94">
        <f>'[1]3.Interné služby'!$I$47</f>
        <v>0</v>
      </c>
      <c r="W44" s="96">
        <f>'[1]3.Interné služby'!$J$47</f>
        <v>0</v>
      </c>
    </row>
    <row r="45" spans="1:23" ht="15.75">
      <c r="A45" s="84"/>
      <c r="B45" s="91">
        <v>4</v>
      </c>
      <c r="C45" s="107" t="s">
        <v>196</v>
      </c>
      <c r="D45" s="93" t="e">
        <f t="shared" si="16"/>
        <v>#REF!</v>
      </c>
      <c r="E45" s="94">
        <v>1607</v>
      </c>
      <c r="F45" s="98">
        <v>6656</v>
      </c>
      <c r="G45" s="95" t="e">
        <f>'[1]3.Interné služby'!#REF!</f>
        <v>#REF!</v>
      </c>
      <c r="H45" s="93" t="e">
        <f t="shared" si="17"/>
        <v>#REF!</v>
      </c>
      <c r="I45" s="94">
        <v>0</v>
      </c>
      <c r="J45" s="94">
        <v>32691</v>
      </c>
      <c r="K45" s="96" t="e">
        <f>'[1]3.Interné služby'!#REF!</f>
        <v>#REF!</v>
      </c>
      <c r="L45" s="97" t="e">
        <f t="shared" si="18"/>
        <v>#REF!</v>
      </c>
      <c r="M45" s="94" t="e">
        <f>'[1]3.Interné služby'!#REF!</f>
        <v>#REF!</v>
      </c>
      <c r="N45" s="98" t="e">
        <f>'[1]3.Interné služby'!#REF!</f>
        <v>#REF!</v>
      </c>
      <c r="O45" s="96" t="e">
        <f>'[1]3.Interné služby'!#REF!</f>
        <v>#REF!</v>
      </c>
      <c r="P45" s="260">
        <v>20810</v>
      </c>
      <c r="Q45" s="263">
        <v>2300</v>
      </c>
      <c r="R45" s="263">
        <v>18510</v>
      </c>
      <c r="S45" s="264">
        <v>0</v>
      </c>
      <c r="T45" s="97">
        <f t="shared" si="19"/>
        <v>4000</v>
      </c>
      <c r="U45" s="94">
        <f>'[1]3.Interné služby'!$H$97</f>
        <v>4000</v>
      </c>
      <c r="V45" s="98">
        <f>'[1]3.Interné služby'!$I$97</f>
        <v>0</v>
      </c>
      <c r="W45" s="96">
        <f>'[1]3.Interné služby'!$J$97</f>
        <v>0</v>
      </c>
    </row>
    <row r="46" spans="1:23" ht="16.5">
      <c r="A46" s="84"/>
      <c r="B46" s="210" t="s">
        <v>197</v>
      </c>
      <c r="C46" s="231" t="s">
        <v>198</v>
      </c>
      <c r="D46" s="212" t="e">
        <f t="shared" si="16"/>
        <v>#REF!</v>
      </c>
      <c r="E46" s="213">
        <v>1736</v>
      </c>
      <c r="F46" s="213" t="e">
        <f>'[1]3.Interné služby'!#REF!</f>
        <v>#REF!</v>
      </c>
      <c r="G46" s="214" t="e">
        <f>'[1]3.Interné služby'!#REF!</f>
        <v>#REF!</v>
      </c>
      <c r="H46" s="212" t="e">
        <f t="shared" si="17"/>
        <v>#REF!</v>
      </c>
      <c r="I46" s="213">
        <v>2400</v>
      </c>
      <c r="J46" s="213" t="e">
        <f>'[1]3.Interné služby'!#REF!</f>
        <v>#REF!</v>
      </c>
      <c r="K46" s="215" t="e">
        <f>'[1]3.Interné služby'!#REF!</f>
        <v>#REF!</v>
      </c>
      <c r="L46" s="216" t="e">
        <f t="shared" si="18"/>
        <v>#REF!</v>
      </c>
      <c r="M46" s="213">
        <v>3900</v>
      </c>
      <c r="N46" s="213" t="e">
        <f>'[1]3.Interné služby'!#REF!</f>
        <v>#REF!</v>
      </c>
      <c r="O46" s="215" t="e">
        <f>'[1]3.Interné služby'!#REF!</f>
        <v>#REF!</v>
      </c>
      <c r="P46" s="260">
        <v>4017.4</v>
      </c>
      <c r="Q46" s="261">
        <v>4017.4</v>
      </c>
      <c r="R46" s="261">
        <v>0</v>
      </c>
      <c r="S46" s="262">
        <v>0</v>
      </c>
      <c r="T46" s="216">
        <f t="shared" si="19"/>
        <v>3700</v>
      </c>
      <c r="U46" s="213">
        <f>'[1]3.Interné služby'!$H$99</f>
        <v>3700</v>
      </c>
      <c r="V46" s="213">
        <f>'[1]3.Interné služby'!$I$100</f>
        <v>0</v>
      </c>
      <c r="W46" s="215">
        <f>'[1]3.Interné služby'!$J$100</f>
        <v>0</v>
      </c>
    </row>
    <row r="47" spans="1:23" ht="17.25" thickBot="1">
      <c r="A47" s="84"/>
      <c r="B47" s="232" t="s">
        <v>199</v>
      </c>
      <c r="C47" s="233" t="s">
        <v>200</v>
      </c>
      <c r="D47" s="220" t="e">
        <f t="shared" si="16"/>
        <v>#REF!</v>
      </c>
      <c r="E47" s="221">
        <v>3278</v>
      </c>
      <c r="F47" s="221" t="e">
        <f>'[1]3.Interné služby'!#REF!</f>
        <v>#REF!</v>
      </c>
      <c r="G47" s="222" t="e">
        <f>'[1]3.Interné služby'!#REF!</f>
        <v>#REF!</v>
      </c>
      <c r="H47" s="228" t="e">
        <f t="shared" si="17"/>
        <v>#REF!</v>
      </c>
      <c r="I47" s="223">
        <v>1630</v>
      </c>
      <c r="J47" s="223" t="e">
        <f>'[1]3.Interné služby'!#REF!</f>
        <v>#REF!</v>
      </c>
      <c r="K47" s="224" t="e">
        <f>'[1]3.Interné služby'!#REF!</f>
        <v>#REF!</v>
      </c>
      <c r="L47" s="229" t="e">
        <f t="shared" si="18"/>
        <v>#REF!</v>
      </c>
      <c r="M47" s="221" t="e">
        <f>'[1]3.Interné služby'!#REF!</f>
        <v>#REF!</v>
      </c>
      <c r="N47" s="221" t="e">
        <f>'[1]3.Interné služby'!#REF!</f>
        <v>#REF!</v>
      </c>
      <c r="O47" s="230" t="e">
        <f>'[1]3.Interné služby'!#REF!</f>
        <v>#REF!</v>
      </c>
      <c r="P47" s="270">
        <v>1394.38</v>
      </c>
      <c r="Q47" s="271">
        <v>1394.38</v>
      </c>
      <c r="R47" s="271">
        <v>0</v>
      </c>
      <c r="S47" s="272">
        <v>0</v>
      </c>
      <c r="T47" s="229">
        <f t="shared" si="19"/>
        <v>1200</v>
      </c>
      <c r="U47" s="221">
        <f>'[1]3.Interné služby'!$H$106</f>
        <v>1200</v>
      </c>
      <c r="V47" s="221">
        <f>'[1]3.Interné služby'!$I$106</f>
        <v>0</v>
      </c>
      <c r="W47" s="230">
        <f>'[1]3.Interné služby'!$J$106</f>
        <v>0</v>
      </c>
    </row>
    <row r="48" spans="1:23" s="82" customFormat="1" ht="14.25">
      <c r="B48" s="196" t="s">
        <v>201</v>
      </c>
      <c r="C48" s="197"/>
      <c r="D48" s="189" t="e">
        <f t="shared" ref="D48:J48" si="20">D49+D50+D53</f>
        <v>#REF!</v>
      </c>
      <c r="E48" s="190" t="e">
        <f t="shared" si="20"/>
        <v>#REF!</v>
      </c>
      <c r="F48" s="190" t="e">
        <f t="shared" si="20"/>
        <v>#REF!</v>
      </c>
      <c r="G48" s="191" t="e">
        <f t="shared" si="20"/>
        <v>#REF!</v>
      </c>
      <c r="H48" s="189" t="e">
        <f>H49+H50+H53-1</f>
        <v>#REF!</v>
      </c>
      <c r="I48" s="190" t="e">
        <f>I49+I50+I53-1</f>
        <v>#REF!</v>
      </c>
      <c r="J48" s="190">
        <f t="shared" si="20"/>
        <v>0</v>
      </c>
      <c r="K48" s="192" t="e">
        <f>K49+K53</f>
        <v>#REF!</v>
      </c>
      <c r="L48" s="193" t="e">
        <f t="shared" ref="L48:W48" si="21">L49+L50+L53</f>
        <v>#REF!</v>
      </c>
      <c r="M48" s="190" t="e">
        <f t="shared" si="21"/>
        <v>#REF!</v>
      </c>
      <c r="N48" s="190" t="e">
        <f t="shared" si="21"/>
        <v>#REF!</v>
      </c>
      <c r="O48" s="192" t="e">
        <f t="shared" si="21"/>
        <v>#REF!</v>
      </c>
      <c r="P48" s="268">
        <v>24336.959999999999</v>
      </c>
      <c r="Q48" s="269">
        <v>24336.959999999999</v>
      </c>
      <c r="R48" s="269">
        <v>0</v>
      </c>
      <c r="S48" s="273">
        <v>0</v>
      </c>
      <c r="T48" s="193">
        <f t="shared" si="21"/>
        <v>32547</v>
      </c>
      <c r="U48" s="190">
        <f t="shared" si="21"/>
        <v>32547</v>
      </c>
      <c r="V48" s="190">
        <f t="shared" si="21"/>
        <v>0</v>
      </c>
      <c r="W48" s="192">
        <f t="shared" si="21"/>
        <v>0</v>
      </c>
    </row>
    <row r="49" spans="1:23" ht="16.5">
      <c r="A49" s="84"/>
      <c r="B49" s="210" t="s">
        <v>202</v>
      </c>
      <c r="C49" s="231" t="s">
        <v>203</v>
      </c>
      <c r="D49" s="212" t="e">
        <f>SUM(E49:G49)</f>
        <v>#REF!</v>
      </c>
      <c r="E49" s="213">
        <v>15307.52</v>
      </c>
      <c r="F49" s="213" t="e">
        <f>'[1]4.Služby občanov'!#REF!</f>
        <v>#REF!</v>
      </c>
      <c r="G49" s="214" t="e">
        <f>'[1]4.Služby občanov'!#REF!</f>
        <v>#REF!</v>
      </c>
      <c r="H49" s="212" t="e">
        <f>SUM(I49:K49)</f>
        <v>#REF!</v>
      </c>
      <c r="I49" s="213">
        <v>26456</v>
      </c>
      <c r="J49" s="213">
        <v>0</v>
      </c>
      <c r="K49" s="215" t="e">
        <f>'[1]4.Služby občanov'!#REF!</f>
        <v>#REF!</v>
      </c>
      <c r="L49" s="216" t="e">
        <f>SUM(M49:O49)</f>
        <v>#REF!</v>
      </c>
      <c r="M49" s="213" t="e">
        <f>'[1]4.Služby občanov'!#REF!</f>
        <v>#REF!</v>
      </c>
      <c r="N49" s="213" t="e">
        <f>'[1]4.Služby občanov'!#REF!</f>
        <v>#REF!</v>
      </c>
      <c r="O49" s="215" t="e">
        <f>'[1]4.Služby občanov'!#REF!</f>
        <v>#REF!</v>
      </c>
      <c r="P49" s="260">
        <v>8958.27</v>
      </c>
      <c r="Q49" s="261">
        <v>8958.27</v>
      </c>
      <c r="R49" s="261">
        <v>0</v>
      </c>
      <c r="S49" s="262">
        <v>0</v>
      </c>
      <c r="T49" s="216">
        <f>SUM(U49:W49)</f>
        <v>15600</v>
      </c>
      <c r="U49" s="213">
        <f>'[1]4.Služby občanov'!$H$4</f>
        <v>15600</v>
      </c>
      <c r="V49" s="213">
        <f>'[1]4.Služby občanov'!$I$4</f>
        <v>0</v>
      </c>
      <c r="W49" s="215">
        <f>'[1]4.Služby občanov'!$J$4</f>
        <v>0</v>
      </c>
    </row>
    <row r="50" spans="1:23" ht="15.75">
      <c r="A50" s="116"/>
      <c r="B50" s="210" t="s">
        <v>204</v>
      </c>
      <c r="C50" s="226" t="s">
        <v>205</v>
      </c>
      <c r="D50" s="212" t="e">
        <f t="shared" ref="D50:W50" si="22">SUM(D51:D52)</f>
        <v>#REF!</v>
      </c>
      <c r="E50" s="213">
        <f t="shared" si="22"/>
        <v>23245.5</v>
      </c>
      <c r="F50" s="213" t="e">
        <f t="shared" si="22"/>
        <v>#REF!</v>
      </c>
      <c r="G50" s="214" t="e">
        <f t="shared" si="22"/>
        <v>#REF!</v>
      </c>
      <c r="H50" s="212" t="e">
        <f t="shared" si="22"/>
        <v>#REF!</v>
      </c>
      <c r="I50" s="213" t="e">
        <f t="shared" si="22"/>
        <v>#REF!</v>
      </c>
      <c r="J50" s="213">
        <f t="shared" si="22"/>
        <v>0</v>
      </c>
      <c r="K50" s="215" t="e">
        <f t="shared" si="22"/>
        <v>#REF!</v>
      </c>
      <c r="L50" s="216" t="e">
        <f t="shared" si="22"/>
        <v>#REF!</v>
      </c>
      <c r="M50" s="213" t="e">
        <f t="shared" si="22"/>
        <v>#REF!</v>
      </c>
      <c r="N50" s="213" t="e">
        <f t="shared" si="22"/>
        <v>#REF!</v>
      </c>
      <c r="O50" s="215" t="e">
        <f t="shared" si="22"/>
        <v>#REF!</v>
      </c>
      <c r="P50" s="260">
        <v>15378.69</v>
      </c>
      <c r="Q50" s="261">
        <v>15378.69</v>
      </c>
      <c r="R50" s="261">
        <v>0</v>
      </c>
      <c r="S50" s="262">
        <v>0</v>
      </c>
      <c r="T50" s="216">
        <f t="shared" si="22"/>
        <v>16937</v>
      </c>
      <c r="U50" s="213">
        <f t="shared" si="22"/>
        <v>16937</v>
      </c>
      <c r="V50" s="213">
        <f t="shared" si="22"/>
        <v>0</v>
      </c>
      <c r="W50" s="215">
        <f t="shared" si="22"/>
        <v>0</v>
      </c>
    </row>
    <row r="51" spans="1:23" ht="15.75">
      <c r="A51" s="116"/>
      <c r="B51" s="91">
        <v>1</v>
      </c>
      <c r="C51" s="107" t="s">
        <v>206</v>
      </c>
      <c r="D51" s="93" t="e">
        <f>SUM(E51:G51)</f>
        <v>#REF!</v>
      </c>
      <c r="E51" s="94">
        <v>23245.5</v>
      </c>
      <c r="F51" s="94" t="e">
        <f>'[1]4.Služby občanov'!#REF!</f>
        <v>#REF!</v>
      </c>
      <c r="G51" s="95" t="e">
        <f>'[1]4.Služby občanov'!#REF!</f>
        <v>#REF!</v>
      </c>
      <c r="H51" s="93" t="e">
        <f>SUM(I51:K51)</f>
        <v>#REF!</v>
      </c>
      <c r="I51" s="94">
        <v>14579</v>
      </c>
      <c r="J51" s="94">
        <v>0</v>
      </c>
      <c r="K51" s="96" t="e">
        <f>'[1]4.Služby občanov'!#REF!</f>
        <v>#REF!</v>
      </c>
      <c r="L51" s="97" t="e">
        <f>SUM(M51:O51)</f>
        <v>#REF!</v>
      </c>
      <c r="M51" s="94" t="e">
        <f>'[1]4.Služby občanov'!#REF!</f>
        <v>#REF!</v>
      </c>
      <c r="N51" s="94" t="e">
        <f>'[1]4.Služby občanov'!#REF!</f>
        <v>#REF!</v>
      </c>
      <c r="O51" s="96" t="e">
        <f>'[1]4.Služby občanov'!#REF!</f>
        <v>#REF!</v>
      </c>
      <c r="P51" s="260">
        <v>15378.69</v>
      </c>
      <c r="Q51" s="274">
        <v>15378.69</v>
      </c>
      <c r="R51" s="274">
        <v>0</v>
      </c>
      <c r="S51" s="275">
        <v>0</v>
      </c>
      <c r="T51" s="97">
        <f>SUM(U51:W51)</f>
        <v>16737</v>
      </c>
      <c r="U51" s="94">
        <f>'[1]4.Služby občanov'!$H$18</f>
        <v>16737</v>
      </c>
      <c r="V51" s="94">
        <f>'[1]4.Služby občanov'!$I$18</f>
        <v>0</v>
      </c>
      <c r="W51" s="96">
        <f>'[1]4.Služby občanov'!$J$18</f>
        <v>0</v>
      </c>
    </row>
    <row r="52" spans="1:23" ht="15.75">
      <c r="A52" s="116"/>
      <c r="B52" s="91">
        <v>2</v>
      </c>
      <c r="C52" s="107" t="s">
        <v>207</v>
      </c>
      <c r="D52" s="93" t="e">
        <f>SUM(E52:G52)</f>
        <v>#REF!</v>
      </c>
      <c r="E52" s="94">
        <v>0</v>
      </c>
      <c r="F52" s="94" t="e">
        <f>'[1]4.Služby občanov'!#REF!</f>
        <v>#REF!</v>
      </c>
      <c r="G52" s="95" t="e">
        <f>'[1]4.Služby občanov'!#REF!</f>
        <v>#REF!</v>
      </c>
      <c r="H52" s="93" t="e">
        <f>SUM(I52:K52)</f>
        <v>#REF!</v>
      </c>
      <c r="I52" s="94" t="e">
        <f>'[1]4.Služby občanov'!#REF!</f>
        <v>#REF!</v>
      </c>
      <c r="J52" s="94">
        <v>0</v>
      </c>
      <c r="K52" s="96" t="e">
        <f>'[1]4.Služby občanov'!#REF!</f>
        <v>#REF!</v>
      </c>
      <c r="L52" s="97" t="e">
        <f>SUM(M52:O52)</f>
        <v>#REF!</v>
      </c>
      <c r="M52" s="94" t="e">
        <f>'[1]4.Služby občanov'!#REF!</f>
        <v>#REF!</v>
      </c>
      <c r="N52" s="94" t="e">
        <f>'[1]4.Služby občanov'!#REF!</f>
        <v>#REF!</v>
      </c>
      <c r="O52" s="96" t="e">
        <f>'[1]4.Služby občanov'!#REF!</f>
        <v>#REF!</v>
      </c>
      <c r="P52" s="260">
        <v>0</v>
      </c>
      <c r="Q52" s="274">
        <v>0</v>
      </c>
      <c r="R52" s="274">
        <v>0</v>
      </c>
      <c r="S52" s="275">
        <v>0</v>
      </c>
      <c r="T52" s="97">
        <f>SUM(U52:W52)</f>
        <v>200</v>
      </c>
      <c r="U52" s="94">
        <f>'[1]4.Služby občanov'!$H$26</f>
        <v>200</v>
      </c>
      <c r="V52" s="94">
        <f>'[1]4.Služby občanov'!$I$26</f>
        <v>0</v>
      </c>
      <c r="W52" s="96">
        <f>'[1]4.Služby občanov'!$J$26</f>
        <v>0</v>
      </c>
    </row>
    <row r="53" spans="1:23" ht="16.5" thickBot="1">
      <c r="A53" s="116"/>
      <c r="B53" s="234" t="s">
        <v>208</v>
      </c>
      <c r="C53" s="227" t="s">
        <v>209</v>
      </c>
      <c r="D53" s="220" t="e">
        <f>SUM(E53:G53)</f>
        <v>#REF!</v>
      </c>
      <c r="E53" s="221" t="e">
        <f>'[1]4.Služby občanov'!#REF!</f>
        <v>#REF!</v>
      </c>
      <c r="F53" s="221" t="e">
        <f>'[1]4.Služby občanov'!#REF!</f>
        <v>#REF!</v>
      </c>
      <c r="G53" s="222" t="e">
        <f>'[1]4.Služby občanov'!#REF!</f>
        <v>#REF!</v>
      </c>
      <c r="H53" s="228" t="e">
        <f>SUM(I53:K53)</f>
        <v>#REF!</v>
      </c>
      <c r="I53" s="223">
        <v>0</v>
      </c>
      <c r="J53" s="223">
        <v>0</v>
      </c>
      <c r="K53" s="224" t="e">
        <f>'[1]4.Služby občanov'!#REF!</f>
        <v>#REF!</v>
      </c>
      <c r="L53" s="229" t="e">
        <f>SUM(M53:O53)</f>
        <v>#REF!</v>
      </c>
      <c r="M53" s="221" t="e">
        <f>'[1]4.Služby občanov'!#REF!</f>
        <v>#REF!</v>
      </c>
      <c r="N53" s="221" t="e">
        <f>'[1]4.Služby občanov'!#REF!</f>
        <v>#REF!</v>
      </c>
      <c r="O53" s="230" t="e">
        <f>'[1]4.Služby občanov'!#REF!</f>
        <v>#REF!</v>
      </c>
      <c r="P53" s="270">
        <v>0</v>
      </c>
      <c r="Q53" s="276">
        <v>0</v>
      </c>
      <c r="R53" s="276">
        <v>0</v>
      </c>
      <c r="S53" s="277">
        <v>0</v>
      </c>
      <c r="T53" s="229">
        <f>SUM(U53:W53)</f>
        <v>10</v>
      </c>
      <c r="U53" s="221">
        <f>'[1]4.Služby občanov'!$H$28</f>
        <v>10</v>
      </c>
      <c r="V53" s="221">
        <f>'[1]4.Služby občanov'!$I$28</f>
        <v>0</v>
      </c>
      <c r="W53" s="230">
        <f>'[1]4.Služby občanov'!$J$28</f>
        <v>0</v>
      </c>
    </row>
    <row r="54" spans="1:23" s="82" customFormat="1" ht="14.25">
      <c r="A54" s="116"/>
      <c r="B54" s="194" t="s">
        <v>210</v>
      </c>
      <c r="C54" s="198"/>
      <c r="D54" s="189" t="e">
        <f t="shared" ref="D54:W54" si="23">D55+D60+D61+D62+D67</f>
        <v>#REF!</v>
      </c>
      <c r="E54" s="190" t="e">
        <f t="shared" si="23"/>
        <v>#REF!</v>
      </c>
      <c r="F54" s="190" t="e">
        <f t="shared" si="23"/>
        <v>#REF!</v>
      </c>
      <c r="G54" s="191" t="e">
        <f t="shared" si="23"/>
        <v>#REF!</v>
      </c>
      <c r="H54" s="189" t="e">
        <f t="shared" si="23"/>
        <v>#REF!</v>
      </c>
      <c r="I54" s="190" t="e">
        <f t="shared" si="23"/>
        <v>#REF!</v>
      </c>
      <c r="J54" s="190" t="e">
        <f t="shared" si="23"/>
        <v>#REF!</v>
      </c>
      <c r="K54" s="192" t="e">
        <f t="shared" si="23"/>
        <v>#REF!</v>
      </c>
      <c r="L54" s="193" t="e">
        <f t="shared" si="23"/>
        <v>#REF!</v>
      </c>
      <c r="M54" s="190" t="e">
        <f t="shared" si="23"/>
        <v>#REF!</v>
      </c>
      <c r="N54" s="190" t="e">
        <f t="shared" si="23"/>
        <v>#REF!</v>
      </c>
      <c r="O54" s="192" t="e">
        <f t="shared" si="23"/>
        <v>#REF!</v>
      </c>
      <c r="P54" s="268">
        <v>667835.55000000005</v>
      </c>
      <c r="Q54" s="269">
        <v>666135.55000000005</v>
      </c>
      <c r="R54" s="269">
        <v>1700</v>
      </c>
      <c r="S54" s="273">
        <v>0</v>
      </c>
      <c r="T54" s="193">
        <f t="shared" si="23"/>
        <v>804654</v>
      </c>
      <c r="U54" s="190">
        <f t="shared" si="23"/>
        <v>733875</v>
      </c>
      <c r="V54" s="190">
        <f t="shared" si="23"/>
        <v>70779</v>
      </c>
      <c r="W54" s="192">
        <f t="shared" si="23"/>
        <v>0</v>
      </c>
    </row>
    <row r="55" spans="1:23" ht="15.75">
      <c r="A55" s="116"/>
      <c r="B55" s="235" t="s">
        <v>211</v>
      </c>
      <c r="C55" s="236" t="s">
        <v>212</v>
      </c>
      <c r="D55" s="212" t="e">
        <f t="shared" ref="D55:W55" si="24">SUM(D56:D59)</f>
        <v>#REF!</v>
      </c>
      <c r="E55" s="213">
        <f t="shared" si="24"/>
        <v>496158.19</v>
      </c>
      <c r="F55" s="213" t="e">
        <f t="shared" si="24"/>
        <v>#REF!</v>
      </c>
      <c r="G55" s="214" t="e">
        <f t="shared" si="24"/>
        <v>#REF!</v>
      </c>
      <c r="H55" s="212" t="e">
        <f t="shared" si="24"/>
        <v>#REF!</v>
      </c>
      <c r="I55" s="213">
        <f t="shared" si="24"/>
        <v>480129.99</v>
      </c>
      <c r="J55" s="213" t="e">
        <f t="shared" si="24"/>
        <v>#REF!</v>
      </c>
      <c r="K55" s="215" t="e">
        <f t="shared" si="24"/>
        <v>#REF!</v>
      </c>
      <c r="L55" s="216" t="e">
        <f t="shared" si="24"/>
        <v>#REF!</v>
      </c>
      <c r="M55" s="213" t="e">
        <f t="shared" si="24"/>
        <v>#REF!</v>
      </c>
      <c r="N55" s="213" t="e">
        <f t="shared" si="24"/>
        <v>#REF!</v>
      </c>
      <c r="O55" s="215" t="e">
        <f t="shared" si="24"/>
        <v>#REF!</v>
      </c>
      <c r="P55" s="260">
        <v>463317.1</v>
      </c>
      <c r="Q55" s="261">
        <v>461617.1</v>
      </c>
      <c r="R55" s="261">
        <v>1700</v>
      </c>
      <c r="S55" s="262">
        <v>0</v>
      </c>
      <c r="T55" s="216">
        <f t="shared" si="24"/>
        <v>475083</v>
      </c>
      <c r="U55" s="213">
        <f t="shared" si="24"/>
        <v>468983</v>
      </c>
      <c r="V55" s="213">
        <f t="shared" si="24"/>
        <v>6100</v>
      </c>
      <c r="W55" s="215">
        <f t="shared" si="24"/>
        <v>0</v>
      </c>
    </row>
    <row r="56" spans="1:23" ht="15.75">
      <c r="A56" s="116"/>
      <c r="B56" s="91">
        <v>1</v>
      </c>
      <c r="C56" s="107" t="s">
        <v>213</v>
      </c>
      <c r="D56" s="93" t="e">
        <f t="shared" ref="D56:D61" si="25">SUM(E56:G56)</f>
        <v>#REF!</v>
      </c>
      <c r="E56" s="94">
        <v>350478.7</v>
      </c>
      <c r="F56" s="94">
        <v>9811</v>
      </c>
      <c r="G56" s="95" t="e">
        <f>'[1]5.Bezpečnosť, právo a por.'!#REF!</f>
        <v>#REF!</v>
      </c>
      <c r="H56" s="93" t="e">
        <f t="shared" ref="H56:H66" si="26">SUM(I56:K56)</f>
        <v>#REF!</v>
      </c>
      <c r="I56" s="94">
        <v>339635.49</v>
      </c>
      <c r="J56" s="94">
        <v>10809</v>
      </c>
      <c r="K56" s="96" t="e">
        <f>'[1]5.Bezpečnosť, právo a por.'!#REF!</f>
        <v>#REF!</v>
      </c>
      <c r="L56" s="97" t="e">
        <f t="shared" ref="L56:L61" si="27">SUM(M56:O56)</f>
        <v>#REF!</v>
      </c>
      <c r="M56" s="94" t="e">
        <f>'[1]5.Bezpečnosť, právo a por.'!#REF!</f>
        <v>#REF!</v>
      </c>
      <c r="N56" s="94" t="e">
        <f>'[1]5.Bezpečnosť, právo a por.'!#REF!</f>
        <v>#REF!</v>
      </c>
      <c r="O56" s="96" t="e">
        <f>'[1]5.Bezpečnosť, právo a por.'!#REF!</f>
        <v>#REF!</v>
      </c>
      <c r="P56" s="260">
        <v>326420.21000000002</v>
      </c>
      <c r="Q56" s="263">
        <v>324720.21000000002</v>
      </c>
      <c r="R56" s="263">
        <v>1700</v>
      </c>
      <c r="S56" s="264">
        <v>0</v>
      </c>
      <c r="T56" s="97">
        <f t="shared" ref="T56:T61" si="28">SUM(U56:W56)</f>
        <v>326718</v>
      </c>
      <c r="U56" s="94">
        <f>'[1]5.Bezpečnosť, právo a por.'!$H$5</f>
        <v>326718</v>
      </c>
      <c r="V56" s="94">
        <f>'[1]5.Bezpečnosť, právo a por.'!$I$5</f>
        <v>0</v>
      </c>
      <c r="W56" s="96">
        <f>'[1]5.Bezpečnosť, právo a por.'!$J$5</f>
        <v>0</v>
      </c>
    </row>
    <row r="57" spans="1:23" ht="15.75">
      <c r="A57" s="84"/>
      <c r="B57" s="91">
        <v>2</v>
      </c>
      <c r="C57" s="107" t="s">
        <v>214</v>
      </c>
      <c r="D57" s="93" t="e">
        <f t="shared" si="25"/>
        <v>#REF!</v>
      </c>
      <c r="E57" s="94">
        <v>69112.490000000005</v>
      </c>
      <c r="F57" s="94"/>
      <c r="G57" s="95" t="e">
        <f>'[1]5.Bezpečnosť, právo a por.'!#REF!</f>
        <v>#REF!</v>
      </c>
      <c r="H57" s="93" t="e">
        <f t="shared" si="26"/>
        <v>#REF!</v>
      </c>
      <c r="I57" s="94">
        <v>62503.5</v>
      </c>
      <c r="J57" s="94">
        <v>17528</v>
      </c>
      <c r="K57" s="96" t="e">
        <f>'[1]5.Bezpečnosť, právo a por.'!#REF!</f>
        <v>#REF!</v>
      </c>
      <c r="L57" s="97" t="e">
        <f t="shared" si="27"/>
        <v>#REF!</v>
      </c>
      <c r="M57" s="94" t="e">
        <f>'[1]5.Bezpečnosť, právo a por.'!#REF!</f>
        <v>#REF!</v>
      </c>
      <c r="N57" s="94" t="e">
        <f>'[1]5.Bezpečnosť, právo a por.'!#REF!</f>
        <v>#REF!</v>
      </c>
      <c r="O57" s="96" t="e">
        <f>'[1]5.Bezpečnosť, právo a por.'!#REF!</f>
        <v>#REF!</v>
      </c>
      <c r="P57" s="260">
        <v>63166.06</v>
      </c>
      <c r="Q57" s="263">
        <v>63166.06</v>
      </c>
      <c r="R57" s="263">
        <v>0</v>
      </c>
      <c r="S57" s="264">
        <v>0</v>
      </c>
      <c r="T57" s="97">
        <f t="shared" si="28"/>
        <v>70911</v>
      </c>
      <c r="U57" s="94">
        <f>'[1]5.Bezpečnosť, právo a por.'!$H$49</f>
        <v>67861</v>
      </c>
      <c r="V57" s="94">
        <f>'[1]5.Bezpečnosť, právo a por.'!$I$49</f>
        <v>3050</v>
      </c>
      <c r="W57" s="96">
        <f>'[1]5.Bezpečnosť, právo a por.'!$J$49</f>
        <v>0</v>
      </c>
    </row>
    <row r="58" spans="1:23" ht="15.75">
      <c r="A58" s="108"/>
      <c r="B58" s="91">
        <v>3</v>
      </c>
      <c r="C58" s="107" t="s">
        <v>215</v>
      </c>
      <c r="D58" s="93" t="e">
        <f t="shared" si="25"/>
        <v>#REF!</v>
      </c>
      <c r="E58" s="94">
        <v>37000</v>
      </c>
      <c r="F58" s="94"/>
      <c r="G58" s="95" t="e">
        <f>'[1]5.Bezpečnosť, právo a por.'!#REF!</f>
        <v>#REF!</v>
      </c>
      <c r="H58" s="93" t="e">
        <f t="shared" si="26"/>
        <v>#REF!</v>
      </c>
      <c r="I58" s="94">
        <v>37892.5</v>
      </c>
      <c r="J58" s="94">
        <v>0</v>
      </c>
      <c r="K58" s="96" t="e">
        <f>'[1]5.Bezpečnosť, právo a por.'!#REF!</f>
        <v>#REF!</v>
      </c>
      <c r="L58" s="97" t="e">
        <f t="shared" si="27"/>
        <v>#REF!</v>
      </c>
      <c r="M58" s="94" t="e">
        <f>'[1]5.Bezpečnosť, právo a por.'!#REF!</f>
        <v>#REF!</v>
      </c>
      <c r="N58" s="94" t="e">
        <f>'[1]5.Bezpečnosť, právo a por.'!#REF!</f>
        <v>#REF!</v>
      </c>
      <c r="O58" s="96" t="e">
        <f>'[1]5.Bezpečnosť, právo a por.'!#REF!</f>
        <v>#REF!</v>
      </c>
      <c r="P58" s="260">
        <v>35909.43</v>
      </c>
      <c r="Q58" s="263">
        <v>35909.43</v>
      </c>
      <c r="R58" s="263">
        <v>0</v>
      </c>
      <c r="S58" s="264">
        <v>0</v>
      </c>
      <c r="T58" s="97">
        <f t="shared" si="28"/>
        <v>39937</v>
      </c>
      <c r="U58" s="94">
        <f>'[1]5.Bezpečnosť, právo a por.'!$H$66</f>
        <v>36887</v>
      </c>
      <c r="V58" s="94">
        <f>'[1]5.Bezpečnosť, právo a por.'!$I$65</f>
        <v>3050</v>
      </c>
      <c r="W58" s="96">
        <f>'[1]5.Bezpečnosť, právo a por.'!$J$65</f>
        <v>0</v>
      </c>
    </row>
    <row r="59" spans="1:23" ht="15.75">
      <c r="A59" s="108"/>
      <c r="B59" s="91">
        <v>4</v>
      </c>
      <c r="C59" s="107" t="s">
        <v>216</v>
      </c>
      <c r="D59" s="93" t="e">
        <f t="shared" si="25"/>
        <v>#REF!</v>
      </c>
      <c r="E59" s="94">
        <v>39567</v>
      </c>
      <c r="F59" s="94" t="e">
        <f>'[1]5.Bezpečnosť, právo a por.'!#REF!</f>
        <v>#REF!</v>
      </c>
      <c r="G59" s="95" t="e">
        <f>'[1]5.Bezpečnosť, právo a por.'!#REF!</f>
        <v>#REF!</v>
      </c>
      <c r="H59" s="93" t="e">
        <f t="shared" si="26"/>
        <v>#REF!</v>
      </c>
      <c r="I59" s="94">
        <v>40098.5</v>
      </c>
      <c r="J59" s="94" t="e">
        <f>'[1]5.Bezpečnosť, právo a por.'!#REF!</f>
        <v>#REF!</v>
      </c>
      <c r="K59" s="96" t="e">
        <f>'[1]5.Bezpečnosť, právo a por.'!#REF!</f>
        <v>#REF!</v>
      </c>
      <c r="L59" s="97" t="e">
        <f t="shared" si="27"/>
        <v>#REF!</v>
      </c>
      <c r="M59" s="94" t="e">
        <f>'[1]5.Bezpečnosť, právo a por.'!#REF!</f>
        <v>#REF!</v>
      </c>
      <c r="N59" s="94" t="e">
        <f>'[1]5.Bezpečnosť, právo a por.'!#REF!</f>
        <v>#REF!</v>
      </c>
      <c r="O59" s="96" t="e">
        <f>'[1]5.Bezpečnosť, právo a por.'!#REF!</f>
        <v>#REF!</v>
      </c>
      <c r="P59" s="260">
        <v>37821.4</v>
      </c>
      <c r="Q59" s="263">
        <v>37821.4</v>
      </c>
      <c r="R59" s="263">
        <v>0</v>
      </c>
      <c r="S59" s="264">
        <v>0</v>
      </c>
      <c r="T59" s="97">
        <f t="shared" si="28"/>
        <v>37517</v>
      </c>
      <c r="U59" s="94">
        <f>'[1]5.Bezpečnosť, právo a por.'!$H$69</f>
        <v>37517</v>
      </c>
      <c r="V59" s="94">
        <f>'[1]5.Bezpečnosť, právo a por.'!$I$69</f>
        <v>0</v>
      </c>
      <c r="W59" s="96">
        <f>'[1]5.Bezpečnosť, právo a por.'!$J$68</f>
        <v>0</v>
      </c>
    </row>
    <row r="60" spans="1:23" ht="16.5">
      <c r="A60" s="84"/>
      <c r="B60" s="235" t="s">
        <v>217</v>
      </c>
      <c r="C60" s="231" t="s">
        <v>218</v>
      </c>
      <c r="D60" s="212" t="e">
        <f t="shared" si="25"/>
        <v>#REF!</v>
      </c>
      <c r="E60" s="213" t="e">
        <f>'[1]5.Bezpečnosť, právo a por.'!#REF!</f>
        <v>#REF!</v>
      </c>
      <c r="F60" s="213" t="e">
        <f>'[1]5.Bezpečnosť, právo a por.'!#REF!</f>
        <v>#REF!</v>
      </c>
      <c r="G60" s="214" t="e">
        <f>'[1]5.Bezpečnosť, právo a por.'!#REF!</f>
        <v>#REF!</v>
      </c>
      <c r="H60" s="212" t="e">
        <f t="shared" si="26"/>
        <v>#REF!</v>
      </c>
      <c r="I60" s="213">
        <v>0</v>
      </c>
      <c r="J60" s="213">
        <v>0</v>
      </c>
      <c r="K60" s="215" t="e">
        <f>'[1]5.Bezpečnosť, právo a por.'!#REF!</f>
        <v>#REF!</v>
      </c>
      <c r="L60" s="216" t="e">
        <f t="shared" si="27"/>
        <v>#REF!</v>
      </c>
      <c r="M60" s="213" t="e">
        <f>'[1]5.Bezpečnosť, právo a por.'!#REF!</f>
        <v>#REF!</v>
      </c>
      <c r="N60" s="213" t="e">
        <f>'[1]5.Bezpečnosť, právo a por.'!#REF!</f>
        <v>#REF!</v>
      </c>
      <c r="O60" s="215" t="e">
        <f>'[1]5.Bezpečnosť, právo a por.'!#REF!</f>
        <v>#REF!</v>
      </c>
      <c r="P60" s="260">
        <v>0</v>
      </c>
      <c r="Q60" s="261">
        <v>0</v>
      </c>
      <c r="R60" s="261">
        <v>0</v>
      </c>
      <c r="S60" s="262">
        <v>0</v>
      </c>
      <c r="T60" s="216">
        <f t="shared" si="28"/>
        <v>0</v>
      </c>
      <c r="U60" s="213">
        <f>'[1]5.Bezpečnosť, právo a por.'!$H$77</f>
        <v>0</v>
      </c>
      <c r="V60" s="213"/>
      <c r="W60" s="215">
        <f>'[1]5.Bezpečnosť, právo a por.'!$J$76</f>
        <v>0</v>
      </c>
    </row>
    <row r="61" spans="1:23" ht="16.5">
      <c r="A61" s="84"/>
      <c r="B61" s="235" t="s">
        <v>219</v>
      </c>
      <c r="C61" s="231" t="s">
        <v>220</v>
      </c>
      <c r="D61" s="212" t="e">
        <f t="shared" si="25"/>
        <v>#REF!</v>
      </c>
      <c r="E61" s="213">
        <v>1286</v>
      </c>
      <c r="F61" s="213" t="e">
        <f>'[1]5.Bezpečnosť, právo a por.'!#REF!</f>
        <v>#REF!</v>
      </c>
      <c r="G61" s="214" t="e">
        <f>'[1]5.Bezpečnosť, právo a por.'!#REF!</f>
        <v>#REF!</v>
      </c>
      <c r="H61" s="212" t="e">
        <f t="shared" si="26"/>
        <v>#REF!</v>
      </c>
      <c r="I61" s="213">
        <v>797</v>
      </c>
      <c r="J61" s="213">
        <v>0</v>
      </c>
      <c r="K61" s="215" t="e">
        <f>'[1]5.Bezpečnosť, právo a por.'!#REF!</f>
        <v>#REF!</v>
      </c>
      <c r="L61" s="216" t="e">
        <f t="shared" si="27"/>
        <v>#REF!</v>
      </c>
      <c r="M61" s="213" t="e">
        <f>'[1]5.Bezpečnosť, právo a por.'!#REF!</f>
        <v>#REF!</v>
      </c>
      <c r="N61" s="213" t="e">
        <f>'[1]5.Bezpečnosť, právo a por.'!#REF!</f>
        <v>#REF!</v>
      </c>
      <c r="O61" s="215" t="e">
        <f>'[1]5.Bezpečnosť, právo a por.'!#REF!</f>
        <v>#REF!</v>
      </c>
      <c r="P61" s="260">
        <v>914.32</v>
      </c>
      <c r="Q61" s="261">
        <v>914.32</v>
      </c>
      <c r="R61" s="261">
        <v>0</v>
      </c>
      <c r="S61" s="262">
        <v>0</v>
      </c>
      <c r="T61" s="216">
        <f t="shared" si="28"/>
        <v>1650</v>
      </c>
      <c r="U61" s="213">
        <f>'[1]5.Bezpečnosť, právo a por.'!$H$79</f>
        <v>1650</v>
      </c>
      <c r="V61" s="213">
        <f>'[1]5.Bezpečnosť, právo a por.'!$I$78</f>
        <v>0</v>
      </c>
      <c r="W61" s="215">
        <f>'[1]5.Bezpečnosť, právo a por.'!$J$78</f>
        <v>0</v>
      </c>
    </row>
    <row r="62" spans="1:23" ht="15.75">
      <c r="A62" s="84"/>
      <c r="B62" s="235" t="s">
        <v>221</v>
      </c>
      <c r="C62" s="226" t="s">
        <v>222</v>
      </c>
      <c r="D62" s="212" t="e">
        <f>SUM(D63:D66)</f>
        <v>#REF!</v>
      </c>
      <c r="E62" s="213">
        <f>SUM(E63:E66)</f>
        <v>255279.5</v>
      </c>
      <c r="F62" s="213" t="e">
        <f>SUM(F63:F66)</f>
        <v>#REF!</v>
      </c>
      <c r="G62" s="214" t="e">
        <f>SUM(G63:G66)</f>
        <v>#REF!</v>
      </c>
      <c r="H62" s="212" t="e">
        <f t="shared" si="26"/>
        <v>#REF!</v>
      </c>
      <c r="I62" s="213">
        <f t="shared" ref="I62:W62" si="29">SUM(I63:I66)</f>
        <v>270995.5</v>
      </c>
      <c r="J62" s="213">
        <f t="shared" si="29"/>
        <v>0</v>
      </c>
      <c r="K62" s="215" t="e">
        <f t="shared" si="29"/>
        <v>#REF!</v>
      </c>
      <c r="L62" s="216" t="e">
        <f t="shared" si="29"/>
        <v>#REF!</v>
      </c>
      <c r="M62" s="213" t="e">
        <f t="shared" si="29"/>
        <v>#REF!</v>
      </c>
      <c r="N62" s="213" t="e">
        <f t="shared" si="29"/>
        <v>#REF!</v>
      </c>
      <c r="O62" s="215" t="e">
        <f t="shared" si="29"/>
        <v>#REF!</v>
      </c>
      <c r="P62" s="260">
        <v>203577.43</v>
      </c>
      <c r="Q62" s="261">
        <v>203577.43</v>
      </c>
      <c r="R62" s="261">
        <v>0</v>
      </c>
      <c r="S62" s="262">
        <v>0</v>
      </c>
      <c r="T62" s="216">
        <f t="shared" si="29"/>
        <v>326621</v>
      </c>
      <c r="U62" s="213">
        <f t="shared" si="29"/>
        <v>261942</v>
      </c>
      <c r="V62" s="213">
        <f t="shared" si="29"/>
        <v>64679</v>
      </c>
      <c r="W62" s="215">
        <f t="shared" si="29"/>
        <v>0</v>
      </c>
    </row>
    <row r="63" spans="1:23" ht="15.75">
      <c r="A63" s="84"/>
      <c r="B63" s="91">
        <v>1</v>
      </c>
      <c r="C63" s="107" t="s">
        <v>223</v>
      </c>
      <c r="D63" s="93" t="e">
        <f>SUM(E63:G63)</f>
        <v>#REF!</v>
      </c>
      <c r="E63" s="94">
        <v>0</v>
      </c>
      <c r="F63" s="94" t="e">
        <f>'[1]5.Bezpečnosť, právo a por.'!#REF!</f>
        <v>#REF!</v>
      </c>
      <c r="G63" s="95" t="e">
        <f>'[1]5.Bezpečnosť, právo a por.'!#REF!</f>
        <v>#REF!</v>
      </c>
      <c r="H63" s="93" t="e">
        <f t="shared" si="26"/>
        <v>#REF!</v>
      </c>
      <c r="I63" s="94">
        <v>0</v>
      </c>
      <c r="J63" s="94">
        <v>0</v>
      </c>
      <c r="K63" s="96" t="e">
        <f>'[1]5.Bezpečnosť, právo a por.'!#REF!</f>
        <v>#REF!</v>
      </c>
      <c r="L63" s="97" t="e">
        <f>SUM(M63:O63)</f>
        <v>#REF!</v>
      </c>
      <c r="M63" s="94" t="e">
        <f>'[1]5.Bezpečnosť, právo a por.'!#REF!</f>
        <v>#REF!</v>
      </c>
      <c r="N63" s="94" t="e">
        <f>'[1]5.Bezpečnosť, právo a por.'!#REF!</f>
        <v>#REF!</v>
      </c>
      <c r="O63" s="96" t="e">
        <f>'[1]5.Bezpečnosť, právo a por.'!#REF!</f>
        <v>#REF!</v>
      </c>
      <c r="P63" s="260">
        <v>0</v>
      </c>
      <c r="Q63" s="263">
        <v>0</v>
      </c>
      <c r="R63" s="263">
        <v>0</v>
      </c>
      <c r="S63" s="264">
        <v>0</v>
      </c>
      <c r="T63" s="97">
        <f>SUM(U63:W63)</f>
        <v>251721</v>
      </c>
      <c r="U63" s="94">
        <f>'[1]5.Bezpečnosť, právo a por.'!$H$95</f>
        <v>187042</v>
      </c>
      <c r="V63" s="94">
        <f>'[1]5.Bezpečnosť, právo a por.'!$I$94</f>
        <v>64679</v>
      </c>
      <c r="W63" s="96">
        <f>'[1]5.Bezpečnosť, právo a por.'!$J$94</f>
        <v>0</v>
      </c>
    </row>
    <row r="64" spans="1:23" ht="15.75">
      <c r="A64" s="84"/>
      <c r="B64" s="91">
        <v>2</v>
      </c>
      <c r="C64" s="107" t="s">
        <v>224</v>
      </c>
      <c r="D64" s="93" t="e">
        <f>SUM(E64:G64)</f>
        <v>#REF!</v>
      </c>
      <c r="E64" s="94">
        <v>57400.5</v>
      </c>
      <c r="F64" s="94" t="e">
        <f>'[1]5.Bezpečnosť, právo a por.'!#REF!</f>
        <v>#REF!</v>
      </c>
      <c r="G64" s="95" t="e">
        <f>'[1]5.Bezpečnosť, právo a por.'!#REF!</f>
        <v>#REF!</v>
      </c>
      <c r="H64" s="93" t="e">
        <f t="shared" si="26"/>
        <v>#REF!</v>
      </c>
      <c r="I64" s="94">
        <v>37515</v>
      </c>
      <c r="J64" s="94">
        <v>0</v>
      </c>
      <c r="K64" s="96" t="e">
        <f>'[1]5.Bezpečnosť, právo a por.'!#REF!</f>
        <v>#REF!</v>
      </c>
      <c r="L64" s="97" t="e">
        <f>SUM(M64:O64)</f>
        <v>#REF!</v>
      </c>
      <c r="M64" s="94">
        <v>42145</v>
      </c>
      <c r="N64" s="94" t="e">
        <f>'[1]5.Bezpečnosť, právo a por.'!#REF!</f>
        <v>#REF!</v>
      </c>
      <c r="O64" s="96" t="e">
        <f>'[1]5.Bezpečnosť, právo a por.'!#REF!</f>
        <v>#REF!</v>
      </c>
      <c r="P64" s="260">
        <v>32015.58</v>
      </c>
      <c r="Q64" s="263">
        <v>32015.58</v>
      </c>
      <c r="R64" s="263">
        <v>0</v>
      </c>
      <c r="S64" s="264">
        <v>0</v>
      </c>
      <c r="T64" s="97">
        <f>SUM(U64:W64)</f>
        <v>74900</v>
      </c>
      <c r="U64" s="94">
        <f>'[1]5.Bezpečnosť, právo a por.'!$H$100</f>
        <v>74900</v>
      </c>
      <c r="V64" s="94"/>
      <c r="W64" s="96">
        <f>'[1]5.Bezpečnosť, právo a por.'!$J$96</f>
        <v>0</v>
      </c>
    </row>
    <row r="65" spans="1:23" ht="15.75">
      <c r="A65" s="84"/>
      <c r="B65" s="91">
        <v>3</v>
      </c>
      <c r="C65" s="107" t="s">
        <v>225</v>
      </c>
      <c r="D65" s="93" t="e">
        <f>SUM(E65:G65)</f>
        <v>#REF!</v>
      </c>
      <c r="E65" s="94">
        <v>197723</v>
      </c>
      <c r="F65" s="94" t="e">
        <f>'[1]5.Bezpečnosť, právo a por.'!#REF!</f>
        <v>#REF!</v>
      </c>
      <c r="G65" s="95" t="e">
        <f>'[1]5.Bezpečnosť, právo a por.'!#REF!</f>
        <v>#REF!</v>
      </c>
      <c r="H65" s="93" t="e">
        <f t="shared" si="26"/>
        <v>#REF!</v>
      </c>
      <c r="I65" s="94">
        <v>233480.5</v>
      </c>
      <c r="J65" s="94">
        <v>0</v>
      </c>
      <c r="K65" s="96" t="e">
        <f>'[1]5.Bezpečnosť, právo a por.'!#REF!</f>
        <v>#REF!</v>
      </c>
      <c r="L65" s="97" t="e">
        <f>SUM(M65:O65)</f>
        <v>#REF!</v>
      </c>
      <c r="M65" s="94" t="e">
        <f>'[1]5.Bezpečnosť, právo a por.'!#REF!</f>
        <v>#REF!</v>
      </c>
      <c r="N65" s="94" t="e">
        <f>'[1]5.Bezpečnosť, právo a por.'!#REF!</f>
        <v>#REF!</v>
      </c>
      <c r="O65" s="96" t="e">
        <f>'[1]5.Bezpečnosť, právo a por.'!#REF!</f>
        <v>#REF!</v>
      </c>
      <c r="P65" s="260">
        <v>171561.85</v>
      </c>
      <c r="Q65" s="263">
        <v>171561.85</v>
      </c>
      <c r="R65" s="263">
        <v>0</v>
      </c>
      <c r="S65" s="264">
        <v>0</v>
      </c>
      <c r="T65" s="97">
        <f>SUM(U65:W65)</f>
        <v>0</v>
      </c>
      <c r="U65" s="94">
        <f>'[1]5.Bezpečnosť, právo a por.'!$H$102</f>
        <v>0</v>
      </c>
      <c r="V65" s="94">
        <f>'[1]5.Bezpečnosť, právo a por.'!$I$101</f>
        <v>0</v>
      </c>
      <c r="W65" s="96">
        <f>'[1]5.Bezpečnosť, právo a por.'!$J$101</f>
        <v>0</v>
      </c>
    </row>
    <row r="66" spans="1:23" ht="15.75">
      <c r="A66" s="84"/>
      <c r="B66" s="91">
        <v>4</v>
      </c>
      <c r="C66" s="107" t="s">
        <v>226</v>
      </c>
      <c r="D66" s="93" t="e">
        <f>SUM(E66:G66)</f>
        <v>#REF!</v>
      </c>
      <c r="E66" s="94">
        <v>156</v>
      </c>
      <c r="F66" s="94" t="e">
        <f>'[1]5.Bezpečnosť, právo a por.'!#REF!</f>
        <v>#REF!</v>
      </c>
      <c r="G66" s="95" t="e">
        <f>'[1]5.Bezpečnosť, právo a por.'!#REF!</f>
        <v>#REF!</v>
      </c>
      <c r="H66" s="93" t="e">
        <f t="shared" si="26"/>
        <v>#REF!</v>
      </c>
      <c r="I66" s="94">
        <v>0</v>
      </c>
      <c r="J66" s="94">
        <v>0</v>
      </c>
      <c r="K66" s="96" t="e">
        <f>'[1]5.Bezpečnosť, právo a por.'!#REF!</f>
        <v>#REF!</v>
      </c>
      <c r="L66" s="97" t="e">
        <f>SUM(M66:O66)</f>
        <v>#REF!</v>
      </c>
      <c r="M66" s="94">
        <v>0</v>
      </c>
      <c r="N66" s="94" t="e">
        <f>'[1]5.Bezpečnosť, právo a por.'!#REF!</f>
        <v>#REF!</v>
      </c>
      <c r="O66" s="96" t="e">
        <f>'[1]5.Bezpečnosť, právo a por.'!#REF!</f>
        <v>#REF!</v>
      </c>
      <c r="P66" s="260">
        <v>0</v>
      </c>
      <c r="Q66" s="263">
        <v>0</v>
      </c>
      <c r="R66" s="263">
        <v>0</v>
      </c>
      <c r="S66" s="264">
        <v>0</v>
      </c>
      <c r="T66" s="97">
        <f>SUM(U66:W66)</f>
        <v>0</v>
      </c>
      <c r="U66" s="94">
        <f>'[1]5.Bezpečnosť, právo a por.'!$H$105</f>
        <v>0</v>
      </c>
      <c r="V66" s="94">
        <f>'[1]5.Bezpečnosť, právo a por.'!$I$104</f>
        <v>0</v>
      </c>
      <c r="W66" s="96">
        <f>'[1]5.Bezpečnosť, právo a por.'!$J$104</f>
        <v>0</v>
      </c>
    </row>
    <row r="67" spans="1:23" ht="15.75">
      <c r="A67" s="116"/>
      <c r="B67" s="235" t="s">
        <v>227</v>
      </c>
      <c r="C67" s="237" t="s">
        <v>228</v>
      </c>
      <c r="D67" s="212" t="e">
        <f t="shared" ref="D67:W67" si="30">SUM(D68:D69)</f>
        <v>#REF!</v>
      </c>
      <c r="E67" s="213">
        <f t="shared" si="30"/>
        <v>1324</v>
      </c>
      <c r="F67" s="213" t="e">
        <f t="shared" si="30"/>
        <v>#REF!</v>
      </c>
      <c r="G67" s="214" t="e">
        <f t="shared" si="30"/>
        <v>#REF!</v>
      </c>
      <c r="H67" s="212" t="e">
        <f t="shared" si="30"/>
        <v>#REF!</v>
      </c>
      <c r="I67" s="213" t="e">
        <f t="shared" si="30"/>
        <v>#REF!</v>
      </c>
      <c r="J67" s="213">
        <f t="shared" si="30"/>
        <v>0</v>
      </c>
      <c r="K67" s="215" t="e">
        <f t="shared" si="30"/>
        <v>#REF!</v>
      </c>
      <c r="L67" s="216" t="e">
        <f t="shared" si="30"/>
        <v>#REF!</v>
      </c>
      <c r="M67" s="213" t="e">
        <f t="shared" si="30"/>
        <v>#REF!</v>
      </c>
      <c r="N67" s="213" t="e">
        <f t="shared" si="30"/>
        <v>#REF!</v>
      </c>
      <c r="O67" s="215" t="e">
        <f t="shared" si="30"/>
        <v>#REF!</v>
      </c>
      <c r="P67" s="260">
        <v>26.7</v>
      </c>
      <c r="Q67" s="261">
        <v>26.7</v>
      </c>
      <c r="R67" s="261">
        <v>0</v>
      </c>
      <c r="S67" s="262">
        <v>0</v>
      </c>
      <c r="T67" s="216">
        <f t="shared" si="30"/>
        <v>1300</v>
      </c>
      <c r="U67" s="213">
        <f t="shared" si="30"/>
        <v>1300</v>
      </c>
      <c r="V67" s="213">
        <f t="shared" si="30"/>
        <v>0</v>
      </c>
      <c r="W67" s="215">
        <f t="shared" si="30"/>
        <v>0</v>
      </c>
    </row>
    <row r="68" spans="1:23" ht="15.75">
      <c r="A68" s="116"/>
      <c r="B68" s="91">
        <v>1</v>
      </c>
      <c r="C68" s="107" t="s">
        <v>229</v>
      </c>
      <c r="D68" s="93" t="e">
        <f>SUM(E68:G68)</f>
        <v>#REF!</v>
      </c>
      <c r="E68" s="94">
        <v>461</v>
      </c>
      <c r="F68" s="94" t="e">
        <f>'[1]5.Bezpečnosť, právo a por.'!#REF!</f>
        <v>#REF!</v>
      </c>
      <c r="G68" s="95" t="e">
        <f>'[1]5.Bezpečnosť, právo a por.'!#REF!</f>
        <v>#REF!</v>
      </c>
      <c r="H68" s="93" t="e">
        <f>SUM(I68:K68)</f>
        <v>#REF!</v>
      </c>
      <c r="I68" s="94" t="e">
        <f>'[1]5.Bezpečnosť, právo a por.'!#REF!</f>
        <v>#REF!</v>
      </c>
      <c r="J68" s="94">
        <v>0</v>
      </c>
      <c r="K68" s="96" t="e">
        <f>'[1]5.Bezpečnosť, právo a por.'!#REF!</f>
        <v>#REF!</v>
      </c>
      <c r="L68" s="97" t="e">
        <f>SUM(M68:O68)</f>
        <v>#REF!</v>
      </c>
      <c r="M68" s="94" t="e">
        <f>'[1]5.Bezpečnosť, právo a por.'!#REF!</f>
        <v>#REF!</v>
      </c>
      <c r="N68" s="94" t="e">
        <f>'[1]5.Bezpečnosť, právo a por.'!#REF!</f>
        <v>#REF!</v>
      </c>
      <c r="O68" s="96" t="e">
        <f>'[1]5.Bezpečnosť, právo a por.'!#REF!</f>
        <v>#REF!</v>
      </c>
      <c r="P68" s="260">
        <v>26.7</v>
      </c>
      <c r="Q68" s="263">
        <v>26.7</v>
      </c>
      <c r="R68" s="263">
        <v>0</v>
      </c>
      <c r="S68" s="264">
        <v>0</v>
      </c>
      <c r="T68" s="97">
        <f>SUM(U68:W68)</f>
        <v>1300</v>
      </c>
      <c r="U68" s="94">
        <f>'[1]5.Bezpečnosť, právo a por.'!$H$109</f>
        <v>1300</v>
      </c>
      <c r="V68" s="94">
        <f>'[1]5.Bezpečnosť, právo a por.'!$I$108</f>
        <v>0</v>
      </c>
      <c r="W68" s="96">
        <f>'[1]5.Bezpečnosť, právo a por.'!$J$108</f>
        <v>0</v>
      </c>
    </row>
    <row r="69" spans="1:23" ht="17.25" thickBot="1">
      <c r="A69" s="116"/>
      <c r="B69" s="101">
        <v>2</v>
      </c>
      <c r="C69" s="118" t="s">
        <v>230</v>
      </c>
      <c r="D69" s="102" t="e">
        <f>SUM(E69:G69)</f>
        <v>#REF!</v>
      </c>
      <c r="E69" s="103">
        <v>863</v>
      </c>
      <c r="F69" s="103" t="e">
        <f>'[1]5.Bezpečnosť, právo a por.'!#REF!</f>
        <v>#REF!</v>
      </c>
      <c r="G69" s="104" t="e">
        <f>'[1]5.Bezpečnosť, právo a por.'!#REF!</f>
        <v>#REF!</v>
      </c>
      <c r="H69" s="93" t="e">
        <f>SUM(I69:K69)</f>
        <v>#REF!</v>
      </c>
      <c r="I69" s="105">
        <v>0</v>
      </c>
      <c r="J69" s="105">
        <v>0</v>
      </c>
      <c r="K69" s="106" t="e">
        <f>'[1]5.Bezpečnosť, právo a por.'!#REF!</f>
        <v>#REF!</v>
      </c>
      <c r="L69" s="112" t="e">
        <f>SUM(M69:O69)</f>
        <v>#REF!</v>
      </c>
      <c r="M69" s="103" t="e">
        <f>'[1]5.Bezpečnosť, právo a por.'!#REF!</f>
        <v>#REF!</v>
      </c>
      <c r="N69" s="103" t="e">
        <f>'[1]5.Bezpečnosť, právo a por.'!#REF!</f>
        <v>#REF!</v>
      </c>
      <c r="O69" s="113" t="e">
        <f>'[1]5.Bezpečnosť, právo a por.'!#REF!</f>
        <v>#REF!</v>
      </c>
      <c r="P69" s="270">
        <v>0</v>
      </c>
      <c r="Q69" s="278">
        <v>0</v>
      </c>
      <c r="R69" s="278">
        <v>0</v>
      </c>
      <c r="S69" s="279">
        <v>0</v>
      </c>
      <c r="T69" s="112">
        <f>SUM(U69:W69)</f>
        <v>0</v>
      </c>
      <c r="U69" s="103">
        <f>'[1]5.Bezpečnosť, právo a por.'!$H$111</f>
        <v>0</v>
      </c>
      <c r="V69" s="103">
        <f>'[1]5.Bezpečnosť, právo a por.'!$I$110</f>
        <v>0</v>
      </c>
      <c r="W69" s="113">
        <f>'[1]5.Bezpečnosť, právo a por.'!$J$110</f>
        <v>0</v>
      </c>
    </row>
    <row r="70" spans="1:23" s="82" customFormat="1" ht="14.25">
      <c r="A70" s="116"/>
      <c r="B70" s="194" t="s">
        <v>231</v>
      </c>
      <c r="C70" s="195"/>
      <c r="D70" s="189" t="e">
        <f t="shared" ref="D70:W70" si="31">D71+D74+D77</f>
        <v>#REF!</v>
      </c>
      <c r="E70" s="190">
        <f t="shared" si="31"/>
        <v>702096</v>
      </c>
      <c r="F70" s="190" t="e">
        <f t="shared" si="31"/>
        <v>#REF!</v>
      </c>
      <c r="G70" s="191" t="e">
        <f t="shared" si="31"/>
        <v>#REF!</v>
      </c>
      <c r="H70" s="189" t="e">
        <f t="shared" si="31"/>
        <v>#REF!</v>
      </c>
      <c r="I70" s="190">
        <f t="shared" si="31"/>
        <v>666597</v>
      </c>
      <c r="J70" s="190" t="e">
        <f t="shared" si="31"/>
        <v>#REF!</v>
      </c>
      <c r="K70" s="192" t="e">
        <f t="shared" si="31"/>
        <v>#REF!</v>
      </c>
      <c r="L70" s="193" t="e">
        <f t="shared" si="31"/>
        <v>#REF!</v>
      </c>
      <c r="M70" s="190" t="e">
        <f t="shared" si="31"/>
        <v>#REF!</v>
      </c>
      <c r="N70" s="190" t="e">
        <f t="shared" si="31"/>
        <v>#REF!</v>
      </c>
      <c r="O70" s="192" t="e">
        <f t="shared" si="31"/>
        <v>#REF!</v>
      </c>
      <c r="P70" s="268">
        <v>698135.79</v>
      </c>
      <c r="Q70" s="269">
        <v>698135.79</v>
      </c>
      <c r="R70" s="269">
        <v>0</v>
      </c>
      <c r="S70" s="273">
        <v>0</v>
      </c>
      <c r="T70" s="193">
        <f t="shared" si="31"/>
        <v>749050</v>
      </c>
      <c r="U70" s="190">
        <f t="shared" si="31"/>
        <v>743850</v>
      </c>
      <c r="V70" s="190">
        <f t="shared" si="31"/>
        <v>5200</v>
      </c>
      <c r="W70" s="192">
        <f t="shared" si="31"/>
        <v>0</v>
      </c>
    </row>
    <row r="71" spans="1:23" ht="15.75">
      <c r="A71" s="108"/>
      <c r="B71" s="235" t="s">
        <v>232</v>
      </c>
      <c r="C71" s="237" t="s">
        <v>233</v>
      </c>
      <c r="D71" s="212" t="e">
        <f t="shared" ref="D71:W71" si="32">SUM(D72:D73)</f>
        <v>#REF!</v>
      </c>
      <c r="E71" s="213">
        <f t="shared" si="32"/>
        <v>518307</v>
      </c>
      <c r="F71" s="213" t="e">
        <f t="shared" si="32"/>
        <v>#REF!</v>
      </c>
      <c r="G71" s="214" t="e">
        <f t="shared" si="32"/>
        <v>#REF!</v>
      </c>
      <c r="H71" s="212" t="e">
        <f t="shared" si="32"/>
        <v>#REF!</v>
      </c>
      <c r="I71" s="213">
        <f t="shared" si="32"/>
        <v>514507</v>
      </c>
      <c r="J71" s="213" t="e">
        <f t="shared" si="32"/>
        <v>#REF!</v>
      </c>
      <c r="K71" s="215" t="e">
        <f t="shared" si="32"/>
        <v>#REF!</v>
      </c>
      <c r="L71" s="216" t="e">
        <f t="shared" si="32"/>
        <v>#REF!</v>
      </c>
      <c r="M71" s="213" t="e">
        <f t="shared" si="32"/>
        <v>#REF!</v>
      </c>
      <c r="N71" s="213" t="e">
        <f t="shared" si="32"/>
        <v>#REF!</v>
      </c>
      <c r="O71" s="215" t="e">
        <f t="shared" si="32"/>
        <v>#REF!</v>
      </c>
      <c r="P71" s="260">
        <v>524715.03</v>
      </c>
      <c r="Q71" s="261">
        <v>524715.03</v>
      </c>
      <c r="R71" s="261">
        <v>0</v>
      </c>
      <c r="S71" s="262">
        <v>0</v>
      </c>
      <c r="T71" s="216">
        <f t="shared" si="32"/>
        <v>564050</v>
      </c>
      <c r="U71" s="213">
        <f t="shared" si="32"/>
        <v>558850</v>
      </c>
      <c r="V71" s="213">
        <f t="shared" si="32"/>
        <v>5200</v>
      </c>
      <c r="W71" s="215">
        <f t="shared" si="32"/>
        <v>0</v>
      </c>
    </row>
    <row r="72" spans="1:23" ht="15.75">
      <c r="A72" s="84"/>
      <c r="B72" s="91">
        <v>1</v>
      </c>
      <c r="C72" s="117" t="s">
        <v>234</v>
      </c>
      <c r="D72" s="93" t="e">
        <f>SUM(E72:G72)</f>
        <v>#REF!</v>
      </c>
      <c r="E72" s="94">
        <v>278</v>
      </c>
      <c r="F72" s="94" t="e">
        <f>'[1]6.Odpadové hospodárstvo'!#REF!</f>
        <v>#REF!</v>
      </c>
      <c r="G72" s="95" t="e">
        <f>'[1]6.Odpadové hospodárstvo'!#REF!</f>
        <v>#REF!</v>
      </c>
      <c r="H72" s="93" t="e">
        <f>SUM(I72:K72)</f>
        <v>#REF!</v>
      </c>
      <c r="I72" s="94">
        <v>265</v>
      </c>
      <c r="J72" s="94" t="e">
        <f>'[1]6.Odpadové hospodárstvo'!#REF!</f>
        <v>#REF!</v>
      </c>
      <c r="K72" s="96" t="e">
        <f>'[1]6.Odpadové hospodárstvo'!#REF!</f>
        <v>#REF!</v>
      </c>
      <c r="L72" s="97" t="e">
        <f>SUM(M72:O72)</f>
        <v>#REF!</v>
      </c>
      <c r="M72" s="94" t="e">
        <f>'[1]6.Odpadové hospodárstvo'!#REF!</f>
        <v>#REF!</v>
      </c>
      <c r="N72" s="94" t="e">
        <f>'[1]6.Odpadové hospodárstvo'!#REF!</f>
        <v>#REF!</v>
      </c>
      <c r="O72" s="96" t="e">
        <f>'[1]6.Odpadové hospodárstvo'!#REF!</f>
        <v>#REF!</v>
      </c>
      <c r="P72" s="260">
        <v>287.73</v>
      </c>
      <c r="Q72" s="263">
        <v>287.73</v>
      </c>
      <c r="R72" s="263">
        <v>0</v>
      </c>
      <c r="S72" s="264">
        <v>0</v>
      </c>
      <c r="T72" s="97">
        <f>SUM(U72:W72)</f>
        <v>6050</v>
      </c>
      <c r="U72" s="94">
        <f>'[1]6.Odpadové hospodárstvo'!$H$5</f>
        <v>850</v>
      </c>
      <c r="V72" s="94">
        <f>'[1]6.Odpadové hospodárstvo'!$I$5</f>
        <v>5200</v>
      </c>
      <c r="W72" s="96">
        <f>'[1]6.Odpadové hospodárstvo'!$J$5</f>
        <v>0</v>
      </c>
    </row>
    <row r="73" spans="1:23" ht="15.75">
      <c r="A73" s="84"/>
      <c r="B73" s="91">
        <v>2</v>
      </c>
      <c r="C73" s="107" t="s">
        <v>235</v>
      </c>
      <c r="D73" s="93" t="e">
        <f>SUM(E73:G73)</f>
        <v>#REF!</v>
      </c>
      <c r="E73" s="94">
        <v>518029</v>
      </c>
      <c r="F73" s="94" t="e">
        <f>'[1]6.Odpadové hospodárstvo'!#REF!</f>
        <v>#REF!</v>
      </c>
      <c r="G73" s="95" t="e">
        <f>'[1]6.Odpadové hospodárstvo'!#REF!</f>
        <v>#REF!</v>
      </c>
      <c r="H73" s="93" t="e">
        <f>SUM(I73:K73)</f>
        <v>#REF!</v>
      </c>
      <c r="I73" s="94">
        <v>514242</v>
      </c>
      <c r="J73" s="94" t="e">
        <f>'[1]6.Odpadové hospodárstvo'!#REF!</f>
        <v>#REF!</v>
      </c>
      <c r="K73" s="96" t="e">
        <f>'[1]6.Odpadové hospodárstvo'!#REF!</f>
        <v>#REF!</v>
      </c>
      <c r="L73" s="97" t="e">
        <f>SUM(M73:O73)</f>
        <v>#REF!</v>
      </c>
      <c r="M73" s="94" t="e">
        <f>'[1]6.Odpadové hospodárstvo'!#REF!</f>
        <v>#REF!</v>
      </c>
      <c r="N73" s="94" t="e">
        <f>'[1]6.Odpadové hospodárstvo'!#REF!</f>
        <v>#REF!</v>
      </c>
      <c r="O73" s="96" t="e">
        <f>'[1]6.Odpadové hospodárstvo'!#REF!</f>
        <v>#REF!</v>
      </c>
      <c r="P73" s="260">
        <v>524427.30000000005</v>
      </c>
      <c r="Q73" s="263">
        <v>524427.30000000005</v>
      </c>
      <c r="R73" s="263">
        <v>0</v>
      </c>
      <c r="S73" s="264">
        <v>0</v>
      </c>
      <c r="T73" s="97">
        <f>SUM(U73:W73)</f>
        <v>558000</v>
      </c>
      <c r="U73" s="94">
        <f>'[1]6.Odpadové hospodárstvo'!$H$10</f>
        <v>558000</v>
      </c>
      <c r="V73" s="94">
        <f>'[1]6.Odpadové hospodárstvo'!$I$10</f>
        <v>0</v>
      </c>
      <c r="W73" s="96">
        <f>'[1]6.Odpadové hospodárstvo'!$J$10</f>
        <v>0</v>
      </c>
    </row>
    <row r="74" spans="1:23" ht="15.75">
      <c r="A74" s="84"/>
      <c r="B74" s="235" t="s">
        <v>236</v>
      </c>
      <c r="C74" s="226" t="s">
        <v>237</v>
      </c>
      <c r="D74" s="212" t="e">
        <f t="shared" ref="D74:W74" si="33">SUM(D75:D76)</f>
        <v>#REF!</v>
      </c>
      <c r="E74" s="213">
        <f t="shared" si="33"/>
        <v>107980</v>
      </c>
      <c r="F74" s="213" t="e">
        <f t="shared" si="33"/>
        <v>#REF!</v>
      </c>
      <c r="G74" s="214" t="e">
        <f t="shared" si="33"/>
        <v>#REF!</v>
      </c>
      <c r="H74" s="212" t="e">
        <f t="shared" si="33"/>
        <v>#REF!</v>
      </c>
      <c r="I74" s="213">
        <f t="shared" si="33"/>
        <v>78763</v>
      </c>
      <c r="J74" s="213" t="e">
        <f t="shared" si="33"/>
        <v>#REF!</v>
      </c>
      <c r="K74" s="215" t="e">
        <f t="shared" si="33"/>
        <v>#REF!</v>
      </c>
      <c r="L74" s="216" t="e">
        <f t="shared" si="33"/>
        <v>#REF!</v>
      </c>
      <c r="M74" s="213" t="e">
        <f t="shared" si="33"/>
        <v>#REF!</v>
      </c>
      <c r="N74" s="213" t="e">
        <f t="shared" si="33"/>
        <v>#REF!</v>
      </c>
      <c r="O74" s="215" t="e">
        <f t="shared" si="33"/>
        <v>#REF!</v>
      </c>
      <c r="P74" s="260">
        <v>94003.83</v>
      </c>
      <c r="Q74" s="261">
        <v>94003.83</v>
      </c>
      <c r="R74" s="261">
        <v>0</v>
      </c>
      <c r="S74" s="262">
        <v>0</v>
      </c>
      <c r="T74" s="216">
        <f t="shared" si="33"/>
        <v>100650</v>
      </c>
      <c r="U74" s="213">
        <f t="shared" si="33"/>
        <v>100650</v>
      </c>
      <c r="V74" s="213">
        <f t="shared" si="33"/>
        <v>0</v>
      </c>
      <c r="W74" s="215">
        <f t="shared" si="33"/>
        <v>0</v>
      </c>
    </row>
    <row r="75" spans="1:23" ht="15.75">
      <c r="A75" s="84"/>
      <c r="B75" s="91">
        <v>1</v>
      </c>
      <c r="C75" s="107" t="s">
        <v>238</v>
      </c>
      <c r="D75" s="93" t="e">
        <f>SUM(E75:G75)</f>
        <v>#REF!</v>
      </c>
      <c r="E75" s="94">
        <v>97706</v>
      </c>
      <c r="F75" s="94" t="e">
        <f>'[1]6.Odpadové hospodárstvo'!#REF!</f>
        <v>#REF!</v>
      </c>
      <c r="G75" s="95" t="e">
        <f>'[1]6.Odpadové hospodárstvo'!#REF!</f>
        <v>#REF!</v>
      </c>
      <c r="H75" s="93" t="e">
        <f>SUM(I75:K75)</f>
        <v>#REF!</v>
      </c>
      <c r="I75" s="94">
        <v>68842</v>
      </c>
      <c r="J75" s="94" t="e">
        <f>'[1]6.Odpadové hospodárstvo'!#REF!</f>
        <v>#REF!</v>
      </c>
      <c r="K75" s="96" t="e">
        <f>'[1]6.Odpadové hospodárstvo'!#REF!</f>
        <v>#REF!</v>
      </c>
      <c r="L75" s="97" t="e">
        <f>SUM(M75:O75)</f>
        <v>#REF!</v>
      </c>
      <c r="M75" s="94" t="e">
        <f>'[1]6.Odpadové hospodárstvo'!#REF!</f>
        <v>#REF!</v>
      </c>
      <c r="N75" s="94" t="e">
        <f>'[1]6.Odpadové hospodárstvo'!#REF!</f>
        <v>#REF!</v>
      </c>
      <c r="O75" s="96" t="e">
        <f>'[1]6.Odpadové hospodárstvo'!#REF!</f>
        <v>#REF!</v>
      </c>
      <c r="P75" s="260">
        <v>82086.899999999994</v>
      </c>
      <c r="Q75" s="263">
        <v>82086.899999999994</v>
      </c>
      <c r="R75" s="263">
        <v>0</v>
      </c>
      <c r="S75" s="264">
        <v>0</v>
      </c>
      <c r="T75" s="97">
        <f>SUM(U75:W75)</f>
        <v>86950</v>
      </c>
      <c r="U75" s="94">
        <f>'[1]6.Odpadové hospodárstvo'!$H$15</f>
        <v>86950</v>
      </c>
      <c r="V75" s="94">
        <f>'[1]6.Odpadové hospodárstvo'!$I$15</f>
        <v>0</v>
      </c>
      <c r="W75" s="96">
        <f>'[1]6.Odpadové hospodárstvo'!$J$15</f>
        <v>0</v>
      </c>
    </row>
    <row r="76" spans="1:23" ht="15.75">
      <c r="A76" s="84"/>
      <c r="B76" s="91">
        <v>2</v>
      </c>
      <c r="C76" s="117" t="s">
        <v>239</v>
      </c>
      <c r="D76" s="93" t="e">
        <f>SUM(E76:G76)</f>
        <v>#REF!</v>
      </c>
      <c r="E76" s="94">
        <v>10274</v>
      </c>
      <c r="F76" s="98" t="e">
        <f>'[1]6.Odpadové hospodárstvo'!#REF!</f>
        <v>#REF!</v>
      </c>
      <c r="G76" s="95" t="e">
        <f>'[1]6.Odpadové hospodárstvo'!#REF!</f>
        <v>#REF!</v>
      </c>
      <c r="H76" s="93" t="e">
        <f>SUM(I76:K76)</f>
        <v>#REF!</v>
      </c>
      <c r="I76" s="94">
        <v>9921</v>
      </c>
      <c r="J76" s="94" t="e">
        <f>'[1]6.Odpadové hospodárstvo'!#REF!</f>
        <v>#REF!</v>
      </c>
      <c r="K76" s="96" t="e">
        <f>'[1]6.Odpadové hospodárstvo'!#REF!</f>
        <v>#REF!</v>
      </c>
      <c r="L76" s="97" t="e">
        <f>SUM(M76:O76)</f>
        <v>#REF!</v>
      </c>
      <c r="M76" s="94" t="e">
        <f>'[1]6.Odpadové hospodárstvo'!#REF!</f>
        <v>#REF!</v>
      </c>
      <c r="N76" s="98" t="e">
        <f>'[1]6.Odpadové hospodárstvo'!#REF!</f>
        <v>#REF!</v>
      </c>
      <c r="O76" s="96" t="e">
        <f>'[1]6.Odpadové hospodárstvo'!#REF!</f>
        <v>#REF!</v>
      </c>
      <c r="P76" s="260">
        <v>11916.93</v>
      </c>
      <c r="Q76" s="263">
        <v>11916.93</v>
      </c>
      <c r="R76" s="263">
        <v>0</v>
      </c>
      <c r="S76" s="264">
        <v>0</v>
      </c>
      <c r="T76" s="97">
        <f>SUM(U76:W76)</f>
        <v>13700</v>
      </c>
      <c r="U76" s="94">
        <f>'[1]6.Odpadové hospodárstvo'!$H$18</f>
        <v>13700</v>
      </c>
      <c r="V76" s="98">
        <f>'[1]6.Odpadové hospodárstvo'!$I$18</f>
        <v>0</v>
      </c>
      <c r="W76" s="96">
        <f>'[1]6.Odpadové hospodárstvo'!$J$18</f>
        <v>0</v>
      </c>
    </row>
    <row r="77" spans="1:23" ht="16.5" thickBot="1">
      <c r="A77" s="84"/>
      <c r="B77" s="238" t="s">
        <v>240</v>
      </c>
      <c r="C77" s="239" t="s">
        <v>241</v>
      </c>
      <c r="D77" s="220" t="e">
        <f>SUM(E77:G77)</f>
        <v>#REF!</v>
      </c>
      <c r="E77" s="221">
        <v>75809</v>
      </c>
      <c r="F77" s="221">
        <v>52058</v>
      </c>
      <c r="G77" s="222" t="e">
        <f>'[1]6.Odpadové hospodárstvo'!#REF!</f>
        <v>#REF!</v>
      </c>
      <c r="H77" s="228" t="e">
        <f>SUM(I77:K77)</f>
        <v>#REF!</v>
      </c>
      <c r="I77" s="223">
        <v>73327</v>
      </c>
      <c r="J77" s="223" t="e">
        <f>'[1]6.Odpadové hospodárstvo'!#REF!</f>
        <v>#REF!</v>
      </c>
      <c r="K77" s="224" t="e">
        <f>'[1]6.Odpadové hospodárstvo'!#REF!</f>
        <v>#REF!</v>
      </c>
      <c r="L77" s="229" t="e">
        <f>SUM(M77:O77)</f>
        <v>#REF!</v>
      </c>
      <c r="M77" s="221" t="e">
        <f>'[1]6.Odpadové hospodárstvo'!#REF!</f>
        <v>#REF!</v>
      </c>
      <c r="N77" s="221" t="e">
        <f>'[1]6.Odpadové hospodárstvo'!#REF!</f>
        <v>#REF!</v>
      </c>
      <c r="O77" s="230" t="e">
        <f>'[1]6.Odpadové hospodárstvo'!#REF!</f>
        <v>#REF!</v>
      </c>
      <c r="P77" s="270">
        <v>79416.929999999993</v>
      </c>
      <c r="Q77" s="271">
        <v>79416.929999999993</v>
      </c>
      <c r="R77" s="271">
        <v>0</v>
      </c>
      <c r="S77" s="272">
        <v>0</v>
      </c>
      <c r="T77" s="229">
        <f>SUM(U77:W77)</f>
        <v>84350</v>
      </c>
      <c r="U77" s="221">
        <f>'[1]6.Odpadové hospodárstvo'!$H$20</f>
        <v>84350</v>
      </c>
      <c r="V77" s="221">
        <f>'[1]6.Odpadové hospodárstvo'!$I$20</f>
        <v>0</v>
      </c>
      <c r="W77" s="230">
        <f>'[1]6.Odpadové hospodárstvo'!$J$20</f>
        <v>0</v>
      </c>
    </row>
    <row r="78" spans="1:23" s="82" customFormat="1" ht="14.25">
      <c r="B78" s="194" t="s">
        <v>242</v>
      </c>
      <c r="C78" s="195"/>
      <c r="D78" s="189" t="e">
        <f t="shared" ref="D78:W78" si="34">D79+D87+D90</f>
        <v>#REF!</v>
      </c>
      <c r="E78" s="190" t="e">
        <f t="shared" si="34"/>
        <v>#REF!</v>
      </c>
      <c r="F78" s="190" t="e">
        <f t="shared" si="34"/>
        <v>#REF!</v>
      </c>
      <c r="G78" s="191" t="e">
        <f t="shared" si="34"/>
        <v>#REF!</v>
      </c>
      <c r="H78" s="189" t="e">
        <f t="shared" si="34"/>
        <v>#REF!</v>
      </c>
      <c r="I78" s="190" t="e">
        <f t="shared" si="34"/>
        <v>#REF!</v>
      </c>
      <c r="J78" s="190" t="e">
        <f t="shared" si="34"/>
        <v>#REF!</v>
      </c>
      <c r="K78" s="192" t="e">
        <f t="shared" si="34"/>
        <v>#REF!</v>
      </c>
      <c r="L78" s="193" t="e">
        <f t="shared" si="34"/>
        <v>#REF!</v>
      </c>
      <c r="M78" s="190" t="e">
        <f t="shared" si="34"/>
        <v>#REF!</v>
      </c>
      <c r="N78" s="190" t="e">
        <f t="shared" si="34"/>
        <v>#REF!</v>
      </c>
      <c r="O78" s="192" t="e">
        <f t="shared" si="34"/>
        <v>#REF!</v>
      </c>
      <c r="P78" s="268">
        <v>948075.11</v>
      </c>
      <c r="Q78" s="269">
        <v>274180.21999999997</v>
      </c>
      <c r="R78" s="269">
        <v>368710.89</v>
      </c>
      <c r="S78" s="273">
        <v>305184</v>
      </c>
      <c r="T78" s="193">
        <f t="shared" si="34"/>
        <v>899603</v>
      </c>
      <c r="U78" s="190">
        <f t="shared" si="34"/>
        <v>377705</v>
      </c>
      <c r="V78" s="190">
        <f t="shared" si="34"/>
        <v>128850</v>
      </c>
      <c r="W78" s="192">
        <f t="shared" si="34"/>
        <v>393048</v>
      </c>
    </row>
    <row r="79" spans="1:23" ht="15.75">
      <c r="A79" s="84"/>
      <c r="B79" s="235" t="s">
        <v>243</v>
      </c>
      <c r="C79" s="226" t="s">
        <v>244</v>
      </c>
      <c r="D79" s="212" t="e">
        <f t="shared" ref="D79:W79" si="35">SUM(D80:D86)</f>
        <v>#REF!</v>
      </c>
      <c r="E79" s="213" t="e">
        <f t="shared" si="35"/>
        <v>#REF!</v>
      </c>
      <c r="F79" s="213" t="e">
        <f t="shared" si="35"/>
        <v>#REF!</v>
      </c>
      <c r="G79" s="214" t="e">
        <f t="shared" si="35"/>
        <v>#REF!</v>
      </c>
      <c r="H79" s="212">
        <f t="shared" si="35"/>
        <v>716581.5</v>
      </c>
      <c r="I79" s="213">
        <f t="shared" si="35"/>
        <v>248438.5</v>
      </c>
      <c r="J79" s="213">
        <f t="shared" si="35"/>
        <v>162959</v>
      </c>
      <c r="K79" s="215">
        <f t="shared" si="35"/>
        <v>305184</v>
      </c>
      <c r="L79" s="216" t="e">
        <f t="shared" si="35"/>
        <v>#REF!</v>
      </c>
      <c r="M79" s="213" t="e">
        <f t="shared" si="35"/>
        <v>#REF!</v>
      </c>
      <c r="N79" s="213" t="e">
        <f t="shared" si="35"/>
        <v>#REF!</v>
      </c>
      <c r="O79" s="215" t="e">
        <f t="shared" si="35"/>
        <v>#REF!</v>
      </c>
      <c r="P79" s="260">
        <v>948075.11</v>
      </c>
      <c r="Q79" s="261">
        <v>274180.21999999997</v>
      </c>
      <c r="R79" s="261">
        <v>368710.89</v>
      </c>
      <c r="S79" s="262">
        <v>305184</v>
      </c>
      <c r="T79" s="216">
        <f t="shared" si="35"/>
        <v>770603</v>
      </c>
      <c r="U79" s="213">
        <f t="shared" si="35"/>
        <v>368705</v>
      </c>
      <c r="V79" s="213">
        <f t="shared" si="35"/>
        <v>8850</v>
      </c>
      <c r="W79" s="215">
        <f t="shared" si="35"/>
        <v>393048</v>
      </c>
    </row>
    <row r="80" spans="1:23" ht="15.75">
      <c r="A80" s="84"/>
      <c r="B80" s="91">
        <v>1</v>
      </c>
      <c r="C80" s="107" t="s">
        <v>245</v>
      </c>
      <c r="D80" s="93" t="e">
        <f t="shared" ref="D80:D86" si="36">SUM(E80:G80)</f>
        <v>#REF!</v>
      </c>
      <c r="E80" s="94" t="e">
        <f>'[1]7.Komunikácie'!#REF!</f>
        <v>#REF!</v>
      </c>
      <c r="F80" s="94" t="e">
        <f>'[1]7.Komunikácie'!#REF!</f>
        <v>#REF!</v>
      </c>
      <c r="G80" s="95" t="e">
        <f>'[1]7.Komunikácie'!#REF!</f>
        <v>#REF!</v>
      </c>
      <c r="H80" s="93">
        <f t="shared" ref="H80:H86" si="37">SUM(I80:K80)</f>
        <v>0</v>
      </c>
      <c r="I80" s="94">
        <v>0</v>
      </c>
      <c r="J80" s="94">
        <v>0</v>
      </c>
      <c r="K80" s="96">
        <v>0</v>
      </c>
      <c r="L80" s="97" t="e">
        <f t="shared" ref="L80:L86" si="38">SUM(M80:O80)</f>
        <v>#REF!</v>
      </c>
      <c r="M80" s="94" t="e">
        <f>'[1]7.Komunikácie'!#REF!</f>
        <v>#REF!</v>
      </c>
      <c r="N80" s="94" t="e">
        <f>'[1]7.Komunikácie'!#REF!</f>
        <v>#REF!</v>
      </c>
      <c r="O80" s="96" t="e">
        <f>'[1]7.Komunikácie'!#REF!</f>
        <v>#REF!</v>
      </c>
      <c r="P80" s="260">
        <v>0</v>
      </c>
      <c r="Q80" s="263">
        <v>0</v>
      </c>
      <c r="R80" s="263">
        <v>0</v>
      </c>
      <c r="S80" s="264">
        <v>0</v>
      </c>
      <c r="T80" s="97">
        <f t="shared" ref="T80:T86" si="39">SUM(U80:W80)</f>
        <v>0</v>
      </c>
      <c r="U80" s="94">
        <f>'[1]7.Komunikácie'!$H$5</f>
        <v>0</v>
      </c>
      <c r="V80" s="94">
        <f>'[1]7.Komunikácie'!$I$5</f>
        <v>0</v>
      </c>
      <c r="W80" s="96">
        <f>'[1]7.Komunikácie'!$J$5</f>
        <v>0</v>
      </c>
    </row>
    <row r="81" spans="1:23" ht="15.75">
      <c r="A81" s="84"/>
      <c r="B81" s="91">
        <v>2</v>
      </c>
      <c r="C81" s="107" t="s">
        <v>246</v>
      </c>
      <c r="D81" s="93">
        <f t="shared" si="36"/>
        <v>602449.49</v>
      </c>
      <c r="E81" s="94">
        <v>45661.49</v>
      </c>
      <c r="F81" s="94">
        <v>348552</v>
      </c>
      <c r="G81" s="95">
        <v>208236</v>
      </c>
      <c r="H81" s="93">
        <f t="shared" si="37"/>
        <v>534980</v>
      </c>
      <c r="I81" s="94">
        <v>66837</v>
      </c>
      <c r="J81" s="94">
        <v>162959</v>
      </c>
      <c r="K81" s="96">
        <v>305184</v>
      </c>
      <c r="L81" s="97" t="e">
        <f t="shared" si="38"/>
        <v>#REF!</v>
      </c>
      <c r="M81" s="94" t="e">
        <f>'[1]7.Komunikácie'!#REF!</f>
        <v>#REF!</v>
      </c>
      <c r="N81" s="94" t="e">
        <f>'[1]7.Komunikácie'!#REF!</f>
        <v>#REF!</v>
      </c>
      <c r="O81" s="96" t="e">
        <f>'[1]7.Komunikácie'!#REF!</f>
        <v>#REF!</v>
      </c>
      <c r="P81" s="260">
        <v>785677.72</v>
      </c>
      <c r="Q81" s="263">
        <v>111782.83</v>
      </c>
      <c r="R81" s="263">
        <v>368710.89</v>
      </c>
      <c r="S81" s="264">
        <v>305184</v>
      </c>
      <c r="T81" s="97">
        <f t="shared" si="39"/>
        <v>493103</v>
      </c>
      <c r="U81" s="94">
        <f>'[1]7.Komunikácie'!$H$7</f>
        <v>91205</v>
      </c>
      <c r="V81" s="94">
        <f>'[1]7.Komunikácie'!$I$7</f>
        <v>8850</v>
      </c>
      <c r="W81" s="96">
        <f>'[1]7.Komunikácie'!$J$7</f>
        <v>393048</v>
      </c>
    </row>
    <row r="82" spans="1:23" ht="15.75">
      <c r="A82" s="84"/>
      <c r="B82" s="91">
        <v>3</v>
      </c>
      <c r="C82" s="107" t="s">
        <v>247</v>
      </c>
      <c r="D82" s="93" t="e">
        <f t="shared" si="36"/>
        <v>#REF!</v>
      </c>
      <c r="E82" s="94">
        <v>32923.49</v>
      </c>
      <c r="F82" s="94" t="e">
        <f>'[1]7.Komunikácie'!#REF!</f>
        <v>#REF!</v>
      </c>
      <c r="G82" s="95" t="e">
        <f>'[1]7.Komunikácie'!#REF!</f>
        <v>#REF!</v>
      </c>
      <c r="H82" s="93">
        <f t="shared" si="37"/>
        <v>64576.5</v>
      </c>
      <c r="I82" s="94">
        <v>64576.5</v>
      </c>
      <c r="J82" s="94">
        <v>0</v>
      </c>
      <c r="K82" s="94">
        <v>0</v>
      </c>
      <c r="L82" s="97" t="e">
        <f t="shared" si="38"/>
        <v>#REF!</v>
      </c>
      <c r="M82" s="94" t="e">
        <f>'[1]7.Komunikácie'!#REF!</f>
        <v>#REF!</v>
      </c>
      <c r="N82" s="94" t="e">
        <f>'[1]7.Komunikácie'!#REF!</f>
        <v>#REF!</v>
      </c>
      <c r="O82" s="96" t="e">
        <f>'[1]7.Komunikácie'!#REF!</f>
        <v>#REF!</v>
      </c>
      <c r="P82" s="260">
        <v>39318.660000000003</v>
      </c>
      <c r="Q82" s="263">
        <v>39318.660000000003</v>
      </c>
      <c r="R82" s="263">
        <v>0</v>
      </c>
      <c r="S82" s="264">
        <v>0</v>
      </c>
      <c r="T82" s="97">
        <f t="shared" si="39"/>
        <v>79000</v>
      </c>
      <c r="U82" s="94">
        <f>'[1]7.Komunikácie'!$H$21</f>
        <v>79000</v>
      </c>
      <c r="V82" s="94">
        <f>'[1]7.Komunikácie'!$I$21</f>
        <v>0</v>
      </c>
      <c r="W82" s="96">
        <f>'[1]7.Komunikácie'!$J$21</f>
        <v>0</v>
      </c>
    </row>
    <row r="83" spans="1:23" ht="15.75">
      <c r="A83" s="84"/>
      <c r="B83" s="91">
        <v>4</v>
      </c>
      <c r="C83" s="107" t="s">
        <v>248</v>
      </c>
      <c r="D83" s="93" t="e">
        <f t="shared" si="36"/>
        <v>#REF!</v>
      </c>
      <c r="E83" s="94">
        <v>9452</v>
      </c>
      <c r="F83" s="94" t="e">
        <f>'[1]7.Komunikácie'!#REF!</f>
        <v>#REF!</v>
      </c>
      <c r="G83" s="95" t="e">
        <f>'[1]7.Komunikácie'!#REF!</f>
        <v>#REF!</v>
      </c>
      <c r="H83" s="93">
        <f t="shared" si="37"/>
        <v>9930</v>
      </c>
      <c r="I83" s="94">
        <v>9930</v>
      </c>
      <c r="J83" s="94">
        <v>0</v>
      </c>
      <c r="K83" s="94">
        <v>0</v>
      </c>
      <c r="L83" s="97" t="e">
        <f t="shared" si="38"/>
        <v>#REF!</v>
      </c>
      <c r="M83" s="94" t="e">
        <f>'[1]7.Komunikácie'!#REF!</f>
        <v>#REF!</v>
      </c>
      <c r="N83" s="94" t="e">
        <f>'[1]7.Komunikácie'!#REF!</f>
        <v>#REF!</v>
      </c>
      <c r="O83" s="96" t="e">
        <f>'[1]7.Komunikácie'!#REF!</f>
        <v>#REF!</v>
      </c>
      <c r="P83" s="260">
        <v>22614.04</v>
      </c>
      <c r="Q83" s="263">
        <v>22614.04</v>
      </c>
      <c r="R83" s="263">
        <v>0</v>
      </c>
      <c r="S83" s="264">
        <v>0</v>
      </c>
      <c r="T83" s="97">
        <f t="shared" si="39"/>
        <v>82000</v>
      </c>
      <c r="U83" s="94">
        <f>'[1]7.Komunikácie'!$H$24</f>
        <v>82000</v>
      </c>
      <c r="V83" s="94">
        <f>'[1]7.Komunikácie'!$I$24</f>
        <v>0</v>
      </c>
      <c r="W83" s="96">
        <f>'[1]7.Komunikácie'!$J$24</f>
        <v>0</v>
      </c>
    </row>
    <row r="84" spans="1:23" ht="15.75">
      <c r="A84" s="84"/>
      <c r="B84" s="91">
        <v>5</v>
      </c>
      <c r="C84" s="107" t="s">
        <v>249</v>
      </c>
      <c r="D84" s="93" t="e">
        <f t="shared" si="36"/>
        <v>#REF!</v>
      </c>
      <c r="E84" s="94">
        <v>97309</v>
      </c>
      <c r="F84" s="94" t="e">
        <f>'[1]7.Komunikácie'!#REF!</f>
        <v>#REF!</v>
      </c>
      <c r="G84" s="95" t="e">
        <f>'[1]7.Komunikácie'!#REF!</f>
        <v>#REF!</v>
      </c>
      <c r="H84" s="93">
        <f t="shared" si="37"/>
        <v>92824</v>
      </c>
      <c r="I84" s="94">
        <v>92824</v>
      </c>
      <c r="J84" s="94">
        <v>0</v>
      </c>
      <c r="K84" s="94">
        <v>0</v>
      </c>
      <c r="L84" s="97" t="e">
        <f t="shared" si="38"/>
        <v>#REF!</v>
      </c>
      <c r="M84" s="94" t="e">
        <f>'[1]7.Komunikácie'!#REF!</f>
        <v>#REF!</v>
      </c>
      <c r="N84" s="94" t="e">
        <f>'[1]7.Komunikácie'!#REF!</f>
        <v>#REF!</v>
      </c>
      <c r="O84" s="96" t="e">
        <f>'[1]7.Komunikácie'!#REF!</f>
        <v>#REF!</v>
      </c>
      <c r="P84" s="260">
        <v>83569.850000000006</v>
      </c>
      <c r="Q84" s="263">
        <v>83569.850000000006</v>
      </c>
      <c r="R84" s="263">
        <v>0</v>
      </c>
      <c r="S84" s="264">
        <v>0</v>
      </c>
      <c r="T84" s="97">
        <f t="shared" si="39"/>
        <v>96150</v>
      </c>
      <c r="U84" s="94">
        <f>'[1]7.Komunikácie'!$H$27</f>
        <v>96150</v>
      </c>
      <c r="V84" s="94">
        <f>'[1]7.Komunikácie'!$I$27</f>
        <v>0</v>
      </c>
      <c r="W84" s="96">
        <f>'[1]7.Komunikácie'!$J$27</f>
        <v>0</v>
      </c>
    </row>
    <row r="85" spans="1:23" ht="15.75">
      <c r="A85" s="84"/>
      <c r="B85" s="91">
        <v>5</v>
      </c>
      <c r="C85" s="107" t="s">
        <v>250</v>
      </c>
      <c r="D85" s="93" t="e">
        <f t="shared" si="36"/>
        <v>#REF!</v>
      </c>
      <c r="E85" s="94">
        <v>6126</v>
      </c>
      <c r="F85" s="94" t="e">
        <f>'[1]7.Komunikácie'!#REF!</f>
        <v>#REF!</v>
      </c>
      <c r="G85" s="95" t="e">
        <f>'[1]7.Komunikácie'!#REF!</f>
        <v>#REF!</v>
      </c>
      <c r="H85" s="93">
        <f t="shared" si="37"/>
        <v>13937</v>
      </c>
      <c r="I85" s="94">
        <v>13937</v>
      </c>
      <c r="J85" s="94">
        <v>0</v>
      </c>
      <c r="K85" s="94">
        <v>0</v>
      </c>
      <c r="L85" s="97" t="e">
        <f t="shared" si="38"/>
        <v>#REF!</v>
      </c>
      <c r="M85" s="94">
        <v>17005</v>
      </c>
      <c r="N85" s="94" t="e">
        <f>'[1]7.Komunikácie'!#REF!</f>
        <v>#REF!</v>
      </c>
      <c r="O85" s="96" t="e">
        <f>'[1]7.Komunikácie'!#REF!</f>
        <v>#REF!</v>
      </c>
      <c r="P85" s="260">
        <v>6134.4</v>
      </c>
      <c r="Q85" s="263">
        <v>6134.4</v>
      </c>
      <c r="R85" s="263">
        <v>0</v>
      </c>
      <c r="S85" s="264">
        <v>0</v>
      </c>
      <c r="T85" s="97">
        <f t="shared" si="39"/>
        <v>10350</v>
      </c>
      <c r="U85" s="94">
        <f>'[1]7.Komunikácie'!$H$31</f>
        <v>10350</v>
      </c>
      <c r="V85" s="94">
        <f>'[1]7.Komunikácie'!$I$31</f>
        <v>0</v>
      </c>
      <c r="W85" s="96">
        <f>'[1]7.Komunikácie'!$J$31</f>
        <v>0</v>
      </c>
    </row>
    <row r="86" spans="1:23" ht="16.5">
      <c r="A86" s="84"/>
      <c r="B86" s="91">
        <v>6</v>
      </c>
      <c r="C86" s="115" t="s">
        <v>251</v>
      </c>
      <c r="D86" s="93" t="e">
        <f t="shared" si="36"/>
        <v>#REF!</v>
      </c>
      <c r="E86" s="94">
        <v>3949</v>
      </c>
      <c r="F86" s="94" t="e">
        <f>'[1]7.Komunikácie'!#REF!</f>
        <v>#REF!</v>
      </c>
      <c r="G86" s="95" t="e">
        <f>'[1]7.Komunikácie'!#REF!</f>
        <v>#REF!</v>
      </c>
      <c r="H86" s="93">
        <f t="shared" si="37"/>
        <v>334</v>
      </c>
      <c r="I86" s="94">
        <v>334</v>
      </c>
      <c r="J86" s="94">
        <v>0</v>
      </c>
      <c r="K86" s="94">
        <v>0</v>
      </c>
      <c r="L86" s="97" t="e">
        <f t="shared" si="38"/>
        <v>#REF!</v>
      </c>
      <c r="M86" s="94">
        <v>6240</v>
      </c>
      <c r="N86" s="94" t="e">
        <f>'[1]7.Komunikácie'!#REF!</f>
        <v>#REF!</v>
      </c>
      <c r="O86" s="96" t="e">
        <f>'[1]7.Komunikácie'!#REF!</f>
        <v>#REF!</v>
      </c>
      <c r="P86" s="260">
        <v>10760.44</v>
      </c>
      <c r="Q86" s="263">
        <v>10760.44</v>
      </c>
      <c r="R86" s="263">
        <v>0</v>
      </c>
      <c r="S86" s="264">
        <v>0</v>
      </c>
      <c r="T86" s="97">
        <f t="shared" si="39"/>
        <v>10000</v>
      </c>
      <c r="U86" s="94">
        <f>'[1]7.Komunikácie'!$H$35</f>
        <v>10000</v>
      </c>
      <c r="V86" s="94">
        <f>'[1]7.Komunikácie'!$I$35</f>
        <v>0</v>
      </c>
      <c r="W86" s="96">
        <f>'[1]7.Komunikácie'!$J$35</f>
        <v>0</v>
      </c>
    </row>
    <row r="87" spans="1:23" ht="15.75">
      <c r="A87" s="84"/>
      <c r="B87" s="235" t="s">
        <v>252</v>
      </c>
      <c r="C87" s="226" t="s">
        <v>253</v>
      </c>
      <c r="D87" s="212" t="e">
        <f t="shared" ref="D87:W87" si="40">SUM(D88:D89)</f>
        <v>#REF!</v>
      </c>
      <c r="E87" s="213" t="e">
        <f t="shared" si="40"/>
        <v>#REF!</v>
      </c>
      <c r="F87" s="213" t="e">
        <f t="shared" si="40"/>
        <v>#REF!</v>
      </c>
      <c r="G87" s="214" t="e">
        <f t="shared" si="40"/>
        <v>#REF!</v>
      </c>
      <c r="H87" s="212" t="e">
        <f t="shared" si="40"/>
        <v>#REF!</v>
      </c>
      <c r="I87" s="213" t="e">
        <f t="shared" si="40"/>
        <v>#REF!</v>
      </c>
      <c r="J87" s="213" t="e">
        <f t="shared" si="40"/>
        <v>#REF!</v>
      </c>
      <c r="K87" s="215" t="e">
        <f t="shared" si="40"/>
        <v>#REF!</v>
      </c>
      <c r="L87" s="216" t="e">
        <f t="shared" si="40"/>
        <v>#REF!</v>
      </c>
      <c r="M87" s="213" t="e">
        <f t="shared" si="40"/>
        <v>#REF!</v>
      </c>
      <c r="N87" s="213" t="e">
        <f t="shared" si="40"/>
        <v>#REF!</v>
      </c>
      <c r="O87" s="215" t="e">
        <f t="shared" si="40"/>
        <v>#REF!</v>
      </c>
      <c r="P87" s="260">
        <v>0</v>
      </c>
      <c r="Q87" s="261">
        <v>0</v>
      </c>
      <c r="R87" s="261">
        <v>0</v>
      </c>
      <c r="S87" s="262">
        <v>0</v>
      </c>
      <c r="T87" s="216">
        <f t="shared" si="40"/>
        <v>129000</v>
      </c>
      <c r="U87" s="213">
        <f t="shared" si="40"/>
        <v>9000</v>
      </c>
      <c r="V87" s="213">
        <f t="shared" si="40"/>
        <v>120000</v>
      </c>
      <c r="W87" s="215">
        <f t="shared" si="40"/>
        <v>0</v>
      </c>
    </row>
    <row r="88" spans="1:23" ht="15.75">
      <c r="A88" s="84"/>
      <c r="B88" s="91">
        <v>1</v>
      </c>
      <c r="C88" s="107" t="s">
        <v>254</v>
      </c>
      <c r="D88" s="93" t="e">
        <f>SUM(E88:G88)</f>
        <v>#REF!</v>
      </c>
      <c r="E88" s="94" t="e">
        <f>'[1]7.Komunikácie'!#REF!</f>
        <v>#REF!</v>
      </c>
      <c r="F88" s="94">
        <v>68101</v>
      </c>
      <c r="G88" s="95" t="e">
        <f>'[1]7.Komunikácie'!#REF!</f>
        <v>#REF!</v>
      </c>
      <c r="H88" s="93" t="e">
        <f>SUM(I88:K88)</f>
        <v>#REF!</v>
      </c>
      <c r="I88" s="94" t="e">
        <f>'[1]7.Komunikácie'!#REF!</f>
        <v>#REF!</v>
      </c>
      <c r="J88" s="94" t="e">
        <f>'[1]7.Komunikácie'!#REF!</f>
        <v>#REF!</v>
      </c>
      <c r="K88" s="96" t="e">
        <f>'[1]7.Komunikácie'!#REF!</f>
        <v>#REF!</v>
      </c>
      <c r="L88" s="97" t="e">
        <f>SUM(M88:O88)</f>
        <v>#REF!</v>
      </c>
      <c r="M88" s="94" t="e">
        <f>'[1]7.Komunikácie'!#REF!</f>
        <v>#REF!</v>
      </c>
      <c r="N88" s="94" t="e">
        <f>'[1]7.Komunikácie'!#REF!</f>
        <v>#REF!</v>
      </c>
      <c r="O88" s="96" t="e">
        <f>'[1]7.Komunikácie'!#REF!</f>
        <v>#REF!</v>
      </c>
      <c r="P88" s="260">
        <v>0</v>
      </c>
      <c r="Q88" s="280">
        <v>0</v>
      </c>
      <c r="R88" s="280">
        <v>0</v>
      </c>
      <c r="S88" s="281">
        <v>0</v>
      </c>
      <c r="T88" s="97">
        <f>SUM(U88:W88)</f>
        <v>120000</v>
      </c>
      <c r="U88" s="94">
        <f>'[1]7.Komunikácie'!$H$39</f>
        <v>0</v>
      </c>
      <c r="V88" s="94">
        <f>'[1]7.Komunikácie'!$I$39</f>
        <v>120000</v>
      </c>
      <c r="W88" s="96">
        <f>'[1]7.Komunikácie'!$J$39</f>
        <v>0</v>
      </c>
    </row>
    <row r="89" spans="1:23" ht="15.75">
      <c r="A89" s="84"/>
      <c r="B89" s="91">
        <v>2</v>
      </c>
      <c r="C89" s="107" t="s">
        <v>255</v>
      </c>
      <c r="D89" s="93" t="e">
        <f>SUM(E89:G89)</f>
        <v>#REF!</v>
      </c>
      <c r="E89" s="94">
        <v>0</v>
      </c>
      <c r="F89" s="94" t="e">
        <f>'[1]7.Komunikácie'!#REF!</f>
        <v>#REF!</v>
      </c>
      <c r="G89" s="95" t="e">
        <f>'[1]7.Komunikácie'!#REF!</f>
        <v>#REF!</v>
      </c>
      <c r="H89" s="93" t="e">
        <f>SUM(I89:K89)</f>
        <v>#REF!</v>
      </c>
      <c r="I89" s="94" t="e">
        <f>'[1]7.Komunikácie'!#REF!</f>
        <v>#REF!</v>
      </c>
      <c r="J89" s="94" t="e">
        <f>'[1]7.Komunikácie'!#REF!</f>
        <v>#REF!</v>
      </c>
      <c r="K89" s="96" t="e">
        <f>'[1]7.Komunikácie'!#REF!</f>
        <v>#REF!</v>
      </c>
      <c r="L89" s="97" t="e">
        <f>SUM(M89:O89)</f>
        <v>#REF!</v>
      </c>
      <c r="M89" s="94">
        <v>8150</v>
      </c>
      <c r="N89" s="94" t="e">
        <f>'[1]7.Komunikácie'!#REF!</f>
        <v>#REF!</v>
      </c>
      <c r="O89" s="96" t="e">
        <f>'[1]7.Komunikácie'!#REF!</f>
        <v>#REF!</v>
      </c>
      <c r="P89" s="260">
        <v>0</v>
      </c>
      <c r="Q89" s="280">
        <v>0</v>
      </c>
      <c r="R89" s="280">
        <v>0</v>
      </c>
      <c r="S89" s="281">
        <v>0</v>
      </c>
      <c r="T89" s="97">
        <f>SUM(U89:W89)</f>
        <v>9000</v>
      </c>
      <c r="U89" s="94">
        <f>'[1]7.Komunikácie'!$H$41</f>
        <v>9000</v>
      </c>
      <c r="V89" s="94">
        <f>'[1]7.Komunikácie'!$I$41</f>
        <v>0</v>
      </c>
      <c r="W89" s="96">
        <f>'[1]7.Komunikácie'!$J$41</f>
        <v>0</v>
      </c>
    </row>
    <row r="90" spans="1:23" ht="15.75">
      <c r="A90" s="84"/>
      <c r="B90" s="235" t="s">
        <v>256</v>
      </c>
      <c r="C90" s="226" t="s">
        <v>257</v>
      </c>
      <c r="D90" s="212" t="e">
        <f t="shared" ref="D90:W90" si="41">SUM(D91:D92)</f>
        <v>#REF!</v>
      </c>
      <c r="E90" s="213" t="e">
        <f t="shared" si="41"/>
        <v>#REF!</v>
      </c>
      <c r="F90" s="213" t="e">
        <f t="shared" si="41"/>
        <v>#REF!</v>
      </c>
      <c r="G90" s="214" t="e">
        <f t="shared" si="41"/>
        <v>#REF!</v>
      </c>
      <c r="H90" s="212" t="e">
        <f t="shared" si="41"/>
        <v>#REF!</v>
      </c>
      <c r="I90" s="213" t="e">
        <f t="shared" si="41"/>
        <v>#REF!</v>
      </c>
      <c r="J90" s="213" t="e">
        <f t="shared" si="41"/>
        <v>#REF!</v>
      </c>
      <c r="K90" s="215" t="e">
        <f t="shared" si="41"/>
        <v>#REF!</v>
      </c>
      <c r="L90" s="216" t="e">
        <f t="shared" si="41"/>
        <v>#REF!</v>
      </c>
      <c r="M90" s="213" t="e">
        <f t="shared" si="41"/>
        <v>#REF!</v>
      </c>
      <c r="N90" s="213" t="e">
        <f t="shared" si="41"/>
        <v>#REF!</v>
      </c>
      <c r="O90" s="215" t="e">
        <f t="shared" si="41"/>
        <v>#REF!</v>
      </c>
      <c r="P90" s="260">
        <v>0</v>
      </c>
      <c r="Q90" s="261">
        <v>0</v>
      </c>
      <c r="R90" s="261">
        <v>0</v>
      </c>
      <c r="S90" s="262">
        <v>0</v>
      </c>
      <c r="T90" s="216">
        <f t="shared" si="41"/>
        <v>0</v>
      </c>
      <c r="U90" s="213">
        <f t="shared" si="41"/>
        <v>0</v>
      </c>
      <c r="V90" s="213">
        <f t="shared" si="41"/>
        <v>0</v>
      </c>
      <c r="W90" s="215">
        <f t="shared" si="41"/>
        <v>0</v>
      </c>
    </row>
    <row r="91" spans="1:23" ht="15.75">
      <c r="A91" s="84"/>
      <c r="B91" s="91">
        <v>1</v>
      </c>
      <c r="C91" s="107" t="s">
        <v>258</v>
      </c>
      <c r="D91" s="93" t="e">
        <f>SUM(E91:G91)</f>
        <v>#REF!</v>
      </c>
      <c r="E91" s="94" t="e">
        <f>'[1]7.Komunikácie'!#REF!</f>
        <v>#REF!</v>
      </c>
      <c r="F91" s="94" t="e">
        <f>'[1]7.Komunikácie'!#REF!</f>
        <v>#REF!</v>
      </c>
      <c r="G91" s="95" t="e">
        <f>'[1]7.Komunikácie'!#REF!</f>
        <v>#REF!</v>
      </c>
      <c r="H91" s="93" t="e">
        <f>SUM(I91:K91)</f>
        <v>#REF!</v>
      </c>
      <c r="I91" s="94" t="e">
        <f>'[1]7.Komunikácie'!#REF!</f>
        <v>#REF!</v>
      </c>
      <c r="J91" s="94" t="e">
        <f>'[1]7.Komunikácie'!#REF!</f>
        <v>#REF!</v>
      </c>
      <c r="K91" s="96" t="e">
        <f>'[1]7.Komunikácie'!#REF!</f>
        <v>#REF!</v>
      </c>
      <c r="L91" s="97" t="e">
        <f>SUM(M91:O91)</f>
        <v>#REF!</v>
      </c>
      <c r="M91" s="94" t="e">
        <f>'[1]7.Komunikácie'!#REF!</f>
        <v>#REF!</v>
      </c>
      <c r="N91" s="94" t="e">
        <f>'[1]7.Komunikácie'!#REF!</f>
        <v>#REF!</v>
      </c>
      <c r="O91" s="96" t="e">
        <f>'[1]7.Komunikácie'!#REF!</f>
        <v>#REF!</v>
      </c>
      <c r="P91" s="260">
        <v>0</v>
      </c>
      <c r="Q91" s="263">
        <v>0</v>
      </c>
      <c r="R91" s="263">
        <v>0</v>
      </c>
      <c r="S91" s="264">
        <v>0</v>
      </c>
      <c r="T91" s="97">
        <f>SUM(U91:W91)</f>
        <v>0</v>
      </c>
      <c r="U91" s="94">
        <f>'[1]7.Komunikácie'!$H$44</f>
        <v>0</v>
      </c>
      <c r="V91" s="94">
        <f>'[1]7.Komunikácie'!$I$44</f>
        <v>0</v>
      </c>
      <c r="W91" s="96">
        <f>'[1]7.Komunikácie'!$J$44</f>
        <v>0</v>
      </c>
    </row>
    <row r="92" spans="1:23" ht="16.5" thickBot="1">
      <c r="A92" s="84"/>
      <c r="B92" s="101">
        <v>2</v>
      </c>
      <c r="C92" s="110" t="s">
        <v>259</v>
      </c>
      <c r="D92" s="102" t="e">
        <f>SUM(E92:G92)</f>
        <v>#REF!</v>
      </c>
      <c r="E92" s="103">
        <v>366</v>
      </c>
      <c r="F92" s="103" t="e">
        <f>'[1]7.Komunikácie'!#REF!</f>
        <v>#REF!</v>
      </c>
      <c r="G92" s="104" t="e">
        <f>'[1]7.Komunikácie'!#REF!</f>
        <v>#REF!</v>
      </c>
      <c r="H92" s="111" t="e">
        <f>SUM(I92:K92)</f>
        <v>#REF!</v>
      </c>
      <c r="I92" s="105" t="e">
        <f>'[1]7.Komunikácie'!#REF!</f>
        <v>#REF!</v>
      </c>
      <c r="J92" s="105" t="e">
        <f>'[1]7.Komunikácie'!#REF!</f>
        <v>#REF!</v>
      </c>
      <c r="K92" s="106" t="e">
        <f>'[1]7.Komunikácie'!#REF!</f>
        <v>#REF!</v>
      </c>
      <c r="L92" s="112" t="e">
        <f>SUM(M92:O92)</f>
        <v>#REF!</v>
      </c>
      <c r="M92" s="103" t="e">
        <f>'[1]7.Komunikácie'!#REF!</f>
        <v>#REF!</v>
      </c>
      <c r="N92" s="103" t="e">
        <f>'[1]7.Komunikácie'!#REF!</f>
        <v>#REF!</v>
      </c>
      <c r="O92" s="113" t="e">
        <f>'[1]7.Komunikácie'!#REF!</f>
        <v>#REF!</v>
      </c>
      <c r="P92" s="270">
        <v>0</v>
      </c>
      <c r="Q92" s="278">
        <v>0</v>
      </c>
      <c r="R92" s="278">
        <v>0</v>
      </c>
      <c r="S92" s="279">
        <v>0</v>
      </c>
      <c r="T92" s="112">
        <f>SUM(U92:W92)</f>
        <v>0</v>
      </c>
      <c r="U92" s="103">
        <f>'[1]7.Komunikácie'!$H$47</f>
        <v>0</v>
      </c>
      <c r="V92" s="103">
        <f>'[1]7.Komunikácie'!$I$47</f>
        <v>0</v>
      </c>
      <c r="W92" s="113">
        <f>'[1]7.Komunikácie'!$J$47</f>
        <v>0</v>
      </c>
    </row>
    <row r="93" spans="1:23" s="82" customFormat="1" ht="14.25">
      <c r="B93" s="194" t="s">
        <v>260</v>
      </c>
      <c r="C93" s="195"/>
      <c r="D93" s="189" t="e">
        <f t="shared" ref="D93:W93" si="42">D94+D95</f>
        <v>#REF!</v>
      </c>
      <c r="E93" s="190">
        <f t="shared" si="42"/>
        <v>47735</v>
      </c>
      <c r="F93" s="190" t="e">
        <f t="shared" si="42"/>
        <v>#REF!</v>
      </c>
      <c r="G93" s="191" t="e">
        <f t="shared" si="42"/>
        <v>#REF!</v>
      </c>
      <c r="H93" s="189">
        <f t="shared" si="42"/>
        <v>69510</v>
      </c>
      <c r="I93" s="190">
        <f t="shared" si="42"/>
        <v>69510</v>
      </c>
      <c r="J93" s="190">
        <f t="shared" si="42"/>
        <v>0</v>
      </c>
      <c r="K93" s="192">
        <f t="shared" si="42"/>
        <v>0</v>
      </c>
      <c r="L93" s="193" t="e">
        <f t="shared" si="42"/>
        <v>#REF!</v>
      </c>
      <c r="M93" s="190" t="e">
        <f t="shared" si="42"/>
        <v>#REF!</v>
      </c>
      <c r="N93" s="190" t="e">
        <f t="shared" si="42"/>
        <v>#REF!</v>
      </c>
      <c r="O93" s="192" t="e">
        <f t="shared" si="42"/>
        <v>#REF!</v>
      </c>
      <c r="P93" s="268">
        <v>65435.19</v>
      </c>
      <c r="Q93" s="269">
        <v>65435.19</v>
      </c>
      <c r="R93" s="269">
        <v>0</v>
      </c>
      <c r="S93" s="273">
        <v>0</v>
      </c>
      <c r="T93" s="193">
        <f t="shared" si="42"/>
        <v>73850</v>
      </c>
      <c r="U93" s="190">
        <f t="shared" si="42"/>
        <v>73850</v>
      </c>
      <c r="V93" s="190">
        <f t="shared" si="42"/>
        <v>0</v>
      </c>
      <c r="W93" s="192">
        <f t="shared" si="42"/>
        <v>0</v>
      </c>
    </row>
    <row r="94" spans="1:23" ht="16.5">
      <c r="A94" s="84"/>
      <c r="B94" s="235" t="s">
        <v>261</v>
      </c>
      <c r="C94" s="231" t="s">
        <v>262</v>
      </c>
      <c r="D94" s="212" t="e">
        <f>SUM(E94:G94)</f>
        <v>#REF!</v>
      </c>
      <c r="E94" s="213">
        <v>47475</v>
      </c>
      <c r="F94" s="240" t="e">
        <f>'[1]8.Doprava'!#REF!</f>
        <v>#REF!</v>
      </c>
      <c r="G94" s="214" t="e">
        <f>'[1]8.Doprava'!#REF!</f>
        <v>#REF!</v>
      </c>
      <c r="H94" s="212">
        <f>SUM(I94:K94)</f>
        <v>69510</v>
      </c>
      <c r="I94" s="213">
        <v>69510</v>
      </c>
      <c r="J94" s="213">
        <v>0</v>
      </c>
      <c r="K94" s="215">
        <v>0</v>
      </c>
      <c r="L94" s="216" t="e">
        <f>SUM(M94:O94)</f>
        <v>#REF!</v>
      </c>
      <c r="M94" s="213" t="e">
        <f>'[1]8.Doprava'!#REF!</f>
        <v>#REF!</v>
      </c>
      <c r="N94" s="240" t="e">
        <f>'[1]8.Doprava'!#REF!</f>
        <v>#REF!</v>
      </c>
      <c r="O94" s="215" t="e">
        <f>'[1]8.Doprava'!#REF!</f>
        <v>#REF!</v>
      </c>
      <c r="P94" s="260">
        <v>65435.19</v>
      </c>
      <c r="Q94" s="261">
        <v>65435.19</v>
      </c>
      <c r="R94" s="261">
        <v>0</v>
      </c>
      <c r="S94" s="262">
        <v>0</v>
      </c>
      <c r="T94" s="216">
        <f>SUM(U94:W94)</f>
        <v>71000</v>
      </c>
      <c r="U94" s="213">
        <f>'[1]8.Doprava'!$H$4</f>
        <v>71000</v>
      </c>
      <c r="V94" s="240">
        <f>'[1]8.Doprava'!$I$4</f>
        <v>0</v>
      </c>
      <c r="W94" s="215">
        <f>'[1]8.Doprava'!$J$4</f>
        <v>0</v>
      </c>
    </row>
    <row r="95" spans="1:23" ht="15.75">
      <c r="A95" s="84"/>
      <c r="B95" s="235" t="s">
        <v>263</v>
      </c>
      <c r="C95" s="226" t="s">
        <v>264</v>
      </c>
      <c r="D95" s="212" t="e">
        <f>SUM(D96:D96)</f>
        <v>#REF!</v>
      </c>
      <c r="E95" s="213">
        <f>SUM(E96:E96)</f>
        <v>260</v>
      </c>
      <c r="F95" s="213" t="e">
        <f>SUM(F96:F96)</f>
        <v>#REF!</v>
      </c>
      <c r="G95" s="214" t="e">
        <f>SUM(G96:G96)</f>
        <v>#REF!</v>
      </c>
      <c r="H95" s="212">
        <f t="shared" ref="H95:W95" si="43">SUM(H96)</f>
        <v>0</v>
      </c>
      <c r="I95" s="213">
        <f t="shared" si="43"/>
        <v>0</v>
      </c>
      <c r="J95" s="213">
        <f t="shared" si="43"/>
        <v>0</v>
      </c>
      <c r="K95" s="215">
        <f t="shared" si="43"/>
        <v>0</v>
      </c>
      <c r="L95" s="216" t="e">
        <f>SUM(M95:O95)</f>
        <v>#REF!</v>
      </c>
      <c r="M95" s="213" t="e">
        <f t="shared" si="43"/>
        <v>#REF!</v>
      </c>
      <c r="N95" s="213" t="e">
        <f t="shared" si="43"/>
        <v>#REF!</v>
      </c>
      <c r="O95" s="215" t="e">
        <f t="shared" si="43"/>
        <v>#REF!</v>
      </c>
      <c r="P95" s="260">
        <v>0</v>
      </c>
      <c r="Q95" s="261">
        <v>0</v>
      </c>
      <c r="R95" s="261">
        <v>0</v>
      </c>
      <c r="S95" s="262">
        <v>0</v>
      </c>
      <c r="T95" s="216">
        <f t="shared" si="43"/>
        <v>2850</v>
      </c>
      <c r="U95" s="213">
        <f t="shared" si="43"/>
        <v>2850</v>
      </c>
      <c r="V95" s="213">
        <f t="shared" si="43"/>
        <v>0</v>
      </c>
      <c r="W95" s="215">
        <f t="shared" si="43"/>
        <v>0</v>
      </c>
    </row>
    <row r="96" spans="1:23" ht="16.5" thickBot="1">
      <c r="A96" s="84"/>
      <c r="B96" s="101">
        <v>1</v>
      </c>
      <c r="C96" s="110" t="s">
        <v>265</v>
      </c>
      <c r="D96" s="102" t="e">
        <f>SUM(E96:G96)</f>
        <v>#REF!</v>
      </c>
      <c r="E96" s="103">
        <v>260</v>
      </c>
      <c r="F96" s="103" t="e">
        <f>'[1]8.Doprava'!#REF!</f>
        <v>#REF!</v>
      </c>
      <c r="G96" s="104" t="e">
        <f>'[1]8.Doprava'!#REF!</f>
        <v>#REF!</v>
      </c>
      <c r="H96" s="111">
        <f>SUM(I96:K96)</f>
        <v>0</v>
      </c>
      <c r="I96" s="105">
        <v>0</v>
      </c>
      <c r="J96" s="105">
        <v>0</v>
      </c>
      <c r="K96" s="106">
        <v>0</v>
      </c>
      <c r="L96" s="112" t="e">
        <f>SUM(M96:O96)</f>
        <v>#REF!</v>
      </c>
      <c r="M96" s="103" t="e">
        <f>'[1]8.Doprava'!#REF!</f>
        <v>#REF!</v>
      </c>
      <c r="N96" s="103" t="e">
        <f>'[1]8.Doprava'!#REF!</f>
        <v>#REF!</v>
      </c>
      <c r="O96" s="113" t="e">
        <f>'[1]8.Doprava'!#REF!</f>
        <v>#REF!</v>
      </c>
      <c r="P96" s="270">
        <v>0</v>
      </c>
      <c r="Q96" s="278">
        <v>0</v>
      </c>
      <c r="R96" s="278">
        <v>0</v>
      </c>
      <c r="S96" s="279">
        <v>0</v>
      </c>
      <c r="T96" s="112">
        <f>SUM(U96:W96)</f>
        <v>2850</v>
      </c>
      <c r="U96" s="103">
        <f>'[1]8.Doprava'!$H$7</f>
        <v>2850</v>
      </c>
      <c r="V96" s="103">
        <f>'[1]8.Doprava'!$I$7</f>
        <v>0</v>
      </c>
      <c r="W96" s="113">
        <f>'[1]8.Doprava'!$J$7</f>
        <v>0</v>
      </c>
    </row>
    <row r="97" spans="1:23" s="82" customFormat="1" ht="14.25">
      <c r="B97" s="194" t="s">
        <v>266</v>
      </c>
      <c r="C97" s="195"/>
      <c r="D97" s="189" t="e">
        <f t="shared" ref="D97:W97" si="44">D98+D99+D107+D114+D117+D118+D119</f>
        <v>#REF!</v>
      </c>
      <c r="E97" s="190" t="e">
        <f t="shared" si="44"/>
        <v>#REF!</v>
      </c>
      <c r="F97" s="190" t="e">
        <f t="shared" si="44"/>
        <v>#REF!</v>
      </c>
      <c r="G97" s="191" t="e">
        <f t="shared" si="44"/>
        <v>#REF!</v>
      </c>
      <c r="H97" s="189">
        <f t="shared" si="44"/>
        <v>5702025.9800000004</v>
      </c>
      <c r="I97" s="190">
        <f t="shared" si="44"/>
        <v>5290112.9800000004</v>
      </c>
      <c r="J97" s="190">
        <f t="shared" si="44"/>
        <v>411913</v>
      </c>
      <c r="K97" s="192">
        <f t="shared" si="44"/>
        <v>0</v>
      </c>
      <c r="L97" s="193" t="e">
        <f t="shared" si="44"/>
        <v>#REF!</v>
      </c>
      <c r="M97" s="190" t="e">
        <f t="shared" si="44"/>
        <v>#REF!</v>
      </c>
      <c r="N97" s="190" t="e">
        <f t="shared" si="44"/>
        <v>#REF!</v>
      </c>
      <c r="O97" s="192" t="e">
        <f t="shared" si="44"/>
        <v>#REF!</v>
      </c>
      <c r="P97" s="268">
        <v>5603561.3399999999</v>
      </c>
      <c r="Q97" s="269">
        <v>5352051.54</v>
      </c>
      <c r="R97" s="269">
        <v>19924.32</v>
      </c>
      <c r="S97" s="273">
        <v>231585.48</v>
      </c>
      <c r="T97" s="193">
        <f t="shared" si="44"/>
        <v>5683026</v>
      </c>
      <c r="U97" s="190">
        <f t="shared" si="44"/>
        <v>5402120</v>
      </c>
      <c r="V97" s="190">
        <f t="shared" si="44"/>
        <v>49320</v>
      </c>
      <c r="W97" s="192">
        <f t="shared" si="44"/>
        <v>231586</v>
      </c>
    </row>
    <row r="98" spans="1:23" ht="16.5">
      <c r="A98" s="84"/>
      <c r="B98" s="235" t="s">
        <v>267</v>
      </c>
      <c r="C98" s="231" t="s">
        <v>268</v>
      </c>
      <c r="D98" s="212" t="e">
        <f>SUM(E98:G98)</f>
        <v>#REF!</v>
      </c>
      <c r="E98" s="213">
        <v>38985</v>
      </c>
      <c r="F98" s="213" t="e">
        <f>'[1]9. Vzdelávanie'!#REF!</f>
        <v>#REF!</v>
      </c>
      <c r="G98" s="214" t="e">
        <f>'[1]9. Vzdelávanie'!#REF!</f>
        <v>#REF!</v>
      </c>
      <c r="H98" s="212">
        <f>SUM(I98:K98)</f>
        <v>63657</v>
      </c>
      <c r="I98" s="213">
        <v>63657</v>
      </c>
      <c r="J98" s="213">
        <v>0</v>
      </c>
      <c r="K98" s="215">
        <v>0</v>
      </c>
      <c r="L98" s="216" t="e">
        <f>SUM(M98:O98)</f>
        <v>#REF!</v>
      </c>
      <c r="M98" s="213" t="e">
        <f>'[1]9. Vzdelávanie'!#REF!</f>
        <v>#REF!</v>
      </c>
      <c r="N98" s="213" t="e">
        <f>'[1]9. Vzdelávanie'!#REF!</f>
        <v>#REF!</v>
      </c>
      <c r="O98" s="215" t="e">
        <f>'[1]9. Vzdelávanie'!#REF!</f>
        <v>#REF!</v>
      </c>
      <c r="P98" s="260">
        <v>2198.3000000000002</v>
      </c>
      <c r="Q98" s="261">
        <v>2198.3000000000002</v>
      </c>
      <c r="R98" s="261">
        <v>0</v>
      </c>
      <c r="S98" s="262">
        <v>0</v>
      </c>
      <c r="T98" s="216">
        <f>SUM(U98:W98)</f>
        <v>4292</v>
      </c>
      <c r="U98" s="213">
        <f>'[1]9. Vzdelávanie'!$H$4</f>
        <v>4292</v>
      </c>
      <c r="V98" s="213">
        <f>'[1]9. Vzdelávanie'!$I$4</f>
        <v>0</v>
      </c>
      <c r="W98" s="215">
        <f>'[1]9. Vzdelávanie'!$J$4</f>
        <v>0</v>
      </c>
    </row>
    <row r="99" spans="1:23" ht="15.75">
      <c r="A99" s="84"/>
      <c r="B99" s="235" t="s">
        <v>269</v>
      </c>
      <c r="C99" s="226" t="s">
        <v>270</v>
      </c>
      <c r="D99" s="212" t="e">
        <f t="shared" ref="D99:W99" si="45">SUM(D100:D106)</f>
        <v>#REF!</v>
      </c>
      <c r="E99" s="213" t="e">
        <f t="shared" si="45"/>
        <v>#REF!</v>
      </c>
      <c r="F99" s="213" t="e">
        <f t="shared" si="45"/>
        <v>#REF!</v>
      </c>
      <c r="G99" s="214" t="e">
        <f t="shared" si="45"/>
        <v>#REF!</v>
      </c>
      <c r="H99" s="212">
        <f t="shared" si="45"/>
        <v>1549169</v>
      </c>
      <c r="I99" s="213">
        <f t="shared" si="45"/>
        <v>1139518</v>
      </c>
      <c r="J99" s="213">
        <f t="shared" si="45"/>
        <v>409651</v>
      </c>
      <c r="K99" s="215">
        <f t="shared" si="45"/>
        <v>0</v>
      </c>
      <c r="L99" s="216" t="e">
        <f t="shared" si="45"/>
        <v>#REF!</v>
      </c>
      <c r="M99" s="213" t="e">
        <f t="shared" si="45"/>
        <v>#REF!</v>
      </c>
      <c r="N99" s="213" t="e">
        <f t="shared" si="45"/>
        <v>#REF!</v>
      </c>
      <c r="O99" s="215" t="e">
        <f t="shared" si="45"/>
        <v>#REF!</v>
      </c>
      <c r="P99" s="260">
        <v>1169183</v>
      </c>
      <c r="Q99" s="261">
        <v>1169183</v>
      </c>
      <c r="R99" s="261">
        <v>0</v>
      </c>
      <c r="S99" s="262">
        <v>0</v>
      </c>
      <c r="T99" s="216">
        <f t="shared" si="45"/>
        <v>1254218</v>
      </c>
      <c r="U99" s="213">
        <f t="shared" si="45"/>
        <v>1254218</v>
      </c>
      <c r="V99" s="213">
        <f t="shared" si="45"/>
        <v>0</v>
      </c>
      <c r="W99" s="215">
        <f t="shared" si="45"/>
        <v>0</v>
      </c>
    </row>
    <row r="100" spans="1:23" ht="15.75">
      <c r="A100" s="84"/>
      <c r="B100" s="91">
        <v>1</v>
      </c>
      <c r="C100" s="107" t="s">
        <v>271</v>
      </c>
      <c r="D100" s="93" t="e">
        <f t="shared" ref="D100:D106" si="46">SUM(E100:G100)</f>
        <v>#REF!</v>
      </c>
      <c r="E100" s="94">
        <v>134470</v>
      </c>
      <c r="F100" s="94" t="e">
        <f>'[1]9. Vzdelávanie'!#REF!</f>
        <v>#REF!</v>
      </c>
      <c r="G100" s="95" t="e">
        <f>'[1]9. Vzdelávanie'!#REF!</f>
        <v>#REF!</v>
      </c>
      <c r="H100" s="93">
        <f t="shared" ref="H100:H106" si="47">SUM(I100:K100)</f>
        <v>137478</v>
      </c>
      <c r="I100" s="94">
        <v>137478</v>
      </c>
      <c r="J100" s="96">
        <v>0</v>
      </c>
      <c r="K100" s="96">
        <v>0</v>
      </c>
      <c r="L100" s="97" t="e">
        <f t="shared" ref="L100:L106" si="48">SUM(M100:O100)</f>
        <v>#REF!</v>
      </c>
      <c r="M100" s="94" t="e">
        <f>'[1]9. Vzdelávanie'!#REF!</f>
        <v>#REF!</v>
      </c>
      <c r="N100" s="94" t="e">
        <f>'[1]9. Vzdelávanie'!#REF!</f>
        <v>#REF!</v>
      </c>
      <c r="O100" s="96" t="e">
        <f>'[1]9. Vzdelávanie'!#REF!</f>
        <v>#REF!</v>
      </c>
      <c r="P100" s="260">
        <v>135961</v>
      </c>
      <c r="Q100" s="263">
        <v>135961</v>
      </c>
      <c r="R100" s="263">
        <v>0</v>
      </c>
      <c r="S100" s="264">
        <v>0</v>
      </c>
      <c r="T100" s="97">
        <f t="shared" ref="T100:T106" si="49">SUM(U100:W100)</f>
        <v>144781</v>
      </c>
      <c r="U100" s="94">
        <f>'[2]9. Vzdelávanie'!$Q$31</f>
        <v>144781</v>
      </c>
      <c r="V100" s="94">
        <f>'[1]9. Vzdelávanie'!$I$33</f>
        <v>0</v>
      </c>
      <c r="W100" s="96">
        <f>'[1]9. Vzdelávanie'!$J$33</f>
        <v>0</v>
      </c>
    </row>
    <row r="101" spans="1:23" ht="15.75">
      <c r="A101" s="84"/>
      <c r="B101" s="91">
        <v>2</v>
      </c>
      <c r="C101" s="107" t="s">
        <v>272</v>
      </c>
      <c r="D101" s="93" t="e">
        <f t="shared" si="46"/>
        <v>#REF!</v>
      </c>
      <c r="E101" s="94">
        <v>244187</v>
      </c>
      <c r="F101" s="94" t="e">
        <f>'[1]9. Vzdelávanie'!#REF!</f>
        <v>#REF!</v>
      </c>
      <c r="G101" s="95" t="e">
        <f>'[1]9. Vzdelávanie'!#REF!</f>
        <v>#REF!</v>
      </c>
      <c r="H101" s="93">
        <f t="shared" si="47"/>
        <v>263081</v>
      </c>
      <c r="I101" s="94">
        <v>263081</v>
      </c>
      <c r="J101" s="96">
        <v>0</v>
      </c>
      <c r="K101" s="96">
        <v>0</v>
      </c>
      <c r="L101" s="97" t="e">
        <f t="shared" si="48"/>
        <v>#REF!</v>
      </c>
      <c r="M101" s="94" t="e">
        <f>'[1]9. Vzdelávanie'!#REF!</f>
        <v>#REF!</v>
      </c>
      <c r="N101" s="94" t="e">
        <f>'[1]9. Vzdelávanie'!#REF!</f>
        <v>#REF!</v>
      </c>
      <c r="O101" s="96" t="e">
        <f>'[1]9. Vzdelávanie'!#REF!</f>
        <v>#REF!</v>
      </c>
      <c r="P101" s="260">
        <v>272978</v>
      </c>
      <c r="Q101" s="263">
        <v>272978</v>
      </c>
      <c r="R101" s="263">
        <v>0</v>
      </c>
      <c r="S101" s="264">
        <v>0</v>
      </c>
      <c r="T101" s="97">
        <f t="shared" si="49"/>
        <v>268814</v>
      </c>
      <c r="U101" s="94">
        <f>'[2]9. Vzdelávanie'!$Q$32</f>
        <v>268814</v>
      </c>
      <c r="V101" s="94">
        <f>'[1]9. Vzdelávanie'!$I$34</f>
        <v>0</v>
      </c>
      <c r="W101" s="96">
        <f>'[1]9. Vzdelávanie'!$J$34</f>
        <v>0</v>
      </c>
    </row>
    <row r="102" spans="1:23" ht="15.75">
      <c r="A102" s="84"/>
      <c r="B102" s="91">
        <v>3</v>
      </c>
      <c r="C102" s="107" t="s">
        <v>273</v>
      </c>
      <c r="D102" s="93" t="e">
        <f t="shared" si="46"/>
        <v>#REF!</v>
      </c>
      <c r="E102" s="94">
        <v>250400</v>
      </c>
      <c r="F102" s="94">
        <v>194592</v>
      </c>
      <c r="G102" s="95" t="e">
        <f>'[1]9. Vzdelávanie'!#REF!</f>
        <v>#REF!</v>
      </c>
      <c r="H102" s="93">
        <f t="shared" si="47"/>
        <v>687716</v>
      </c>
      <c r="I102" s="94">
        <v>278065</v>
      </c>
      <c r="J102" s="94">
        <v>409651</v>
      </c>
      <c r="K102" s="96">
        <v>0</v>
      </c>
      <c r="L102" s="97" t="e">
        <f t="shared" si="48"/>
        <v>#REF!</v>
      </c>
      <c r="M102" s="94" t="e">
        <f>'[1]9. Vzdelávanie'!#REF!</f>
        <v>#REF!</v>
      </c>
      <c r="N102" s="94" t="e">
        <f>'[1]9. Vzdelávanie'!#REF!</f>
        <v>#REF!</v>
      </c>
      <c r="O102" s="96" t="e">
        <f>'[1]9. Vzdelávanie'!#REF!</f>
        <v>#REF!</v>
      </c>
      <c r="P102" s="260">
        <v>284315</v>
      </c>
      <c r="Q102" s="263">
        <v>284315</v>
      </c>
      <c r="R102" s="263">
        <v>0</v>
      </c>
      <c r="S102" s="264">
        <v>0</v>
      </c>
      <c r="T102" s="97">
        <f t="shared" si="49"/>
        <v>365421</v>
      </c>
      <c r="U102" s="94">
        <f>'[2]9. Vzdelávanie'!$Q$33</f>
        <v>365421</v>
      </c>
      <c r="V102" s="94">
        <f>'[1]9. Vzdelávanie'!$I$35</f>
        <v>0</v>
      </c>
      <c r="W102" s="96">
        <f>'[1]9. Vzdelávanie'!$J$35</f>
        <v>0</v>
      </c>
    </row>
    <row r="103" spans="1:23" ht="15.75">
      <c r="A103" s="83"/>
      <c r="B103" s="91">
        <v>4</v>
      </c>
      <c r="C103" s="107" t="s">
        <v>274</v>
      </c>
      <c r="D103" s="93" t="e">
        <f t="shared" si="46"/>
        <v>#REF!</v>
      </c>
      <c r="E103" s="94" t="e">
        <f>'[1]9. Vzdelávanie'!#REF!</f>
        <v>#REF!</v>
      </c>
      <c r="F103" s="94" t="e">
        <f>'[1]9. Vzdelávanie'!#REF!</f>
        <v>#REF!</v>
      </c>
      <c r="G103" s="95" t="e">
        <f>'[1]9. Vzdelávanie'!#REF!</f>
        <v>#REF!</v>
      </c>
      <c r="H103" s="93">
        <f t="shared" si="47"/>
        <v>0</v>
      </c>
      <c r="I103" s="94">
        <v>0</v>
      </c>
      <c r="J103" s="96">
        <v>0</v>
      </c>
      <c r="K103" s="96">
        <v>0</v>
      </c>
      <c r="L103" s="97" t="e">
        <f t="shared" si="48"/>
        <v>#REF!</v>
      </c>
      <c r="M103" s="94" t="e">
        <f>'[1]9. Vzdelávanie'!#REF!</f>
        <v>#REF!</v>
      </c>
      <c r="N103" s="94" t="e">
        <f>'[1]9. Vzdelávanie'!#REF!</f>
        <v>#REF!</v>
      </c>
      <c r="O103" s="96" t="e">
        <f>'[1]9. Vzdelávanie'!#REF!</f>
        <v>#REF!</v>
      </c>
      <c r="P103" s="260">
        <v>0</v>
      </c>
      <c r="Q103" s="263">
        <v>0</v>
      </c>
      <c r="R103" s="263">
        <v>0</v>
      </c>
      <c r="S103" s="264">
        <v>0</v>
      </c>
      <c r="T103" s="97">
        <f t="shared" si="49"/>
        <v>0</v>
      </c>
      <c r="U103" s="94">
        <f>'[1]9. Vzdelávanie'!$H$38</f>
        <v>0</v>
      </c>
      <c r="V103" s="94">
        <f>'[1]9. Vzdelávanie'!$I$38</f>
        <v>0</v>
      </c>
      <c r="W103" s="96">
        <f>'[1]9. Vzdelávanie'!$J$38</f>
        <v>0</v>
      </c>
    </row>
    <row r="104" spans="1:23" ht="15.75">
      <c r="A104" s="84"/>
      <c r="B104" s="91">
        <v>5</v>
      </c>
      <c r="C104" s="107" t="s">
        <v>275</v>
      </c>
      <c r="D104" s="93" t="e">
        <f t="shared" si="46"/>
        <v>#REF!</v>
      </c>
      <c r="E104" s="94">
        <v>153560</v>
      </c>
      <c r="F104" s="98" t="e">
        <f>'[1]9. Vzdelávanie'!#REF!</f>
        <v>#REF!</v>
      </c>
      <c r="G104" s="95" t="e">
        <f>'[1]9. Vzdelávanie'!#REF!</f>
        <v>#REF!</v>
      </c>
      <c r="H104" s="93">
        <f t="shared" si="47"/>
        <v>169278</v>
      </c>
      <c r="I104" s="94">
        <v>169278</v>
      </c>
      <c r="J104" s="96">
        <v>0</v>
      </c>
      <c r="K104" s="96">
        <v>0</v>
      </c>
      <c r="L104" s="97" t="e">
        <f t="shared" si="48"/>
        <v>#REF!</v>
      </c>
      <c r="M104" s="94" t="e">
        <f>'[1]9. Vzdelávanie'!#REF!</f>
        <v>#REF!</v>
      </c>
      <c r="N104" s="94" t="e">
        <f>'[1]9. Vzdelávanie'!#REF!</f>
        <v>#REF!</v>
      </c>
      <c r="O104" s="96" t="e">
        <f>'[1]9. Vzdelávanie'!#REF!</f>
        <v>#REF!</v>
      </c>
      <c r="P104" s="260">
        <v>179348</v>
      </c>
      <c r="Q104" s="263">
        <v>179348</v>
      </c>
      <c r="R104" s="263">
        <v>0</v>
      </c>
      <c r="S104" s="264">
        <v>0</v>
      </c>
      <c r="T104" s="97">
        <f t="shared" si="49"/>
        <v>190334</v>
      </c>
      <c r="U104" s="94">
        <f>'[2]9. Vzdelávanie'!$Q$37</f>
        <v>190334</v>
      </c>
      <c r="V104" s="94">
        <f>'[1]9. Vzdelávanie'!$I$39</f>
        <v>0</v>
      </c>
      <c r="W104" s="96">
        <f>'[1]9. Vzdelávanie'!$J$39</f>
        <v>0</v>
      </c>
    </row>
    <row r="105" spans="1:23" ht="15.75">
      <c r="A105" s="84"/>
      <c r="B105" s="91">
        <v>6</v>
      </c>
      <c r="C105" s="107" t="s">
        <v>276</v>
      </c>
      <c r="D105" s="93" t="e">
        <f t="shared" si="46"/>
        <v>#REF!</v>
      </c>
      <c r="E105" s="94">
        <v>172477</v>
      </c>
      <c r="F105" s="94">
        <v>183944</v>
      </c>
      <c r="G105" s="95" t="e">
        <f>'[1]9. Vzdelávanie'!#REF!</f>
        <v>#REF!</v>
      </c>
      <c r="H105" s="93">
        <f t="shared" si="47"/>
        <v>169490</v>
      </c>
      <c r="I105" s="94">
        <v>169490</v>
      </c>
      <c r="J105" s="96">
        <v>0</v>
      </c>
      <c r="K105" s="96">
        <v>0</v>
      </c>
      <c r="L105" s="97" t="e">
        <f t="shared" si="48"/>
        <v>#REF!</v>
      </c>
      <c r="M105" s="94" t="e">
        <f>'[1]9. Vzdelávanie'!#REF!</f>
        <v>#REF!</v>
      </c>
      <c r="N105" s="94" t="e">
        <f>'[1]9. Vzdelávanie'!#REF!</f>
        <v>#REF!</v>
      </c>
      <c r="O105" s="96" t="e">
        <f>'[1]9. Vzdelávanie'!#REF!</f>
        <v>#REF!</v>
      </c>
      <c r="P105" s="260">
        <v>169555</v>
      </c>
      <c r="Q105" s="263">
        <v>169555</v>
      </c>
      <c r="R105" s="263">
        <v>0</v>
      </c>
      <c r="S105" s="264">
        <v>0</v>
      </c>
      <c r="T105" s="97">
        <f t="shared" si="49"/>
        <v>146882</v>
      </c>
      <c r="U105" s="94">
        <f>'[2]9. Vzdelávanie'!$Q$38</f>
        <v>146882</v>
      </c>
      <c r="V105" s="94">
        <f>'[1]9. Vzdelávanie'!$I$40</f>
        <v>0</v>
      </c>
      <c r="W105" s="96">
        <f>'[1]9. Vzdelávanie'!$J$40</f>
        <v>0</v>
      </c>
    </row>
    <row r="106" spans="1:23" ht="15.75">
      <c r="A106" s="84"/>
      <c r="B106" s="91">
        <v>7</v>
      </c>
      <c r="C106" s="107" t="s">
        <v>277</v>
      </c>
      <c r="D106" s="93" t="e">
        <f t="shared" si="46"/>
        <v>#REF!</v>
      </c>
      <c r="E106" s="94">
        <v>128501</v>
      </c>
      <c r="F106" s="94"/>
      <c r="G106" s="95" t="e">
        <f>'[1]9. Vzdelávanie'!#REF!</f>
        <v>#REF!</v>
      </c>
      <c r="H106" s="93">
        <f t="shared" si="47"/>
        <v>122126</v>
      </c>
      <c r="I106" s="94">
        <v>122126</v>
      </c>
      <c r="J106" s="96">
        <v>0</v>
      </c>
      <c r="K106" s="96">
        <v>0</v>
      </c>
      <c r="L106" s="97" t="e">
        <f t="shared" si="48"/>
        <v>#REF!</v>
      </c>
      <c r="M106" s="94" t="e">
        <f>'[1]9. Vzdelávanie'!#REF!</f>
        <v>#REF!</v>
      </c>
      <c r="N106" s="94" t="e">
        <f>'[1]9. Vzdelávanie'!#REF!</f>
        <v>#REF!</v>
      </c>
      <c r="O106" s="96" t="e">
        <f>'[1]9. Vzdelávanie'!#REF!</f>
        <v>#REF!</v>
      </c>
      <c r="P106" s="260">
        <v>127026</v>
      </c>
      <c r="Q106" s="263">
        <v>127026</v>
      </c>
      <c r="R106" s="263">
        <v>0</v>
      </c>
      <c r="S106" s="264">
        <v>0</v>
      </c>
      <c r="T106" s="97">
        <f t="shared" si="49"/>
        <v>137986</v>
      </c>
      <c r="U106" s="94">
        <f>'[2]9. Vzdelávanie'!$Q$41</f>
        <v>137986</v>
      </c>
      <c r="V106" s="94">
        <f>'[1]9. Vzdelávanie'!$I$43</f>
        <v>0</v>
      </c>
      <c r="W106" s="96">
        <f>'[1]9. Vzdelávanie'!$J$43</f>
        <v>0</v>
      </c>
    </row>
    <row r="107" spans="1:23" ht="15.75">
      <c r="A107" s="84"/>
      <c r="B107" s="235" t="s">
        <v>278</v>
      </c>
      <c r="C107" s="226" t="s">
        <v>279</v>
      </c>
      <c r="D107" s="212" t="e">
        <f t="shared" ref="D107:W107" si="50">SUM(D108:D113)</f>
        <v>#REF!</v>
      </c>
      <c r="E107" s="213">
        <f t="shared" si="50"/>
        <v>3234702</v>
      </c>
      <c r="F107" s="213" t="e">
        <f t="shared" si="50"/>
        <v>#REF!</v>
      </c>
      <c r="G107" s="214" t="e">
        <f t="shared" si="50"/>
        <v>#REF!</v>
      </c>
      <c r="H107" s="212">
        <f t="shared" si="50"/>
        <v>3200175</v>
      </c>
      <c r="I107" s="213">
        <f t="shared" si="50"/>
        <v>3198395</v>
      </c>
      <c r="J107" s="213">
        <f t="shared" si="50"/>
        <v>1780</v>
      </c>
      <c r="K107" s="215">
        <f t="shared" si="50"/>
        <v>0</v>
      </c>
      <c r="L107" s="216" t="e">
        <f t="shared" si="50"/>
        <v>#REF!</v>
      </c>
      <c r="M107" s="213" t="e">
        <f t="shared" si="50"/>
        <v>#REF!</v>
      </c>
      <c r="N107" s="213" t="e">
        <f t="shared" si="50"/>
        <v>#REF!</v>
      </c>
      <c r="O107" s="215" t="e">
        <f t="shared" si="50"/>
        <v>#REF!</v>
      </c>
      <c r="P107" s="260">
        <v>3506810.61</v>
      </c>
      <c r="Q107" s="261">
        <v>3255300.81</v>
      </c>
      <c r="R107" s="261">
        <v>19924.32</v>
      </c>
      <c r="S107" s="262">
        <v>231585.48</v>
      </c>
      <c r="T107" s="216">
        <f t="shared" si="50"/>
        <v>3488877</v>
      </c>
      <c r="U107" s="213">
        <f t="shared" si="50"/>
        <v>3207971</v>
      </c>
      <c r="V107" s="213">
        <f t="shared" si="50"/>
        <v>49320</v>
      </c>
      <c r="W107" s="215">
        <f t="shared" si="50"/>
        <v>231586</v>
      </c>
    </row>
    <row r="108" spans="1:23" ht="15.75">
      <c r="A108" s="84"/>
      <c r="B108" s="91">
        <v>1</v>
      </c>
      <c r="C108" s="107" t="s">
        <v>280</v>
      </c>
      <c r="D108" s="93" t="e">
        <f t="shared" ref="D108:D113" si="51">SUM(E108:G108)</f>
        <v>#REF!</v>
      </c>
      <c r="E108" s="94">
        <v>328366</v>
      </c>
      <c r="F108" s="94" t="e">
        <f>'[1]9. Vzdelávanie'!#REF!</f>
        <v>#REF!</v>
      </c>
      <c r="G108" s="95" t="e">
        <f>'[1]9. Vzdelávanie'!#REF!</f>
        <v>#REF!</v>
      </c>
      <c r="H108" s="93">
        <f t="shared" ref="H108:H113" si="52">SUM(I108:K108)</f>
        <v>282825</v>
      </c>
      <c r="I108" s="94">
        <v>282825</v>
      </c>
      <c r="J108" s="96">
        <v>0</v>
      </c>
      <c r="K108" s="96">
        <v>0</v>
      </c>
      <c r="L108" s="97" t="e">
        <f t="shared" ref="L108:L113" si="53">SUM(M108:O108)</f>
        <v>#REF!</v>
      </c>
      <c r="M108" s="94" t="e">
        <f>'[1]9. Vzdelávanie'!#REF!</f>
        <v>#REF!</v>
      </c>
      <c r="N108" s="94" t="e">
        <f>'[1]9. Vzdelávanie'!#REF!</f>
        <v>#REF!</v>
      </c>
      <c r="O108" s="96" t="e">
        <f>'[1]9. Vzdelávanie'!#REF!</f>
        <v>#REF!</v>
      </c>
      <c r="P108" s="260">
        <v>282259</v>
      </c>
      <c r="Q108" s="263">
        <v>282259</v>
      </c>
      <c r="R108" s="263">
        <v>0</v>
      </c>
      <c r="S108" s="264">
        <v>0</v>
      </c>
      <c r="T108" s="97">
        <f t="shared" ref="T108:T113" si="54">SUM(U108:W108)</f>
        <v>218032</v>
      </c>
      <c r="U108" s="94">
        <f>'[2]9. Vzdelávanie'!$Q$43</f>
        <v>218032</v>
      </c>
      <c r="V108" s="94">
        <f>'[1]9. Vzdelávanie'!$I$45</f>
        <v>0</v>
      </c>
      <c r="W108" s="96">
        <f>'[1]9. Vzdelávanie'!$J$45</f>
        <v>0</v>
      </c>
    </row>
    <row r="109" spans="1:23" ht="15.75">
      <c r="A109" s="84"/>
      <c r="B109" s="91">
        <v>2</v>
      </c>
      <c r="C109" s="107" t="s">
        <v>281</v>
      </c>
      <c r="D109" s="93" t="e">
        <f t="shared" si="51"/>
        <v>#REF!</v>
      </c>
      <c r="E109" s="94">
        <v>570052</v>
      </c>
      <c r="F109" s="94">
        <v>69468</v>
      </c>
      <c r="G109" s="95" t="e">
        <f>'[1]9. Vzdelávanie'!#REF!</f>
        <v>#REF!</v>
      </c>
      <c r="H109" s="93">
        <f t="shared" si="52"/>
        <v>581965</v>
      </c>
      <c r="I109" s="94">
        <v>581965</v>
      </c>
      <c r="J109" s="96">
        <v>0</v>
      </c>
      <c r="K109" s="96">
        <v>0</v>
      </c>
      <c r="L109" s="97" t="e">
        <f t="shared" si="53"/>
        <v>#REF!</v>
      </c>
      <c r="M109" s="94" t="e">
        <f>'[1]9. Vzdelávanie'!#REF!</f>
        <v>#REF!</v>
      </c>
      <c r="N109" s="94" t="e">
        <f>'[1]9. Vzdelávanie'!#REF!</f>
        <v>#REF!</v>
      </c>
      <c r="O109" s="96" t="e">
        <f>'[1]9. Vzdelávanie'!#REF!</f>
        <v>#REF!</v>
      </c>
      <c r="P109" s="260">
        <v>546122</v>
      </c>
      <c r="Q109" s="263">
        <v>546122</v>
      </c>
      <c r="R109" s="263">
        <v>0</v>
      </c>
      <c r="S109" s="264">
        <v>0</v>
      </c>
      <c r="T109" s="97">
        <f t="shared" si="54"/>
        <v>593731</v>
      </c>
      <c r="U109" s="94">
        <f>'[2]9. Vzdelávanie'!$Q$44</f>
        <v>593731</v>
      </c>
      <c r="V109" s="94">
        <f>'[1]9. Vzdelávanie'!$I$46</f>
        <v>0</v>
      </c>
      <c r="W109" s="96">
        <f>'[1]9. Vzdelávanie'!$J$46</f>
        <v>0</v>
      </c>
    </row>
    <row r="110" spans="1:23" ht="15.75">
      <c r="A110" s="108"/>
      <c r="B110" s="91">
        <v>3</v>
      </c>
      <c r="C110" s="107" t="s">
        <v>282</v>
      </c>
      <c r="D110" s="93" t="e">
        <f t="shared" si="51"/>
        <v>#REF!</v>
      </c>
      <c r="E110" s="94">
        <v>787656</v>
      </c>
      <c r="F110" s="94" t="e">
        <f>'[1]9. Vzdelávanie'!#REF!</f>
        <v>#REF!</v>
      </c>
      <c r="G110" s="95" t="e">
        <f>'[1]9. Vzdelávanie'!#REF!</f>
        <v>#REF!</v>
      </c>
      <c r="H110" s="93">
        <f t="shared" si="52"/>
        <v>851849</v>
      </c>
      <c r="I110" s="94">
        <v>851849</v>
      </c>
      <c r="J110" s="96">
        <v>0</v>
      </c>
      <c r="K110" s="96">
        <v>0</v>
      </c>
      <c r="L110" s="97" t="e">
        <f t="shared" si="53"/>
        <v>#REF!</v>
      </c>
      <c r="M110" s="94" t="e">
        <f>'[1]9. Vzdelávanie'!#REF!</f>
        <v>#REF!</v>
      </c>
      <c r="N110" s="94" t="e">
        <f>'[1]9. Vzdelávanie'!#REF!</f>
        <v>#REF!</v>
      </c>
      <c r="O110" s="96" t="e">
        <f>'[1]9. Vzdelávanie'!#REF!</f>
        <v>#REF!</v>
      </c>
      <c r="P110" s="260">
        <v>1151774.29</v>
      </c>
      <c r="Q110" s="263">
        <v>920188.81</v>
      </c>
      <c r="R110" s="263">
        <v>0</v>
      </c>
      <c r="S110" s="282">
        <v>231585.48</v>
      </c>
      <c r="T110" s="97">
        <f t="shared" si="54"/>
        <v>1180487</v>
      </c>
      <c r="U110" s="94">
        <f>'[2]9. Vzdelávanie'!$Q$45</f>
        <v>948901</v>
      </c>
      <c r="V110" s="94">
        <f>'[1]9. Vzdelávanie'!$I$47</f>
        <v>0</v>
      </c>
      <c r="W110" s="96">
        <f>'[1]9. Vzdelávanie'!$J$47</f>
        <v>231586</v>
      </c>
    </row>
    <row r="111" spans="1:23" ht="15.75">
      <c r="A111" s="108"/>
      <c r="B111" s="91">
        <v>4</v>
      </c>
      <c r="C111" s="107" t="s">
        <v>283</v>
      </c>
      <c r="D111" s="93" t="e">
        <f t="shared" si="51"/>
        <v>#REF!</v>
      </c>
      <c r="E111" s="94">
        <v>643464</v>
      </c>
      <c r="F111" s="94"/>
      <c r="G111" s="95" t="e">
        <f>'[1]9. Vzdelávanie'!#REF!</f>
        <v>#REF!</v>
      </c>
      <c r="H111" s="93">
        <f t="shared" si="52"/>
        <v>610772</v>
      </c>
      <c r="I111" s="94">
        <v>608992</v>
      </c>
      <c r="J111" s="94">
        <v>1780</v>
      </c>
      <c r="K111" s="96">
        <v>0</v>
      </c>
      <c r="L111" s="97" t="e">
        <f t="shared" si="53"/>
        <v>#REF!</v>
      </c>
      <c r="M111" s="94" t="e">
        <f>'[1]9. Vzdelávanie'!#REF!</f>
        <v>#REF!</v>
      </c>
      <c r="N111" s="94" t="e">
        <f>'[1]9. Vzdelávanie'!#REF!</f>
        <v>#REF!</v>
      </c>
      <c r="O111" s="96" t="e">
        <f>'[1]9. Vzdelávanie'!#REF!</f>
        <v>#REF!</v>
      </c>
      <c r="P111" s="260">
        <v>606541</v>
      </c>
      <c r="Q111" s="263">
        <v>606541</v>
      </c>
      <c r="R111" s="263">
        <v>0</v>
      </c>
      <c r="S111" s="264">
        <v>0</v>
      </c>
      <c r="T111" s="97">
        <f t="shared" si="54"/>
        <v>555342</v>
      </c>
      <c r="U111" s="94">
        <f>'[2]9. Vzdelávanie'!$Q$49</f>
        <v>555342</v>
      </c>
      <c r="V111" s="94">
        <f>'[1]9. Vzdelávanie'!$I$52</f>
        <v>0</v>
      </c>
      <c r="W111" s="96">
        <f>'[1]9. Vzdelávanie'!$J$52</f>
        <v>0</v>
      </c>
    </row>
    <row r="112" spans="1:23" ht="15.75">
      <c r="A112" s="108"/>
      <c r="B112" s="91">
        <v>5</v>
      </c>
      <c r="C112" s="107" t="s">
        <v>284</v>
      </c>
      <c r="D112" s="93" t="e">
        <f t="shared" si="51"/>
        <v>#REF!</v>
      </c>
      <c r="E112" s="94">
        <v>596449</v>
      </c>
      <c r="F112" s="94" t="e">
        <f>'[1]9. Vzdelávanie'!#REF!</f>
        <v>#REF!</v>
      </c>
      <c r="G112" s="95" t="e">
        <f>'[1]9. Vzdelávanie'!#REF!</f>
        <v>#REF!</v>
      </c>
      <c r="H112" s="93">
        <f t="shared" si="52"/>
        <v>554735</v>
      </c>
      <c r="I112" s="94">
        <v>554735</v>
      </c>
      <c r="J112" s="96">
        <v>0</v>
      </c>
      <c r="K112" s="96">
        <v>0</v>
      </c>
      <c r="L112" s="97" t="e">
        <f t="shared" si="53"/>
        <v>#REF!</v>
      </c>
      <c r="M112" s="94" t="e">
        <f>'[1]9. Vzdelávanie'!#REF!</f>
        <v>#REF!</v>
      </c>
      <c r="N112" s="94" t="e">
        <f>'[1]9. Vzdelávanie'!#REF!</f>
        <v>#REF!</v>
      </c>
      <c r="O112" s="96" t="e">
        <f>'[1]9. Vzdelávanie'!#REF!</f>
        <v>#REF!</v>
      </c>
      <c r="P112" s="260">
        <v>576050</v>
      </c>
      <c r="Q112" s="263">
        <v>576050</v>
      </c>
      <c r="R112" s="263">
        <v>0</v>
      </c>
      <c r="S112" s="264">
        <v>0</v>
      </c>
      <c r="T112" s="97">
        <f t="shared" si="54"/>
        <v>579182</v>
      </c>
      <c r="U112" s="94">
        <f>'[2]9. Vzdelávanie'!$Q$50</f>
        <v>574862</v>
      </c>
      <c r="V112" s="94">
        <f>'[1]9. Vzdelávanie'!$I$53</f>
        <v>4320</v>
      </c>
      <c r="W112" s="96">
        <f>'[1]9. Vzdelávanie'!$J$53</f>
        <v>0</v>
      </c>
    </row>
    <row r="113" spans="1:23" ht="15.75">
      <c r="A113" s="108"/>
      <c r="B113" s="91">
        <v>6</v>
      </c>
      <c r="C113" s="107" t="s">
        <v>285</v>
      </c>
      <c r="D113" s="93" t="e">
        <f t="shared" si="51"/>
        <v>#REF!</v>
      </c>
      <c r="E113" s="94">
        <v>308715</v>
      </c>
      <c r="F113" s="94" t="e">
        <f>'[1]9. Vzdelávanie'!#REF!</f>
        <v>#REF!</v>
      </c>
      <c r="G113" s="95" t="e">
        <f>'[1]9. Vzdelávanie'!#REF!</f>
        <v>#REF!</v>
      </c>
      <c r="H113" s="93">
        <f t="shared" si="52"/>
        <v>318029</v>
      </c>
      <c r="I113" s="94">
        <v>318029</v>
      </c>
      <c r="J113" s="96">
        <v>0</v>
      </c>
      <c r="K113" s="96">
        <v>0</v>
      </c>
      <c r="L113" s="97" t="e">
        <f t="shared" si="53"/>
        <v>#REF!</v>
      </c>
      <c r="M113" s="94" t="e">
        <f>'[1]9. Vzdelávanie'!#REF!</f>
        <v>#REF!</v>
      </c>
      <c r="N113" s="94" t="e">
        <f>'[1]9. Vzdelávanie'!#REF!</f>
        <v>#REF!</v>
      </c>
      <c r="O113" s="96" t="e">
        <f>'[1]9. Vzdelávanie'!#REF!</f>
        <v>#REF!</v>
      </c>
      <c r="P113" s="260">
        <v>344064.32</v>
      </c>
      <c r="Q113" s="263">
        <v>324140</v>
      </c>
      <c r="R113" s="283">
        <v>19924.32</v>
      </c>
      <c r="S113" s="264">
        <v>0</v>
      </c>
      <c r="T113" s="97">
        <f t="shared" si="54"/>
        <v>362103</v>
      </c>
      <c r="U113" s="94">
        <f>'[2]9. Vzdelávanie'!$Q$51</f>
        <v>317103</v>
      </c>
      <c r="V113" s="94">
        <f>'[2]9. Vzdelávanie'!$R$51</f>
        <v>45000</v>
      </c>
      <c r="W113" s="96">
        <f>'[1]9. Vzdelávanie'!$J$54</f>
        <v>0</v>
      </c>
    </row>
    <row r="114" spans="1:23" ht="15.75">
      <c r="A114" s="108"/>
      <c r="B114" s="235" t="s">
        <v>286</v>
      </c>
      <c r="C114" s="226" t="s">
        <v>287</v>
      </c>
      <c r="D114" s="212" t="e">
        <f t="shared" ref="D114:W114" si="55">SUM(D115:D116)</f>
        <v>#REF!</v>
      </c>
      <c r="E114" s="213">
        <f t="shared" si="55"/>
        <v>546333</v>
      </c>
      <c r="F114" s="213" t="e">
        <f t="shared" si="55"/>
        <v>#REF!</v>
      </c>
      <c r="G114" s="214" t="e">
        <f t="shared" si="55"/>
        <v>#REF!</v>
      </c>
      <c r="H114" s="212">
        <f t="shared" si="55"/>
        <v>538949</v>
      </c>
      <c r="I114" s="213">
        <f t="shared" si="55"/>
        <v>538949</v>
      </c>
      <c r="J114" s="213">
        <f t="shared" si="55"/>
        <v>0</v>
      </c>
      <c r="K114" s="215">
        <f t="shared" si="55"/>
        <v>0</v>
      </c>
      <c r="L114" s="216" t="e">
        <f t="shared" si="55"/>
        <v>#REF!</v>
      </c>
      <c r="M114" s="213" t="e">
        <f t="shared" si="55"/>
        <v>#REF!</v>
      </c>
      <c r="N114" s="213" t="e">
        <f t="shared" si="55"/>
        <v>#REF!</v>
      </c>
      <c r="O114" s="215" t="e">
        <f t="shared" si="55"/>
        <v>#REF!</v>
      </c>
      <c r="P114" s="260">
        <v>566109</v>
      </c>
      <c r="Q114" s="261">
        <v>566109</v>
      </c>
      <c r="R114" s="261">
        <v>0</v>
      </c>
      <c r="S114" s="262">
        <v>0</v>
      </c>
      <c r="T114" s="216">
        <f t="shared" si="55"/>
        <v>479289</v>
      </c>
      <c r="U114" s="213">
        <f t="shared" si="55"/>
        <v>479289</v>
      </c>
      <c r="V114" s="213">
        <f t="shared" si="55"/>
        <v>0</v>
      </c>
      <c r="W114" s="215">
        <f t="shared" si="55"/>
        <v>0</v>
      </c>
    </row>
    <row r="115" spans="1:23" ht="15.75">
      <c r="A115" s="108"/>
      <c r="B115" s="91">
        <v>1</v>
      </c>
      <c r="C115" s="107" t="s">
        <v>288</v>
      </c>
      <c r="D115" s="93" t="e">
        <f>SUM(E115:G115)</f>
        <v>#REF!</v>
      </c>
      <c r="E115" s="94">
        <v>317206</v>
      </c>
      <c r="F115" s="94" t="e">
        <f>'[1]9. Vzdelávanie'!#REF!</f>
        <v>#REF!</v>
      </c>
      <c r="G115" s="95" t="e">
        <f>'[1]9. Vzdelávanie'!#REF!</f>
        <v>#REF!</v>
      </c>
      <c r="H115" s="93">
        <f>SUM(I115:K115)</f>
        <v>300158</v>
      </c>
      <c r="I115" s="94">
        <v>300158</v>
      </c>
      <c r="J115" s="96">
        <v>0</v>
      </c>
      <c r="K115" s="96">
        <v>0</v>
      </c>
      <c r="L115" s="97" t="e">
        <f>SUM(M115:O115)</f>
        <v>#REF!</v>
      </c>
      <c r="M115" s="94" t="e">
        <f>'[1]9. Vzdelávanie'!#REF!</f>
        <v>#REF!</v>
      </c>
      <c r="N115" s="94" t="e">
        <f>'[1]9. Vzdelávanie'!#REF!</f>
        <v>#REF!</v>
      </c>
      <c r="O115" s="96" t="e">
        <f>'[1]9. Vzdelávanie'!#REF!</f>
        <v>#REF!</v>
      </c>
      <c r="P115" s="260">
        <v>318002</v>
      </c>
      <c r="Q115" s="263">
        <v>318002</v>
      </c>
      <c r="R115" s="263">
        <v>0</v>
      </c>
      <c r="S115" s="264">
        <v>0</v>
      </c>
      <c r="T115" s="97">
        <f>SUM(U115:W115)</f>
        <v>314557</v>
      </c>
      <c r="U115" s="94">
        <f>'[2]9. Vzdelávanie'!$Q$55</f>
        <v>314557</v>
      </c>
      <c r="V115" s="94">
        <f>'[1]9. Vzdelávanie'!$I$58</f>
        <v>0</v>
      </c>
      <c r="W115" s="96">
        <f>'[1]9. Vzdelávanie'!$J$58</f>
        <v>0</v>
      </c>
    </row>
    <row r="116" spans="1:23" ht="15.75">
      <c r="A116" s="108"/>
      <c r="B116" s="91">
        <v>2</v>
      </c>
      <c r="C116" s="107" t="s">
        <v>289</v>
      </c>
      <c r="D116" s="93" t="e">
        <f>SUM(E116:G116)</f>
        <v>#REF!</v>
      </c>
      <c r="E116" s="94">
        <v>229127</v>
      </c>
      <c r="F116" s="94" t="e">
        <f>'[1]9. Vzdelávanie'!#REF!</f>
        <v>#REF!</v>
      </c>
      <c r="G116" s="95" t="e">
        <f>'[1]9. Vzdelávanie'!#REF!</f>
        <v>#REF!</v>
      </c>
      <c r="H116" s="93">
        <f>SUM(I116:K116)</f>
        <v>238791</v>
      </c>
      <c r="I116" s="94">
        <v>238791</v>
      </c>
      <c r="J116" s="96">
        <v>0</v>
      </c>
      <c r="K116" s="96">
        <v>0</v>
      </c>
      <c r="L116" s="97" t="e">
        <f>SUM(M116:O116)</f>
        <v>#REF!</v>
      </c>
      <c r="M116" s="94" t="e">
        <f>'[1]9. Vzdelávanie'!#REF!</f>
        <v>#REF!</v>
      </c>
      <c r="N116" s="94" t="e">
        <f>'[1]9. Vzdelávanie'!#REF!</f>
        <v>#REF!</v>
      </c>
      <c r="O116" s="96" t="e">
        <f>'[1]9. Vzdelávanie'!#REF!</f>
        <v>#REF!</v>
      </c>
      <c r="P116" s="260">
        <v>248107</v>
      </c>
      <c r="Q116" s="263">
        <v>248107</v>
      </c>
      <c r="R116" s="263">
        <v>0</v>
      </c>
      <c r="S116" s="264">
        <v>0</v>
      </c>
      <c r="T116" s="97">
        <f>SUM(U116:W116)</f>
        <v>164732</v>
      </c>
      <c r="U116" s="94">
        <f>'[2]9. Vzdelávanie'!$Q$56</f>
        <v>164732</v>
      </c>
      <c r="V116" s="94">
        <f>'[1]9. Vzdelávanie'!$I$59</f>
        <v>0</v>
      </c>
      <c r="W116" s="96">
        <f>'[1]9. Vzdelávanie'!$J$59</f>
        <v>0</v>
      </c>
    </row>
    <row r="117" spans="1:23" ht="15.75">
      <c r="A117" s="108"/>
      <c r="B117" s="241" t="s">
        <v>290</v>
      </c>
      <c r="C117" s="226" t="s">
        <v>291</v>
      </c>
      <c r="D117" s="212" t="e">
        <f>SUM(E117:G117)</f>
        <v>#REF!</v>
      </c>
      <c r="E117" s="213">
        <v>131871</v>
      </c>
      <c r="F117" s="213" t="e">
        <f>'[1]9. Vzdelávanie'!#REF!</f>
        <v>#REF!</v>
      </c>
      <c r="G117" s="214" t="e">
        <f>'[1]9. Vzdelávanie'!#REF!</f>
        <v>#REF!</v>
      </c>
      <c r="H117" s="212">
        <f>SUM(I117:K117)</f>
        <v>154105.49</v>
      </c>
      <c r="I117" s="213">
        <v>154105.49</v>
      </c>
      <c r="J117" s="213">
        <v>0</v>
      </c>
      <c r="K117" s="215">
        <v>0</v>
      </c>
      <c r="L117" s="216" t="e">
        <f>SUM(M117:O117)</f>
        <v>#REF!</v>
      </c>
      <c r="M117" s="213" t="e">
        <f>'[1]9. Vzdelávanie'!#REF!</f>
        <v>#REF!</v>
      </c>
      <c r="N117" s="213" t="e">
        <f>'[1]9. Vzdelávanie'!#REF!</f>
        <v>#REF!</v>
      </c>
      <c r="O117" s="215" t="e">
        <f>'[1]9. Vzdelávanie'!#REF!</f>
        <v>#REF!</v>
      </c>
      <c r="P117" s="260">
        <v>157758.09</v>
      </c>
      <c r="Q117" s="284">
        <v>157758.09</v>
      </c>
      <c r="R117" s="261">
        <v>0</v>
      </c>
      <c r="S117" s="262">
        <v>0</v>
      </c>
      <c r="T117" s="216">
        <f>SUM(U117:W117)</f>
        <v>212760</v>
      </c>
      <c r="U117" s="213">
        <f>'[1]9. Vzdelávanie'!$H$60</f>
        <v>212760</v>
      </c>
      <c r="V117" s="213">
        <f>'[1]9. Vzdelávanie'!$I$60</f>
        <v>0</v>
      </c>
      <c r="W117" s="215">
        <f>'[1]9. Vzdelávanie'!$J$60</f>
        <v>0</v>
      </c>
    </row>
    <row r="118" spans="1:23" ht="13.5">
      <c r="A118" s="108"/>
      <c r="B118" s="241" t="s">
        <v>292</v>
      </c>
      <c r="C118" s="242" t="s">
        <v>293</v>
      </c>
      <c r="D118" s="212" t="e">
        <f>SUM(E118:G118)</f>
        <v>#REF!</v>
      </c>
      <c r="E118" s="213">
        <v>204439</v>
      </c>
      <c r="F118" s="213"/>
      <c r="G118" s="214" t="e">
        <f>'[1]9. Vzdelávanie'!#REF!</f>
        <v>#REF!</v>
      </c>
      <c r="H118" s="212">
        <f>SUM(I118:K118)</f>
        <v>195970.49</v>
      </c>
      <c r="I118" s="213">
        <v>195488.49</v>
      </c>
      <c r="J118" s="213">
        <v>482</v>
      </c>
      <c r="K118" s="215">
        <v>0</v>
      </c>
      <c r="L118" s="216" t="e">
        <f>SUM(M118:O118)</f>
        <v>#REF!</v>
      </c>
      <c r="M118" s="213" t="e">
        <f>'[1]9. Vzdelávanie'!#REF!</f>
        <v>#REF!</v>
      </c>
      <c r="N118" s="213" t="e">
        <f>'[1]9. Vzdelávanie'!#REF!</f>
        <v>#REF!</v>
      </c>
      <c r="O118" s="215" t="e">
        <f>'[1]9. Vzdelávanie'!#REF!</f>
        <v>#REF!</v>
      </c>
      <c r="P118" s="260">
        <v>201502.34</v>
      </c>
      <c r="Q118" s="284">
        <v>201502.34</v>
      </c>
      <c r="R118" s="261">
        <v>0</v>
      </c>
      <c r="S118" s="262">
        <v>0</v>
      </c>
      <c r="T118" s="216">
        <f>SUM(U118:W118)</f>
        <v>243590</v>
      </c>
      <c r="U118" s="213">
        <f>'[1]9. Vzdelávanie'!$H$71</f>
        <v>243590</v>
      </c>
      <c r="V118" s="213">
        <f>'[1]9. Vzdelávanie'!$I$71</f>
        <v>0</v>
      </c>
      <c r="W118" s="215">
        <f>'[1]9. Vzdelávanie'!$J$71</f>
        <v>0</v>
      </c>
    </row>
    <row r="119" spans="1:23" ht="14.25" thickBot="1">
      <c r="A119" s="108"/>
      <c r="B119" s="243" t="s">
        <v>294</v>
      </c>
      <c r="C119" s="244" t="s">
        <v>295</v>
      </c>
      <c r="D119" s="220" t="e">
        <f>SUM(E119:G119)</f>
        <v>#REF!</v>
      </c>
      <c r="E119" s="221">
        <v>0</v>
      </c>
      <c r="F119" s="221" t="e">
        <f>'[1]9. Vzdelávanie'!#REF!</f>
        <v>#REF!</v>
      </c>
      <c r="G119" s="222" t="e">
        <f>'[1]9. Vzdelávanie'!#REF!</f>
        <v>#REF!</v>
      </c>
      <c r="H119" s="228">
        <v>0</v>
      </c>
      <c r="I119" s="223">
        <v>0</v>
      </c>
      <c r="J119" s="223">
        <v>0</v>
      </c>
      <c r="K119" s="224">
        <v>0</v>
      </c>
      <c r="L119" s="229" t="e">
        <f>SUM(M119:O119)</f>
        <v>#REF!</v>
      </c>
      <c r="M119" s="221" t="e">
        <f>'[1]9. Vzdelávanie'!#REF!</f>
        <v>#REF!</v>
      </c>
      <c r="N119" s="221" t="e">
        <f>'[1]9. Vzdelávanie'!#REF!</f>
        <v>#REF!</v>
      </c>
      <c r="O119" s="230" t="e">
        <f>'[1]9. Vzdelávanie'!#REF!</f>
        <v>#REF!</v>
      </c>
      <c r="P119" s="270">
        <v>0</v>
      </c>
      <c r="Q119" s="271">
        <v>0</v>
      </c>
      <c r="R119" s="271">
        <v>0</v>
      </c>
      <c r="S119" s="272">
        <v>0</v>
      </c>
      <c r="T119" s="216">
        <f>SUM(U119:W119)</f>
        <v>0</v>
      </c>
      <c r="U119" s="221">
        <f>'[1]9. Vzdelávanie'!$H$72</f>
        <v>0</v>
      </c>
      <c r="V119" s="221">
        <f>'[1]9. Vzdelávanie'!$I$72</f>
        <v>0</v>
      </c>
      <c r="W119" s="230">
        <f>'[1]9. Vzdelávanie'!$J$72</f>
        <v>0</v>
      </c>
    </row>
    <row r="120" spans="1:23" s="82" customFormat="1" ht="14.25">
      <c r="A120" s="116"/>
      <c r="B120" s="194" t="s">
        <v>296</v>
      </c>
      <c r="C120" s="199"/>
      <c r="D120" s="189" t="e">
        <f t="shared" ref="D120:W120" si="56">D121+D122+D129</f>
        <v>#REF!</v>
      </c>
      <c r="E120" s="190">
        <f t="shared" si="56"/>
        <v>238491</v>
      </c>
      <c r="F120" s="190" t="e">
        <f t="shared" si="56"/>
        <v>#REF!</v>
      </c>
      <c r="G120" s="191" t="e">
        <f t="shared" si="56"/>
        <v>#REF!</v>
      </c>
      <c r="H120" s="189" t="e">
        <f t="shared" si="56"/>
        <v>#REF!</v>
      </c>
      <c r="I120" s="190">
        <f t="shared" si="56"/>
        <v>191345</v>
      </c>
      <c r="J120" s="190" t="e">
        <f t="shared" si="56"/>
        <v>#REF!</v>
      </c>
      <c r="K120" s="192">
        <f t="shared" si="56"/>
        <v>0</v>
      </c>
      <c r="L120" s="189" t="e">
        <f t="shared" si="56"/>
        <v>#REF!</v>
      </c>
      <c r="M120" s="190" t="e">
        <f t="shared" si="56"/>
        <v>#REF!</v>
      </c>
      <c r="N120" s="190" t="e">
        <f t="shared" si="56"/>
        <v>#REF!</v>
      </c>
      <c r="O120" s="192" t="e">
        <f t="shared" si="56"/>
        <v>#REF!</v>
      </c>
      <c r="P120" s="285">
        <v>773128.95</v>
      </c>
      <c r="Q120" s="269">
        <v>293226.87</v>
      </c>
      <c r="R120" s="269">
        <v>479902.08</v>
      </c>
      <c r="S120" s="273">
        <v>0</v>
      </c>
      <c r="T120" s="189">
        <f t="shared" si="56"/>
        <v>311344</v>
      </c>
      <c r="U120" s="190">
        <f t="shared" si="56"/>
        <v>315214</v>
      </c>
      <c r="V120" s="190">
        <f t="shared" si="56"/>
        <v>0</v>
      </c>
      <c r="W120" s="192">
        <f t="shared" si="56"/>
        <v>0</v>
      </c>
    </row>
    <row r="121" spans="1:23" ht="16.5">
      <c r="A121" s="84"/>
      <c r="B121" s="235" t="s">
        <v>297</v>
      </c>
      <c r="C121" s="231" t="s">
        <v>298</v>
      </c>
      <c r="D121" s="212" t="e">
        <f>SUM(E121:G121)</f>
        <v>#REF!</v>
      </c>
      <c r="E121" s="213">
        <v>1794</v>
      </c>
      <c r="F121" s="213" t="e">
        <f>'[1]10. Šport'!#REF!</f>
        <v>#REF!</v>
      </c>
      <c r="G121" s="214" t="e">
        <f>'[1]10. Šport'!#REF!</f>
        <v>#REF!</v>
      </c>
      <c r="H121" s="212">
        <f>SUM(I121:K121)</f>
        <v>456</v>
      </c>
      <c r="I121" s="213">
        <v>456</v>
      </c>
      <c r="J121" s="213">
        <v>0</v>
      </c>
      <c r="K121" s="215">
        <v>0</v>
      </c>
      <c r="L121" s="212" t="e">
        <f>SUM(M121:O121)</f>
        <v>#REF!</v>
      </c>
      <c r="M121" s="213" t="e">
        <f>'[1]10. Šport'!#REF!</f>
        <v>#REF!</v>
      </c>
      <c r="N121" s="213" t="e">
        <f>'[1]10. Šport'!#REF!</f>
        <v>#REF!</v>
      </c>
      <c r="O121" s="215" t="e">
        <f>'[1]10. Šport'!#REF!</f>
        <v>#REF!</v>
      </c>
      <c r="P121" s="286">
        <v>242.5</v>
      </c>
      <c r="Q121" s="261">
        <v>242.5</v>
      </c>
      <c r="R121" s="261">
        <v>0</v>
      </c>
      <c r="S121" s="262">
        <v>0</v>
      </c>
      <c r="T121" s="212">
        <f>SUM(U121:W121)</f>
        <v>500</v>
      </c>
      <c r="U121" s="213">
        <f>'[1]10. Šport'!$H$4</f>
        <v>500</v>
      </c>
      <c r="V121" s="213">
        <f>'[1]10. Šport'!$I$4</f>
        <v>0</v>
      </c>
      <c r="W121" s="215">
        <f>'[1]10. Šport'!$J$4</f>
        <v>0</v>
      </c>
    </row>
    <row r="122" spans="1:23" ht="15.75">
      <c r="A122" s="84"/>
      <c r="B122" s="235" t="s">
        <v>299</v>
      </c>
      <c r="C122" s="226" t="s">
        <v>300</v>
      </c>
      <c r="D122" s="212" t="e">
        <f t="shared" ref="D122:V122" si="57">SUM(D123:D127)</f>
        <v>#REF!</v>
      </c>
      <c r="E122" s="213">
        <f t="shared" si="57"/>
        <v>167023</v>
      </c>
      <c r="F122" s="213" t="e">
        <f t="shared" si="57"/>
        <v>#REF!</v>
      </c>
      <c r="G122" s="214" t="e">
        <f t="shared" si="57"/>
        <v>#REF!</v>
      </c>
      <c r="H122" s="212" t="e">
        <f t="shared" si="57"/>
        <v>#REF!</v>
      </c>
      <c r="I122" s="213">
        <f t="shared" si="57"/>
        <v>140889</v>
      </c>
      <c r="J122" s="213" t="e">
        <f t="shared" si="57"/>
        <v>#REF!</v>
      </c>
      <c r="K122" s="215">
        <f t="shared" si="57"/>
        <v>0</v>
      </c>
      <c r="L122" s="212" t="e">
        <f t="shared" si="57"/>
        <v>#REF!</v>
      </c>
      <c r="M122" s="213" t="e">
        <f t="shared" si="57"/>
        <v>#REF!</v>
      </c>
      <c r="N122" s="213" t="e">
        <f t="shared" si="57"/>
        <v>#REF!</v>
      </c>
      <c r="O122" s="215" t="e">
        <f t="shared" si="57"/>
        <v>#REF!</v>
      </c>
      <c r="P122" s="286">
        <v>722886.45</v>
      </c>
      <c r="Q122" s="261">
        <v>242984.37</v>
      </c>
      <c r="R122" s="261">
        <v>479902.08</v>
      </c>
      <c r="S122" s="262">
        <v>0</v>
      </c>
      <c r="T122" s="212">
        <f t="shared" si="57"/>
        <v>310844</v>
      </c>
      <c r="U122" s="213">
        <f>SUM(U123:U128)</f>
        <v>314714</v>
      </c>
      <c r="V122" s="213">
        <f t="shared" si="57"/>
        <v>0</v>
      </c>
      <c r="W122" s="215">
        <f>SUM(W123:W128)</f>
        <v>0</v>
      </c>
    </row>
    <row r="123" spans="1:23" ht="15.75">
      <c r="A123" s="84"/>
      <c r="B123" s="91">
        <v>1</v>
      </c>
      <c r="C123" s="107" t="s">
        <v>301</v>
      </c>
      <c r="D123" s="93" t="e">
        <f t="shared" ref="D123:D129" si="58">SUM(E123:G123)</f>
        <v>#REF!</v>
      </c>
      <c r="E123" s="94">
        <v>58794</v>
      </c>
      <c r="F123" s="94" t="e">
        <f>'[1]10. Šport'!#REF!</f>
        <v>#REF!</v>
      </c>
      <c r="G123" s="95" t="e">
        <f>'[1]10. Šport'!#REF!</f>
        <v>#REF!</v>
      </c>
      <c r="H123" s="93">
        <f t="shared" ref="H123:H129" si="59">SUM(I123:K123)</f>
        <v>16299</v>
      </c>
      <c r="I123" s="94">
        <v>16299</v>
      </c>
      <c r="J123" s="94">
        <v>0</v>
      </c>
      <c r="K123" s="96">
        <v>0</v>
      </c>
      <c r="L123" s="93" t="e">
        <f t="shared" ref="L123:L129" si="60">SUM(M123:O123)</f>
        <v>#REF!</v>
      </c>
      <c r="M123" s="94" t="e">
        <f>'[1]10. Šport'!#REF!</f>
        <v>#REF!</v>
      </c>
      <c r="N123" s="94" t="e">
        <f>'[1]10. Šport'!#REF!</f>
        <v>#REF!</v>
      </c>
      <c r="O123" s="96" t="e">
        <f>'[1]10. Šport'!#REF!</f>
        <v>#REF!</v>
      </c>
      <c r="P123" s="286">
        <v>52074.76</v>
      </c>
      <c r="Q123" s="263">
        <v>52074.76</v>
      </c>
      <c r="R123" s="263">
        <v>0</v>
      </c>
      <c r="S123" s="264">
        <v>0</v>
      </c>
      <c r="T123" s="93">
        <f t="shared" ref="T123:T129" si="61">SUM(U123:W123)</f>
        <v>42170</v>
      </c>
      <c r="U123" s="94">
        <f>'[1]10. Šport'!$H$9</f>
        <v>42170</v>
      </c>
      <c r="V123" s="94">
        <f>'[1]10. Šport'!$I$9</f>
        <v>0</v>
      </c>
      <c r="W123" s="96">
        <f>'[1]10. Šport'!$J$9</f>
        <v>0</v>
      </c>
    </row>
    <row r="124" spans="1:23" ht="15.75">
      <c r="A124" s="84"/>
      <c r="B124" s="91">
        <v>2</v>
      </c>
      <c r="C124" s="107" t="s">
        <v>302</v>
      </c>
      <c r="D124" s="93" t="e">
        <f t="shared" si="58"/>
        <v>#REF!</v>
      </c>
      <c r="E124" s="94">
        <v>43777</v>
      </c>
      <c r="F124" s="94">
        <v>0</v>
      </c>
      <c r="G124" s="95" t="e">
        <f>'[1]10. Šport'!#REF!</f>
        <v>#REF!</v>
      </c>
      <c r="H124" s="93" t="e">
        <f t="shared" si="59"/>
        <v>#REF!</v>
      </c>
      <c r="I124" s="94">
        <v>27121</v>
      </c>
      <c r="J124" s="94" t="e">
        <f>'[1]10. Šport'!#REF!</f>
        <v>#REF!</v>
      </c>
      <c r="K124" s="96">
        <v>0</v>
      </c>
      <c r="L124" s="93" t="e">
        <f t="shared" si="60"/>
        <v>#REF!</v>
      </c>
      <c r="M124" s="94" t="e">
        <f>'[1]10. Šport'!#REF!</f>
        <v>#REF!</v>
      </c>
      <c r="N124" s="94" t="e">
        <f>'[1]10. Šport'!#REF!</f>
        <v>#REF!</v>
      </c>
      <c r="O124" s="96" t="e">
        <f>'[1]10. Šport'!#REF!</f>
        <v>#REF!</v>
      </c>
      <c r="P124" s="286">
        <v>567083.27</v>
      </c>
      <c r="Q124" s="263">
        <v>87181.19</v>
      </c>
      <c r="R124" s="263">
        <v>479902.08</v>
      </c>
      <c r="S124" s="264">
        <v>0</v>
      </c>
      <c r="T124" s="93">
        <f t="shared" si="61"/>
        <v>45954</v>
      </c>
      <c r="U124" s="94">
        <f>'[1]10. Šport'!$H$22</f>
        <v>45954</v>
      </c>
      <c r="V124" s="94">
        <f>'[1]10. Šport'!$I$22</f>
        <v>0</v>
      </c>
      <c r="W124" s="96">
        <f>'[1]10. Šport'!$J$22</f>
        <v>0</v>
      </c>
    </row>
    <row r="125" spans="1:23" ht="15.75">
      <c r="A125" s="84"/>
      <c r="B125" s="91">
        <v>3</v>
      </c>
      <c r="C125" s="107" t="s">
        <v>303</v>
      </c>
      <c r="D125" s="93" t="e">
        <f t="shared" si="58"/>
        <v>#REF!</v>
      </c>
      <c r="E125" s="94">
        <v>11086</v>
      </c>
      <c r="F125" s="94" t="e">
        <f>'[1]10. Šport'!#REF!</f>
        <v>#REF!</v>
      </c>
      <c r="G125" s="95" t="e">
        <f>'[1]10. Šport'!#REF!</f>
        <v>#REF!</v>
      </c>
      <c r="H125" s="93">
        <f t="shared" si="59"/>
        <v>12071</v>
      </c>
      <c r="I125" s="94">
        <v>12071</v>
      </c>
      <c r="J125" s="94">
        <v>0</v>
      </c>
      <c r="K125" s="96">
        <v>0</v>
      </c>
      <c r="L125" s="93" t="e">
        <f t="shared" si="60"/>
        <v>#REF!</v>
      </c>
      <c r="M125" s="94" t="e">
        <f>'[1]10. Šport'!#REF!</f>
        <v>#REF!</v>
      </c>
      <c r="N125" s="94" t="e">
        <f>'[1]10. Šport'!#REF!</f>
        <v>#REF!</v>
      </c>
      <c r="O125" s="96" t="e">
        <f>'[1]10. Šport'!#REF!</f>
        <v>#REF!</v>
      </c>
      <c r="P125" s="286">
        <v>15001.11</v>
      </c>
      <c r="Q125" s="263">
        <v>15001.11</v>
      </c>
      <c r="R125" s="263">
        <v>0</v>
      </c>
      <c r="S125" s="264">
        <v>0</v>
      </c>
      <c r="T125" s="93">
        <f t="shared" si="61"/>
        <v>18820</v>
      </c>
      <c r="U125" s="94">
        <f>'[1]10. Šport'!$H$34</f>
        <v>18820</v>
      </c>
      <c r="V125" s="94">
        <f>'[1]10. Šport'!$I$34</f>
        <v>0</v>
      </c>
      <c r="W125" s="96">
        <f>'[1]10. Šport'!$J$34</f>
        <v>0</v>
      </c>
    </row>
    <row r="126" spans="1:23" ht="15.75">
      <c r="A126" s="84"/>
      <c r="B126" s="91">
        <v>4</v>
      </c>
      <c r="C126" s="107" t="s">
        <v>304</v>
      </c>
      <c r="D126" s="93" t="e">
        <f t="shared" si="58"/>
        <v>#REF!</v>
      </c>
      <c r="E126" s="94">
        <v>51578.5</v>
      </c>
      <c r="F126" s="94" t="e">
        <f>'[1]10. Šport'!#REF!</f>
        <v>#REF!</v>
      </c>
      <c r="G126" s="95" t="e">
        <f>'[1]10. Šport'!#REF!</f>
        <v>#REF!</v>
      </c>
      <c r="H126" s="93">
        <f t="shared" si="59"/>
        <v>83846</v>
      </c>
      <c r="I126" s="94">
        <v>83846</v>
      </c>
      <c r="J126" s="94">
        <v>0</v>
      </c>
      <c r="K126" s="96">
        <v>0</v>
      </c>
      <c r="L126" s="93" t="e">
        <f t="shared" si="60"/>
        <v>#REF!</v>
      </c>
      <c r="M126" s="94" t="e">
        <f>'[1]10. Šport'!#REF!</f>
        <v>#REF!</v>
      </c>
      <c r="N126" s="94" t="e">
        <f>'[1]10. Šport'!#REF!</f>
        <v>#REF!</v>
      </c>
      <c r="O126" s="96" t="e">
        <f>'[1]10. Šport'!#REF!</f>
        <v>#REF!</v>
      </c>
      <c r="P126" s="286">
        <v>85409.57</v>
      </c>
      <c r="Q126" s="263">
        <v>85409.57</v>
      </c>
      <c r="R126" s="263">
        <v>0</v>
      </c>
      <c r="S126" s="264">
        <v>0</v>
      </c>
      <c r="T126" s="93">
        <f t="shared" si="61"/>
        <v>202000</v>
      </c>
      <c r="U126" s="94">
        <f>'[2]10. Šport'!$Q$38</f>
        <v>202000</v>
      </c>
      <c r="V126" s="94">
        <f>'[1]10. Šport'!$I$42</f>
        <v>0</v>
      </c>
      <c r="W126" s="96">
        <f>'[1]10. Šport'!$J$42</f>
        <v>0</v>
      </c>
    </row>
    <row r="127" spans="1:23" ht="15.75">
      <c r="A127" s="84"/>
      <c r="B127" s="91">
        <v>5</v>
      </c>
      <c r="C127" s="107" t="s">
        <v>305</v>
      </c>
      <c r="D127" s="93" t="e">
        <f t="shared" si="58"/>
        <v>#REF!</v>
      </c>
      <c r="E127" s="94">
        <v>1787.5</v>
      </c>
      <c r="F127" s="94" t="e">
        <f>'[1]10. Šport'!#REF!</f>
        <v>#REF!</v>
      </c>
      <c r="G127" s="95" t="e">
        <f>'[1]10. Šport'!#REF!</f>
        <v>#REF!</v>
      </c>
      <c r="H127" s="93">
        <f t="shared" si="59"/>
        <v>1552</v>
      </c>
      <c r="I127" s="94">
        <v>1552</v>
      </c>
      <c r="J127" s="94">
        <v>0</v>
      </c>
      <c r="K127" s="96">
        <v>0</v>
      </c>
      <c r="L127" s="93" t="e">
        <f t="shared" si="60"/>
        <v>#REF!</v>
      </c>
      <c r="M127" s="94" t="e">
        <f>'[1]10. Šport'!#REF!</f>
        <v>#REF!</v>
      </c>
      <c r="N127" s="94" t="e">
        <f>'[1]10. Šport'!#REF!</f>
        <v>#REF!</v>
      </c>
      <c r="O127" s="96" t="e">
        <f>'[1]10. Šport'!#REF!</f>
        <v>#REF!</v>
      </c>
      <c r="P127" s="286">
        <v>3317.74</v>
      </c>
      <c r="Q127" s="263">
        <v>3317.74</v>
      </c>
      <c r="R127" s="263">
        <v>0</v>
      </c>
      <c r="S127" s="264">
        <v>0</v>
      </c>
      <c r="T127" s="93">
        <f t="shared" si="61"/>
        <v>1900</v>
      </c>
      <c r="U127" s="94">
        <f>'[1]10. Šport'!$H$55</f>
        <v>1900</v>
      </c>
      <c r="V127" s="94">
        <f>'[1]10. Šport'!$I$55</f>
        <v>0</v>
      </c>
      <c r="W127" s="96">
        <f>'[1]10. Šport'!$J$55</f>
        <v>0</v>
      </c>
    </row>
    <row r="128" spans="1:23" ht="15.75">
      <c r="A128" s="84"/>
      <c r="B128" s="167">
        <v>6</v>
      </c>
      <c r="C128" s="168" t="s">
        <v>399</v>
      </c>
      <c r="D128" s="111"/>
      <c r="E128" s="105"/>
      <c r="F128" s="105"/>
      <c r="G128" s="119"/>
      <c r="H128" s="111"/>
      <c r="I128" s="105"/>
      <c r="J128" s="105"/>
      <c r="K128" s="106"/>
      <c r="L128" s="111"/>
      <c r="M128" s="105"/>
      <c r="N128" s="105"/>
      <c r="O128" s="119"/>
      <c r="P128" s="286">
        <v>0</v>
      </c>
      <c r="Q128" s="263">
        <v>0</v>
      </c>
      <c r="R128" s="263">
        <v>0</v>
      </c>
      <c r="S128" s="264">
        <v>0</v>
      </c>
      <c r="T128" s="293">
        <f>SUM(U128:W128)</f>
        <v>3870</v>
      </c>
      <c r="U128" s="105">
        <f>'[2]10. Šport'!$Q$55</f>
        <v>3870</v>
      </c>
      <c r="V128" s="105">
        <f>'[1]10. Šport'!$I$61</f>
        <v>0</v>
      </c>
      <c r="W128" s="106">
        <f>'[1]10. Šport'!$J$61</f>
        <v>0</v>
      </c>
    </row>
    <row r="129" spans="1:23" ht="17.25" thickBot="1">
      <c r="A129" s="84"/>
      <c r="B129" s="232" t="s">
        <v>306</v>
      </c>
      <c r="C129" s="233" t="s">
        <v>307</v>
      </c>
      <c r="D129" s="220" t="e">
        <f t="shared" si="58"/>
        <v>#REF!</v>
      </c>
      <c r="E129" s="221">
        <v>69674</v>
      </c>
      <c r="F129" s="221" t="e">
        <f>'[1]10. Šport'!#REF!</f>
        <v>#REF!</v>
      </c>
      <c r="G129" s="222" t="e">
        <f>'[1]10. Šport'!#REF!</f>
        <v>#REF!</v>
      </c>
      <c r="H129" s="228">
        <f t="shared" si="59"/>
        <v>50000</v>
      </c>
      <c r="I129" s="223">
        <v>50000</v>
      </c>
      <c r="J129" s="223">
        <v>0</v>
      </c>
      <c r="K129" s="224">
        <v>0</v>
      </c>
      <c r="L129" s="220" t="e">
        <f t="shared" si="60"/>
        <v>#REF!</v>
      </c>
      <c r="M129" s="221" t="e">
        <f>'[1]10. Šport'!#REF!</f>
        <v>#REF!</v>
      </c>
      <c r="N129" s="221" t="e">
        <f>'[1]10. Šport'!#REF!</f>
        <v>#REF!</v>
      </c>
      <c r="O129" s="230" t="e">
        <f>'[1]10. Šport'!#REF!</f>
        <v>#REF!</v>
      </c>
      <c r="P129" s="287">
        <v>50000</v>
      </c>
      <c r="Q129" s="271">
        <v>50000</v>
      </c>
      <c r="R129" s="271">
        <v>0</v>
      </c>
      <c r="S129" s="272">
        <v>0</v>
      </c>
      <c r="T129" s="220">
        <f t="shared" si="61"/>
        <v>0</v>
      </c>
      <c r="U129" s="221">
        <f>'[1]10. Šport'!$H$65</f>
        <v>0</v>
      </c>
      <c r="V129" s="221">
        <f>'[1]10. Šport'!$I$65</f>
        <v>0</v>
      </c>
      <c r="W129" s="230">
        <f>'[1]10. Šport'!$J$65</f>
        <v>0</v>
      </c>
    </row>
    <row r="130" spans="1:23" s="82" customFormat="1" ht="14.25">
      <c r="B130" s="194" t="s">
        <v>308</v>
      </c>
      <c r="C130" s="199"/>
      <c r="D130" s="189" t="e">
        <f t="shared" ref="D130:K130" si="62">D131+D132+D137+D138</f>
        <v>#REF!</v>
      </c>
      <c r="E130" s="190">
        <f t="shared" si="62"/>
        <v>516693.98</v>
      </c>
      <c r="F130" s="190" t="e">
        <f t="shared" si="62"/>
        <v>#REF!</v>
      </c>
      <c r="G130" s="191" t="e">
        <f t="shared" si="62"/>
        <v>#REF!</v>
      </c>
      <c r="H130" s="189" t="e">
        <f t="shared" si="62"/>
        <v>#REF!</v>
      </c>
      <c r="I130" s="190" t="e">
        <f t="shared" si="62"/>
        <v>#REF!</v>
      </c>
      <c r="J130" s="190" t="e">
        <f t="shared" si="62"/>
        <v>#REF!</v>
      </c>
      <c r="K130" s="192" t="e">
        <f t="shared" si="62"/>
        <v>#REF!</v>
      </c>
      <c r="L130" s="193" t="e">
        <f>L131+L132+L138+L137</f>
        <v>#REF!</v>
      </c>
      <c r="M130" s="190" t="e">
        <f>M131+M132+M137+M138</f>
        <v>#REF!</v>
      </c>
      <c r="N130" s="190" t="e">
        <f>N131+N132+N137+N138</f>
        <v>#REF!</v>
      </c>
      <c r="O130" s="192" t="e">
        <f>O131+O132+O137+O138</f>
        <v>#REF!</v>
      </c>
      <c r="P130" s="268">
        <v>437280.51</v>
      </c>
      <c r="Q130" s="269">
        <v>394199.44</v>
      </c>
      <c r="R130" s="269">
        <v>45000</v>
      </c>
      <c r="S130" s="273">
        <v>0</v>
      </c>
      <c r="T130" s="193">
        <f>T131+T132+T138+T137</f>
        <v>486268</v>
      </c>
      <c r="U130" s="190">
        <f>U131+U132+U137+U138</f>
        <v>421180</v>
      </c>
      <c r="V130" s="190">
        <f>V131+V132+V137+V138</f>
        <v>65088</v>
      </c>
      <c r="W130" s="192">
        <f>W131+W132+W137+W138</f>
        <v>0</v>
      </c>
    </row>
    <row r="131" spans="1:23" ht="16.5">
      <c r="A131" s="84"/>
      <c r="B131" s="235" t="s">
        <v>309</v>
      </c>
      <c r="C131" s="231" t="s">
        <v>310</v>
      </c>
      <c r="D131" s="212" t="e">
        <f>SUM(E131:G131)</f>
        <v>#REF!</v>
      </c>
      <c r="E131" s="213">
        <v>9270</v>
      </c>
      <c r="F131" s="213" t="e">
        <f>'[1]11. Kultúra'!#REF!</f>
        <v>#REF!</v>
      </c>
      <c r="G131" s="214" t="e">
        <f>'[1]11. Kultúra'!#REF!</f>
        <v>#REF!</v>
      </c>
      <c r="H131" s="212" t="e">
        <f>SUM(I131:K131)</f>
        <v>#REF!</v>
      </c>
      <c r="I131" s="213" t="e">
        <f>'[1]11. Kultúra'!#REF!</f>
        <v>#REF!</v>
      </c>
      <c r="J131" s="213" t="e">
        <f>'[1]11. Kultúra'!#REF!</f>
        <v>#REF!</v>
      </c>
      <c r="K131" s="215" t="e">
        <f>'[1]11. Kultúra'!#REF!</f>
        <v>#REF!</v>
      </c>
      <c r="L131" s="216" t="e">
        <f>SUM(M131:O131)</f>
        <v>#REF!</v>
      </c>
      <c r="M131" s="213" t="e">
        <f>'[1]11. Kultúra'!#REF!</f>
        <v>#REF!</v>
      </c>
      <c r="N131" s="213" t="e">
        <f>'[1]11. Kultúra'!#REF!</f>
        <v>#REF!</v>
      </c>
      <c r="O131" s="215" t="e">
        <f>'[1]11. Kultúra'!#REF!</f>
        <v>#REF!</v>
      </c>
      <c r="P131" s="260">
        <v>3434.8</v>
      </c>
      <c r="Q131" s="261">
        <v>3434.8</v>
      </c>
      <c r="R131" s="261">
        <v>0</v>
      </c>
      <c r="S131" s="262">
        <v>0</v>
      </c>
      <c r="T131" s="216">
        <f>SUM(U131:W131)</f>
        <v>2940</v>
      </c>
      <c r="U131" s="213">
        <f>'[1]11. Kultúra'!$H$4</f>
        <v>2940</v>
      </c>
      <c r="V131" s="213">
        <f>'[1]11. Kultúra'!$I$4</f>
        <v>0</v>
      </c>
      <c r="W131" s="215">
        <f>'[1]11. Kultúra'!$J$4</f>
        <v>0</v>
      </c>
    </row>
    <row r="132" spans="1:23" ht="15.75">
      <c r="A132" s="84"/>
      <c r="B132" s="235" t="s">
        <v>311</v>
      </c>
      <c r="C132" s="226" t="s">
        <v>312</v>
      </c>
      <c r="D132" s="212" t="e">
        <f t="shared" ref="D132:W132" si="63">SUM(D133:D136)</f>
        <v>#REF!</v>
      </c>
      <c r="E132" s="213">
        <f t="shared" si="63"/>
        <v>474163.98</v>
      </c>
      <c r="F132" s="213" t="e">
        <f t="shared" si="63"/>
        <v>#REF!</v>
      </c>
      <c r="G132" s="214" t="e">
        <f t="shared" si="63"/>
        <v>#REF!</v>
      </c>
      <c r="H132" s="212" t="e">
        <f t="shared" si="63"/>
        <v>#REF!</v>
      </c>
      <c r="I132" s="213" t="e">
        <f t="shared" si="63"/>
        <v>#REF!</v>
      </c>
      <c r="J132" s="213" t="e">
        <f t="shared" si="63"/>
        <v>#REF!</v>
      </c>
      <c r="K132" s="215" t="e">
        <f t="shared" si="63"/>
        <v>#REF!</v>
      </c>
      <c r="L132" s="216" t="e">
        <f t="shared" si="63"/>
        <v>#REF!</v>
      </c>
      <c r="M132" s="213" t="e">
        <f t="shared" si="63"/>
        <v>#REF!</v>
      </c>
      <c r="N132" s="213" t="e">
        <f t="shared" si="63"/>
        <v>#REF!</v>
      </c>
      <c r="O132" s="215" t="e">
        <f t="shared" si="63"/>
        <v>#REF!</v>
      </c>
      <c r="P132" s="260">
        <v>430545.71</v>
      </c>
      <c r="Q132" s="261">
        <v>387464.64</v>
      </c>
      <c r="R132" s="261">
        <v>45000</v>
      </c>
      <c r="S132" s="262">
        <v>0</v>
      </c>
      <c r="T132" s="216">
        <f t="shared" si="63"/>
        <v>483028</v>
      </c>
      <c r="U132" s="213">
        <f t="shared" si="63"/>
        <v>417940</v>
      </c>
      <c r="V132" s="213">
        <f t="shared" si="63"/>
        <v>65088</v>
      </c>
      <c r="W132" s="215">
        <f t="shared" si="63"/>
        <v>0</v>
      </c>
    </row>
    <row r="133" spans="1:23" ht="15.75">
      <c r="A133" s="84"/>
      <c r="B133" s="91">
        <v>1</v>
      </c>
      <c r="C133" s="107" t="s">
        <v>313</v>
      </c>
      <c r="D133" s="93" t="e">
        <f t="shared" ref="D133:D138" si="64">SUM(E133:G133)</f>
        <v>#REF!</v>
      </c>
      <c r="E133" s="94">
        <v>107434.49</v>
      </c>
      <c r="F133" s="94">
        <v>276258</v>
      </c>
      <c r="G133" s="95" t="e">
        <f>'[1]11. Kultúra'!#REF!</f>
        <v>#REF!</v>
      </c>
      <c r="H133" s="93" t="e">
        <f t="shared" ref="H133:H138" si="65">SUM(I133:K133)</f>
        <v>#REF!</v>
      </c>
      <c r="I133" s="94" t="e">
        <f>'[1]11. Kultúra'!#REF!</f>
        <v>#REF!</v>
      </c>
      <c r="J133" s="94" t="e">
        <f>'[1]11. Kultúra'!#REF!</f>
        <v>#REF!</v>
      </c>
      <c r="K133" s="96" t="e">
        <f>'[1]11. Kultúra'!#REF!</f>
        <v>#REF!</v>
      </c>
      <c r="L133" s="97" t="e">
        <f t="shared" ref="L133:L138" si="66">SUM(M133:O133)</f>
        <v>#REF!</v>
      </c>
      <c r="M133" s="94" t="e">
        <f>'[1]11. Kultúra'!#REF!</f>
        <v>#REF!</v>
      </c>
      <c r="N133" s="94" t="e">
        <f>'[1]11. Kultúra'!#REF!</f>
        <v>#REF!</v>
      </c>
      <c r="O133" s="96" t="e">
        <f>'[1]11. Kultúra'!#REF!</f>
        <v>#REF!</v>
      </c>
      <c r="P133" s="260">
        <v>100378.95</v>
      </c>
      <c r="Q133" s="263">
        <v>100378.95</v>
      </c>
      <c r="R133" s="263">
        <v>0</v>
      </c>
      <c r="S133" s="264">
        <v>0</v>
      </c>
      <c r="T133" s="97">
        <f t="shared" ref="T133:T138" si="67">SUM(U133:W133)</f>
        <v>109400</v>
      </c>
      <c r="U133" s="94">
        <f>'[1]11. Kultúra'!$H$19</f>
        <v>109400</v>
      </c>
      <c r="V133" s="94">
        <f>'[1]11. Kultúra'!$I$19</f>
        <v>0</v>
      </c>
      <c r="W133" s="96">
        <f>'[1]11. Kultúra'!$J$19</f>
        <v>0</v>
      </c>
    </row>
    <row r="134" spans="1:23" ht="15.75">
      <c r="A134" s="84"/>
      <c r="B134" s="91">
        <v>2</v>
      </c>
      <c r="C134" s="107" t="s">
        <v>314</v>
      </c>
      <c r="D134" s="93" t="e">
        <f t="shared" si="64"/>
        <v>#REF!</v>
      </c>
      <c r="E134" s="94">
        <v>2724</v>
      </c>
      <c r="F134" s="94" t="e">
        <f>'[1]11. Kultúra'!#REF!</f>
        <v>#REF!</v>
      </c>
      <c r="G134" s="95" t="e">
        <f>'[1]11. Kultúra'!#REF!</f>
        <v>#REF!</v>
      </c>
      <c r="H134" s="93" t="e">
        <f t="shared" si="65"/>
        <v>#REF!</v>
      </c>
      <c r="I134" s="94" t="e">
        <f>'[1]11. Kultúra'!#REF!</f>
        <v>#REF!</v>
      </c>
      <c r="J134" s="94" t="e">
        <f>'[1]11. Kultúra'!#REF!</f>
        <v>#REF!</v>
      </c>
      <c r="K134" s="96" t="e">
        <f>'[1]11. Kultúra'!#REF!</f>
        <v>#REF!</v>
      </c>
      <c r="L134" s="97" t="e">
        <f t="shared" si="66"/>
        <v>#REF!</v>
      </c>
      <c r="M134" s="94" t="e">
        <f>'[1]11. Kultúra'!#REF!</f>
        <v>#REF!</v>
      </c>
      <c r="N134" s="94" t="e">
        <f>'[1]11. Kultúra'!#REF!</f>
        <v>#REF!</v>
      </c>
      <c r="O134" s="96" t="e">
        <f>'[1]11. Kultúra'!#REF!</f>
        <v>#REF!</v>
      </c>
      <c r="P134" s="260">
        <v>2714.41</v>
      </c>
      <c r="Q134" s="263">
        <v>2714.41</v>
      </c>
      <c r="R134" s="263">
        <v>0</v>
      </c>
      <c r="S134" s="264">
        <v>0</v>
      </c>
      <c r="T134" s="97">
        <f t="shared" si="67"/>
        <v>2355</v>
      </c>
      <c r="U134" s="94">
        <f>'[1]11. Kultúra'!$H$24</f>
        <v>2355</v>
      </c>
      <c r="V134" s="94">
        <f>'[1]11. Kultúra'!$I$24</f>
        <v>0</v>
      </c>
      <c r="W134" s="96">
        <f>'[1]11. Kultúra'!$J$24</f>
        <v>0</v>
      </c>
    </row>
    <row r="135" spans="1:23" ht="15.75">
      <c r="A135" s="84"/>
      <c r="B135" s="91">
        <v>3</v>
      </c>
      <c r="C135" s="107" t="s">
        <v>315</v>
      </c>
      <c r="D135" s="93" t="e">
        <f t="shared" si="64"/>
        <v>#REF!</v>
      </c>
      <c r="E135" s="94">
        <v>347901.49</v>
      </c>
      <c r="F135" s="94">
        <v>80073</v>
      </c>
      <c r="G135" s="95" t="e">
        <f>'[1]11. Kultúra'!#REF!</f>
        <v>#REF!</v>
      </c>
      <c r="H135" s="93" t="e">
        <f t="shared" si="65"/>
        <v>#REF!</v>
      </c>
      <c r="I135" s="94" t="e">
        <f>'[1]11. Kultúra'!#REF!</f>
        <v>#REF!</v>
      </c>
      <c r="J135" s="94" t="e">
        <f>'[1]11. Kultúra'!#REF!</f>
        <v>#REF!</v>
      </c>
      <c r="K135" s="96" t="e">
        <f>'[1]11. Kultúra'!#REF!</f>
        <v>#REF!</v>
      </c>
      <c r="L135" s="97" t="e">
        <f t="shared" si="66"/>
        <v>#REF!</v>
      </c>
      <c r="M135" s="94" t="e">
        <f>'[1]11. Kultúra'!#REF!</f>
        <v>#REF!</v>
      </c>
      <c r="N135" s="94" t="e">
        <f>'[1]11. Kultúra'!#REF!</f>
        <v>#REF!</v>
      </c>
      <c r="O135" s="96" t="e">
        <f>'[1]11. Kultúra'!#REF!</f>
        <v>#REF!</v>
      </c>
      <c r="P135" s="260">
        <v>317027.34999999998</v>
      </c>
      <c r="Q135" s="263">
        <v>273946.28000000003</v>
      </c>
      <c r="R135" s="263">
        <v>45000</v>
      </c>
      <c r="S135" s="264">
        <v>0</v>
      </c>
      <c r="T135" s="97">
        <f t="shared" si="67"/>
        <v>371273</v>
      </c>
      <c r="U135" s="94">
        <f>'[1]11. Kultúra'!$H$37</f>
        <v>306185</v>
      </c>
      <c r="V135" s="94">
        <f>'[1]11. Kultúra'!$I$37</f>
        <v>65088</v>
      </c>
      <c r="W135" s="96">
        <f>'[1]11. Kultúra'!$J$37</f>
        <v>0</v>
      </c>
    </row>
    <row r="136" spans="1:23" ht="15.75">
      <c r="A136" s="84"/>
      <c r="B136" s="91">
        <v>4</v>
      </c>
      <c r="C136" s="107" t="s">
        <v>316</v>
      </c>
      <c r="D136" s="93" t="e">
        <f t="shared" si="64"/>
        <v>#REF!</v>
      </c>
      <c r="E136" s="94">
        <v>16104</v>
      </c>
      <c r="F136" s="94" t="e">
        <f>'[1]11. Kultúra'!#REF!</f>
        <v>#REF!</v>
      </c>
      <c r="G136" s="95" t="e">
        <f>'[1]11. Kultúra'!#REF!</f>
        <v>#REF!</v>
      </c>
      <c r="H136" s="93" t="e">
        <f t="shared" si="65"/>
        <v>#REF!</v>
      </c>
      <c r="I136" s="94" t="e">
        <f>'[1]11. Kultúra'!#REF!</f>
        <v>#REF!</v>
      </c>
      <c r="J136" s="94" t="e">
        <f>'[1]11. Kultúra'!#REF!</f>
        <v>#REF!</v>
      </c>
      <c r="K136" s="96" t="e">
        <f>'[1]11. Kultúra'!#REF!</f>
        <v>#REF!</v>
      </c>
      <c r="L136" s="97" t="e">
        <f t="shared" si="66"/>
        <v>#REF!</v>
      </c>
      <c r="M136" s="94">
        <v>19300</v>
      </c>
      <c r="N136" s="94" t="e">
        <f>'[1]11. Kultúra'!#REF!</f>
        <v>#REF!</v>
      </c>
      <c r="O136" s="96" t="e">
        <f>'[1]11. Kultúra'!#REF!</f>
        <v>#REF!</v>
      </c>
      <c r="P136" s="260">
        <v>10425</v>
      </c>
      <c r="Q136" s="263">
        <v>10425</v>
      </c>
      <c r="R136" s="263">
        <v>0</v>
      </c>
      <c r="S136" s="264">
        <v>0</v>
      </c>
      <c r="T136" s="97">
        <f t="shared" si="67"/>
        <v>0</v>
      </c>
      <c r="U136" s="94">
        <f>'[1]11. Kultúra'!$H$133</f>
        <v>0</v>
      </c>
      <c r="V136" s="94">
        <f>'[1]11. Kultúra'!$I$132</f>
        <v>0</v>
      </c>
      <c r="W136" s="96">
        <f>'[1]11. Kultúra'!$J$132</f>
        <v>0</v>
      </c>
    </row>
    <row r="137" spans="1:23" ht="15.75">
      <c r="A137" s="84"/>
      <c r="B137" s="235" t="s">
        <v>317</v>
      </c>
      <c r="C137" s="226" t="s">
        <v>318</v>
      </c>
      <c r="D137" s="212" t="e">
        <f t="shared" si="64"/>
        <v>#REF!</v>
      </c>
      <c r="E137" s="213">
        <v>31250</v>
      </c>
      <c r="F137" s="213">
        <v>0</v>
      </c>
      <c r="G137" s="214" t="e">
        <f>'[1]11. Kultúra'!#REF!</f>
        <v>#REF!</v>
      </c>
      <c r="H137" s="212" t="e">
        <f t="shared" si="65"/>
        <v>#REF!</v>
      </c>
      <c r="I137" s="213" t="e">
        <f>'[1]11. Kultúra'!#REF!</f>
        <v>#REF!</v>
      </c>
      <c r="J137" s="213" t="e">
        <f>'[1]11. Kultúra'!#REF!</f>
        <v>#REF!</v>
      </c>
      <c r="K137" s="215" t="e">
        <f>'[1]11. Kultúra'!#REF!</f>
        <v>#REF!</v>
      </c>
      <c r="L137" s="216" t="e">
        <f t="shared" si="66"/>
        <v>#REF!</v>
      </c>
      <c r="M137" s="213">
        <v>3300</v>
      </c>
      <c r="N137" s="213" t="e">
        <f>'[1]11. Kultúra'!#REF!</f>
        <v>#REF!</v>
      </c>
      <c r="O137" s="215" t="e">
        <f>'[1]11. Kultúra'!#REF!</f>
        <v>#REF!</v>
      </c>
      <c r="P137" s="260">
        <v>3300</v>
      </c>
      <c r="Q137" s="261">
        <v>3300</v>
      </c>
      <c r="R137" s="261">
        <v>0</v>
      </c>
      <c r="S137" s="262">
        <v>0</v>
      </c>
      <c r="T137" s="216">
        <f t="shared" si="67"/>
        <v>300</v>
      </c>
      <c r="U137" s="213">
        <f>'[1]11. Kultúra'!$H$148</f>
        <v>300</v>
      </c>
      <c r="V137" s="213">
        <f>'[1]11. Kultúra'!$I$148</f>
        <v>0</v>
      </c>
      <c r="W137" s="215">
        <f>'[1]11. Kultúra'!$J$148</f>
        <v>0</v>
      </c>
    </row>
    <row r="138" spans="1:23" ht="16.5" thickBot="1">
      <c r="A138" s="84"/>
      <c r="B138" s="232" t="s">
        <v>319</v>
      </c>
      <c r="C138" s="227" t="s">
        <v>320</v>
      </c>
      <c r="D138" s="220" t="e">
        <f t="shared" si="64"/>
        <v>#REF!</v>
      </c>
      <c r="E138" s="221">
        <v>2010</v>
      </c>
      <c r="F138" s="221" t="e">
        <f>'[1]11. Kultúra'!#REF!</f>
        <v>#REF!</v>
      </c>
      <c r="G138" s="245" t="e">
        <f>'[1]11. Kultúra'!#REF!</f>
        <v>#REF!</v>
      </c>
      <c r="H138" s="246" t="e">
        <f t="shared" si="65"/>
        <v>#REF!</v>
      </c>
      <c r="I138" s="247" t="e">
        <f>'[1]11. Kultúra'!#REF!</f>
        <v>#REF!</v>
      </c>
      <c r="J138" s="247" t="e">
        <f>'[1]11. Kultúra'!#REF!</f>
        <v>#REF!</v>
      </c>
      <c r="K138" s="248" t="e">
        <f>'[1]11. Kultúra'!#REF!</f>
        <v>#REF!</v>
      </c>
      <c r="L138" s="229" t="e">
        <f t="shared" si="66"/>
        <v>#REF!</v>
      </c>
      <c r="M138" s="221">
        <v>0</v>
      </c>
      <c r="N138" s="221" t="e">
        <f>'[1]11. Kultúra'!#REF!</f>
        <v>#REF!</v>
      </c>
      <c r="O138" s="249" t="e">
        <f>'[1]11. Kultúra'!#REF!</f>
        <v>#REF!</v>
      </c>
      <c r="P138" s="270">
        <v>0</v>
      </c>
      <c r="Q138" s="271">
        <v>0</v>
      </c>
      <c r="R138" s="271">
        <v>0</v>
      </c>
      <c r="S138" s="288">
        <v>0</v>
      </c>
      <c r="T138" s="229">
        <f t="shared" si="67"/>
        <v>0</v>
      </c>
      <c r="U138" s="221">
        <f>'[1]11. Kultúra'!$H$152</f>
        <v>0</v>
      </c>
      <c r="V138" s="221">
        <f>'[1]11. Kultúra'!$I$152</f>
        <v>0</v>
      </c>
      <c r="W138" s="249">
        <f>'[1]11. Kultúra'!$J$152</f>
        <v>0</v>
      </c>
    </row>
    <row r="139" spans="1:23" s="82" customFormat="1" ht="14.25">
      <c r="B139" s="194" t="s">
        <v>321</v>
      </c>
      <c r="C139" s="199"/>
      <c r="D139" s="189" t="e">
        <f t="shared" ref="D139:W139" si="68">D140+D145+D146+D147+D148+D149+D150</f>
        <v>#REF!</v>
      </c>
      <c r="E139" s="190" t="e">
        <f t="shared" si="68"/>
        <v>#REF!</v>
      </c>
      <c r="F139" s="190" t="e">
        <f t="shared" si="68"/>
        <v>#REF!</v>
      </c>
      <c r="G139" s="191" t="e">
        <f t="shared" si="68"/>
        <v>#REF!</v>
      </c>
      <c r="H139" s="189">
        <f t="shared" si="68"/>
        <v>246839.97999999998</v>
      </c>
      <c r="I139" s="190">
        <f t="shared" si="68"/>
        <v>225512.97999999998</v>
      </c>
      <c r="J139" s="190">
        <f t="shared" si="68"/>
        <v>21327</v>
      </c>
      <c r="K139" s="192">
        <f t="shared" si="68"/>
        <v>0</v>
      </c>
      <c r="L139" s="193" t="e">
        <f t="shared" si="68"/>
        <v>#REF!</v>
      </c>
      <c r="M139" s="190" t="e">
        <f t="shared" si="68"/>
        <v>#REF!</v>
      </c>
      <c r="N139" s="190" t="e">
        <f t="shared" si="68"/>
        <v>#REF!</v>
      </c>
      <c r="O139" s="192" t="e">
        <f t="shared" si="68"/>
        <v>#REF!</v>
      </c>
      <c r="P139" s="268">
        <v>131301.29999999999</v>
      </c>
      <c r="Q139" s="269">
        <v>131151.29999999999</v>
      </c>
      <c r="R139" s="269">
        <v>150</v>
      </c>
      <c r="S139" s="273">
        <v>0</v>
      </c>
      <c r="T139" s="193">
        <f t="shared" si="68"/>
        <v>2267061</v>
      </c>
      <c r="U139" s="190">
        <f t="shared" si="68"/>
        <v>330282</v>
      </c>
      <c r="V139" s="190">
        <f t="shared" si="68"/>
        <v>1936779</v>
      </c>
      <c r="W139" s="192">
        <f t="shared" si="68"/>
        <v>0</v>
      </c>
    </row>
    <row r="140" spans="1:23" ht="15.75">
      <c r="A140" s="84"/>
      <c r="B140" s="235" t="s">
        <v>322</v>
      </c>
      <c r="C140" s="226" t="s">
        <v>323</v>
      </c>
      <c r="D140" s="212" t="e">
        <f t="shared" ref="D140:W140" si="69">SUM(D141:D144)</f>
        <v>#REF!</v>
      </c>
      <c r="E140" s="213" t="e">
        <f t="shared" si="69"/>
        <v>#REF!</v>
      </c>
      <c r="F140" s="213" t="e">
        <f t="shared" si="69"/>
        <v>#REF!</v>
      </c>
      <c r="G140" s="214" t="e">
        <f t="shared" si="69"/>
        <v>#REF!</v>
      </c>
      <c r="H140" s="212">
        <f t="shared" si="69"/>
        <v>219161.49</v>
      </c>
      <c r="I140" s="213">
        <f t="shared" si="69"/>
        <v>197834.49</v>
      </c>
      <c r="J140" s="213">
        <f t="shared" si="69"/>
        <v>21327</v>
      </c>
      <c r="K140" s="215">
        <f t="shared" si="69"/>
        <v>0</v>
      </c>
      <c r="L140" s="216" t="e">
        <f t="shared" si="69"/>
        <v>#REF!</v>
      </c>
      <c r="M140" s="213" t="e">
        <f t="shared" si="69"/>
        <v>#REF!</v>
      </c>
      <c r="N140" s="213" t="e">
        <f t="shared" si="69"/>
        <v>#REF!</v>
      </c>
      <c r="O140" s="215" t="e">
        <f t="shared" si="69"/>
        <v>#REF!</v>
      </c>
      <c r="P140" s="260">
        <v>98209.15</v>
      </c>
      <c r="Q140" s="261">
        <v>98059.15</v>
      </c>
      <c r="R140" s="261">
        <v>150</v>
      </c>
      <c r="S140" s="262">
        <v>0</v>
      </c>
      <c r="T140" s="216">
        <f t="shared" si="69"/>
        <v>2194431</v>
      </c>
      <c r="U140" s="213">
        <f t="shared" si="69"/>
        <v>273132</v>
      </c>
      <c r="V140" s="213">
        <f t="shared" si="69"/>
        <v>1921299</v>
      </c>
      <c r="W140" s="215">
        <f t="shared" si="69"/>
        <v>0</v>
      </c>
    </row>
    <row r="141" spans="1:23" ht="15.75">
      <c r="A141" s="84"/>
      <c r="B141" s="91">
        <v>1</v>
      </c>
      <c r="C141" s="107" t="s">
        <v>324</v>
      </c>
      <c r="D141" s="93" t="e">
        <f t="shared" ref="D141:D150" si="70">SUM(E141:G141)</f>
        <v>#REF!</v>
      </c>
      <c r="E141" s="94">
        <v>180311.49</v>
      </c>
      <c r="F141" s="94" t="e">
        <f>'[1]12. Prostredie pre život'!#REF!</f>
        <v>#REF!</v>
      </c>
      <c r="G141" s="95" t="e">
        <f>'[1]12. Prostredie pre život'!#REF!</f>
        <v>#REF!</v>
      </c>
      <c r="H141" s="93">
        <f t="shared" ref="H141:H150" si="71">SUM(I141:K141)</f>
        <v>194848.49</v>
      </c>
      <c r="I141" s="94">
        <v>194848.49</v>
      </c>
      <c r="J141" s="94">
        <v>0</v>
      </c>
      <c r="K141" s="96">
        <v>0</v>
      </c>
      <c r="L141" s="97" t="e">
        <f t="shared" ref="L141:L150" si="72">SUM(M141:O141)</f>
        <v>#REF!</v>
      </c>
      <c r="M141" s="94" t="e">
        <f>'[1]12. Prostredie pre život'!#REF!</f>
        <v>#REF!</v>
      </c>
      <c r="N141" s="94" t="e">
        <f>'[1]12. Prostredie pre život'!#REF!</f>
        <v>#REF!</v>
      </c>
      <c r="O141" s="96" t="e">
        <f>'[1]12. Prostredie pre život'!#REF!</f>
        <v>#REF!</v>
      </c>
      <c r="P141" s="260">
        <v>94458.92</v>
      </c>
      <c r="Q141" s="263">
        <v>94458.92</v>
      </c>
      <c r="R141" s="263">
        <v>0</v>
      </c>
      <c r="S141" s="264">
        <v>0</v>
      </c>
      <c r="T141" s="97">
        <f t="shared" ref="T141:T150" si="73">SUM(U141:W141)</f>
        <v>117930</v>
      </c>
      <c r="U141" s="94">
        <f>'[1]12. Prostredie pre život'!$H$5</f>
        <v>117930</v>
      </c>
      <c r="V141" s="94">
        <f>'[1]12. Prostredie pre život'!$I$5</f>
        <v>0</v>
      </c>
      <c r="W141" s="96">
        <f>'[1]12. Prostredie pre život'!$J$5</f>
        <v>0</v>
      </c>
    </row>
    <row r="142" spans="1:23" ht="15.75">
      <c r="A142" s="84"/>
      <c r="B142" s="91">
        <v>2</v>
      </c>
      <c r="C142" s="107" t="s">
        <v>325</v>
      </c>
      <c r="D142" s="93" t="e">
        <f t="shared" si="70"/>
        <v>#REF!</v>
      </c>
      <c r="E142" s="94" t="e">
        <f>'[1]12. Prostredie pre život'!#REF!</f>
        <v>#REF!</v>
      </c>
      <c r="F142" s="94" t="e">
        <f>'[1]12. Prostredie pre život'!#REF!</f>
        <v>#REF!</v>
      </c>
      <c r="G142" s="95" t="e">
        <f>'[1]12. Prostredie pre život'!#REF!</f>
        <v>#REF!</v>
      </c>
      <c r="H142" s="93">
        <f t="shared" si="71"/>
        <v>0</v>
      </c>
      <c r="I142" s="94">
        <v>0</v>
      </c>
      <c r="J142" s="94">
        <v>0</v>
      </c>
      <c r="K142" s="96">
        <v>0</v>
      </c>
      <c r="L142" s="97" t="e">
        <f t="shared" si="72"/>
        <v>#REF!</v>
      </c>
      <c r="M142" s="94" t="e">
        <f>'[1]12. Prostredie pre život'!#REF!</f>
        <v>#REF!</v>
      </c>
      <c r="N142" s="94" t="e">
        <f>'[1]12. Prostredie pre život'!#REF!</f>
        <v>#REF!</v>
      </c>
      <c r="O142" s="96" t="e">
        <f>'[1]12. Prostredie pre život'!#REF!</f>
        <v>#REF!</v>
      </c>
      <c r="P142" s="260">
        <v>0</v>
      </c>
      <c r="Q142" s="263">
        <v>0</v>
      </c>
      <c r="R142" s="263">
        <v>0</v>
      </c>
      <c r="S142" s="264">
        <v>0</v>
      </c>
      <c r="T142" s="97">
        <f t="shared" si="73"/>
        <v>450</v>
      </c>
      <c r="U142" s="94">
        <f>'[1]12. Prostredie pre život'!$H$18</f>
        <v>450</v>
      </c>
      <c r="V142" s="94">
        <f>'[1]12. Prostredie pre život'!$I$18</f>
        <v>0</v>
      </c>
      <c r="W142" s="96">
        <f>'[1]12. Prostredie pre život'!$J$18</f>
        <v>0</v>
      </c>
    </row>
    <row r="143" spans="1:23" ht="15.75">
      <c r="A143" s="84"/>
      <c r="B143" s="91">
        <v>3</v>
      </c>
      <c r="C143" s="107" t="s">
        <v>326</v>
      </c>
      <c r="D143" s="93" t="e">
        <f t="shared" si="70"/>
        <v>#REF!</v>
      </c>
      <c r="E143" s="94">
        <v>0</v>
      </c>
      <c r="F143" s="94">
        <v>0</v>
      </c>
      <c r="G143" s="95" t="e">
        <f>'[1]12. Prostredie pre život'!#REF!</f>
        <v>#REF!</v>
      </c>
      <c r="H143" s="93">
        <f t="shared" si="71"/>
        <v>23127</v>
      </c>
      <c r="I143" s="94">
        <v>1800</v>
      </c>
      <c r="J143" s="94">
        <v>21327</v>
      </c>
      <c r="K143" s="96">
        <v>0</v>
      </c>
      <c r="L143" s="97" t="e">
        <f t="shared" si="72"/>
        <v>#REF!</v>
      </c>
      <c r="M143" s="94">
        <v>257173</v>
      </c>
      <c r="N143" s="94" t="e">
        <f>'[1]12. Prostredie pre život'!#REF!</f>
        <v>#REF!</v>
      </c>
      <c r="O143" s="96" t="e">
        <f>'[1]12. Prostredie pre život'!#REF!</f>
        <v>#REF!</v>
      </c>
      <c r="P143" s="260">
        <v>934.03</v>
      </c>
      <c r="Q143" s="263">
        <v>784.03</v>
      </c>
      <c r="R143" s="263">
        <v>150</v>
      </c>
      <c r="S143" s="264">
        <v>0</v>
      </c>
      <c r="T143" s="97">
        <f t="shared" si="73"/>
        <v>2073201</v>
      </c>
      <c r="U143" s="94">
        <f>'[1]12. Prostredie pre život'!$H$20</f>
        <v>151902</v>
      </c>
      <c r="V143" s="94">
        <f>'[1]12. Prostredie pre život'!$I$20</f>
        <v>1921299</v>
      </c>
      <c r="W143" s="96">
        <f>'[1]12. Prostredie pre život'!$J$20</f>
        <v>0</v>
      </c>
    </row>
    <row r="144" spans="1:23" ht="15.75">
      <c r="A144" s="84"/>
      <c r="B144" s="91">
        <v>4</v>
      </c>
      <c r="C144" s="107" t="s">
        <v>327</v>
      </c>
      <c r="D144" s="93" t="e">
        <f t="shared" si="70"/>
        <v>#REF!</v>
      </c>
      <c r="E144" s="94">
        <v>352</v>
      </c>
      <c r="F144" s="94" t="e">
        <f>'[1]12. Prostredie pre život'!#REF!</f>
        <v>#REF!</v>
      </c>
      <c r="G144" s="95" t="e">
        <f>'[1]12. Prostredie pre život'!#REF!</f>
        <v>#REF!</v>
      </c>
      <c r="H144" s="93">
        <f t="shared" si="71"/>
        <v>1186</v>
      </c>
      <c r="I144" s="94">
        <v>1186</v>
      </c>
      <c r="J144" s="94">
        <v>0</v>
      </c>
      <c r="K144" s="96">
        <v>0</v>
      </c>
      <c r="L144" s="97" t="e">
        <f t="shared" si="72"/>
        <v>#REF!</v>
      </c>
      <c r="M144" s="94" t="e">
        <f>'[1]12. Prostredie pre život'!#REF!</f>
        <v>#REF!</v>
      </c>
      <c r="N144" s="94" t="e">
        <f>'[1]12. Prostredie pre život'!#REF!</f>
        <v>#REF!</v>
      </c>
      <c r="O144" s="96" t="e">
        <f>'[1]12. Prostredie pre život'!#REF!</f>
        <v>#REF!</v>
      </c>
      <c r="P144" s="260">
        <v>2816.2</v>
      </c>
      <c r="Q144" s="263">
        <v>2816.2</v>
      </c>
      <c r="R144" s="263">
        <v>0</v>
      </c>
      <c r="S144" s="264">
        <v>0</v>
      </c>
      <c r="T144" s="97">
        <f t="shared" si="73"/>
        <v>2850</v>
      </c>
      <c r="U144" s="94">
        <f>'[1]12. Prostredie pre život'!$H$38</f>
        <v>2850</v>
      </c>
      <c r="V144" s="94">
        <f>'[1]12. Prostredie pre život'!$I$38</f>
        <v>0</v>
      </c>
      <c r="W144" s="96">
        <f>'[1]12. Prostredie pre život'!$J$38</f>
        <v>0</v>
      </c>
    </row>
    <row r="145" spans="1:23" ht="16.5">
      <c r="A145" s="84"/>
      <c r="B145" s="235" t="s">
        <v>328</v>
      </c>
      <c r="C145" s="231" t="s">
        <v>329</v>
      </c>
      <c r="D145" s="212" t="e">
        <f t="shared" si="70"/>
        <v>#REF!</v>
      </c>
      <c r="E145" s="213">
        <v>3182</v>
      </c>
      <c r="F145" s="213" t="e">
        <f>'[1]12. Prostredie pre život'!#REF!</f>
        <v>#REF!</v>
      </c>
      <c r="G145" s="214" t="e">
        <f>'[1]12. Prostredie pre život'!#REF!</f>
        <v>#REF!</v>
      </c>
      <c r="H145" s="212">
        <f t="shared" si="71"/>
        <v>0</v>
      </c>
      <c r="I145" s="213">
        <v>0</v>
      </c>
      <c r="J145" s="213">
        <v>0</v>
      </c>
      <c r="K145" s="215">
        <v>0</v>
      </c>
      <c r="L145" s="216" t="e">
        <f t="shared" si="72"/>
        <v>#REF!</v>
      </c>
      <c r="M145" s="213" t="e">
        <f>'[1]12. Prostredie pre život'!#REF!</f>
        <v>#REF!</v>
      </c>
      <c r="N145" s="213" t="e">
        <f>'[1]12. Prostredie pre život'!#REF!</f>
        <v>#REF!</v>
      </c>
      <c r="O145" s="215" t="e">
        <f>'[1]12. Prostredie pre život'!#REF!</f>
        <v>#REF!</v>
      </c>
      <c r="P145" s="260">
        <v>0</v>
      </c>
      <c r="Q145" s="261">
        <v>0</v>
      </c>
      <c r="R145" s="261">
        <v>0</v>
      </c>
      <c r="S145" s="262">
        <v>0</v>
      </c>
      <c r="T145" s="216">
        <f t="shared" si="73"/>
        <v>1825</v>
      </c>
      <c r="U145" s="213">
        <f>'[1]12. Prostredie pre život'!$H$44</f>
        <v>1825</v>
      </c>
      <c r="V145" s="213">
        <f>'[1]12. Prostredie pre život'!$I$44</f>
        <v>0</v>
      </c>
      <c r="W145" s="215">
        <f>'[1]12. Prostredie pre život'!$J$44</f>
        <v>0</v>
      </c>
    </row>
    <row r="146" spans="1:23" ht="16.5">
      <c r="A146" s="108"/>
      <c r="B146" s="250" t="s">
        <v>330</v>
      </c>
      <c r="C146" s="231" t="s">
        <v>331</v>
      </c>
      <c r="D146" s="212" t="e">
        <f t="shared" si="70"/>
        <v>#REF!</v>
      </c>
      <c r="E146" s="213">
        <v>3711</v>
      </c>
      <c r="F146" s="213" t="e">
        <f>'[1]12. Prostredie pre život'!#REF!</f>
        <v>#REF!</v>
      </c>
      <c r="G146" s="214" t="e">
        <f>'[1]12. Prostredie pre život'!#REF!</f>
        <v>#REF!</v>
      </c>
      <c r="H146" s="212">
        <f t="shared" si="71"/>
        <v>1180</v>
      </c>
      <c r="I146" s="213">
        <v>1180</v>
      </c>
      <c r="J146" s="213">
        <v>0</v>
      </c>
      <c r="K146" s="215">
        <v>0</v>
      </c>
      <c r="L146" s="216" t="e">
        <f t="shared" si="72"/>
        <v>#REF!</v>
      </c>
      <c r="M146" s="213" t="e">
        <f>'[1]12. Prostredie pre život'!#REF!</f>
        <v>#REF!</v>
      </c>
      <c r="N146" s="213" t="e">
        <f>'[1]12. Prostredie pre život'!#REF!</f>
        <v>#REF!</v>
      </c>
      <c r="O146" s="215" t="e">
        <f>'[1]12. Prostredie pre život'!#REF!</f>
        <v>#REF!</v>
      </c>
      <c r="P146" s="260">
        <v>4522.07</v>
      </c>
      <c r="Q146" s="261">
        <v>4522.07</v>
      </c>
      <c r="R146" s="261">
        <v>0</v>
      </c>
      <c r="S146" s="262">
        <v>0</v>
      </c>
      <c r="T146" s="216">
        <f t="shared" si="73"/>
        <v>13840</v>
      </c>
      <c r="U146" s="213">
        <f>'[1]12. Prostredie pre život'!$H$47</f>
        <v>6840</v>
      </c>
      <c r="V146" s="213">
        <f>'[1]12. Prostredie pre život'!$I$47</f>
        <v>7000</v>
      </c>
      <c r="W146" s="215">
        <f>'[1]12. Prostredie pre život'!$J$47</f>
        <v>0</v>
      </c>
    </row>
    <row r="147" spans="1:23" ht="16.5">
      <c r="A147" s="108"/>
      <c r="B147" s="250" t="s">
        <v>332</v>
      </c>
      <c r="C147" s="231" t="s">
        <v>333</v>
      </c>
      <c r="D147" s="212" t="e">
        <f t="shared" si="70"/>
        <v>#REF!</v>
      </c>
      <c r="E147" s="213">
        <v>164</v>
      </c>
      <c r="F147" s="213" t="e">
        <f>'[1]12. Prostredie pre život'!#REF!</f>
        <v>#REF!</v>
      </c>
      <c r="G147" s="214" t="e">
        <f>'[1]12. Prostredie pre život'!#REF!</f>
        <v>#REF!</v>
      </c>
      <c r="H147" s="212">
        <f t="shared" si="71"/>
        <v>248</v>
      </c>
      <c r="I147" s="213">
        <v>248</v>
      </c>
      <c r="J147" s="213">
        <v>0</v>
      </c>
      <c r="K147" s="215">
        <v>0</v>
      </c>
      <c r="L147" s="216" t="e">
        <f t="shared" si="72"/>
        <v>#REF!</v>
      </c>
      <c r="M147" s="213" t="e">
        <f>'[1]12. Prostredie pre život'!#REF!</f>
        <v>#REF!</v>
      </c>
      <c r="N147" s="213" t="e">
        <f>'[1]12. Prostredie pre život'!#REF!</f>
        <v>#REF!</v>
      </c>
      <c r="O147" s="215" t="e">
        <f>'[1]12. Prostredie pre život'!#REF!</f>
        <v>#REF!</v>
      </c>
      <c r="P147" s="260">
        <v>77.87</v>
      </c>
      <c r="Q147" s="261">
        <v>77.87</v>
      </c>
      <c r="R147" s="261">
        <v>0</v>
      </c>
      <c r="S147" s="262">
        <v>0</v>
      </c>
      <c r="T147" s="216">
        <f t="shared" si="73"/>
        <v>75</v>
      </c>
      <c r="U147" s="213">
        <f>'[1]12. Prostredie pre život'!$H$58</f>
        <v>75</v>
      </c>
      <c r="V147" s="213">
        <f>'[1]12. Prostredie pre život'!$I$58</f>
        <v>0</v>
      </c>
      <c r="W147" s="215">
        <f>'[1]12. Prostredie pre život'!$J$58</f>
        <v>0</v>
      </c>
    </row>
    <row r="148" spans="1:23" ht="16.5">
      <c r="A148" s="108"/>
      <c r="B148" s="250" t="s">
        <v>334</v>
      </c>
      <c r="C148" s="231" t="s">
        <v>335</v>
      </c>
      <c r="D148" s="212" t="e">
        <f t="shared" si="70"/>
        <v>#REF!</v>
      </c>
      <c r="E148" s="213">
        <v>20655</v>
      </c>
      <c r="F148" s="213" t="e">
        <f>'[1]12. Prostredie pre život'!#REF!</f>
        <v>#REF!</v>
      </c>
      <c r="G148" s="214" t="e">
        <f>'[1]12. Prostredie pre život'!#REF!</f>
        <v>#REF!</v>
      </c>
      <c r="H148" s="212">
        <f t="shared" si="71"/>
        <v>15798</v>
      </c>
      <c r="I148" s="213">
        <v>15798</v>
      </c>
      <c r="J148" s="213">
        <v>0</v>
      </c>
      <c r="K148" s="215">
        <v>0</v>
      </c>
      <c r="L148" s="216" t="e">
        <f t="shared" si="72"/>
        <v>#REF!</v>
      </c>
      <c r="M148" s="213" t="e">
        <f>'[1]12. Prostredie pre život'!#REF!</f>
        <v>#REF!</v>
      </c>
      <c r="N148" s="213" t="e">
        <f>'[1]12. Prostredie pre život'!#REF!</f>
        <v>#REF!</v>
      </c>
      <c r="O148" s="215" t="e">
        <f>'[1]12. Prostredie pre život'!#REF!</f>
        <v>#REF!</v>
      </c>
      <c r="P148" s="260">
        <v>15647.47</v>
      </c>
      <c r="Q148" s="261">
        <v>15647.47</v>
      </c>
      <c r="R148" s="261">
        <v>0</v>
      </c>
      <c r="S148" s="262">
        <v>0</v>
      </c>
      <c r="T148" s="216">
        <f t="shared" si="73"/>
        <v>19460</v>
      </c>
      <c r="U148" s="213">
        <f>'[1]12. Prostredie pre život'!$H$60</f>
        <v>19460</v>
      </c>
      <c r="V148" s="213">
        <f>'[1]12. Prostredie pre život'!$I$60</f>
        <v>0</v>
      </c>
      <c r="W148" s="215">
        <f>'[1]12. Prostredie pre život'!$J$60</f>
        <v>0</v>
      </c>
    </row>
    <row r="149" spans="1:23" ht="16.5">
      <c r="A149" s="108"/>
      <c r="B149" s="251" t="s">
        <v>336</v>
      </c>
      <c r="C149" s="252" t="s">
        <v>337</v>
      </c>
      <c r="D149" s="228" t="e">
        <f t="shared" si="70"/>
        <v>#REF!</v>
      </c>
      <c r="E149" s="223">
        <v>11753.49</v>
      </c>
      <c r="F149" s="253">
        <v>0</v>
      </c>
      <c r="G149" s="254" t="e">
        <f>'[1]12. Prostredie pre život'!#REF!</f>
        <v>#REF!</v>
      </c>
      <c r="H149" s="212">
        <f t="shared" si="71"/>
        <v>10452.49</v>
      </c>
      <c r="I149" s="213">
        <v>10452.49</v>
      </c>
      <c r="J149" s="213">
        <v>0</v>
      </c>
      <c r="K149" s="215">
        <v>0</v>
      </c>
      <c r="L149" s="225" t="e">
        <f t="shared" si="72"/>
        <v>#REF!</v>
      </c>
      <c r="M149" s="223" t="e">
        <f>'[1]12. Prostredie pre život'!#REF!</f>
        <v>#REF!</v>
      </c>
      <c r="N149" s="223" t="e">
        <f>'[1]12. Prostredie pre život'!#REF!</f>
        <v>#REF!</v>
      </c>
      <c r="O149" s="224" t="e">
        <f>'[1]12. Prostredie pre život'!#REF!</f>
        <v>#REF!</v>
      </c>
      <c r="P149" s="265">
        <v>12844.74</v>
      </c>
      <c r="Q149" s="266">
        <v>12844.74</v>
      </c>
      <c r="R149" s="266">
        <v>0</v>
      </c>
      <c r="S149" s="267">
        <v>0</v>
      </c>
      <c r="T149" s="225">
        <f t="shared" si="73"/>
        <v>37430</v>
      </c>
      <c r="U149" s="223">
        <f>'[1]12. Prostredie pre život'!$H$67</f>
        <v>28950</v>
      </c>
      <c r="V149" s="223">
        <f>'[1]12. Prostredie pre život'!$I$67</f>
        <v>8480</v>
      </c>
      <c r="W149" s="224">
        <f>'[1]12. Prostredie pre život'!$J$67</f>
        <v>0</v>
      </c>
    </row>
    <row r="150" spans="1:23" ht="16.5" thickBot="1">
      <c r="A150" s="108"/>
      <c r="B150" s="255" t="s">
        <v>338</v>
      </c>
      <c r="C150" s="227" t="s">
        <v>339</v>
      </c>
      <c r="D150" s="220" t="e">
        <f t="shared" si="70"/>
        <v>#REF!</v>
      </c>
      <c r="E150" s="221">
        <v>4000</v>
      </c>
      <c r="F150" s="221" t="e">
        <f>'[1]12. Prostredie pre život'!#REF!</f>
        <v>#REF!</v>
      </c>
      <c r="G150" s="222" t="e">
        <f>'[1]12. Prostredie pre život'!#REF!</f>
        <v>#REF!</v>
      </c>
      <c r="H150" s="228">
        <f t="shared" si="71"/>
        <v>0</v>
      </c>
      <c r="I150" s="223">
        <v>0</v>
      </c>
      <c r="J150" s="223">
        <v>0</v>
      </c>
      <c r="K150" s="224">
        <v>0</v>
      </c>
      <c r="L150" s="229" t="e">
        <f t="shared" si="72"/>
        <v>#REF!</v>
      </c>
      <c r="M150" s="221" t="e">
        <f>'[1]12. Prostredie pre život'!#REF!</f>
        <v>#REF!</v>
      </c>
      <c r="N150" s="221" t="e">
        <f>'[1]12. Prostredie pre život'!#REF!</f>
        <v>#REF!</v>
      </c>
      <c r="O150" s="230" t="e">
        <f>'[1]12. Prostredie pre život'!#REF!</f>
        <v>#REF!</v>
      </c>
      <c r="P150" s="270">
        <v>0</v>
      </c>
      <c r="Q150" s="271">
        <v>0</v>
      </c>
      <c r="R150" s="271">
        <v>0</v>
      </c>
      <c r="S150" s="272">
        <v>0</v>
      </c>
      <c r="T150" s="229">
        <f t="shared" si="73"/>
        <v>0</v>
      </c>
      <c r="U150" s="221">
        <f>'[1]12. Prostredie pre život'!$H$95</f>
        <v>0</v>
      </c>
      <c r="V150" s="221">
        <f>'[1]12. Prostredie pre život'!$I$95</f>
        <v>0</v>
      </c>
      <c r="W150" s="230">
        <f>'[1]12. Prostredie pre život'!$J$95</f>
        <v>0</v>
      </c>
    </row>
    <row r="151" spans="1:23" s="82" customFormat="1" ht="14.25">
      <c r="A151" s="116"/>
      <c r="B151" s="200" t="s">
        <v>340</v>
      </c>
      <c r="C151" s="201" t="s">
        <v>341</v>
      </c>
      <c r="D151" s="189" t="e">
        <f t="shared" ref="D151:W151" si="74">D152+D156+D161+D165+D169+D170+D171+D173</f>
        <v>#REF!</v>
      </c>
      <c r="E151" s="190">
        <f t="shared" si="74"/>
        <v>478345</v>
      </c>
      <c r="F151" s="190" t="e">
        <f t="shared" si="74"/>
        <v>#REF!</v>
      </c>
      <c r="G151" s="191" t="e">
        <f t="shared" si="74"/>
        <v>#REF!</v>
      </c>
      <c r="H151" s="189" t="e">
        <f t="shared" si="74"/>
        <v>#REF!</v>
      </c>
      <c r="I151" s="190" t="e">
        <f t="shared" si="74"/>
        <v>#REF!</v>
      </c>
      <c r="J151" s="190">
        <f t="shared" si="74"/>
        <v>0</v>
      </c>
      <c r="K151" s="192">
        <f t="shared" si="74"/>
        <v>0</v>
      </c>
      <c r="L151" s="193" t="e">
        <f t="shared" si="74"/>
        <v>#REF!</v>
      </c>
      <c r="M151" s="190" t="e">
        <f t="shared" si="74"/>
        <v>#REF!</v>
      </c>
      <c r="N151" s="190" t="e">
        <f t="shared" si="74"/>
        <v>#REF!</v>
      </c>
      <c r="O151" s="192" t="e">
        <f t="shared" si="74"/>
        <v>#REF!</v>
      </c>
      <c r="P151" s="268">
        <v>568946.19999999995</v>
      </c>
      <c r="Q151" s="269">
        <v>554686.36</v>
      </c>
      <c r="R151" s="269">
        <v>14259.84</v>
      </c>
      <c r="S151" s="273">
        <v>0</v>
      </c>
      <c r="T151" s="193">
        <f t="shared" si="74"/>
        <v>2060378</v>
      </c>
      <c r="U151" s="190">
        <f t="shared" si="74"/>
        <v>27768</v>
      </c>
      <c r="V151" s="190">
        <f t="shared" si="74"/>
        <v>2032610</v>
      </c>
      <c r="W151" s="192">
        <f t="shared" si="74"/>
        <v>0</v>
      </c>
    </row>
    <row r="152" spans="1:23" ht="15.75">
      <c r="A152" s="108"/>
      <c r="B152" s="235" t="s">
        <v>342</v>
      </c>
      <c r="C152" s="226" t="s">
        <v>343</v>
      </c>
      <c r="D152" s="212" t="e">
        <f t="shared" ref="D152:W152" si="75">SUM(D153:D155)</f>
        <v>#REF!</v>
      </c>
      <c r="E152" s="213">
        <f t="shared" si="75"/>
        <v>16490</v>
      </c>
      <c r="F152" s="213" t="e">
        <f t="shared" si="75"/>
        <v>#REF!</v>
      </c>
      <c r="G152" s="214" t="e">
        <f t="shared" si="75"/>
        <v>#REF!</v>
      </c>
      <c r="H152" s="212">
        <f t="shared" si="75"/>
        <v>21830</v>
      </c>
      <c r="I152" s="213">
        <f t="shared" si="75"/>
        <v>21830</v>
      </c>
      <c r="J152" s="213">
        <f t="shared" si="75"/>
        <v>0</v>
      </c>
      <c r="K152" s="215">
        <f t="shared" si="75"/>
        <v>0</v>
      </c>
      <c r="L152" s="216" t="e">
        <f t="shared" si="75"/>
        <v>#REF!</v>
      </c>
      <c r="M152" s="213" t="e">
        <f t="shared" si="75"/>
        <v>#REF!</v>
      </c>
      <c r="N152" s="213" t="e">
        <f t="shared" si="75"/>
        <v>#REF!</v>
      </c>
      <c r="O152" s="215" t="e">
        <f t="shared" si="75"/>
        <v>#REF!</v>
      </c>
      <c r="P152" s="260">
        <v>34492.82</v>
      </c>
      <c r="Q152" s="261">
        <v>34492.82</v>
      </c>
      <c r="R152" s="261">
        <v>0</v>
      </c>
      <c r="S152" s="262">
        <v>0</v>
      </c>
      <c r="T152" s="216">
        <f t="shared" si="75"/>
        <v>2000</v>
      </c>
      <c r="U152" s="213">
        <f t="shared" si="75"/>
        <v>2000</v>
      </c>
      <c r="V152" s="213">
        <f t="shared" si="75"/>
        <v>0</v>
      </c>
      <c r="W152" s="215">
        <f t="shared" si="75"/>
        <v>0</v>
      </c>
    </row>
    <row r="153" spans="1:23" ht="15.75">
      <c r="A153" s="108"/>
      <c r="B153" s="91">
        <v>1</v>
      </c>
      <c r="C153" s="107" t="s">
        <v>344</v>
      </c>
      <c r="D153" s="93" t="e">
        <f>SUM(E153:G153)</f>
        <v>#REF!</v>
      </c>
      <c r="E153" s="94">
        <v>14860</v>
      </c>
      <c r="F153" s="94" t="e">
        <f>'[1]13. Sociálna starostlivosť'!#REF!</f>
        <v>#REF!</v>
      </c>
      <c r="G153" s="95" t="e">
        <f>'[1]13. Sociálna starostlivosť'!#REF!</f>
        <v>#REF!</v>
      </c>
      <c r="H153" s="93">
        <f>SUM(I153:K153)</f>
        <v>12090</v>
      </c>
      <c r="I153" s="94">
        <v>12090</v>
      </c>
      <c r="J153" s="94">
        <v>0</v>
      </c>
      <c r="K153" s="96">
        <v>0</v>
      </c>
      <c r="L153" s="97" t="e">
        <f>SUM(M153:O153)</f>
        <v>#REF!</v>
      </c>
      <c r="M153" s="94">
        <v>15210</v>
      </c>
      <c r="N153" s="94" t="e">
        <f>'[1]13. Sociálna starostlivosť'!#REF!</f>
        <v>#REF!</v>
      </c>
      <c r="O153" s="96" t="e">
        <f>'[1]13. Sociálna starostlivosť'!#REF!</f>
        <v>#REF!</v>
      </c>
      <c r="P153" s="260">
        <v>15210</v>
      </c>
      <c r="Q153" s="263">
        <v>15210</v>
      </c>
      <c r="R153" s="263">
        <v>0</v>
      </c>
      <c r="S153" s="264">
        <v>0</v>
      </c>
      <c r="T153" s="97">
        <f>SUM(U153:W153)</f>
        <v>0</v>
      </c>
      <c r="U153" s="94">
        <f>'[1]13. Sociálna starostlivosť'!$H$5</f>
        <v>0</v>
      </c>
      <c r="V153" s="94">
        <f>'[1]13. Sociálna starostlivosť'!$I$5</f>
        <v>0</v>
      </c>
      <c r="W153" s="96">
        <f>'[1]13. Sociálna starostlivosť'!$J$5</f>
        <v>0</v>
      </c>
    </row>
    <row r="154" spans="1:23" ht="15.75">
      <c r="A154" s="108"/>
      <c r="B154" s="91">
        <v>2</v>
      </c>
      <c r="C154" s="107" t="s">
        <v>345</v>
      </c>
      <c r="D154" s="93" t="e">
        <f>SUM(E154:G154)</f>
        <v>#REF!</v>
      </c>
      <c r="E154" s="94">
        <v>1630</v>
      </c>
      <c r="F154" s="94" t="e">
        <f>'[1]13. Sociálna starostlivosť'!#REF!</f>
        <v>#REF!</v>
      </c>
      <c r="G154" s="95" t="e">
        <f>'[1]13. Sociálna starostlivosť'!#REF!</f>
        <v>#REF!</v>
      </c>
      <c r="H154" s="93">
        <f>SUM(I154:K154)</f>
        <v>9740</v>
      </c>
      <c r="I154" s="94">
        <v>9740</v>
      </c>
      <c r="J154" s="94">
        <v>0</v>
      </c>
      <c r="K154" s="96">
        <v>0</v>
      </c>
      <c r="L154" s="97" t="e">
        <f>SUM(M154:O154)</f>
        <v>#REF!</v>
      </c>
      <c r="M154" s="94">
        <v>4010</v>
      </c>
      <c r="N154" s="94" t="e">
        <f>'[1]13. Sociálna starostlivosť'!#REF!</f>
        <v>#REF!</v>
      </c>
      <c r="O154" s="96" t="e">
        <f>'[1]13. Sociálna starostlivosť'!#REF!</f>
        <v>#REF!</v>
      </c>
      <c r="P154" s="260">
        <v>18000</v>
      </c>
      <c r="Q154" s="263">
        <v>18000</v>
      </c>
      <c r="R154" s="263">
        <v>0</v>
      </c>
      <c r="S154" s="264">
        <v>0</v>
      </c>
      <c r="T154" s="97">
        <f>SUM(U154:W154)</f>
        <v>0</v>
      </c>
      <c r="U154" s="94">
        <f>'[1]13. Sociálna starostlivosť'!$H$7</f>
        <v>0</v>
      </c>
      <c r="V154" s="94">
        <f>'[1]13. Sociálna starostlivosť'!$I$7</f>
        <v>0</v>
      </c>
      <c r="W154" s="96">
        <f>'[1]13. Sociálna starostlivosť'!$J$7</f>
        <v>0</v>
      </c>
    </row>
    <row r="155" spans="1:23" ht="15.75">
      <c r="A155" s="108"/>
      <c r="B155" s="91">
        <v>3</v>
      </c>
      <c r="C155" s="107" t="s">
        <v>346</v>
      </c>
      <c r="D155" s="93" t="e">
        <f>SUM(E155:G155)</f>
        <v>#REF!</v>
      </c>
      <c r="E155" s="94">
        <v>0</v>
      </c>
      <c r="F155" s="94" t="e">
        <f>'[1]13. Sociálna starostlivosť'!#REF!</f>
        <v>#REF!</v>
      </c>
      <c r="G155" s="95" t="e">
        <f>'[1]13. Sociálna starostlivosť'!#REF!</f>
        <v>#REF!</v>
      </c>
      <c r="H155" s="93">
        <f>SUM(I155:K155)</f>
        <v>0</v>
      </c>
      <c r="I155" s="94">
        <v>0</v>
      </c>
      <c r="J155" s="94">
        <v>0</v>
      </c>
      <c r="K155" s="96">
        <v>0</v>
      </c>
      <c r="L155" s="97" t="e">
        <f>SUM(M155:O155)</f>
        <v>#REF!</v>
      </c>
      <c r="M155" s="94" t="e">
        <f>'[1]13. Sociálna starostlivosť'!#REF!</f>
        <v>#REF!</v>
      </c>
      <c r="N155" s="94" t="e">
        <f>'[1]13. Sociálna starostlivosť'!#REF!</f>
        <v>#REF!</v>
      </c>
      <c r="O155" s="96" t="e">
        <f>'[1]13. Sociálna starostlivosť'!#REF!</f>
        <v>#REF!</v>
      </c>
      <c r="P155" s="260">
        <v>1282.82</v>
      </c>
      <c r="Q155" s="263">
        <v>1282.82</v>
      </c>
      <c r="R155" s="263">
        <v>0</v>
      </c>
      <c r="S155" s="264">
        <v>0</v>
      </c>
      <c r="T155" s="97">
        <f>SUM(U155:W155)</f>
        <v>2000</v>
      </c>
      <c r="U155" s="94">
        <f>'[1]13. Sociálna starostlivosť'!$H$8</f>
        <v>2000</v>
      </c>
      <c r="V155" s="94">
        <f>'[1]13. Sociálna starostlivosť'!$I$8</f>
        <v>0</v>
      </c>
      <c r="W155" s="96">
        <f>'[1]13. Sociálna starostlivosť'!$J$8</f>
        <v>0</v>
      </c>
    </row>
    <row r="156" spans="1:23" ht="15.75">
      <c r="A156" s="116"/>
      <c r="B156" s="235" t="s">
        <v>347</v>
      </c>
      <c r="C156" s="226" t="s">
        <v>348</v>
      </c>
      <c r="D156" s="212" t="e">
        <f t="shared" ref="D156:W156" si="76">SUM(D157:D160)</f>
        <v>#REF!</v>
      </c>
      <c r="E156" s="213">
        <f t="shared" si="76"/>
        <v>174640</v>
      </c>
      <c r="F156" s="213" t="e">
        <f t="shared" si="76"/>
        <v>#REF!</v>
      </c>
      <c r="G156" s="214" t="e">
        <f t="shared" si="76"/>
        <v>#REF!</v>
      </c>
      <c r="H156" s="212">
        <f t="shared" si="76"/>
        <v>284247</v>
      </c>
      <c r="I156" s="213">
        <f t="shared" si="76"/>
        <v>284247</v>
      </c>
      <c r="J156" s="213">
        <f t="shared" si="76"/>
        <v>0</v>
      </c>
      <c r="K156" s="215">
        <f t="shared" si="76"/>
        <v>0</v>
      </c>
      <c r="L156" s="216" t="e">
        <f t="shared" si="76"/>
        <v>#REF!</v>
      </c>
      <c r="M156" s="213" t="e">
        <f t="shared" si="76"/>
        <v>#REF!</v>
      </c>
      <c r="N156" s="213" t="e">
        <f t="shared" si="76"/>
        <v>#REF!</v>
      </c>
      <c r="O156" s="215" t="e">
        <f t="shared" si="76"/>
        <v>#REF!</v>
      </c>
      <c r="P156" s="260">
        <v>326578.67</v>
      </c>
      <c r="Q156" s="261">
        <v>315061.67</v>
      </c>
      <c r="R156" s="261">
        <v>11517</v>
      </c>
      <c r="S156" s="262">
        <v>0</v>
      </c>
      <c r="T156" s="216">
        <f t="shared" si="76"/>
        <v>7850</v>
      </c>
      <c r="U156" s="213">
        <f t="shared" si="76"/>
        <v>7850</v>
      </c>
      <c r="V156" s="213">
        <f t="shared" si="76"/>
        <v>0</v>
      </c>
      <c r="W156" s="215">
        <f t="shared" si="76"/>
        <v>0</v>
      </c>
    </row>
    <row r="157" spans="1:23" ht="15.75">
      <c r="A157" s="116"/>
      <c r="B157" s="91">
        <v>1</v>
      </c>
      <c r="C157" s="107" t="s">
        <v>349</v>
      </c>
      <c r="D157" s="93" t="e">
        <f>SUM(E157:G157)</f>
        <v>#REF!</v>
      </c>
      <c r="E157" s="94">
        <v>112320</v>
      </c>
      <c r="F157" s="94" t="e">
        <f>'[1]13. Sociálna starostlivosť'!#REF!</f>
        <v>#REF!</v>
      </c>
      <c r="G157" s="95" t="e">
        <f>'[1]13. Sociálna starostlivosť'!#REF!</f>
        <v>#REF!</v>
      </c>
      <c r="H157" s="93">
        <f>SUM(I157:K157)</f>
        <v>219207</v>
      </c>
      <c r="I157" s="94">
        <v>219207</v>
      </c>
      <c r="J157" s="94">
        <v>0</v>
      </c>
      <c r="K157" s="96">
        <v>0</v>
      </c>
      <c r="L157" s="97" t="e">
        <f>SUM(M157:O157)</f>
        <v>#REF!</v>
      </c>
      <c r="M157" s="94">
        <v>226400</v>
      </c>
      <c r="N157" s="94" t="e">
        <f>'[1]13. Sociálna starostlivosť'!#REF!</f>
        <v>#REF!</v>
      </c>
      <c r="O157" s="96" t="e">
        <f>'[1]13. Sociálna starostlivosť'!#REF!</f>
        <v>#REF!</v>
      </c>
      <c r="P157" s="260">
        <v>237717</v>
      </c>
      <c r="Q157" s="263">
        <v>226200</v>
      </c>
      <c r="R157" s="263">
        <v>11517</v>
      </c>
      <c r="S157" s="264">
        <v>0</v>
      </c>
      <c r="T157" s="97">
        <f>SUM(U157:W157)</f>
        <v>155</v>
      </c>
      <c r="U157" s="94">
        <f>'[1]13. Sociálna starostlivosť'!$H$11</f>
        <v>155</v>
      </c>
      <c r="V157" s="94">
        <f>'[1]13. Sociálna starostlivosť'!$I$11</f>
        <v>0</v>
      </c>
      <c r="W157" s="96">
        <f>'[1]13. Sociálna starostlivosť'!$J$11</f>
        <v>0</v>
      </c>
    </row>
    <row r="158" spans="1:23" ht="15.75">
      <c r="A158" s="116"/>
      <c r="B158" s="91">
        <v>2</v>
      </c>
      <c r="C158" s="107" t="s">
        <v>350</v>
      </c>
      <c r="D158" s="93" t="e">
        <f>SUM(E158:G158)</f>
        <v>#REF!</v>
      </c>
      <c r="E158" s="94">
        <v>49250</v>
      </c>
      <c r="F158" s="94" t="e">
        <f>'[1]13. Sociálna starostlivosť'!#REF!</f>
        <v>#REF!</v>
      </c>
      <c r="G158" s="95" t="e">
        <f>'[1]13. Sociálna starostlivosť'!#REF!</f>
        <v>#REF!</v>
      </c>
      <c r="H158" s="93">
        <f>SUM(I158:K158)</f>
        <v>54130</v>
      </c>
      <c r="I158" s="94">
        <v>54130</v>
      </c>
      <c r="J158" s="94">
        <v>0</v>
      </c>
      <c r="K158" s="96">
        <v>0</v>
      </c>
      <c r="L158" s="97" t="e">
        <f>SUM(M158:O158)</f>
        <v>#REF!</v>
      </c>
      <c r="M158" s="94">
        <v>52150</v>
      </c>
      <c r="N158" s="94" t="e">
        <f>'[1]13. Sociálna starostlivosť'!#REF!</f>
        <v>#REF!</v>
      </c>
      <c r="O158" s="96" t="e">
        <f>'[1]13. Sociálna starostlivosť'!#REF!</f>
        <v>#REF!</v>
      </c>
      <c r="P158" s="260">
        <v>52150</v>
      </c>
      <c r="Q158" s="263">
        <v>52150</v>
      </c>
      <c r="R158" s="263">
        <v>0</v>
      </c>
      <c r="S158" s="264">
        <v>0</v>
      </c>
      <c r="T158" s="97">
        <f>SUM(U158:W158)</f>
        <v>0</v>
      </c>
      <c r="U158" s="94">
        <f>'[1]13. Sociálna starostlivosť'!$H$17</f>
        <v>0</v>
      </c>
      <c r="V158" s="94">
        <f>'[1]13. Sociálna starostlivosť'!$I$17</f>
        <v>0</v>
      </c>
      <c r="W158" s="96">
        <f>'[1]13. Sociálna starostlivosť'!$J$17</f>
        <v>0</v>
      </c>
    </row>
    <row r="159" spans="1:23" ht="15.75">
      <c r="A159" s="116"/>
      <c r="B159" s="91">
        <v>3</v>
      </c>
      <c r="C159" s="107" t="s">
        <v>351</v>
      </c>
      <c r="D159" s="93" t="e">
        <f>SUM(E159:G159)</f>
        <v>#REF!</v>
      </c>
      <c r="E159" s="94">
        <v>0</v>
      </c>
      <c r="F159" s="94" t="e">
        <f>'[1]13. Sociálna starostlivosť'!#REF!</f>
        <v>#REF!</v>
      </c>
      <c r="G159" s="95" t="e">
        <f>'[1]13. Sociálna starostlivosť'!#REF!</f>
        <v>#REF!</v>
      </c>
      <c r="H159" s="93">
        <f>SUM(I159:K159)</f>
        <v>6950</v>
      </c>
      <c r="I159" s="94">
        <v>6950</v>
      </c>
      <c r="J159" s="94">
        <v>0</v>
      </c>
      <c r="K159" s="96">
        <v>0</v>
      </c>
      <c r="L159" s="97" t="e">
        <f>SUM(M159:O159)</f>
        <v>#REF!</v>
      </c>
      <c r="M159" s="94" t="e">
        <f>'[1]13. Sociálna starostlivosť'!#REF!</f>
        <v>#REF!</v>
      </c>
      <c r="N159" s="94" t="e">
        <f>'[1]13. Sociálna starostlivosť'!#REF!</f>
        <v>#REF!</v>
      </c>
      <c r="O159" s="96" t="e">
        <f>'[1]13. Sociálna starostlivosť'!#REF!</f>
        <v>#REF!</v>
      </c>
      <c r="P159" s="260">
        <v>10011.67</v>
      </c>
      <c r="Q159" s="263">
        <v>10011.67</v>
      </c>
      <c r="R159" s="263">
        <v>0</v>
      </c>
      <c r="S159" s="264">
        <v>0</v>
      </c>
      <c r="T159" s="97">
        <f>SUM(U159:W159)</f>
        <v>7695</v>
      </c>
      <c r="U159" s="94">
        <f>'[1]13. Sociálna starostlivosť'!$H$18</f>
        <v>7695</v>
      </c>
      <c r="V159" s="94">
        <f>'[1]13. Sociálna starostlivosť'!$I$18</f>
        <v>0</v>
      </c>
      <c r="W159" s="96">
        <f>'[1]13. Sociálna starostlivosť'!$J$18</f>
        <v>0</v>
      </c>
    </row>
    <row r="160" spans="1:23" ht="15.75">
      <c r="A160" s="116"/>
      <c r="B160" s="91">
        <v>4</v>
      </c>
      <c r="C160" s="107" t="s">
        <v>352</v>
      </c>
      <c r="D160" s="93" t="e">
        <f>SUM(E160:G160)</f>
        <v>#REF!</v>
      </c>
      <c r="E160" s="94">
        <v>13070</v>
      </c>
      <c r="F160" s="94" t="e">
        <f>'[1]13. Sociálna starostlivosť'!#REF!</f>
        <v>#REF!</v>
      </c>
      <c r="G160" s="95" t="e">
        <f>'[1]13. Sociálna starostlivosť'!#REF!</f>
        <v>#REF!</v>
      </c>
      <c r="H160" s="93">
        <f>SUM(I160:K160)</f>
        <v>3960</v>
      </c>
      <c r="I160" s="94">
        <v>3960</v>
      </c>
      <c r="J160" s="94">
        <v>0</v>
      </c>
      <c r="K160" s="96">
        <v>0</v>
      </c>
      <c r="L160" s="97" t="e">
        <f>SUM(M160:O160)</f>
        <v>#REF!</v>
      </c>
      <c r="M160" s="94">
        <v>26700</v>
      </c>
      <c r="N160" s="94" t="e">
        <f>'[1]13. Sociálna starostlivosť'!#REF!</f>
        <v>#REF!</v>
      </c>
      <c r="O160" s="96" t="e">
        <f>'[1]13. Sociálna starostlivosť'!#REF!</f>
        <v>#REF!</v>
      </c>
      <c r="P160" s="260">
        <v>26700</v>
      </c>
      <c r="Q160" s="263">
        <v>26700</v>
      </c>
      <c r="R160" s="263">
        <v>0</v>
      </c>
      <c r="S160" s="264">
        <v>0</v>
      </c>
      <c r="T160" s="97">
        <f>SUM(U160:W160)</f>
        <v>0</v>
      </c>
      <c r="U160" s="94">
        <f>'[1]13. Sociálna starostlivosť'!$H$20</f>
        <v>0</v>
      </c>
      <c r="V160" s="94">
        <f>'[1]13. Sociálna starostlivosť'!$I$20</f>
        <v>0</v>
      </c>
      <c r="W160" s="96">
        <f>'[1]13. Sociálna starostlivosť'!$J$20</f>
        <v>0</v>
      </c>
    </row>
    <row r="161" spans="1:23" ht="15.75">
      <c r="A161" s="99"/>
      <c r="B161" s="235" t="s">
        <v>353</v>
      </c>
      <c r="C161" s="226" t="s">
        <v>354</v>
      </c>
      <c r="D161" s="212" t="e">
        <f t="shared" ref="D161:W161" si="77">SUM(D162:D164)</f>
        <v>#REF!</v>
      </c>
      <c r="E161" s="213">
        <f t="shared" si="77"/>
        <v>198930</v>
      </c>
      <c r="F161" s="213" t="e">
        <f t="shared" si="77"/>
        <v>#REF!</v>
      </c>
      <c r="G161" s="214" t="e">
        <f t="shared" si="77"/>
        <v>#REF!</v>
      </c>
      <c r="H161" s="212">
        <f t="shared" si="77"/>
        <v>167500</v>
      </c>
      <c r="I161" s="213">
        <f t="shared" si="77"/>
        <v>167500</v>
      </c>
      <c r="J161" s="213">
        <f t="shared" si="77"/>
        <v>0</v>
      </c>
      <c r="K161" s="215">
        <f t="shared" si="77"/>
        <v>0</v>
      </c>
      <c r="L161" s="216" t="e">
        <f t="shared" si="77"/>
        <v>#REF!</v>
      </c>
      <c r="M161" s="213">
        <f t="shared" si="77"/>
        <v>158480</v>
      </c>
      <c r="N161" s="213" t="e">
        <f t="shared" si="77"/>
        <v>#REF!</v>
      </c>
      <c r="O161" s="215" t="e">
        <f t="shared" si="77"/>
        <v>#REF!</v>
      </c>
      <c r="P161" s="260">
        <v>161222.84</v>
      </c>
      <c r="Q161" s="261">
        <v>158480</v>
      </c>
      <c r="R161" s="261">
        <v>2742.84</v>
      </c>
      <c r="S161" s="262">
        <v>0</v>
      </c>
      <c r="T161" s="216">
        <f t="shared" si="77"/>
        <v>2032610</v>
      </c>
      <c r="U161" s="213">
        <f t="shared" si="77"/>
        <v>0</v>
      </c>
      <c r="V161" s="213">
        <f t="shared" si="77"/>
        <v>2032610</v>
      </c>
      <c r="W161" s="215">
        <f t="shared" si="77"/>
        <v>0</v>
      </c>
    </row>
    <row r="162" spans="1:23" ht="15.75">
      <c r="A162" s="84"/>
      <c r="B162" s="91">
        <v>1</v>
      </c>
      <c r="C162" s="107" t="s">
        <v>355</v>
      </c>
      <c r="D162" s="93" t="e">
        <f>SUM(E162:G162)</f>
        <v>#REF!</v>
      </c>
      <c r="E162" s="94">
        <v>34940</v>
      </c>
      <c r="F162" s="94" t="e">
        <f>'[1]13. Sociálna starostlivosť'!#REF!</f>
        <v>#REF!</v>
      </c>
      <c r="G162" s="95" t="e">
        <f>'[1]13. Sociálna starostlivosť'!#REF!</f>
        <v>#REF!</v>
      </c>
      <c r="H162" s="93">
        <f>SUM(I162:K162)</f>
        <v>30970</v>
      </c>
      <c r="I162" s="94">
        <v>30970</v>
      </c>
      <c r="J162" s="94">
        <v>0</v>
      </c>
      <c r="K162" s="96">
        <v>0</v>
      </c>
      <c r="L162" s="97" t="e">
        <f>SUM(M162:O162)</f>
        <v>#REF!</v>
      </c>
      <c r="M162" s="94">
        <v>32570</v>
      </c>
      <c r="N162" s="94" t="e">
        <f>'[1]13. Sociálna starostlivosť'!#REF!</f>
        <v>#REF!</v>
      </c>
      <c r="O162" s="96" t="e">
        <f>'[1]13. Sociálna starostlivosť'!#REF!</f>
        <v>#REF!</v>
      </c>
      <c r="P162" s="260">
        <v>32570</v>
      </c>
      <c r="Q162" s="263">
        <v>32570</v>
      </c>
      <c r="R162" s="263">
        <v>0</v>
      </c>
      <c r="S162" s="264">
        <v>0</v>
      </c>
      <c r="T162" s="97">
        <f>SUM(U162:W162)</f>
        <v>0</v>
      </c>
      <c r="U162" s="94">
        <f>'[1]13. Sociálna starostlivosť'!$H$22</f>
        <v>0</v>
      </c>
      <c r="V162" s="94">
        <f>'[1]13. Sociálna starostlivosť'!$I$22</f>
        <v>0</v>
      </c>
      <c r="W162" s="96">
        <f>'[1]13. Sociálna starostlivosť'!$J$22</f>
        <v>0</v>
      </c>
    </row>
    <row r="163" spans="1:23" ht="15.75">
      <c r="A163" s="84"/>
      <c r="B163" s="91">
        <v>2</v>
      </c>
      <c r="C163" s="107" t="s">
        <v>356</v>
      </c>
      <c r="D163" s="93" t="e">
        <f>SUM(E163:G163)</f>
        <v>#REF!</v>
      </c>
      <c r="E163" s="94">
        <v>64410</v>
      </c>
      <c r="F163" s="94" t="e">
        <f>'[1]13. Sociálna starostlivosť'!#REF!</f>
        <v>#REF!</v>
      </c>
      <c r="G163" s="95" t="e">
        <f>'[1]13. Sociálna starostlivosť'!#REF!</f>
        <v>#REF!</v>
      </c>
      <c r="H163" s="93">
        <f>SUM(I163:K163)</f>
        <v>46280</v>
      </c>
      <c r="I163" s="94">
        <v>46280</v>
      </c>
      <c r="J163" s="94">
        <v>0</v>
      </c>
      <c r="K163" s="96">
        <v>0</v>
      </c>
      <c r="L163" s="97" t="e">
        <f>SUM(M163:O163)</f>
        <v>#REF!</v>
      </c>
      <c r="M163" s="94">
        <v>40310</v>
      </c>
      <c r="N163" s="94" t="e">
        <f>'[1]13. Sociálna starostlivosť'!#REF!</f>
        <v>#REF!</v>
      </c>
      <c r="O163" s="96" t="e">
        <f>'[1]13. Sociálna starostlivosť'!#REF!</f>
        <v>#REF!</v>
      </c>
      <c r="P163" s="260">
        <v>40310</v>
      </c>
      <c r="Q163" s="263">
        <v>40310</v>
      </c>
      <c r="R163" s="263">
        <v>0</v>
      </c>
      <c r="S163" s="264">
        <v>0</v>
      </c>
      <c r="T163" s="97">
        <f>SUM(U163:W163)</f>
        <v>0</v>
      </c>
      <c r="U163" s="94">
        <f>'[1]13. Sociálna starostlivosť'!$H$24</f>
        <v>0</v>
      </c>
      <c r="V163" s="94">
        <f>'[1]13. Sociálna starostlivosť'!$I$24</f>
        <v>0</v>
      </c>
      <c r="W163" s="96">
        <f>'[1]13. Sociálna starostlivosť'!$J$24</f>
        <v>0</v>
      </c>
    </row>
    <row r="164" spans="1:23" ht="15.75">
      <c r="A164" s="116"/>
      <c r="B164" s="91">
        <v>3</v>
      </c>
      <c r="C164" s="107" t="s">
        <v>357</v>
      </c>
      <c r="D164" s="93" t="e">
        <f>SUM(E164:G164)</f>
        <v>#REF!</v>
      </c>
      <c r="E164" s="94">
        <v>99580</v>
      </c>
      <c r="F164" s="94">
        <v>0</v>
      </c>
      <c r="G164" s="95" t="e">
        <f>'[1]13. Sociálna starostlivosť'!#REF!</f>
        <v>#REF!</v>
      </c>
      <c r="H164" s="93">
        <f>SUM(I164:K164)</f>
        <v>90250</v>
      </c>
      <c r="I164" s="94">
        <v>90250</v>
      </c>
      <c r="J164" s="94">
        <v>0</v>
      </c>
      <c r="K164" s="96">
        <v>0</v>
      </c>
      <c r="L164" s="97" t="e">
        <f>SUM(M164:O164)</f>
        <v>#REF!</v>
      </c>
      <c r="M164" s="94">
        <v>85600</v>
      </c>
      <c r="N164" s="94">
        <v>1157243</v>
      </c>
      <c r="O164" s="96" t="e">
        <f>'[1]13. Sociálna starostlivosť'!#REF!</f>
        <v>#REF!</v>
      </c>
      <c r="P164" s="260">
        <v>88342.84</v>
      </c>
      <c r="Q164" s="263">
        <v>85600</v>
      </c>
      <c r="R164" s="263">
        <v>2742.84</v>
      </c>
      <c r="S164" s="264">
        <v>0</v>
      </c>
      <c r="T164" s="97">
        <f>SUM(U164:W164)</f>
        <v>2032610</v>
      </c>
      <c r="U164" s="94">
        <f>'[1]13. Sociálna starostlivosť'!$H$25</f>
        <v>0</v>
      </c>
      <c r="V164" s="94">
        <f>'[1]13. Sociálna starostlivosť'!$I$25</f>
        <v>2032610</v>
      </c>
      <c r="W164" s="96">
        <f>'[1]13. Sociálna starostlivosť'!$J$25</f>
        <v>0</v>
      </c>
    </row>
    <row r="165" spans="1:23" ht="15.75">
      <c r="A165" s="84"/>
      <c r="B165" s="235" t="s">
        <v>358</v>
      </c>
      <c r="C165" s="226" t="s">
        <v>359</v>
      </c>
      <c r="D165" s="212" t="e">
        <f t="shared" ref="D165:W165" si="78">SUM(D166:D168)</f>
        <v>#REF!</v>
      </c>
      <c r="E165" s="213">
        <f t="shared" si="78"/>
        <v>34760</v>
      </c>
      <c r="F165" s="213" t="e">
        <f t="shared" si="78"/>
        <v>#REF!</v>
      </c>
      <c r="G165" s="214" t="e">
        <f t="shared" si="78"/>
        <v>#REF!</v>
      </c>
      <c r="H165" s="212">
        <f t="shared" si="78"/>
        <v>28926</v>
      </c>
      <c r="I165" s="213">
        <f t="shared" si="78"/>
        <v>28926</v>
      </c>
      <c r="J165" s="213">
        <f t="shared" si="78"/>
        <v>0</v>
      </c>
      <c r="K165" s="215">
        <f t="shared" si="78"/>
        <v>0</v>
      </c>
      <c r="L165" s="216" t="e">
        <f t="shared" si="78"/>
        <v>#REF!</v>
      </c>
      <c r="M165" s="213" t="e">
        <f t="shared" si="78"/>
        <v>#REF!</v>
      </c>
      <c r="N165" s="213" t="e">
        <f t="shared" si="78"/>
        <v>#REF!</v>
      </c>
      <c r="O165" s="215" t="e">
        <f t="shared" si="78"/>
        <v>#REF!</v>
      </c>
      <c r="P165" s="260">
        <v>25010</v>
      </c>
      <c r="Q165" s="261">
        <v>25010</v>
      </c>
      <c r="R165" s="261">
        <v>0</v>
      </c>
      <c r="S165" s="262">
        <v>0</v>
      </c>
      <c r="T165" s="216">
        <f t="shared" si="78"/>
        <v>0</v>
      </c>
      <c r="U165" s="213">
        <f t="shared" si="78"/>
        <v>0</v>
      </c>
      <c r="V165" s="213">
        <f t="shared" si="78"/>
        <v>0</v>
      </c>
      <c r="W165" s="215">
        <f t="shared" si="78"/>
        <v>0</v>
      </c>
    </row>
    <row r="166" spans="1:23" ht="15.75">
      <c r="A166" s="84"/>
      <c r="B166" s="91">
        <v>1</v>
      </c>
      <c r="C166" s="107" t="s">
        <v>360</v>
      </c>
      <c r="D166" s="93" t="e">
        <f>SUM(E166:G166)</f>
        <v>#REF!</v>
      </c>
      <c r="E166" s="94">
        <v>17230</v>
      </c>
      <c r="F166" s="94">
        <v>881</v>
      </c>
      <c r="G166" s="95" t="e">
        <f>'[1]13. Sociálna starostlivosť'!#REF!</f>
        <v>#REF!</v>
      </c>
      <c r="H166" s="93">
        <f>SUM(I166:K166)</f>
        <v>7190</v>
      </c>
      <c r="I166" s="94">
        <v>7190</v>
      </c>
      <c r="J166" s="94">
        <v>0</v>
      </c>
      <c r="K166" s="96">
        <v>0</v>
      </c>
      <c r="L166" s="97" t="e">
        <f>SUM(M166:O166)</f>
        <v>#REF!</v>
      </c>
      <c r="M166" s="94">
        <v>18020</v>
      </c>
      <c r="N166" s="94" t="e">
        <f>'[1]13. Sociálna starostlivosť'!#REF!</f>
        <v>#REF!</v>
      </c>
      <c r="O166" s="96" t="e">
        <f>'[1]13. Sociálna starostlivosť'!#REF!</f>
        <v>#REF!</v>
      </c>
      <c r="P166" s="260">
        <v>18020</v>
      </c>
      <c r="Q166" s="263">
        <v>18020</v>
      </c>
      <c r="R166" s="263">
        <v>0</v>
      </c>
      <c r="S166" s="264">
        <v>0</v>
      </c>
      <c r="T166" s="97">
        <f>SUM(U166:W166)</f>
        <v>0</v>
      </c>
      <c r="U166" s="94">
        <f>'[1]13. Sociálna starostlivosť'!$H$38</f>
        <v>0</v>
      </c>
      <c r="V166" s="94">
        <f>'[1]13. Sociálna starostlivosť'!$I$38</f>
        <v>0</v>
      </c>
      <c r="W166" s="96">
        <f>'[1]13. Sociálna starostlivosť'!$J$38</f>
        <v>0</v>
      </c>
    </row>
    <row r="167" spans="1:23" ht="15.75">
      <c r="A167" s="84"/>
      <c r="B167" s="91">
        <v>2</v>
      </c>
      <c r="C167" s="107" t="s">
        <v>361</v>
      </c>
      <c r="D167" s="93" t="e">
        <f>SUM(E167:G167)</f>
        <v>#REF!</v>
      </c>
      <c r="E167" s="94">
        <v>540</v>
      </c>
      <c r="F167" s="94" t="e">
        <f>'[1]13. Sociálna starostlivosť'!#REF!</f>
        <v>#REF!</v>
      </c>
      <c r="G167" s="95" t="e">
        <f>'[1]13. Sociálna starostlivosť'!#REF!</f>
        <v>#REF!</v>
      </c>
      <c r="H167" s="93">
        <f>SUM(I167:K167)</f>
        <v>1826</v>
      </c>
      <c r="I167" s="94">
        <v>1826</v>
      </c>
      <c r="J167" s="94">
        <v>0</v>
      </c>
      <c r="K167" s="96">
        <v>0</v>
      </c>
      <c r="L167" s="97" t="e">
        <f>SUM(M167:O167)</f>
        <v>#REF!</v>
      </c>
      <c r="M167" s="94" t="e">
        <f>'[1]13. Sociálna starostlivosť'!#REF!</f>
        <v>#REF!</v>
      </c>
      <c r="N167" s="94" t="e">
        <f>'[1]13. Sociálna starostlivosť'!#REF!</f>
        <v>#REF!</v>
      </c>
      <c r="O167" s="96" t="e">
        <f>'[1]13. Sociálna starostlivosť'!#REF!</f>
        <v>#REF!</v>
      </c>
      <c r="P167" s="260">
        <v>0</v>
      </c>
      <c r="Q167" s="263">
        <v>0</v>
      </c>
      <c r="R167" s="263">
        <v>0</v>
      </c>
      <c r="S167" s="264">
        <v>0</v>
      </c>
      <c r="T167" s="97">
        <f>SUM(U167:W167)</f>
        <v>0</v>
      </c>
      <c r="U167" s="94">
        <f>'[1]13. Sociálna starostlivosť'!$H$41</f>
        <v>0</v>
      </c>
      <c r="V167" s="94">
        <f>'[1]13. Sociálna starostlivosť'!$I$41</f>
        <v>0</v>
      </c>
      <c r="W167" s="96">
        <f>'[1]13. Sociálna starostlivosť'!$J$41</f>
        <v>0</v>
      </c>
    </row>
    <row r="168" spans="1:23" ht="15.75">
      <c r="A168" s="84"/>
      <c r="B168" s="91">
        <v>3</v>
      </c>
      <c r="C168" s="107" t="s">
        <v>362</v>
      </c>
      <c r="D168" s="93" t="e">
        <f>SUM(E168:G168)</f>
        <v>#REF!</v>
      </c>
      <c r="E168" s="94">
        <v>16990</v>
      </c>
      <c r="F168" s="94" t="e">
        <f>'[1]13. Sociálna starostlivosť'!#REF!</f>
        <v>#REF!</v>
      </c>
      <c r="G168" s="95" t="e">
        <f>'[1]13. Sociálna starostlivosť'!#REF!</f>
        <v>#REF!</v>
      </c>
      <c r="H168" s="93">
        <f>SUM(I168:K168)</f>
        <v>19910</v>
      </c>
      <c r="I168" s="94">
        <v>19910</v>
      </c>
      <c r="J168" s="94">
        <v>0</v>
      </c>
      <c r="K168" s="96">
        <v>0</v>
      </c>
      <c r="L168" s="97" t="e">
        <f>SUM(M168:O168)</f>
        <v>#REF!</v>
      </c>
      <c r="M168" s="94">
        <v>20980</v>
      </c>
      <c r="N168" s="94" t="e">
        <f>'[1]13. Sociálna starostlivosť'!#REF!</f>
        <v>#REF!</v>
      </c>
      <c r="O168" s="96" t="e">
        <f>'[1]13. Sociálna starostlivosť'!#REF!</f>
        <v>#REF!</v>
      </c>
      <c r="P168" s="260">
        <v>6990</v>
      </c>
      <c r="Q168" s="263">
        <v>6990</v>
      </c>
      <c r="R168" s="263">
        <v>0</v>
      </c>
      <c r="S168" s="264">
        <v>0</v>
      </c>
      <c r="T168" s="97">
        <f>SUM(U168:W168)</f>
        <v>0</v>
      </c>
      <c r="U168" s="94">
        <f>'[1]13. Sociálna starostlivosť'!$H$43</f>
        <v>0</v>
      </c>
      <c r="V168" s="94">
        <f>'[1]13. Sociálna starostlivosť'!$I$43</f>
        <v>0</v>
      </c>
      <c r="W168" s="96">
        <f>'[1]13. Sociálna starostlivosť'!$J$43</f>
        <v>0</v>
      </c>
    </row>
    <row r="169" spans="1:23" ht="15.75">
      <c r="A169" s="84"/>
      <c r="B169" s="235" t="s">
        <v>363</v>
      </c>
      <c r="C169" s="226" t="s">
        <v>364</v>
      </c>
      <c r="D169" s="212" t="e">
        <f>SUM(E169:G169)</f>
        <v>#REF!</v>
      </c>
      <c r="E169" s="213">
        <v>5720</v>
      </c>
      <c r="F169" s="213" t="e">
        <f>'[1]13. Sociálna starostlivosť'!#REF!</f>
        <v>#REF!</v>
      </c>
      <c r="G169" s="214" t="e">
        <f>'[1]13. Sociálna starostlivosť'!#REF!</f>
        <v>#REF!</v>
      </c>
      <c r="H169" s="212">
        <f>SUM(I169:K169)</f>
        <v>6280</v>
      </c>
      <c r="I169" s="213">
        <v>6280</v>
      </c>
      <c r="J169" s="213">
        <v>0</v>
      </c>
      <c r="K169" s="215">
        <v>0</v>
      </c>
      <c r="L169" s="216" t="e">
        <f>SUM(M169:O169)</f>
        <v>#REF!</v>
      </c>
      <c r="M169" s="213">
        <v>6250</v>
      </c>
      <c r="N169" s="213" t="e">
        <f>'[1]13. Sociálna starostlivosť'!#REF!</f>
        <v>#REF!</v>
      </c>
      <c r="O169" s="215" t="e">
        <f>'[1]13. Sociálna starostlivosť'!#REF!</f>
        <v>#REF!</v>
      </c>
      <c r="P169" s="260">
        <v>6250</v>
      </c>
      <c r="Q169" s="261">
        <v>6250</v>
      </c>
      <c r="R169" s="261">
        <v>0</v>
      </c>
      <c r="S169" s="262">
        <v>0</v>
      </c>
      <c r="T169" s="216">
        <f>SUM(U169:W169)</f>
        <v>0</v>
      </c>
      <c r="U169" s="213">
        <f>'[1]13. Sociálna starostlivosť'!$H$44</f>
        <v>0</v>
      </c>
      <c r="V169" s="213">
        <f>'[1]13. Sociálna starostlivosť'!$I$44</f>
        <v>0</v>
      </c>
      <c r="W169" s="215">
        <f>'[1]13. Sociálna starostlivosť'!$J$44</f>
        <v>0</v>
      </c>
    </row>
    <row r="170" spans="1:23" ht="16.5">
      <c r="A170" s="108"/>
      <c r="B170" s="235" t="s">
        <v>365</v>
      </c>
      <c r="C170" s="231" t="s">
        <v>366</v>
      </c>
      <c r="D170" s="212" t="e">
        <f>SUM(E170:G170)</f>
        <v>#REF!</v>
      </c>
      <c r="E170" s="213">
        <v>11274</v>
      </c>
      <c r="F170" s="213" t="e">
        <f>'[1]13. Sociálna starostlivosť'!#REF!</f>
        <v>#REF!</v>
      </c>
      <c r="G170" s="214" t="e">
        <f>'[1]13. Sociálna starostlivosť'!#REF!</f>
        <v>#REF!</v>
      </c>
      <c r="H170" s="212">
        <f>SUM(I170:K170)</f>
        <v>10658.49</v>
      </c>
      <c r="I170" s="213">
        <v>10658.49</v>
      </c>
      <c r="J170" s="213">
        <v>0</v>
      </c>
      <c r="K170" s="215">
        <v>0</v>
      </c>
      <c r="L170" s="216" t="e">
        <f>SUM(M170:O170)</f>
        <v>#REF!</v>
      </c>
      <c r="M170" s="213" t="e">
        <f>'[1]13. Sociálna starostlivosť'!#REF!</f>
        <v>#REF!</v>
      </c>
      <c r="N170" s="213" t="e">
        <f>'[1]13. Sociálna starostlivosť'!#REF!</f>
        <v>#REF!</v>
      </c>
      <c r="O170" s="215" t="e">
        <f>'[1]13. Sociálna starostlivosť'!#REF!</f>
        <v>#REF!</v>
      </c>
      <c r="P170" s="260">
        <v>10946.4</v>
      </c>
      <c r="Q170" s="261">
        <v>10946.4</v>
      </c>
      <c r="R170" s="261">
        <v>0</v>
      </c>
      <c r="S170" s="262">
        <v>0</v>
      </c>
      <c r="T170" s="216">
        <f>SUM(U170:W170)</f>
        <v>16468</v>
      </c>
      <c r="U170" s="213">
        <f>'[1]13. Sociálna starostlivosť'!$H$45</f>
        <v>16468</v>
      </c>
      <c r="V170" s="213">
        <f>'[1]13. Sociálna starostlivosť'!$I$45</f>
        <v>0</v>
      </c>
      <c r="W170" s="215">
        <f>'[1]13. Sociálna starostlivosť'!$J$45</f>
        <v>0</v>
      </c>
    </row>
    <row r="171" spans="1:23" ht="15.75">
      <c r="A171" s="84"/>
      <c r="B171" s="235" t="s">
        <v>367</v>
      </c>
      <c r="C171" s="226" t="s">
        <v>368</v>
      </c>
      <c r="D171" s="212" t="e">
        <f>SUM(D172:D172)</f>
        <v>#REF!</v>
      </c>
      <c r="E171" s="213">
        <f>SUM(E172:E172)</f>
        <v>35699</v>
      </c>
      <c r="F171" s="213" t="e">
        <f>SUM(F172:F172)</f>
        <v>#REF!</v>
      </c>
      <c r="G171" s="214" t="e">
        <f t="shared" ref="G171:W171" si="79">SUM(G172)</f>
        <v>#REF!</v>
      </c>
      <c r="H171" s="212">
        <f t="shared" si="79"/>
        <v>11959.49</v>
      </c>
      <c r="I171" s="213">
        <f t="shared" si="79"/>
        <v>11959.49</v>
      </c>
      <c r="J171" s="213">
        <f t="shared" si="79"/>
        <v>0</v>
      </c>
      <c r="K171" s="215">
        <f t="shared" si="79"/>
        <v>0</v>
      </c>
      <c r="L171" s="216" t="e">
        <f t="shared" si="79"/>
        <v>#REF!</v>
      </c>
      <c r="M171" s="213" t="e">
        <f t="shared" si="79"/>
        <v>#REF!</v>
      </c>
      <c r="N171" s="213" t="e">
        <f t="shared" si="79"/>
        <v>#REF!</v>
      </c>
      <c r="O171" s="215" t="e">
        <f t="shared" si="79"/>
        <v>#REF!</v>
      </c>
      <c r="P171" s="260">
        <v>4445.47</v>
      </c>
      <c r="Q171" s="261">
        <v>4445.47</v>
      </c>
      <c r="R171" s="261">
        <v>0</v>
      </c>
      <c r="S171" s="262">
        <v>0</v>
      </c>
      <c r="T171" s="216">
        <f t="shared" si="79"/>
        <v>150</v>
      </c>
      <c r="U171" s="213">
        <f t="shared" si="79"/>
        <v>150</v>
      </c>
      <c r="V171" s="213">
        <f t="shared" si="79"/>
        <v>0</v>
      </c>
      <c r="W171" s="215">
        <f t="shared" si="79"/>
        <v>0</v>
      </c>
    </row>
    <row r="172" spans="1:23" ht="15.75">
      <c r="A172" s="84"/>
      <c r="B172" s="91">
        <v>1</v>
      </c>
      <c r="C172" s="107" t="s">
        <v>369</v>
      </c>
      <c r="D172" s="93" t="e">
        <f>SUM(E172:G172)</f>
        <v>#REF!</v>
      </c>
      <c r="E172" s="94">
        <v>35699</v>
      </c>
      <c r="F172" s="94" t="e">
        <f>'[1]13. Sociálna starostlivosť'!#REF!</f>
        <v>#REF!</v>
      </c>
      <c r="G172" s="95" t="e">
        <f>'[1]13. Sociálna starostlivosť'!#REF!</f>
        <v>#REF!</v>
      </c>
      <c r="H172" s="93">
        <f>SUM(I172:K172)</f>
        <v>11959.49</v>
      </c>
      <c r="I172" s="94">
        <v>11959.49</v>
      </c>
      <c r="J172" s="94">
        <v>0</v>
      </c>
      <c r="K172" s="96">
        <v>0</v>
      </c>
      <c r="L172" s="97" t="e">
        <f>SUM(M172:O172)</f>
        <v>#REF!</v>
      </c>
      <c r="M172" s="94" t="e">
        <f>'[1]13. Sociálna starostlivosť'!#REF!</f>
        <v>#REF!</v>
      </c>
      <c r="N172" s="94" t="e">
        <f>'[1]13. Sociálna starostlivosť'!#REF!</f>
        <v>#REF!</v>
      </c>
      <c r="O172" s="96" t="e">
        <f>'[1]13. Sociálna starostlivosť'!#REF!</f>
        <v>#REF!</v>
      </c>
      <c r="P172" s="260">
        <v>4445.47</v>
      </c>
      <c r="Q172" s="263">
        <v>4445.47</v>
      </c>
      <c r="R172" s="263">
        <v>0</v>
      </c>
      <c r="S172" s="264">
        <v>0</v>
      </c>
      <c r="T172" s="97">
        <f>SUM(U172:W172)</f>
        <v>150</v>
      </c>
      <c r="U172" s="94">
        <f>'[1]13. Sociálna starostlivosť'!$H$54</f>
        <v>150</v>
      </c>
      <c r="V172" s="94">
        <f>'[1]13. Sociálna starostlivosť'!$I$54</f>
        <v>0</v>
      </c>
      <c r="W172" s="96">
        <f>'[1]13. Sociálna starostlivosť'!$J$54</f>
        <v>0</v>
      </c>
    </row>
    <row r="173" spans="1:23" ht="17.25" thickBot="1">
      <c r="A173" s="108"/>
      <c r="B173" s="232" t="s">
        <v>370</v>
      </c>
      <c r="C173" s="233" t="s">
        <v>371</v>
      </c>
      <c r="D173" s="220" t="e">
        <f>SUM(E173:G173)</f>
        <v>#REF!</v>
      </c>
      <c r="E173" s="221">
        <v>832</v>
      </c>
      <c r="F173" s="221" t="e">
        <f>'[1]13. Sociálna starostlivosť'!#REF!</f>
        <v>#REF!</v>
      </c>
      <c r="G173" s="222" t="e">
        <f>'[1]13. Sociálna starostlivosť'!#REF!</f>
        <v>#REF!</v>
      </c>
      <c r="H173" s="220" t="e">
        <f>SUM(I173:K173)</f>
        <v>#REF!</v>
      </c>
      <c r="I173" s="221" t="e">
        <f>'[1]13. Sociálna starostlivosť'!#REF!</f>
        <v>#REF!</v>
      </c>
      <c r="J173" s="221">
        <v>0</v>
      </c>
      <c r="K173" s="230">
        <v>0</v>
      </c>
      <c r="L173" s="229" t="e">
        <f>SUM(M173:O173)</f>
        <v>#REF!</v>
      </c>
      <c r="M173" s="221" t="e">
        <f>'[1]13. Sociálna starostlivosť'!#REF!</f>
        <v>#REF!</v>
      </c>
      <c r="N173" s="221" t="e">
        <f>'[1]13. Sociálna starostlivosť'!#REF!</f>
        <v>#REF!</v>
      </c>
      <c r="O173" s="230" t="e">
        <f>'[1]13. Sociálna starostlivosť'!#REF!</f>
        <v>#REF!</v>
      </c>
      <c r="P173" s="270">
        <v>0</v>
      </c>
      <c r="Q173" s="271">
        <v>0</v>
      </c>
      <c r="R173" s="271">
        <v>0</v>
      </c>
      <c r="S173" s="272">
        <v>0</v>
      </c>
      <c r="T173" s="229">
        <f>SUM(U173:W173)</f>
        <v>1300</v>
      </c>
      <c r="U173" s="221">
        <f>'[1]13. Sociálna starostlivosť'!$H$75</f>
        <v>1300</v>
      </c>
      <c r="V173" s="221">
        <f>'[1]13. Sociálna starostlivosť'!$I$75</f>
        <v>0</v>
      </c>
      <c r="W173" s="230">
        <f>'[1]13. Sociálna starostlivosť'!$J$75</f>
        <v>0</v>
      </c>
    </row>
    <row r="174" spans="1:23" s="82" customFormat="1" ht="17.25" thickBot="1">
      <c r="A174" s="116"/>
      <c r="B174" s="202" t="s">
        <v>372</v>
      </c>
      <c r="C174" s="203"/>
      <c r="D174" s="204" t="e">
        <f>SUM(E174:G174)</f>
        <v>#REF!</v>
      </c>
      <c r="E174" s="205">
        <v>303254</v>
      </c>
      <c r="F174" s="205" t="e">
        <f>'[1]14. Bývanie'!#REF!</f>
        <v>#REF!</v>
      </c>
      <c r="G174" s="206">
        <v>112360</v>
      </c>
      <c r="H174" s="207">
        <f>SUM(I174:K174)</f>
        <v>423841</v>
      </c>
      <c r="I174" s="208">
        <v>308731</v>
      </c>
      <c r="J174" s="208">
        <v>0</v>
      </c>
      <c r="K174" s="209">
        <v>115110</v>
      </c>
      <c r="L174" s="204" t="e">
        <f>SUM(M174:O174)</f>
        <v>#REF!</v>
      </c>
      <c r="M174" s="205" t="e">
        <f>'[1]14. Bývanie'!#REF!</f>
        <v>#REF!</v>
      </c>
      <c r="N174" s="205" t="e">
        <f>'[1]14. Bývanie'!#REF!</f>
        <v>#REF!</v>
      </c>
      <c r="O174" s="205" t="e">
        <f>'[1]14. Bývanie'!#REF!</f>
        <v>#REF!</v>
      </c>
      <c r="P174" s="289">
        <v>407863.46</v>
      </c>
      <c r="Q174" s="290">
        <v>289949.36</v>
      </c>
      <c r="R174" s="290">
        <v>0</v>
      </c>
      <c r="S174" s="290">
        <v>117914.1</v>
      </c>
      <c r="T174" s="204">
        <f>SUM(U174:W174)</f>
        <v>450923</v>
      </c>
      <c r="U174" s="205">
        <f>'[1]14. Bývanie'!$H$18</f>
        <v>329843</v>
      </c>
      <c r="V174" s="205">
        <f>'[1]14. Bývanie'!$I$18</f>
        <v>0</v>
      </c>
      <c r="W174" s="205">
        <f>'[1]14. Bývanie'!$J$18</f>
        <v>121080</v>
      </c>
    </row>
    <row r="175" spans="1:23" s="82" customFormat="1" ht="14.25">
      <c r="A175" s="116"/>
      <c r="B175" s="194" t="s">
        <v>373</v>
      </c>
      <c r="C175" s="199"/>
      <c r="D175" s="189" t="e">
        <f t="shared" ref="D175:W175" si="80">SUM(D176:D178)</f>
        <v>#REF!</v>
      </c>
      <c r="E175" s="190" t="e">
        <f t="shared" si="80"/>
        <v>#REF!</v>
      </c>
      <c r="F175" s="190" t="e">
        <f t="shared" si="80"/>
        <v>#REF!</v>
      </c>
      <c r="G175" s="191" t="e">
        <f t="shared" si="80"/>
        <v>#REF!</v>
      </c>
      <c r="H175" s="189" t="e">
        <f t="shared" si="80"/>
        <v>#REF!</v>
      </c>
      <c r="I175" s="190">
        <f t="shared" si="80"/>
        <v>1482459.49</v>
      </c>
      <c r="J175" s="190">
        <f t="shared" si="80"/>
        <v>12620.49</v>
      </c>
      <c r="K175" s="192" t="e">
        <f t="shared" si="80"/>
        <v>#REF!</v>
      </c>
      <c r="L175" s="193" t="e">
        <f t="shared" si="80"/>
        <v>#REF!</v>
      </c>
      <c r="M175" s="190" t="e">
        <f t="shared" si="80"/>
        <v>#REF!</v>
      </c>
      <c r="N175" s="190" t="e">
        <f t="shared" si="80"/>
        <v>#REF!</v>
      </c>
      <c r="O175" s="192" t="e">
        <f t="shared" si="80"/>
        <v>#REF!</v>
      </c>
      <c r="P175" s="268">
        <v>1574450.76</v>
      </c>
      <c r="Q175" s="269">
        <v>1574450.76</v>
      </c>
      <c r="R175" s="269">
        <v>0</v>
      </c>
      <c r="S175" s="273">
        <v>0</v>
      </c>
      <c r="T175" s="193">
        <f t="shared" si="80"/>
        <v>1074216</v>
      </c>
      <c r="U175" s="190">
        <f t="shared" si="80"/>
        <v>1074216</v>
      </c>
      <c r="V175" s="190">
        <f t="shared" si="80"/>
        <v>0</v>
      </c>
      <c r="W175" s="192">
        <f t="shared" si="80"/>
        <v>0</v>
      </c>
    </row>
    <row r="176" spans="1:23">
      <c r="A176" s="84"/>
      <c r="B176" s="120"/>
      <c r="C176" s="121" t="s">
        <v>374</v>
      </c>
      <c r="D176" s="93" t="e">
        <f>SUM(E176:G176)</f>
        <v>#REF!</v>
      </c>
      <c r="E176" s="94">
        <v>57145.49</v>
      </c>
      <c r="F176" s="94">
        <v>7954</v>
      </c>
      <c r="G176" s="95" t="e">
        <f>'[1]15. Administratíva'!#REF!</f>
        <v>#REF!</v>
      </c>
      <c r="H176" s="93" t="e">
        <f>SUM(I176:K176)</f>
        <v>#REF!</v>
      </c>
      <c r="I176" s="94">
        <v>245337.49</v>
      </c>
      <c r="J176" s="94">
        <v>12620.49</v>
      </c>
      <c r="K176" s="96" t="e">
        <f>'[1]15. Administratíva'!#REF!</f>
        <v>#REF!</v>
      </c>
      <c r="L176" s="97" t="e">
        <f>SUM(M176:O176)</f>
        <v>#REF!</v>
      </c>
      <c r="M176" s="94" t="e">
        <f>'[1]15. Administratíva'!#REF!</f>
        <v>#REF!</v>
      </c>
      <c r="N176" s="94" t="e">
        <f>'[1]15. Administratíva'!#REF!</f>
        <v>#REF!</v>
      </c>
      <c r="O176" s="96" t="e">
        <f>'[1]15. Administratíva'!#REF!</f>
        <v>#REF!</v>
      </c>
      <c r="P176" s="291">
        <v>441956.04</v>
      </c>
      <c r="Q176" s="263">
        <v>441956.04</v>
      </c>
      <c r="R176" s="263">
        <v>0</v>
      </c>
      <c r="S176" s="264">
        <v>0</v>
      </c>
      <c r="T176" s="97">
        <f>SUM(U176:W176)</f>
        <v>1343</v>
      </c>
      <c r="U176" s="94">
        <f>'[1]15. Administratíva'!$H$89</f>
        <v>1343</v>
      </c>
      <c r="V176" s="94">
        <f>'[1]15. Administratíva'!$I$89</f>
        <v>0</v>
      </c>
      <c r="W176" s="96">
        <f>'[1]15. Administratíva'!$J$89</f>
        <v>0</v>
      </c>
    </row>
    <row r="177" spans="1:23">
      <c r="A177" s="84"/>
      <c r="B177" s="120"/>
      <c r="C177" s="121" t="s">
        <v>375</v>
      </c>
      <c r="D177" s="93" t="e">
        <f>SUM(E177:G177)</f>
        <v>#REF!</v>
      </c>
      <c r="E177" s="94" t="e">
        <f>'[1]15. Administratíva'!#REF!</f>
        <v>#REF!</v>
      </c>
      <c r="F177" s="94" t="e">
        <f>'[1]15. Administratíva'!#REF!</f>
        <v>#REF!</v>
      </c>
      <c r="G177" s="95">
        <v>0</v>
      </c>
      <c r="H177" s="93">
        <f>SUM(I177:K177)</f>
        <v>132775</v>
      </c>
      <c r="I177" s="94">
        <v>0</v>
      </c>
      <c r="J177" s="94">
        <v>0</v>
      </c>
      <c r="K177" s="96">
        <v>132775</v>
      </c>
      <c r="L177" s="97" t="e">
        <f>SUM(M177:O177)</f>
        <v>#REF!</v>
      </c>
      <c r="M177" s="94" t="e">
        <f>'[1]15. Administratíva'!#REF!</f>
        <v>#REF!</v>
      </c>
      <c r="N177" s="94" t="e">
        <f>'[1]15. Administratíva'!#REF!</f>
        <v>#REF!</v>
      </c>
      <c r="O177" s="96" t="e">
        <f>'[1]15. Administratíva'!#REF!</f>
        <v>#REF!</v>
      </c>
      <c r="P177" s="291">
        <v>0</v>
      </c>
      <c r="Q177" s="263">
        <v>0</v>
      </c>
      <c r="R177" s="263">
        <v>0</v>
      </c>
      <c r="S177" s="264">
        <v>0</v>
      </c>
      <c r="T177" s="97">
        <f>SUM(U177:W177)</f>
        <v>0</v>
      </c>
      <c r="U177" s="94">
        <f>'[1]15. Administratíva'!$H$91</f>
        <v>0</v>
      </c>
      <c r="V177" s="94">
        <f>'[1]15. Administratíva'!$I$91</f>
        <v>0</v>
      </c>
      <c r="W177" s="96">
        <f>'[1]15. Administratíva'!$J$91</f>
        <v>0</v>
      </c>
    </row>
    <row r="178" spans="1:23" ht="13.5" thickBot="1">
      <c r="A178" s="108"/>
      <c r="B178" s="122"/>
      <c r="C178" s="123" t="s">
        <v>376</v>
      </c>
      <c r="D178" s="102" t="e">
        <f>SUM(E178:G178)</f>
        <v>#REF!</v>
      </c>
      <c r="E178" s="103">
        <v>1396287.49</v>
      </c>
      <c r="F178" s="103" t="e">
        <f>'[1]15. Administratíva'!#REF!</f>
        <v>#REF!</v>
      </c>
      <c r="G178" s="104" t="e">
        <f>'[1]15. Administratíva'!#REF!</f>
        <v>#REF!</v>
      </c>
      <c r="H178" s="102">
        <f>SUM(I178:K178)</f>
        <v>1237122</v>
      </c>
      <c r="I178" s="103">
        <v>1237122</v>
      </c>
      <c r="J178" s="103">
        <v>0</v>
      </c>
      <c r="K178" s="113">
        <v>0</v>
      </c>
      <c r="L178" s="112" t="e">
        <f>SUM(M178:O178)</f>
        <v>#REF!</v>
      </c>
      <c r="M178" s="103">
        <v>1124957</v>
      </c>
      <c r="N178" s="103" t="e">
        <f>'[1]15. Administratíva'!#REF!</f>
        <v>#REF!</v>
      </c>
      <c r="O178" s="113" t="e">
        <f>'[1]15. Administratíva'!#REF!</f>
        <v>#REF!</v>
      </c>
      <c r="P178" s="292">
        <v>1132494.72</v>
      </c>
      <c r="Q178" s="278">
        <v>1132494.72</v>
      </c>
      <c r="R178" s="278">
        <v>0</v>
      </c>
      <c r="S178" s="279">
        <v>0</v>
      </c>
      <c r="T178" s="112">
        <f>SUM(U178:W178)</f>
        <v>1072873</v>
      </c>
      <c r="U178" s="103">
        <f>'[2]15. Administratíva'!$Q$4</f>
        <v>1072873</v>
      </c>
      <c r="V178" s="103">
        <f>'[1]15. Administratíva'!$I$4</f>
        <v>0</v>
      </c>
      <c r="W178" s="113">
        <f>'[1]15. Administratíva'!$J$4</f>
        <v>0</v>
      </c>
    </row>
    <row r="179" spans="1:23">
      <c r="F179" s="84"/>
      <c r="G179" s="84"/>
      <c r="H179" s="84"/>
      <c r="I179" s="84"/>
      <c r="J179" s="84"/>
      <c r="K179" s="84"/>
      <c r="N179" s="83"/>
      <c r="O179" s="83"/>
      <c r="P179" s="83"/>
      <c r="Q179" s="83"/>
      <c r="R179" s="83"/>
      <c r="S179" s="83"/>
      <c r="V179" s="83"/>
      <c r="W179" s="83"/>
    </row>
    <row r="180" spans="1:23">
      <c r="F180" s="84"/>
      <c r="G180" s="84"/>
      <c r="H180" s="84"/>
      <c r="I180" s="84"/>
      <c r="J180" s="84"/>
      <c r="K180" s="84"/>
      <c r="N180" s="83"/>
      <c r="O180" s="83"/>
      <c r="P180" s="83"/>
      <c r="Q180" s="83"/>
      <c r="R180" s="83"/>
      <c r="S180" s="83"/>
      <c r="V180" s="83"/>
      <c r="W180" s="83"/>
    </row>
    <row r="181" spans="1:23">
      <c r="A181" s="108"/>
      <c r="F181" s="84"/>
      <c r="G181" s="84"/>
      <c r="H181" s="84"/>
      <c r="I181" s="84"/>
      <c r="J181" s="84"/>
      <c r="K181" s="84"/>
      <c r="N181" s="83"/>
      <c r="O181" s="83"/>
      <c r="P181" s="83"/>
      <c r="Q181" s="83"/>
      <c r="R181" s="83"/>
      <c r="S181" s="83"/>
      <c r="V181" s="83"/>
      <c r="W181" s="83"/>
    </row>
    <row r="182" spans="1:23">
      <c r="A182" s="84"/>
      <c r="F182" s="84"/>
      <c r="G182" s="84"/>
      <c r="H182" s="84"/>
      <c r="I182" s="84"/>
      <c r="J182" s="84"/>
      <c r="K182" s="84"/>
      <c r="N182" s="83"/>
      <c r="O182" s="83"/>
      <c r="P182" s="83"/>
      <c r="Q182" s="83"/>
      <c r="R182" s="83"/>
      <c r="S182" s="83"/>
      <c r="V182" s="83"/>
      <c r="W182" s="83"/>
    </row>
    <row r="183" spans="1:23">
      <c r="A183" s="84"/>
      <c r="F183" s="84"/>
      <c r="G183" s="84"/>
      <c r="H183" s="84"/>
      <c r="I183" s="84"/>
      <c r="J183" s="84"/>
      <c r="K183" s="84"/>
      <c r="N183" s="83"/>
      <c r="O183" s="83"/>
      <c r="P183" s="83"/>
      <c r="Q183" s="83"/>
      <c r="R183" s="83"/>
      <c r="S183" s="83"/>
      <c r="V183" s="83"/>
      <c r="W183" s="83"/>
    </row>
    <row r="184" spans="1:23">
      <c r="A184" s="84"/>
      <c r="F184" s="84"/>
      <c r="G184" s="84"/>
      <c r="H184" s="84"/>
      <c r="I184" s="84"/>
      <c r="J184" s="84"/>
      <c r="K184" s="84"/>
      <c r="N184" s="83"/>
      <c r="O184" s="83"/>
      <c r="P184" s="83"/>
      <c r="Q184" s="83"/>
      <c r="R184" s="83"/>
      <c r="S184" s="83"/>
      <c r="V184" s="83"/>
      <c r="W184" s="83"/>
    </row>
    <row r="185" spans="1:23">
      <c r="A185" s="84"/>
      <c r="F185" s="84"/>
      <c r="G185" s="84"/>
      <c r="H185" s="84"/>
      <c r="I185" s="84"/>
      <c r="J185" s="84"/>
      <c r="K185" s="84"/>
      <c r="N185" s="83"/>
      <c r="O185" s="83"/>
      <c r="P185" s="83"/>
      <c r="Q185" s="83"/>
      <c r="R185" s="83"/>
      <c r="S185" s="83"/>
      <c r="V185" s="83"/>
      <c r="W185" s="83"/>
    </row>
    <row r="186" spans="1:23">
      <c r="A186" s="84"/>
      <c r="F186" s="84"/>
      <c r="G186" s="84"/>
      <c r="H186" s="84"/>
      <c r="I186" s="84"/>
      <c r="J186" s="84"/>
      <c r="K186" s="84"/>
      <c r="N186" s="83"/>
      <c r="O186" s="83"/>
      <c r="P186" s="83"/>
      <c r="Q186" s="83"/>
      <c r="R186" s="83"/>
      <c r="S186" s="83"/>
      <c r="V186" s="83"/>
      <c r="W186" s="83"/>
    </row>
    <row r="187" spans="1:23">
      <c r="A187" s="108"/>
      <c r="F187" s="84"/>
      <c r="G187" s="84"/>
      <c r="H187" s="84"/>
      <c r="I187" s="84"/>
      <c r="J187" s="84"/>
      <c r="K187" s="84"/>
      <c r="N187" s="83"/>
      <c r="O187" s="83"/>
      <c r="P187" s="83"/>
      <c r="Q187" s="83"/>
      <c r="R187" s="83"/>
      <c r="S187" s="83"/>
      <c r="V187" s="83"/>
      <c r="W187" s="83"/>
    </row>
    <row r="188" spans="1:23">
      <c r="A188" s="108"/>
      <c r="F188" s="84"/>
      <c r="G188" s="84"/>
      <c r="H188" s="84"/>
      <c r="I188" s="84"/>
      <c r="J188" s="84"/>
      <c r="K188" s="84"/>
      <c r="N188" s="83"/>
      <c r="O188" s="83"/>
      <c r="P188" s="83"/>
      <c r="Q188" s="83"/>
      <c r="R188" s="83"/>
      <c r="S188" s="83"/>
      <c r="V188" s="83"/>
      <c r="W188" s="83"/>
    </row>
    <row r="189" spans="1:23">
      <c r="A189" s="84"/>
      <c r="F189" s="84"/>
      <c r="G189" s="84"/>
      <c r="H189" s="84"/>
      <c r="I189" s="84"/>
      <c r="J189" s="84"/>
      <c r="K189" s="84"/>
      <c r="N189" s="83"/>
      <c r="O189" s="83"/>
      <c r="P189" s="83"/>
      <c r="Q189" s="83"/>
      <c r="R189" s="83"/>
      <c r="S189" s="83"/>
      <c r="V189" s="83"/>
      <c r="W189" s="83"/>
    </row>
    <row r="190" spans="1:23">
      <c r="A190" s="83"/>
      <c r="F190" s="84"/>
      <c r="G190" s="84"/>
      <c r="H190" s="84"/>
      <c r="I190" s="84"/>
      <c r="J190" s="84"/>
      <c r="K190" s="84"/>
      <c r="N190" s="83"/>
      <c r="O190" s="83"/>
      <c r="P190" s="83"/>
      <c r="Q190" s="83"/>
      <c r="R190" s="83"/>
      <c r="S190" s="83"/>
      <c r="V190" s="83"/>
      <c r="W190" s="83"/>
    </row>
    <row r="191" spans="1:23">
      <c r="A191" s="83"/>
      <c r="F191" s="84"/>
      <c r="G191" s="84"/>
      <c r="H191" s="84"/>
      <c r="I191" s="84"/>
      <c r="J191" s="84"/>
      <c r="K191" s="84"/>
      <c r="N191" s="83"/>
      <c r="O191" s="83"/>
      <c r="P191" s="83"/>
      <c r="Q191" s="83"/>
      <c r="R191" s="83"/>
      <c r="S191" s="83"/>
      <c r="V191" s="83"/>
      <c r="W191" s="83"/>
    </row>
    <row r="192" spans="1:23">
      <c r="A192" s="83"/>
      <c r="F192" s="84"/>
      <c r="G192" s="84"/>
      <c r="H192" s="84"/>
      <c r="I192" s="84"/>
      <c r="J192" s="84"/>
      <c r="K192" s="84"/>
      <c r="N192" s="83"/>
      <c r="O192" s="83"/>
      <c r="P192" s="83"/>
      <c r="Q192" s="83"/>
      <c r="R192" s="83"/>
      <c r="S192" s="83"/>
      <c r="V192" s="83"/>
      <c r="W192" s="83"/>
    </row>
    <row r="193" spans="1:23">
      <c r="A193" s="83"/>
      <c r="F193" s="84"/>
      <c r="G193" s="84"/>
      <c r="H193" s="84"/>
      <c r="I193" s="84"/>
      <c r="J193" s="84"/>
      <c r="K193" s="84"/>
      <c r="N193" s="83"/>
      <c r="O193" s="83"/>
      <c r="P193" s="83"/>
      <c r="Q193" s="83"/>
      <c r="R193" s="83"/>
      <c r="S193" s="83"/>
      <c r="V193" s="83"/>
      <c r="W193" s="83"/>
    </row>
    <row r="194" spans="1:23">
      <c r="A194" s="83"/>
      <c r="F194" s="84"/>
      <c r="G194" s="84"/>
      <c r="H194" s="84"/>
      <c r="I194" s="84"/>
      <c r="J194" s="84"/>
      <c r="K194" s="84"/>
      <c r="N194" s="83"/>
      <c r="O194" s="83"/>
      <c r="P194" s="83"/>
      <c r="Q194" s="83"/>
      <c r="R194" s="83"/>
      <c r="S194" s="83"/>
      <c r="V194" s="83"/>
      <c r="W194" s="83"/>
    </row>
    <row r="195" spans="1:23">
      <c r="A195" s="83"/>
      <c r="F195" s="84"/>
      <c r="G195" s="84"/>
      <c r="H195" s="84"/>
      <c r="I195" s="84"/>
      <c r="J195" s="84"/>
      <c r="K195" s="84"/>
      <c r="N195" s="83"/>
      <c r="O195" s="83"/>
      <c r="P195" s="83"/>
      <c r="Q195" s="83"/>
      <c r="R195" s="83"/>
      <c r="S195" s="83"/>
      <c r="V195" s="83"/>
      <c r="W195" s="83"/>
    </row>
    <row r="196" spans="1:23">
      <c r="A196" s="83"/>
      <c r="F196" s="84"/>
      <c r="G196" s="84"/>
      <c r="H196" s="84"/>
      <c r="I196" s="84"/>
      <c r="J196" s="84"/>
      <c r="K196" s="84"/>
      <c r="N196" s="83"/>
      <c r="O196" s="83"/>
      <c r="P196" s="83"/>
      <c r="Q196" s="83"/>
      <c r="R196" s="83"/>
      <c r="S196" s="83"/>
      <c r="V196" s="83"/>
      <c r="W196" s="83"/>
    </row>
    <row r="197" spans="1:23">
      <c r="A197" s="108"/>
      <c r="F197" s="84"/>
      <c r="G197" s="84"/>
      <c r="H197" s="84"/>
      <c r="I197" s="84"/>
      <c r="J197" s="84"/>
      <c r="K197" s="84"/>
      <c r="N197" s="83"/>
      <c r="O197" s="83"/>
      <c r="P197" s="83"/>
      <c r="Q197" s="83"/>
      <c r="R197" s="83"/>
      <c r="S197" s="83"/>
      <c r="V197" s="83"/>
      <c r="W197" s="83"/>
    </row>
    <row r="198" spans="1:23">
      <c r="F198" s="84"/>
      <c r="G198" s="84"/>
      <c r="H198" s="84"/>
      <c r="I198" s="84"/>
      <c r="J198" s="84"/>
      <c r="K198" s="84"/>
      <c r="N198" s="83"/>
      <c r="O198" s="83"/>
      <c r="P198" s="83"/>
      <c r="Q198" s="83"/>
      <c r="R198" s="83"/>
      <c r="S198" s="83"/>
      <c r="V198" s="83"/>
      <c r="W198" s="83"/>
    </row>
    <row r="199" spans="1:23">
      <c r="F199" s="84"/>
      <c r="G199" s="84"/>
      <c r="H199" s="84"/>
      <c r="I199" s="84"/>
      <c r="J199" s="84"/>
      <c r="K199" s="84"/>
      <c r="N199" s="83"/>
      <c r="O199" s="83"/>
      <c r="P199" s="83"/>
      <c r="Q199" s="83"/>
      <c r="R199" s="83"/>
      <c r="S199" s="83"/>
      <c r="V199" s="83"/>
      <c r="W199" s="83"/>
    </row>
    <row r="200" spans="1:23">
      <c r="F200" s="84"/>
      <c r="G200" s="84"/>
      <c r="H200" s="84"/>
      <c r="I200" s="84"/>
      <c r="J200" s="84"/>
      <c r="K200" s="84"/>
      <c r="N200" s="83"/>
      <c r="O200" s="83"/>
      <c r="P200" s="83"/>
      <c r="Q200" s="83"/>
      <c r="R200" s="83"/>
      <c r="S200" s="83"/>
      <c r="V200" s="83"/>
      <c r="W200" s="83"/>
    </row>
    <row r="201" spans="1:23">
      <c r="F201" s="84"/>
      <c r="G201" s="84"/>
      <c r="H201" s="84"/>
      <c r="I201" s="84"/>
      <c r="J201" s="84"/>
      <c r="K201" s="84"/>
      <c r="N201" s="83"/>
      <c r="O201" s="83"/>
      <c r="P201" s="83"/>
      <c r="Q201" s="83"/>
      <c r="R201" s="83"/>
      <c r="S201" s="83"/>
      <c r="V201" s="83"/>
      <c r="W201" s="83"/>
    </row>
    <row r="202" spans="1:23">
      <c r="F202" s="84"/>
      <c r="G202" s="84"/>
      <c r="H202" s="84"/>
      <c r="I202" s="84"/>
      <c r="J202" s="84"/>
      <c r="K202" s="84"/>
      <c r="N202" s="83"/>
      <c r="O202" s="83"/>
      <c r="P202" s="83"/>
      <c r="Q202" s="83"/>
      <c r="R202" s="83"/>
      <c r="S202" s="83"/>
      <c r="V202" s="83"/>
      <c r="W202" s="83"/>
    </row>
    <row r="203" spans="1:23">
      <c r="F203" s="84"/>
      <c r="G203" s="84"/>
      <c r="H203" s="84"/>
      <c r="I203" s="84"/>
      <c r="J203" s="84"/>
      <c r="K203" s="84"/>
      <c r="N203" s="83"/>
      <c r="O203" s="83"/>
      <c r="P203" s="83"/>
      <c r="Q203" s="83"/>
      <c r="R203" s="83"/>
      <c r="S203" s="83"/>
      <c r="V203" s="83"/>
      <c r="W203" s="83"/>
    </row>
    <row r="204" spans="1:23">
      <c r="F204" s="84"/>
      <c r="G204" s="84"/>
      <c r="H204" s="84"/>
      <c r="I204" s="84"/>
      <c r="J204" s="84"/>
      <c r="K204" s="84"/>
      <c r="N204" s="83"/>
      <c r="O204" s="83"/>
      <c r="P204" s="83"/>
      <c r="Q204" s="83"/>
      <c r="R204" s="83"/>
      <c r="S204" s="83"/>
      <c r="V204" s="83"/>
      <c r="W204" s="83"/>
    </row>
    <row r="205" spans="1:23">
      <c r="F205" s="84"/>
      <c r="G205" s="84"/>
      <c r="H205" s="84"/>
      <c r="I205" s="84"/>
      <c r="J205" s="84"/>
      <c r="K205" s="84"/>
      <c r="N205" s="83"/>
      <c r="O205" s="83"/>
      <c r="P205" s="83"/>
      <c r="Q205" s="83"/>
      <c r="R205" s="83"/>
      <c r="S205" s="83"/>
      <c r="V205" s="83"/>
      <c r="W205" s="83"/>
    </row>
    <row r="206" spans="1:23">
      <c r="F206" s="84"/>
      <c r="G206" s="84"/>
      <c r="H206" s="84"/>
      <c r="I206" s="84"/>
      <c r="J206" s="84"/>
      <c r="K206" s="84"/>
      <c r="N206" s="83"/>
      <c r="O206" s="83"/>
      <c r="P206" s="83"/>
      <c r="Q206" s="83"/>
      <c r="R206" s="83"/>
      <c r="S206" s="83"/>
      <c r="V206" s="83"/>
      <c r="W206" s="83"/>
    </row>
    <row r="207" spans="1:23">
      <c r="F207" s="84"/>
      <c r="G207" s="84"/>
      <c r="H207" s="84"/>
      <c r="I207" s="84"/>
      <c r="J207" s="84"/>
      <c r="K207" s="84"/>
      <c r="N207" s="83"/>
      <c r="O207" s="83"/>
      <c r="P207" s="83"/>
      <c r="Q207" s="83"/>
      <c r="R207" s="83"/>
      <c r="S207" s="83"/>
      <c r="V207" s="83"/>
      <c r="W207" s="83"/>
    </row>
    <row r="208" spans="1:23">
      <c r="F208" s="84"/>
      <c r="G208" s="84"/>
      <c r="H208" s="84"/>
      <c r="I208" s="84"/>
      <c r="J208" s="84"/>
      <c r="K208" s="84"/>
      <c r="N208" s="83"/>
      <c r="O208" s="83"/>
      <c r="P208" s="83"/>
      <c r="Q208" s="83"/>
      <c r="R208" s="83"/>
      <c r="S208" s="83"/>
      <c r="V208" s="83"/>
      <c r="W208" s="83"/>
    </row>
    <row r="209" spans="4:23">
      <c r="F209" s="84"/>
      <c r="G209" s="84"/>
      <c r="H209" s="84"/>
      <c r="I209" s="84"/>
      <c r="J209" s="84"/>
      <c r="K209" s="84"/>
      <c r="N209" s="83"/>
      <c r="O209" s="83"/>
      <c r="P209" s="83"/>
      <c r="Q209" s="83"/>
      <c r="R209" s="83"/>
      <c r="S209" s="83"/>
      <c r="V209" s="83"/>
      <c r="W209" s="83"/>
    </row>
    <row r="210" spans="4:23">
      <c r="D210" s="68"/>
      <c r="F210" s="84"/>
      <c r="G210" s="84"/>
      <c r="H210" s="84"/>
      <c r="I210" s="84"/>
      <c r="J210" s="84"/>
      <c r="K210" s="84"/>
      <c r="N210" s="83"/>
      <c r="O210" s="83"/>
      <c r="P210" s="83"/>
      <c r="Q210" s="83"/>
      <c r="R210" s="83"/>
      <c r="S210" s="83"/>
      <c r="V210" s="83"/>
      <c r="W210" s="83"/>
    </row>
    <row r="211" spans="4:23">
      <c r="D211" s="68"/>
      <c r="F211" s="84"/>
      <c r="G211" s="84"/>
      <c r="H211" s="84"/>
      <c r="I211" s="84"/>
      <c r="J211" s="84"/>
      <c r="K211" s="84"/>
      <c r="N211" s="83"/>
      <c r="O211" s="83"/>
      <c r="P211" s="83"/>
      <c r="Q211" s="83"/>
      <c r="R211" s="83"/>
      <c r="S211" s="83"/>
      <c r="V211" s="83"/>
      <c r="W211" s="83"/>
    </row>
    <row r="212" spans="4:23">
      <c r="D212" s="68"/>
      <c r="F212" s="84"/>
      <c r="G212" s="84"/>
      <c r="H212" s="84"/>
      <c r="I212" s="84"/>
      <c r="J212" s="84"/>
      <c r="K212" s="84"/>
      <c r="N212" s="83"/>
      <c r="O212" s="83"/>
      <c r="P212" s="83"/>
      <c r="Q212" s="83"/>
      <c r="R212" s="83"/>
      <c r="S212" s="83"/>
      <c r="V212" s="83"/>
      <c r="W212" s="83"/>
    </row>
    <row r="213" spans="4:23">
      <c r="D213" s="68"/>
      <c r="F213" s="84"/>
      <c r="G213" s="84"/>
      <c r="H213" s="84"/>
      <c r="I213" s="84"/>
      <c r="J213" s="84"/>
      <c r="K213" s="84"/>
      <c r="N213" s="83"/>
      <c r="O213" s="83"/>
      <c r="P213" s="83"/>
      <c r="Q213" s="83"/>
      <c r="R213" s="83"/>
      <c r="S213" s="83"/>
      <c r="V213" s="83"/>
      <c r="W213" s="83"/>
    </row>
    <row r="214" spans="4:23">
      <c r="D214" s="68"/>
      <c r="F214" s="84"/>
      <c r="G214" s="84"/>
      <c r="H214" s="84"/>
      <c r="I214" s="84"/>
      <c r="J214" s="84"/>
      <c r="K214" s="84"/>
      <c r="N214" s="83"/>
      <c r="O214" s="83"/>
      <c r="P214" s="83"/>
      <c r="Q214" s="83"/>
      <c r="R214" s="83"/>
      <c r="S214" s="83"/>
      <c r="V214" s="83"/>
      <c r="W214" s="83"/>
    </row>
    <row r="215" spans="4:23">
      <c r="D215" s="68"/>
      <c r="F215" s="84"/>
      <c r="G215" s="84"/>
      <c r="H215" s="84"/>
      <c r="I215" s="84"/>
      <c r="J215" s="84"/>
      <c r="K215" s="84"/>
      <c r="N215" s="83"/>
      <c r="O215" s="83"/>
      <c r="P215" s="83"/>
      <c r="Q215" s="83"/>
      <c r="R215" s="83"/>
      <c r="S215" s="83"/>
      <c r="V215" s="83"/>
      <c r="W215" s="83"/>
    </row>
    <row r="216" spans="4:23">
      <c r="D216" s="68"/>
      <c r="F216" s="84"/>
      <c r="G216" s="84"/>
      <c r="H216" s="84"/>
      <c r="I216" s="84"/>
      <c r="J216" s="84"/>
      <c r="K216" s="84"/>
      <c r="N216" s="83"/>
      <c r="O216" s="83"/>
      <c r="P216" s="83"/>
      <c r="Q216" s="83"/>
      <c r="R216" s="83"/>
      <c r="S216" s="83"/>
      <c r="V216" s="83"/>
      <c r="W216" s="83"/>
    </row>
    <row r="217" spans="4:23">
      <c r="D217" s="68"/>
      <c r="F217" s="84"/>
      <c r="G217" s="84"/>
      <c r="H217" s="84"/>
      <c r="I217" s="84"/>
      <c r="J217" s="84"/>
      <c r="K217" s="84"/>
      <c r="N217" s="83"/>
      <c r="O217" s="83"/>
      <c r="P217" s="83"/>
      <c r="Q217" s="83"/>
      <c r="R217" s="83"/>
      <c r="S217" s="83"/>
      <c r="V217" s="83"/>
      <c r="W217" s="83"/>
    </row>
    <row r="218" spans="4:23">
      <c r="D218" s="68"/>
      <c r="F218" s="84"/>
      <c r="G218" s="84"/>
      <c r="H218" s="84"/>
      <c r="I218" s="84"/>
      <c r="J218" s="84"/>
      <c r="K218" s="84"/>
      <c r="N218" s="83"/>
      <c r="O218" s="83"/>
      <c r="P218" s="83"/>
      <c r="Q218" s="83"/>
      <c r="R218" s="83"/>
      <c r="S218" s="83"/>
      <c r="V218" s="83"/>
      <c r="W218" s="83"/>
    </row>
    <row r="219" spans="4:23">
      <c r="D219" s="68"/>
      <c r="F219" s="84"/>
      <c r="G219" s="84"/>
      <c r="H219" s="84"/>
      <c r="I219" s="84"/>
      <c r="J219" s="84"/>
      <c r="K219" s="84"/>
      <c r="N219" s="83"/>
      <c r="O219" s="83"/>
      <c r="P219" s="83"/>
      <c r="Q219" s="83"/>
      <c r="R219" s="83"/>
      <c r="S219" s="83"/>
      <c r="V219" s="83"/>
      <c r="W219" s="83"/>
    </row>
    <row r="220" spans="4:23">
      <c r="D220" s="68"/>
      <c r="F220" s="84"/>
      <c r="G220" s="84"/>
      <c r="H220" s="84"/>
      <c r="I220" s="84"/>
      <c r="J220" s="84"/>
      <c r="K220" s="84"/>
      <c r="N220" s="83"/>
      <c r="O220" s="83"/>
      <c r="P220" s="83"/>
      <c r="Q220" s="83"/>
      <c r="R220" s="83"/>
      <c r="S220" s="83"/>
      <c r="V220" s="83"/>
      <c r="W220" s="83"/>
    </row>
    <row r="221" spans="4:23">
      <c r="D221" s="68"/>
      <c r="F221" s="84"/>
      <c r="G221" s="84"/>
      <c r="H221" s="84"/>
      <c r="I221" s="84"/>
      <c r="J221" s="84"/>
      <c r="K221" s="84"/>
      <c r="N221" s="83"/>
      <c r="O221" s="83"/>
      <c r="P221" s="83"/>
      <c r="Q221" s="83"/>
      <c r="R221" s="83"/>
      <c r="S221" s="83"/>
      <c r="V221" s="83"/>
      <c r="W221" s="83"/>
    </row>
    <row r="222" spans="4:23">
      <c r="D222" s="68"/>
      <c r="F222" s="84"/>
      <c r="G222" s="84"/>
      <c r="H222" s="84"/>
      <c r="I222" s="84"/>
      <c r="J222" s="84"/>
      <c r="K222" s="84"/>
      <c r="N222" s="83"/>
      <c r="O222" s="83"/>
      <c r="P222" s="83"/>
      <c r="Q222" s="83"/>
      <c r="R222" s="83"/>
      <c r="S222" s="83"/>
      <c r="V222" s="83"/>
      <c r="W222" s="83"/>
    </row>
    <row r="223" spans="4:23">
      <c r="D223" s="68"/>
      <c r="F223" s="84"/>
      <c r="G223" s="84"/>
      <c r="H223" s="84"/>
      <c r="I223" s="84"/>
      <c r="J223" s="84"/>
      <c r="K223" s="84"/>
      <c r="N223" s="83"/>
      <c r="O223" s="83"/>
      <c r="P223" s="83"/>
      <c r="Q223" s="83"/>
      <c r="R223" s="83"/>
      <c r="S223" s="83"/>
      <c r="V223" s="83"/>
      <c r="W223" s="83"/>
    </row>
    <row r="224" spans="4:23">
      <c r="D224" s="68"/>
      <c r="F224" s="84"/>
      <c r="G224" s="84"/>
      <c r="H224" s="84"/>
      <c r="I224" s="84"/>
      <c r="J224" s="84"/>
      <c r="K224" s="84"/>
      <c r="N224" s="83"/>
      <c r="O224" s="83"/>
      <c r="P224" s="83"/>
      <c r="Q224" s="83"/>
      <c r="R224" s="83"/>
      <c r="S224" s="83"/>
      <c r="V224" s="83"/>
      <c r="W224" s="83"/>
    </row>
    <row r="225" spans="4:23">
      <c r="D225" s="68"/>
      <c r="F225" s="84"/>
      <c r="G225" s="84"/>
      <c r="H225" s="84"/>
      <c r="I225" s="84"/>
      <c r="J225" s="84"/>
      <c r="K225" s="84"/>
      <c r="N225" s="83"/>
      <c r="O225" s="83"/>
      <c r="P225" s="83"/>
      <c r="Q225" s="83"/>
      <c r="R225" s="83"/>
      <c r="S225" s="83"/>
      <c r="V225" s="83"/>
      <c r="W225" s="83"/>
    </row>
    <row r="226" spans="4:23">
      <c r="D226" s="68"/>
      <c r="F226" s="84"/>
      <c r="G226" s="84"/>
      <c r="H226" s="84"/>
      <c r="I226" s="84"/>
      <c r="J226" s="84"/>
      <c r="K226" s="84"/>
      <c r="N226" s="83"/>
      <c r="O226" s="83"/>
      <c r="P226" s="83"/>
      <c r="Q226" s="83"/>
      <c r="R226" s="83"/>
      <c r="S226" s="83"/>
      <c r="V226" s="83"/>
      <c r="W226" s="83"/>
    </row>
    <row r="227" spans="4:23">
      <c r="D227" s="68"/>
      <c r="F227" s="84"/>
      <c r="G227" s="84"/>
      <c r="H227" s="84"/>
      <c r="I227" s="84"/>
      <c r="J227" s="84"/>
      <c r="K227" s="84"/>
      <c r="N227" s="83"/>
      <c r="O227" s="83"/>
      <c r="P227" s="83"/>
      <c r="Q227" s="83"/>
      <c r="R227" s="83"/>
      <c r="S227" s="83"/>
      <c r="V227" s="83"/>
      <c r="W227" s="83"/>
    </row>
    <row r="228" spans="4:23">
      <c r="D228" s="68"/>
      <c r="F228" s="84"/>
      <c r="G228" s="84"/>
      <c r="H228" s="84"/>
      <c r="I228" s="84"/>
      <c r="J228" s="84"/>
      <c r="K228" s="84"/>
      <c r="N228" s="83"/>
      <c r="O228" s="83"/>
      <c r="P228" s="83"/>
      <c r="Q228" s="83"/>
      <c r="R228" s="83"/>
      <c r="S228" s="83"/>
      <c r="V228" s="83"/>
      <c r="W228" s="83"/>
    </row>
    <row r="229" spans="4:23">
      <c r="D229" s="68"/>
      <c r="F229" s="84"/>
      <c r="G229" s="84"/>
      <c r="H229" s="84"/>
      <c r="I229" s="84"/>
      <c r="J229" s="84"/>
      <c r="K229" s="84"/>
      <c r="N229" s="83"/>
      <c r="O229" s="83"/>
      <c r="P229" s="83"/>
      <c r="Q229" s="83"/>
      <c r="R229" s="83"/>
      <c r="S229" s="83"/>
      <c r="V229" s="83"/>
      <c r="W229" s="83"/>
    </row>
    <row r="230" spans="4:23">
      <c r="D230" s="68"/>
      <c r="F230" s="84"/>
      <c r="G230" s="84"/>
      <c r="H230" s="84"/>
      <c r="I230" s="84"/>
      <c r="J230" s="84"/>
      <c r="K230" s="84"/>
      <c r="N230" s="83"/>
      <c r="O230" s="83"/>
      <c r="P230" s="83"/>
      <c r="Q230" s="83"/>
      <c r="R230" s="83"/>
      <c r="S230" s="83"/>
      <c r="V230" s="83"/>
      <c r="W230" s="83"/>
    </row>
    <row r="231" spans="4:23">
      <c r="D231" s="68"/>
      <c r="F231" s="84"/>
      <c r="G231" s="84"/>
      <c r="H231" s="84"/>
      <c r="I231" s="84"/>
      <c r="J231" s="84"/>
      <c r="K231" s="84"/>
      <c r="N231" s="83"/>
      <c r="O231" s="83"/>
      <c r="P231" s="83"/>
      <c r="Q231" s="83"/>
      <c r="R231" s="83"/>
      <c r="S231" s="83"/>
      <c r="V231" s="83"/>
      <c r="W231" s="83"/>
    </row>
    <row r="232" spans="4:23">
      <c r="D232" s="68"/>
      <c r="F232" s="84"/>
      <c r="G232" s="84"/>
      <c r="H232" s="84"/>
      <c r="I232" s="84"/>
      <c r="J232" s="84"/>
      <c r="K232" s="84"/>
      <c r="N232" s="83"/>
      <c r="O232" s="83"/>
      <c r="P232" s="83"/>
      <c r="Q232" s="83"/>
      <c r="R232" s="83"/>
      <c r="S232" s="83"/>
      <c r="V232" s="83"/>
      <c r="W232" s="83"/>
    </row>
    <row r="233" spans="4:23">
      <c r="D233" s="68"/>
      <c r="F233" s="84"/>
      <c r="G233" s="84"/>
      <c r="H233" s="84"/>
      <c r="I233" s="84"/>
      <c r="J233" s="84"/>
      <c r="K233" s="84"/>
      <c r="N233" s="83"/>
      <c r="O233" s="83"/>
      <c r="P233" s="83"/>
      <c r="Q233" s="83"/>
      <c r="R233" s="83"/>
      <c r="S233" s="83"/>
      <c r="V233" s="83"/>
      <c r="W233" s="83"/>
    </row>
    <row r="234" spans="4:23">
      <c r="D234" s="68"/>
      <c r="F234" s="84"/>
      <c r="G234" s="84"/>
      <c r="H234" s="84"/>
      <c r="I234" s="84"/>
      <c r="J234" s="84"/>
      <c r="K234" s="84"/>
      <c r="N234" s="83"/>
      <c r="O234" s="83"/>
      <c r="P234" s="83"/>
      <c r="Q234" s="83"/>
      <c r="R234" s="83"/>
      <c r="S234" s="83"/>
      <c r="V234" s="83"/>
      <c r="W234" s="83"/>
    </row>
    <row r="235" spans="4:23">
      <c r="D235" s="68"/>
      <c r="F235" s="84"/>
      <c r="G235" s="84"/>
      <c r="H235" s="84"/>
      <c r="I235" s="84"/>
      <c r="J235" s="84"/>
      <c r="K235" s="84"/>
      <c r="N235" s="83"/>
      <c r="O235" s="83"/>
      <c r="P235" s="83"/>
      <c r="Q235" s="83"/>
      <c r="R235" s="83"/>
      <c r="S235" s="83"/>
      <c r="V235" s="83"/>
      <c r="W235" s="83"/>
    </row>
    <row r="236" spans="4:23">
      <c r="D236" s="68"/>
      <c r="F236" s="84"/>
      <c r="G236" s="84"/>
      <c r="H236" s="84"/>
      <c r="I236" s="84"/>
      <c r="J236" s="84"/>
      <c r="K236" s="84"/>
      <c r="N236" s="83"/>
      <c r="O236" s="83"/>
      <c r="P236" s="83"/>
      <c r="Q236" s="83"/>
      <c r="R236" s="83"/>
      <c r="S236" s="83"/>
      <c r="V236" s="83"/>
      <c r="W236" s="83"/>
    </row>
    <row r="237" spans="4:23">
      <c r="D237" s="68"/>
      <c r="F237" s="84"/>
      <c r="G237" s="84"/>
      <c r="H237" s="84"/>
      <c r="I237" s="84"/>
      <c r="J237" s="84"/>
      <c r="K237" s="84"/>
      <c r="N237" s="83"/>
      <c r="O237" s="83"/>
      <c r="P237" s="83"/>
      <c r="Q237" s="83"/>
      <c r="R237" s="83"/>
      <c r="S237" s="83"/>
      <c r="V237" s="83"/>
      <c r="W237" s="83"/>
    </row>
    <row r="238" spans="4:23">
      <c r="D238" s="68"/>
      <c r="F238" s="84"/>
      <c r="G238" s="84"/>
      <c r="H238" s="84"/>
      <c r="I238" s="84"/>
      <c r="J238" s="84"/>
      <c r="K238" s="84"/>
      <c r="N238" s="83"/>
      <c r="O238" s="83"/>
      <c r="P238" s="83"/>
      <c r="Q238" s="83"/>
      <c r="R238" s="83"/>
      <c r="S238" s="83"/>
      <c r="V238" s="83"/>
      <c r="W238" s="83"/>
    </row>
    <row r="239" spans="4:23">
      <c r="D239" s="68"/>
      <c r="F239" s="84"/>
      <c r="G239" s="84"/>
      <c r="H239" s="84"/>
      <c r="I239" s="84"/>
      <c r="J239" s="84"/>
      <c r="K239" s="84"/>
      <c r="N239" s="83"/>
      <c r="O239" s="83"/>
      <c r="P239" s="83"/>
      <c r="Q239" s="83"/>
      <c r="R239" s="83"/>
      <c r="S239" s="83"/>
      <c r="V239" s="83"/>
      <c r="W239" s="83"/>
    </row>
    <row r="240" spans="4:23">
      <c r="D240" s="68"/>
      <c r="F240" s="84"/>
      <c r="G240" s="84"/>
      <c r="H240" s="84"/>
      <c r="I240" s="84"/>
      <c r="J240" s="84"/>
      <c r="K240" s="84"/>
      <c r="N240" s="83"/>
      <c r="O240" s="83"/>
      <c r="P240" s="83"/>
      <c r="Q240" s="83"/>
      <c r="R240" s="83"/>
      <c r="S240" s="83"/>
      <c r="V240" s="83"/>
      <c r="W240" s="83"/>
    </row>
    <row r="241" spans="4:23">
      <c r="D241" s="68"/>
      <c r="F241" s="84"/>
      <c r="G241" s="84"/>
      <c r="H241" s="84"/>
      <c r="I241" s="84"/>
      <c r="J241" s="84"/>
      <c r="K241" s="84"/>
      <c r="N241" s="83"/>
      <c r="O241" s="83"/>
      <c r="P241" s="83"/>
      <c r="Q241" s="83"/>
      <c r="R241" s="83"/>
      <c r="S241" s="83"/>
      <c r="V241" s="83"/>
      <c r="W241" s="83"/>
    </row>
    <row r="242" spans="4:23">
      <c r="D242" s="68"/>
      <c r="F242" s="84"/>
      <c r="G242" s="84"/>
      <c r="H242" s="84"/>
      <c r="I242" s="84"/>
      <c r="J242" s="84"/>
      <c r="K242" s="84"/>
      <c r="N242" s="83"/>
      <c r="O242" s="83"/>
      <c r="P242" s="83"/>
      <c r="Q242" s="83"/>
      <c r="R242" s="83"/>
      <c r="S242" s="83"/>
      <c r="V242" s="83"/>
      <c r="W242" s="83"/>
    </row>
    <row r="243" spans="4:23">
      <c r="D243" s="68"/>
      <c r="F243" s="84"/>
      <c r="G243" s="84"/>
      <c r="H243" s="84"/>
      <c r="I243" s="84"/>
      <c r="J243" s="84"/>
      <c r="K243" s="84"/>
      <c r="N243" s="83"/>
      <c r="O243" s="83"/>
      <c r="P243" s="83"/>
      <c r="Q243" s="83"/>
      <c r="R243" s="83"/>
      <c r="S243" s="83"/>
      <c r="V243" s="83"/>
      <c r="W243" s="83"/>
    </row>
    <row r="244" spans="4:23">
      <c r="D244" s="68"/>
      <c r="F244" s="84"/>
      <c r="G244" s="84"/>
      <c r="H244" s="84"/>
      <c r="I244" s="84"/>
      <c r="J244" s="84"/>
      <c r="K244" s="84"/>
      <c r="N244" s="83"/>
      <c r="O244" s="83"/>
      <c r="P244" s="83"/>
      <c r="Q244" s="83"/>
      <c r="R244" s="83"/>
      <c r="S244" s="83"/>
      <c r="V244" s="83"/>
      <c r="W244" s="83"/>
    </row>
    <row r="245" spans="4:23">
      <c r="D245" s="68"/>
      <c r="F245" s="84"/>
      <c r="G245" s="84"/>
      <c r="H245" s="84"/>
      <c r="I245" s="84"/>
      <c r="J245" s="84"/>
      <c r="K245" s="84"/>
      <c r="N245" s="83"/>
      <c r="O245" s="83"/>
      <c r="P245" s="83"/>
      <c r="Q245" s="83"/>
      <c r="R245" s="83"/>
      <c r="S245" s="83"/>
      <c r="V245" s="83"/>
      <c r="W245" s="83"/>
    </row>
    <row r="246" spans="4:23">
      <c r="D246" s="68"/>
      <c r="F246" s="84"/>
      <c r="G246" s="84"/>
      <c r="H246" s="84"/>
      <c r="I246" s="84"/>
      <c r="J246" s="84"/>
      <c r="K246" s="84"/>
      <c r="N246" s="83"/>
      <c r="O246" s="83"/>
      <c r="P246" s="83"/>
      <c r="Q246" s="83"/>
      <c r="R246" s="83"/>
      <c r="S246" s="83"/>
      <c r="V246" s="83"/>
      <c r="W246" s="83"/>
    </row>
    <row r="247" spans="4:23">
      <c r="D247" s="68"/>
      <c r="F247" s="84"/>
      <c r="G247" s="84"/>
      <c r="H247" s="84"/>
      <c r="I247" s="84"/>
      <c r="J247" s="84"/>
      <c r="K247" s="84"/>
      <c r="N247" s="83"/>
      <c r="O247" s="83"/>
      <c r="P247" s="83"/>
      <c r="Q247" s="83"/>
      <c r="R247" s="83"/>
      <c r="S247" s="83"/>
      <c r="V247" s="83"/>
      <c r="W247" s="83"/>
    </row>
    <row r="248" spans="4:23">
      <c r="D248" s="68"/>
      <c r="F248" s="84"/>
      <c r="G248" s="84"/>
      <c r="H248" s="84"/>
      <c r="I248" s="84"/>
      <c r="J248" s="84"/>
      <c r="K248" s="84"/>
      <c r="N248" s="83"/>
      <c r="O248" s="83"/>
      <c r="P248" s="83"/>
      <c r="Q248" s="83"/>
      <c r="R248" s="83"/>
      <c r="S248" s="83"/>
      <c r="V248" s="83"/>
      <c r="W248" s="83"/>
    </row>
    <row r="249" spans="4:23">
      <c r="D249" s="68"/>
      <c r="F249" s="84"/>
      <c r="G249" s="84"/>
      <c r="H249" s="84"/>
      <c r="I249" s="84"/>
      <c r="J249" s="84"/>
      <c r="K249" s="84"/>
      <c r="N249" s="83"/>
      <c r="O249" s="83"/>
      <c r="P249" s="83"/>
      <c r="Q249" s="83"/>
      <c r="R249" s="83"/>
      <c r="S249" s="83"/>
      <c r="V249" s="83"/>
      <c r="W249" s="83"/>
    </row>
    <row r="250" spans="4:23">
      <c r="D250" s="68"/>
      <c r="F250" s="84"/>
      <c r="G250" s="84"/>
      <c r="H250" s="84"/>
      <c r="I250" s="84"/>
      <c r="J250" s="84"/>
      <c r="K250" s="84"/>
      <c r="N250" s="83"/>
      <c r="O250" s="83"/>
      <c r="P250" s="83"/>
      <c r="Q250" s="83"/>
      <c r="R250" s="83"/>
      <c r="S250" s="83"/>
      <c r="V250" s="83"/>
      <c r="W250" s="83"/>
    </row>
    <row r="251" spans="4:23">
      <c r="D251" s="68"/>
      <c r="F251" s="84"/>
      <c r="G251" s="84"/>
      <c r="H251" s="84"/>
      <c r="I251" s="84"/>
      <c r="J251" s="84"/>
      <c r="K251" s="84"/>
      <c r="N251" s="83"/>
      <c r="O251" s="83"/>
      <c r="P251" s="83"/>
      <c r="Q251" s="83"/>
      <c r="R251" s="83"/>
      <c r="S251" s="83"/>
      <c r="V251" s="83"/>
      <c r="W251" s="83"/>
    </row>
    <row r="252" spans="4:23">
      <c r="D252" s="68"/>
      <c r="F252" s="84"/>
      <c r="G252" s="84"/>
      <c r="H252" s="84"/>
      <c r="I252" s="84"/>
      <c r="J252" s="84"/>
      <c r="K252" s="84"/>
      <c r="N252" s="83"/>
      <c r="O252" s="83"/>
      <c r="P252" s="83"/>
      <c r="Q252" s="83"/>
      <c r="R252" s="83"/>
      <c r="S252" s="83"/>
      <c r="V252" s="83"/>
      <c r="W252" s="83"/>
    </row>
    <row r="253" spans="4:23">
      <c r="D253" s="68"/>
      <c r="F253" s="84"/>
      <c r="G253" s="84"/>
      <c r="H253" s="84"/>
      <c r="I253" s="84"/>
      <c r="J253" s="84"/>
      <c r="K253" s="84"/>
      <c r="N253" s="83"/>
      <c r="O253" s="83"/>
      <c r="P253" s="83"/>
      <c r="Q253" s="83"/>
      <c r="R253" s="83"/>
      <c r="S253" s="83"/>
      <c r="V253" s="83"/>
      <c r="W253" s="83"/>
    </row>
    <row r="254" spans="4:23">
      <c r="D254" s="68"/>
      <c r="F254" s="84"/>
      <c r="G254" s="84"/>
      <c r="H254" s="84"/>
      <c r="I254" s="84"/>
      <c r="J254" s="84"/>
      <c r="K254" s="84"/>
      <c r="N254" s="83"/>
      <c r="O254" s="83"/>
      <c r="P254" s="83"/>
      <c r="Q254" s="83"/>
      <c r="R254" s="83"/>
      <c r="S254" s="83"/>
      <c r="V254" s="83"/>
      <c r="W254" s="83"/>
    </row>
    <row r="255" spans="4:23">
      <c r="D255" s="68"/>
      <c r="F255" s="84"/>
      <c r="G255" s="84"/>
      <c r="H255" s="84"/>
      <c r="I255" s="84"/>
      <c r="J255" s="84"/>
      <c r="K255" s="84"/>
      <c r="N255" s="83"/>
      <c r="O255" s="83"/>
      <c r="P255" s="83"/>
      <c r="Q255" s="83"/>
      <c r="R255" s="83"/>
      <c r="S255" s="83"/>
      <c r="V255" s="83"/>
      <c r="W255" s="83"/>
    </row>
    <row r="256" spans="4:23">
      <c r="D256" s="68"/>
      <c r="F256" s="84"/>
      <c r="G256" s="84"/>
      <c r="H256" s="84"/>
      <c r="I256" s="84"/>
      <c r="J256" s="84"/>
      <c r="K256" s="84"/>
      <c r="N256" s="83"/>
      <c r="O256" s="83"/>
      <c r="P256" s="83"/>
      <c r="Q256" s="83"/>
      <c r="R256" s="83"/>
      <c r="S256" s="83"/>
      <c r="V256" s="83"/>
      <c r="W256" s="83"/>
    </row>
    <row r="257" spans="4:23">
      <c r="D257" s="68"/>
      <c r="F257" s="84"/>
      <c r="G257" s="84"/>
      <c r="H257" s="84"/>
      <c r="I257" s="84"/>
      <c r="J257" s="84"/>
      <c r="K257" s="84"/>
      <c r="N257" s="83"/>
      <c r="O257" s="83"/>
      <c r="P257" s="83"/>
      <c r="Q257" s="83"/>
      <c r="R257" s="83"/>
      <c r="S257" s="83"/>
      <c r="V257" s="83"/>
      <c r="W257" s="83"/>
    </row>
    <row r="258" spans="4:23">
      <c r="D258" s="68"/>
      <c r="F258" s="84"/>
      <c r="G258" s="84"/>
      <c r="H258" s="84"/>
      <c r="I258" s="84"/>
      <c r="J258" s="84"/>
      <c r="K258" s="84"/>
      <c r="N258" s="83"/>
      <c r="O258" s="83"/>
      <c r="P258" s="83"/>
      <c r="Q258" s="83"/>
      <c r="R258" s="83"/>
      <c r="S258" s="83"/>
      <c r="V258" s="83"/>
      <c r="W258" s="83"/>
    </row>
    <row r="259" spans="4:23">
      <c r="D259" s="68"/>
      <c r="F259" s="84"/>
      <c r="G259" s="84"/>
      <c r="H259" s="84"/>
      <c r="I259" s="84"/>
      <c r="J259" s="84"/>
      <c r="K259" s="84"/>
      <c r="N259" s="83"/>
      <c r="O259" s="83"/>
      <c r="P259" s="83"/>
      <c r="Q259" s="83"/>
      <c r="R259" s="83"/>
      <c r="S259" s="83"/>
      <c r="V259" s="83"/>
      <c r="W259" s="83"/>
    </row>
    <row r="260" spans="4:23">
      <c r="D260" s="68"/>
      <c r="F260" s="84"/>
      <c r="G260" s="84"/>
      <c r="H260" s="84"/>
      <c r="I260" s="84"/>
      <c r="J260" s="84"/>
      <c r="K260" s="84"/>
      <c r="N260" s="83"/>
      <c r="O260" s="83"/>
      <c r="P260" s="83"/>
      <c r="Q260" s="83"/>
      <c r="R260" s="83"/>
      <c r="S260" s="83"/>
      <c r="V260" s="83"/>
      <c r="W260" s="83"/>
    </row>
    <row r="261" spans="4:23">
      <c r="D261" s="68"/>
      <c r="F261" s="84"/>
      <c r="G261" s="84"/>
      <c r="H261" s="84"/>
      <c r="I261" s="84"/>
      <c r="J261" s="84"/>
      <c r="K261" s="84"/>
      <c r="N261" s="83"/>
      <c r="O261" s="83"/>
      <c r="P261" s="83"/>
      <c r="Q261" s="83"/>
      <c r="R261" s="83"/>
      <c r="S261" s="83"/>
      <c r="V261" s="83"/>
      <c r="W261" s="83"/>
    </row>
    <row r="262" spans="4:23">
      <c r="D262" s="68"/>
      <c r="F262" s="84"/>
      <c r="G262" s="84"/>
      <c r="H262" s="84"/>
      <c r="I262" s="84"/>
      <c r="J262" s="84"/>
      <c r="K262" s="84"/>
      <c r="N262" s="83"/>
      <c r="O262" s="83"/>
      <c r="P262" s="83"/>
      <c r="Q262" s="83"/>
      <c r="R262" s="83"/>
      <c r="S262" s="83"/>
      <c r="V262" s="83"/>
      <c r="W262" s="83"/>
    </row>
    <row r="263" spans="4:23">
      <c r="D263" s="68"/>
      <c r="F263" s="84"/>
      <c r="G263" s="84"/>
      <c r="H263" s="84"/>
      <c r="I263" s="84"/>
      <c r="J263" s="84"/>
      <c r="K263" s="84"/>
      <c r="N263" s="83"/>
      <c r="O263" s="83"/>
      <c r="P263" s="83"/>
      <c r="Q263" s="83"/>
      <c r="R263" s="83"/>
      <c r="S263" s="83"/>
      <c r="V263" s="83"/>
      <c r="W263" s="83"/>
    </row>
    <row r="264" spans="4:23">
      <c r="D264" s="68"/>
      <c r="F264" s="84"/>
      <c r="G264" s="84"/>
      <c r="H264" s="84"/>
      <c r="I264" s="84"/>
      <c r="J264" s="84"/>
      <c r="K264" s="84"/>
      <c r="N264" s="83"/>
      <c r="O264" s="83"/>
      <c r="P264" s="83"/>
      <c r="Q264" s="83"/>
      <c r="R264" s="83"/>
      <c r="S264" s="83"/>
      <c r="V264" s="83"/>
      <c r="W264" s="83"/>
    </row>
    <row r="265" spans="4:23">
      <c r="D265" s="68"/>
      <c r="F265" s="84"/>
      <c r="G265" s="84"/>
      <c r="H265" s="84"/>
      <c r="I265" s="84"/>
      <c r="J265" s="84"/>
      <c r="K265" s="84"/>
      <c r="N265" s="83"/>
      <c r="O265" s="83"/>
      <c r="P265" s="83"/>
      <c r="Q265" s="83"/>
      <c r="R265" s="83"/>
      <c r="S265" s="83"/>
      <c r="V265" s="83"/>
      <c r="W265" s="83"/>
    </row>
    <row r="266" spans="4:23">
      <c r="D266" s="68"/>
      <c r="F266" s="84"/>
      <c r="G266" s="84"/>
      <c r="H266" s="84"/>
      <c r="I266" s="84"/>
      <c r="J266" s="84"/>
      <c r="K266" s="84"/>
      <c r="N266" s="83"/>
      <c r="O266" s="83"/>
      <c r="P266" s="83"/>
      <c r="Q266" s="83"/>
      <c r="R266" s="83"/>
      <c r="S266" s="83"/>
      <c r="V266" s="83"/>
      <c r="W266" s="83"/>
    </row>
    <row r="267" spans="4:23">
      <c r="D267" s="68"/>
      <c r="F267" s="84"/>
      <c r="G267" s="84"/>
      <c r="H267" s="84"/>
      <c r="I267" s="84"/>
      <c r="J267" s="84"/>
      <c r="K267" s="84"/>
      <c r="N267" s="83"/>
      <c r="O267" s="83"/>
      <c r="P267" s="83"/>
      <c r="Q267" s="83"/>
      <c r="R267" s="83"/>
      <c r="S267" s="83"/>
      <c r="V267" s="83"/>
      <c r="W267" s="83"/>
    </row>
    <row r="268" spans="4:23">
      <c r="D268" s="68"/>
      <c r="F268" s="84"/>
      <c r="G268" s="84"/>
      <c r="H268" s="84"/>
      <c r="I268" s="84"/>
      <c r="J268" s="84"/>
      <c r="K268" s="84"/>
      <c r="N268" s="83"/>
      <c r="O268" s="83"/>
      <c r="P268" s="83"/>
      <c r="Q268" s="83"/>
      <c r="R268" s="83"/>
      <c r="S268" s="83"/>
      <c r="V268" s="83"/>
      <c r="W268" s="83"/>
    </row>
    <row r="269" spans="4:23">
      <c r="D269" s="68"/>
      <c r="F269" s="84"/>
      <c r="G269" s="84"/>
      <c r="H269" s="84"/>
      <c r="I269" s="84"/>
      <c r="J269" s="84"/>
      <c r="K269" s="84"/>
      <c r="N269" s="83"/>
      <c r="O269" s="83"/>
      <c r="P269" s="83"/>
      <c r="Q269" s="83"/>
      <c r="R269" s="83"/>
      <c r="S269" s="83"/>
      <c r="V269" s="83"/>
      <c r="W269" s="83"/>
    </row>
    <row r="270" spans="4:23">
      <c r="D270" s="68"/>
      <c r="F270" s="84"/>
      <c r="G270" s="84"/>
      <c r="H270" s="84"/>
      <c r="I270" s="84"/>
      <c r="J270" s="84"/>
      <c r="K270" s="84"/>
      <c r="N270" s="83"/>
      <c r="O270" s="83"/>
      <c r="P270" s="83"/>
      <c r="Q270" s="83"/>
      <c r="R270" s="83"/>
      <c r="S270" s="83"/>
      <c r="V270" s="83"/>
      <c r="W270" s="83"/>
    </row>
    <row r="271" spans="4:23">
      <c r="D271" s="68"/>
      <c r="F271" s="84"/>
      <c r="G271" s="84"/>
      <c r="H271" s="84"/>
      <c r="I271" s="84"/>
      <c r="J271" s="84"/>
      <c r="K271" s="84"/>
      <c r="N271" s="83"/>
      <c r="O271" s="83"/>
      <c r="P271" s="83"/>
      <c r="Q271" s="83"/>
      <c r="R271" s="83"/>
      <c r="S271" s="83"/>
      <c r="V271" s="83"/>
      <c r="W271" s="83"/>
    </row>
    <row r="272" spans="4:23">
      <c r="D272" s="68"/>
      <c r="F272" s="84"/>
      <c r="G272" s="84"/>
      <c r="H272" s="84"/>
      <c r="I272" s="84"/>
      <c r="J272" s="84"/>
      <c r="K272" s="84"/>
      <c r="N272" s="83"/>
      <c r="O272" s="83"/>
      <c r="P272" s="83"/>
      <c r="Q272" s="83"/>
      <c r="R272" s="83"/>
      <c r="S272" s="83"/>
      <c r="V272" s="83"/>
      <c r="W272" s="83"/>
    </row>
    <row r="273" spans="4:23">
      <c r="D273" s="68"/>
      <c r="F273" s="84"/>
      <c r="G273" s="84"/>
      <c r="H273" s="84"/>
      <c r="I273" s="84"/>
      <c r="J273" s="84"/>
      <c r="K273" s="84"/>
      <c r="N273" s="83"/>
      <c r="O273" s="83"/>
      <c r="P273" s="83"/>
      <c r="Q273" s="83"/>
      <c r="R273" s="83"/>
      <c r="S273" s="83"/>
      <c r="V273" s="83"/>
      <c r="W273" s="83"/>
    </row>
    <row r="274" spans="4:23">
      <c r="D274" s="68"/>
      <c r="F274" s="84"/>
      <c r="G274" s="84"/>
      <c r="H274" s="84"/>
      <c r="I274" s="84"/>
      <c r="J274" s="84"/>
      <c r="K274" s="84"/>
      <c r="N274" s="83"/>
      <c r="O274" s="83"/>
      <c r="P274" s="83"/>
      <c r="Q274" s="83"/>
      <c r="R274" s="83"/>
      <c r="S274" s="83"/>
      <c r="V274" s="83"/>
      <c r="W274" s="83"/>
    </row>
    <row r="275" spans="4:23">
      <c r="D275" s="68"/>
      <c r="F275" s="84"/>
      <c r="G275" s="84"/>
      <c r="H275" s="84"/>
      <c r="I275" s="84"/>
      <c r="J275" s="84"/>
      <c r="K275" s="84"/>
      <c r="N275" s="83"/>
      <c r="O275" s="83"/>
      <c r="P275" s="83"/>
      <c r="Q275" s="83"/>
      <c r="R275" s="83"/>
      <c r="S275" s="83"/>
      <c r="V275" s="83"/>
      <c r="W275" s="83"/>
    </row>
    <row r="276" spans="4:23">
      <c r="D276" s="68"/>
      <c r="F276" s="84"/>
      <c r="G276" s="84"/>
      <c r="H276" s="84"/>
      <c r="I276" s="84"/>
      <c r="J276" s="84"/>
      <c r="K276" s="84"/>
      <c r="N276" s="83"/>
      <c r="O276" s="83"/>
      <c r="P276" s="83"/>
      <c r="Q276" s="83"/>
      <c r="R276" s="83"/>
      <c r="S276" s="83"/>
      <c r="V276" s="83"/>
      <c r="W276" s="83"/>
    </row>
    <row r="277" spans="4:23">
      <c r="D277" s="68"/>
      <c r="F277" s="84"/>
      <c r="G277" s="84"/>
      <c r="H277" s="84"/>
      <c r="I277" s="84"/>
      <c r="J277" s="84"/>
      <c r="K277" s="84"/>
      <c r="N277" s="83"/>
      <c r="O277" s="83"/>
      <c r="P277" s="83"/>
      <c r="Q277" s="83"/>
      <c r="R277" s="83"/>
      <c r="S277" s="83"/>
      <c r="V277" s="83"/>
      <c r="W277" s="83"/>
    </row>
    <row r="278" spans="4:23">
      <c r="D278" s="68"/>
      <c r="F278" s="84"/>
      <c r="G278" s="84"/>
      <c r="H278" s="84"/>
      <c r="I278" s="84"/>
      <c r="J278" s="84"/>
      <c r="K278" s="84"/>
      <c r="N278" s="83"/>
      <c r="O278" s="83"/>
      <c r="P278" s="83"/>
      <c r="Q278" s="83"/>
      <c r="R278" s="83"/>
      <c r="S278" s="83"/>
      <c r="V278" s="83"/>
      <c r="W278" s="83"/>
    </row>
    <row r="279" spans="4:23">
      <c r="D279" s="68"/>
      <c r="F279" s="84"/>
      <c r="G279" s="84"/>
      <c r="H279" s="84"/>
      <c r="I279" s="84"/>
      <c r="J279" s="84"/>
      <c r="K279" s="84"/>
      <c r="N279" s="83"/>
      <c r="O279" s="83"/>
      <c r="P279" s="83"/>
      <c r="Q279" s="83"/>
      <c r="R279" s="83"/>
      <c r="S279" s="83"/>
      <c r="V279" s="83"/>
      <c r="W279" s="83"/>
    </row>
    <row r="280" spans="4:23">
      <c r="D280" s="68"/>
      <c r="F280" s="84"/>
      <c r="G280" s="84"/>
      <c r="H280" s="84"/>
      <c r="I280" s="84"/>
      <c r="J280" s="84"/>
      <c r="K280" s="84"/>
      <c r="N280" s="83"/>
      <c r="O280" s="83"/>
      <c r="P280" s="83"/>
      <c r="Q280" s="83"/>
      <c r="R280" s="83"/>
      <c r="S280" s="83"/>
      <c r="V280" s="83"/>
      <c r="W280" s="83"/>
    </row>
    <row r="281" spans="4:23">
      <c r="D281" s="68"/>
      <c r="F281" s="84"/>
      <c r="G281" s="84"/>
      <c r="H281" s="84"/>
      <c r="I281" s="84"/>
      <c r="J281" s="84"/>
      <c r="K281" s="84"/>
      <c r="N281" s="83"/>
      <c r="O281" s="83"/>
      <c r="P281" s="83"/>
      <c r="Q281" s="83"/>
      <c r="R281" s="83"/>
      <c r="S281" s="83"/>
      <c r="V281" s="83"/>
      <c r="W281" s="83"/>
    </row>
    <row r="282" spans="4:23">
      <c r="D282" s="68"/>
      <c r="F282" s="84"/>
      <c r="G282" s="84"/>
      <c r="H282" s="84"/>
      <c r="I282" s="84"/>
      <c r="J282" s="84"/>
      <c r="K282" s="84"/>
      <c r="N282" s="83"/>
      <c r="O282" s="83"/>
      <c r="P282" s="83"/>
      <c r="Q282" s="83"/>
      <c r="R282" s="83"/>
      <c r="S282" s="83"/>
      <c r="V282" s="83"/>
      <c r="W282" s="83"/>
    </row>
    <row r="283" spans="4:23">
      <c r="D283" s="68"/>
      <c r="F283" s="84"/>
      <c r="G283" s="84"/>
      <c r="H283" s="84"/>
      <c r="I283" s="84"/>
      <c r="J283" s="84"/>
      <c r="K283" s="84"/>
      <c r="N283" s="83"/>
      <c r="O283" s="83"/>
      <c r="P283" s="83"/>
      <c r="Q283" s="83"/>
      <c r="R283" s="83"/>
      <c r="S283" s="83"/>
      <c r="V283" s="83"/>
      <c r="W283" s="83"/>
    </row>
    <row r="284" spans="4:23">
      <c r="D284" s="68"/>
      <c r="F284" s="84"/>
      <c r="G284" s="84"/>
      <c r="H284" s="84"/>
      <c r="I284" s="84"/>
      <c r="J284" s="84"/>
      <c r="K284" s="84"/>
      <c r="N284" s="83"/>
      <c r="O284" s="83"/>
      <c r="P284" s="83"/>
      <c r="Q284" s="83"/>
      <c r="R284" s="83"/>
      <c r="S284" s="83"/>
      <c r="V284" s="83"/>
      <c r="W284" s="83"/>
    </row>
    <row r="285" spans="4:23">
      <c r="D285" s="68"/>
      <c r="F285" s="84"/>
      <c r="G285" s="84"/>
      <c r="H285" s="84"/>
      <c r="I285" s="84"/>
      <c r="J285" s="84"/>
      <c r="K285" s="84"/>
      <c r="N285" s="83"/>
      <c r="O285" s="83"/>
      <c r="P285" s="83"/>
      <c r="Q285" s="83"/>
      <c r="R285" s="83"/>
      <c r="S285" s="83"/>
      <c r="V285" s="83"/>
      <c r="W285" s="83"/>
    </row>
    <row r="286" spans="4:23">
      <c r="D286" s="68"/>
      <c r="F286" s="84"/>
      <c r="G286" s="84"/>
      <c r="H286" s="84"/>
      <c r="I286" s="84"/>
      <c r="J286" s="84"/>
      <c r="K286" s="84"/>
      <c r="N286" s="83"/>
      <c r="O286" s="83"/>
      <c r="P286" s="83"/>
      <c r="Q286" s="83"/>
      <c r="R286" s="83"/>
      <c r="S286" s="83"/>
      <c r="V286" s="83"/>
      <c r="W286" s="83"/>
    </row>
    <row r="287" spans="4:23">
      <c r="D287" s="68"/>
      <c r="F287" s="84"/>
      <c r="G287" s="84"/>
      <c r="H287" s="84"/>
      <c r="I287" s="84"/>
      <c r="J287" s="84"/>
      <c r="K287" s="84"/>
      <c r="N287" s="83"/>
      <c r="O287" s="83"/>
      <c r="P287" s="83"/>
      <c r="Q287" s="83"/>
      <c r="R287" s="83"/>
      <c r="S287" s="83"/>
      <c r="V287" s="83"/>
      <c r="W287" s="83"/>
    </row>
    <row r="288" spans="4:23">
      <c r="D288" s="68"/>
      <c r="F288" s="84"/>
      <c r="G288" s="84"/>
      <c r="H288" s="84"/>
      <c r="I288" s="84"/>
      <c r="J288" s="84"/>
      <c r="K288" s="84"/>
      <c r="N288" s="83"/>
      <c r="O288" s="83"/>
      <c r="P288" s="83"/>
      <c r="Q288" s="83"/>
      <c r="R288" s="83"/>
      <c r="S288" s="83"/>
      <c r="V288" s="83"/>
      <c r="W288" s="83"/>
    </row>
    <row r="289" spans="4:23">
      <c r="D289" s="68"/>
      <c r="F289" s="84"/>
      <c r="G289" s="84"/>
      <c r="H289" s="84"/>
      <c r="I289" s="84"/>
      <c r="J289" s="84"/>
      <c r="K289" s="84"/>
      <c r="N289" s="83"/>
      <c r="O289" s="83"/>
      <c r="P289" s="83"/>
      <c r="Q289" s="83"/>
      <c r="R289" s="83"/>
      <c r="S289" s="83"/>
      <c r="V289" s="83"/>
      <c r="W289" s="83"/>
    </row>
    <row r="290" spans="4:23">
      <c r="D290" s="68"/>
      <c r="F290" s="84"/>
      <c r="G290" s="84"/>
      <c r="H290" s="84"/>
      <c r="I290" s="84"/>
      <c r="J290" s="84"/>
      <c r="K290" s="84"/>
      <c r="N290" s="83"/>
      <c r="O290" s="83"/>
      <c r="P290" s="83"/>
      <c r="Q290" s="83"/>
      <c r="R290" s="83"/>
      <c r="S290" s="83"/>
      <c r="V290" s="83"/>
      <c r="W290" s="83"/>
    </row>
    <row r="291" spans="4:23">
      <c r="D291" s="68"/>
      <c r="F291" s="84"/>
      <c r="G291" s="84"/>
      <c r="H291" s="84"/>
      <c r="I291" s="84"/>
      <c r="J291" s="84"/>
      <c r="K291" s="84"/>
      <c r="N291" s="83"/>
      <c r="O291" s="83"/>
      <c r="P291" s="83"/>
      <c r="Q291" s="83"/>
      <c r="R291" s="83"/>
      <c r="S291" s="83"/>
      <c r="V291" s="83"/>
      <c r="W291" s="83"/>
    </row>
    <row r="292" spans="4:23">
      <c r="D292" s="68"/>
      <c r="F292" s="84"/>
      <c r="G292" s="84"/>
      <c r="H292" s="84"/>
      <c r="I292" s="84"/>
      <c r="J292" s="84"/>
      <c r="K292" s="84"/>
      <c r="N292" s="83"/>
      <c r="O292" s="83"/>
      <c r="P292" s="83"/>
      <c r="Q292" s="83"/>
      <c r="R292" s="83"/>
      <c r="S292" s="83"/>
      <c r="V292" s="83"/>
      <c r="W292" s="83"/>
    </row>
    <row r="293" spans="4:23">
      <c r="D293" s="68"/>
      <c r="F293" s="84"/>
      <c r="G293" s="84"/>
      <c r="H293" s="84"/>
      <c r="I293" s="84"/>
      <c r="J293" s="84"/>
      <c r="K293" s="84"/>
      <c r="N293" s="83"/>
      <c r="O293" s="83"/>
      <c r="P293" s="83"/>
      <c r="Q293" s="83"/>
      <c r="R293" s="83"/>
      <c r="S293" s="83"/>
      <c r="V293" s="83"/>
      <c r="W293" s="83"/>
    </row>
    <row r="294" spans="4:23">
      <c r="D294" s="68"/>
      <c r="F294" s="84"/>
      <c r="G294" s="84"/>
      <c r="H294" s="84"/>
      <c r="I294" s="84"/>
      <c r="J294" s="84"/>
      <c r="K294" s="84"/>
      <c r="N294" s="83"/>
      <c r="O294" s="83"/>
      <c r="P294" s="83"/>
      <c r="Q294" s="83"/>
      <c r="R294" s="83"/>
      <c r="S294" s="83"/>
      <c r="V294" s="83"/>
      <c r="W294" s="83"/>
    </row>
    <row r="295" spans="4:23">
      <c r="D295" s="68"/>
      <c r="F295" s="84"/>
      <c r="G295" s="84"/>
      <c r="H295" s="84"/>
      <c r="I295" s="84"/>
      <c r="J295" s="84"/>
      <c r="K295" s="84"/>
      <c r="N295" s="83"/>
      <c r="O295" s="83"/>
      <c r="P295" s="83"/>
      <c r="Q295" s="83"/>
      <c r="R295" s="83"/>
      <c r="S295" s="83"/>
      <c r="V295" s="83"/>
      <c r="W295" s="83"/>
    </row>
    <row r="296" spans="4:23">
      <c r="D296" s="68"/>
      <c r="F296" s="84"/>
      <c r="G296" s="84"/>
      <c r="H296" s="84"/>
      <c r="I296" s="84"/>
      <c r="J296" s="84"/>
      <c r="K296" s="84"/>
      <c r="N296" s="83"/>
      <c r="O296" s="83"/>
      <c r="P296" s="83"/>
      <c r="Q296" s="83"/>
      <c r="R296" s="83"/>
      <c r="S296" s="83"/>
      <c r="V296" s="83"/>
      <c r="W296" s="83"/>
    </row>
    <row r="297" spans="4:23">
      <c r="D297" s="68"/>
      <c r="F297" s="84"/>
      <c r="G297" s="84"/>
      <c r="H297" s="84"/>
      <c r="I297" s="84"/>
      <c r="J297" s="84"/>
      <c r="K297" s="84"/>
      <c r="N297" s="83"/>
      <c r="O297" s="83"/>
      <c r="P297" s="83"/>
      <c r="Q297" s="83"/>
      <c r="R297" s="83"/>
      <c r="S297" s="83"/>
      <c r="V297" s="83"/>
      <c r="W297" s="83"/>
    </row>
    <row r="298" spans="4:23">
      <c r="D298" s="68"/>
      <c r="F298" s="84"/>
      <c r="G298" s="84"/>
      <c r="H298" s="84"/>
      <c r="I298" s="84"/>
      <c r="J298" s="84"/>
      <c r="K298" s="84"/>
      <c r="N298" s="83"/>
      <c r="O298" s="83"/>
      <c r="P298" s="83"/>
      <c r="Q298" s="83"/>
      <c r="R298" s="83"/>
      <c r="S298" s="83"/>
      <c r="V298" s="83"/>
      <c r="W298" s="83"/>
    </row>
    <row r="299" spans="4:23">
      <c r="D299" s="68"/>
      <c r="F299" s="84"/>
      <c r="G299" s="84"/>
      <c r="H299" s="84"/>
      <c r="I299" s="84"/>
      <c r="J299" s="84"/>
      <c r="K299" s="84"/>
      <c r="N299" s="83"/>
      <c r="O299" s="83"/>
      <c r="P299" s="83"/>
      <c r="Q299" s="83"/>
      <c r="R299" s="83"/>
      <c r="S299" s="83"/>
      <c r="V299" s="83"/>
      <c r="W299" s="83"/>
    </row>
    <row r="300" spans="4:23">
      <c r="D300" s="68"/>
      <c r="F300" s="84"/>
      <c r="G300" s="84"/>
      <c r="H300" s="84"/>
      <c r="I300" s="84"/>
      <c r="J300" s="84"/>
      <c r="K300" s="84"/>
      <c r="N300" s="83"/>
      <c r="O300" s="83"/>
      <c r="P300" s="83"/>
      <c r="Q300" s="83"/>
      <c r="R300" s="83"/>
      <c r="S300" s="83"/>
      <c r="V300" s="83"/>
      <c r="W300" s="83"/>
    </row>
    <row r="301" spans="4:23">
      <c r="D301" s="68"/>
      <c r="F301" s="84"/>
      <c r="G301" s="84"/>
      <c r="H301" s="84"/>
      <c r="I301" s="84"/>
      <c r="J301" s="84"/>
      <c r="K301" s="84"/>
      <c r="N301" s="83"/>
      <c r="O301" s="83"/>
      <c r="P301" s="83"/>
      <c r="Q301" s="83"/>
      <c r="R301" s="83"/>
      <c r="S301" s="83"/>
      <c r="V301" s="83"/>
      <c r="W301" s="83"/>
    </row>
    <row r="302" spans="4:23">
      <c r="D302" s="68"/>
      <c r="F302" s="84"/>
      <c r="G302" s="84"/>
      <c r="H302" s="84"/>
      <c r="I302" s="84"/>
      <c r="J302" s="84"/>
      <c r="K302" s="84"/>
      <c r="N302" s="83"/>
      <c r="O302" s="83"/>
      <c r="P302" s="83"/>
      <c r="Q302" s="83"/>
      <c r="R302" s="83"/>
      <c r="S302" s="83"/>
      <c r="V302" s="83"/>
      <c r="W302" s="83"/>
    </row>
    <row r="303" spans="4:23">
      <c r="D303" s="68"/>
      <c r="F303" s="84"/>
      <c r="G303" s="84"/>
      <c r="H303" s="84"/>
      <c r="I303" s="84"/>
      <c r="J303" s="84"/>
      <c r="K303" s="84"/>
      <c r="N303" s="83"/>
      <c r="O303" s="83"/>
      <c r="P303" s="83"/>
      <c r="Q303" s="83"/>
      <c r="R303" s="83"/>
      <c r="S303" s="83"/>
      <c r="V303" s="83"/>
      <c r="W303" s="83"/>
    </row>
    <row r="304" spans="4:23">
      <c r="D304" s="68"/>
      <c r="F304" s="84"/>
      <c r="G304" s="84"/>
      <c r="H304" s="84"/>
      <c r="I304" s="84"/>
      <c r="J304" s="84"/>
      <c r="K304" s="84"/>
      <c r="N304" s="83"/>
      <c r="O304" s="83"/>
      <c r="P304" s="83"/>
      <c r="Q304" s="83"/>
      <c r="R304" s="83"/>
      <c r="S304" s="83"/>
      <c r="V304" s="83"/>
      <c r="W304" s="83"/>
    </row>
    <row r="305" spans="4:23">
      <c r="D305" s="68"/>
      <c r="F305" s="84"/>
      <c r="G305" s="84"/>
      <c r="H305" s="84"/>
      <c r="I305" s="84"/>
      <c r="J305" s="84"/>
      <c r="K305" s="84"/>
      <c r="N305" s="83"/>
      <c r="O305" s="83"/>
      <c r="P305" s="83"/>
      <c r="Q305" s="83"/>
      <c r="R305" s="83"/>
      <c r="S305" s="83"/>
      <c r="V305" s="83"/>
      <c r="W305" s="83"/>
    </row>
    <row r="306" spans="4:23">
      <c r="D306" s="68"/>
      <c r="F306" s="84"/>
      <c r="G306" s="84"/>
      <c r="H306" s="84"/>
      <c r="I306" s="84"/>
      <c r="J306" s="84"/>
      <c r="K306" s="84"/>
      <c r="N306" s="83"/>
      <c r="O306" s="83"/>
      <c r="P306" s="83"/>
      <c r="Q306" s="83"/>
      <c r="R306" s="83"/>
      <c r="S306" s="83"/>
      <c r="V306" s="83"/>
      <c r="W306" s="83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"/>
  <sheetViews>
    <sheetView workbookViewId="0">
      <selection sqref="A1:F1"/>
    </sheetView>
  </sheetViews>
  <sheetFormatPr defaultColWidth="19.42578125" defaultRowHeight="12.75"/>
  <cols>
    <col min="1" max="1" width="34.28515625" style="124" customWidth="1"/>
    <col min="2" max="3" width="18.7109375" style="124" customWidth="1"/>
    <col min="4" max="4" width="19.42578125" style="125"/>
    <col min="5" max="5" width="24.42578125" style="125" bestFit="1" customWidth="1"/>
    <col min="6" max="6" width="24.5703125" style="125" customWidth="1"/>
    <col min="7" max="252" width="9.140625" style="124" customWidth="1"/>
    <col min="253" max="253" width="34.28515625" style="124" customWidth="1"/>
    <col min="254" max="255" width="18.7109375" style="124" customWidth="1"/>
    <col min="256" max="16384" width="19.42578125" style="124"/>
  </cols>
  <sheetData>
    <row r="1" spans="1:6" ht="15.75" customHeight="1">
      <c r="A1" s="659" t="s">
        <v>407</v>
      </c>
      <c r="B1" s="659"/>
      <c r="C1" s="659"/>
      <c r="D1" s="659"/>
      <c r="E1" s="659"/>
      <c r="F1" s="659"/>
    </row>
    <row r="3" spans="1:6">
      <c r="A3" s="126"/>
      <c r="B3" s="127" t="s">
        <v>0</v>
      </c>
      <c r="C3" s="127" t="s">
        <v>1</v>
      </c>
      <c r="D3" s="127" t="s">
        <v>2</v>
      </c>
      <c r="E3" s="127" t="s">
        <v>406</v>
      </c>
      <c r="F3" s="127" t="s">
        <v>401</v>
      </c>
    </row>
    <row r="4" spans="1:6" ht="15.75">
      <c r="A4" s="128" t="s">
        <v>377</v>
      </c>
      <c r="B4" s="129">
        <f>'pomocná tabuľka - príjmy 2013'!B3</f>
        <v>10611235.030000001</v>
      </c>
      <c r="C4" s="129">
        <f>'pomocná tabuľka - príjmy 2013'!C3</f>
        <v>10916798.300000001</v>
      </c>
      <c r="D4" s="130">
        <f>'pomocná tabuľka - príjmy 2013'!D3</f>
        <v>11688460</v>
      </c>
      <c r="E4" s="130">
        <f>'pomocná tabuľka - príjmy 2013'!E3</f>
        <v>11192555</v>
      </c>
      <c r="F4" s="130">
        <f>'pomocná tabuľka - príjmy 2013'!F3</f>
        <v>11690737</v>
      </c>
    </row>
    <row r="5" spans="1:6" ht="15.75">
      <c r="A5" s="128" t="s">
        <v>378</v>
      </c>
      <c r="B5" s="129" t="e">
        <f>'pomocná tabuľka - výdavky 2013'!E8</f>
        <v>#REF!</v>
      </c>
      <c r="C5" s="129">
        <v>10615926</v>
      </c>
      <c r="D5" s="130" t="e">
        <f>'pomocná tabuľka - výdavky 2013'!M8</f>
        <v>#REF!</v>
      </c>
      <c r="E5" s="130">
        <f>'pomocná tabuľka - výdavky 2013'!Q8</f>
        <v>10730799.140000001</v>
      </c>
      <c r="F5" s="130">
        <f>'pomocná tabuľka - výdavky 2013'!U8</f>
        <v>10266699</v>
      </c>
    </row>
    <row r="6" spans="1:6" ht="15.75">
      <c r="A6" s="128" t="s">
        <v>379</v>
      </c>
      <c r="B6" s="129" t="e">
        <f>B4-B5</f>
        <v>#REF!</v>
      </c>
      <c r="C6" s="129">
        <f>C4-C5</f>
        <v>300872.30000000075</v>
      </c>
      <c r="D6" s="130" t="e">
        <f>D4-D5</f>
        <v>#REF!</v>
      </c>
      <c r="E6" s="130">
        <f>E4-E5</f>
        <v>461755.8599999994</v>
      </c>
      <c r="F6" s="130">
        <f>F4-F5</f>
        <v>1424038</v>
      </c>
    </row>
    <row r="7" spans="1:6" ht="15.75">
      <c r="A7" s="128"/>
      <c r="B7" s="129"/>
      <c r="C7" s="129"/>
      <c r="D7" s="130"/>
      <c r="E7" s="130"/>
      <c r="F7" s="130"/>
    </row>
    <row r="8" spans="1:6" ht="15.75">
      <c r="A8" s="128" t="s">
        <v>380</v>
      </c>
      <c r="B8" s="129">
        <f>'pomocná tabuľka - príjmy 2013'!B112</f>
        <v>761844.80999999994</v>
      </c>
      <c r="C8" s="129">
        <f>'pomocná tabuľka - príjmy 2013'!C112</f>
        <v>828632.72</v>
      </c>
      <c r="D8" s="130">
        <f>'pomocná tabuľka - príjmy 2013'!D112</f>
        <v>3640369</v>
      </c>
      <c r="E8" s="130">
        <f>'pomocná tabuľka - príjmy 2013'!E112</f>
        <v>735941</v>
      </c>
      <c r="F8" s="130">
        <f>'pomocná tabuľka - príjmy 2013'!F112</f>
        <v>4291701</v>
      </c>
    </row>
    <row r="9" spans="1:6" ht="15.75">
      <c r="A9" s="128" t="s">
        <v>381</v>
      </c>
      <c r="B9" s="129">
        <v>1349332</v>
      </c>
      <c r="C9" s="129">
        <v>785108</v>
      </c>
      <c r="D9" s="130" t="e">
        <f>'pomocná tabuľka - výdavky 2013'!N8</f>
        <v>#REF!</v>
      </c>
      <c r="E9" s="130">
        <f>'pomocná tabuľka - výdavky 2013'!R8</f>
        <v>957999</v>
      </c>
      <c r="F9" s="130">
        <f>'pomocná tabuľka - výdavky 2013'!V8</f>
        <v>4345194</v>
      </c>
    </row>
    <row r="10" spans="1:6" ht="15.75">
      <c r="A10" s="128" t="s">
        <v>379</v>
      </c>
      <c r="B10" s="129">
        <f>B8-B9</f>
        <v>-587487.19000000006</v>
      </c>
      <c r="C10" s="129">
        <f>C8-C9</f>
        <v>43524.719999999972</v>
      </c>
      <c r="D10" s="130" t="e">
        <f>D8-D9</f>
        <v>#REF!</v>
      </c>
      <c r="E10" s="130">
        <f>E8-E9</f>
        <v>-222058</v>
      </c>
      <c r="F10" s="130">
        <f>F8-F9</f>
        <v>-53493</v>
      </c>
    </row>
    <row r="11" spans="1:6" ht="15.75">
      <c r="A11" s="128"/>
      <c r="B11" s="129"/>
      <c r="C11" s="129"/>
      <c r="D11" s="130"/>
      <c r="E11" s="130"/>
      <c r="F11" s="130"/>
    </row>
    <row r="12" spans="1:6" ht="15.75">
      <c r="A12" s="128" t="s">
        <v>127</v>
      </c>
      <c r="B12" s="129">
        <f>'pomocná tabuľka - príjmy 2013'!B129</f>
        <v>1094060.6099999999</v>
      </c>
      <c r="C12" s="129">
        <f>'pomocná tabuľka - príjmy 2013'!C129</f>
        <v>353398.41</v>
      </c>
      <c r="D12" s="130">
        <f>'pomocná tabuľka - príjmy 2013'!D129</f>
        <v>574727</v>
      </c>
      <c r="E12" s="130">
        <f>'pomocná tabuľka - príjmy 2013'!E129</f>
        <v>574727</v>
      </c>
      <c r="F12" s="130">
        <f>'pomocná tabuľka - príjmy 2013'!F129</f>
        <v>476000</v>
      </c>
    </row>
    <row r="13" spans="1:6" ht="15.75">
      <c r="A13" s="128" t="s">
        <v>382</v>
      </c>
      <c r="B13" s="129">
        <v>320596</v>
      </c>
      <c r="C13" s="129" t="e">
        <f>'pomocná tabuľka - výdavky 2013'!K8</f>
        <v>#REF!</v>
      </c>
      <c r="D13" s="130" t="e">
        <f>'pomocná tabuľka - výdavky 2013'!O8</f>
        <v>#REF!</v>
      </c>
      <c r="E13" s="130">
        <f>'pomocná tabuľka - výdavky 2013'!S8</f>
        <v>654683.57999999996</v>
      </c>
      <c r="F13" s="130">
        <f>'pomocná tabuľka - výdavky 2013'!W8</f>
        <v>745714</v>
      </c>
    </row>
    <row r="14" spans="1:6" ht="15.75">
      <c r="A14" s="131" t="s">
        <v>379</v>
      </c>
      <c r="B14" s="132">
        <f>B12-B13</f>
        <v>773464.60999999987</v>
      </c>
      <c r="C14" s="132" t="e">
        <f>C12-C13</f>
        <v>#REF!</v>
      </c>
      <c r="D14" s="133" t="e">
        <f>D12-D13</f>
        <v>#REF!</v>
      </c>
      <c r="E14" s="133">
        <f>E12-E13</f>
        <v>-79956.579999999958</v>
      </c>
      <c r="F14" s="133">
        <f>F12-F13</f>
        <v>-269714</v>
      </c>
    </row>
    <row r="15" spans="1:6">
      <c r="A15" s="134"/>
      <c r="B15" s="125"/>
      <c r="C15" s="125"/>
      <c r="D15" s="135"/>
      <c r="E15" s="135"/>
      <c r="F15" s="135"/>
    </row>
    <row r="16" spans="1:6" ht="18">
      <c r="A16" s="136" t="s">
        <v>130</v>
      </c>
      <c r="B16" s="137">
        <f t="shared" ref="B16:D17" si="0">B4+B8+B12</f>
        <v>12467140.450000001</v>
      </c>
      <c r="C16" s="137">
        <f t="shared" si="0"/>
        <v>12098829.430000002</v>
      </c>
      <c r="D16" s="138">
        <f t="shared" si="0"/>
        <v>15903556</v>
      </c>
      <c r="E16" s="138">
        <f>E4+E8+E12</f>
        <v>12503223</v>
      </c>
      <c r="F16" s="138">
        <f>F4+F8+F12</f>
        <v>16458438</v>
      </c>
    </row>
    <row r="17" spans="1:6" ht="18">
      <c r="A17" s="139" t="s">
        <v>383</v>
      </c>
      <c r="B17" s="140" t="e">
        <f t="shared" si="0"/>
        <v>#REF!</v>
      </c>
      <c r="C17" s="140" t="e">
        <f t="shared" si="0"/>
        <v>#REF!</v>
      </c>
      <c r="D17" s="141" t="e">
        <f t="shared" si="0"/>
        <v>#REF!</v>
      </c>
      <c r="E17" s="141">
        <f>E5+E9+E13</f>
        <v>12343481.720000001</v>
      </c>
      <c r="F17" s="141">
        <f>F5+F9+F13</f>
        <v>15357607</v>
      </c>
    </row>
    <row r="18" spans="1:6" ht="18">
      <c r="A18" s="142" t="s">
        <v>384</v>
      </c>
      <c r="B18" s="143" t="e">
        <f>B16-B17</f>
        <v>#REF!</v>
      </c>
      <c r="C18" s="143" t="e">
        <f>C16-C17</f>
        <v>#REF!</v>
      </c>
      <c r="D18" s="144" t="e">
        <f>D16-D17</f>
        <v>#REF!</v>
      </c>
      <c r="E18" s="144">
        <f>E16-E17</f>
        <v>159741.27999999933</v>
      </c>
      <c r="F18" s="144">
        <f>F16-F17</f>
        <v>1100831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4</vt:i4>
      </vt:variant>
    </vt:vector>
  </HeadingPairs>
  <TitlesOfParts>
    <vt:vector size="12" baseType="lpstr">
      <vt:lpstr>príjmy </vt:lpstr>
      <vt:lpstr>výdavky </vt:lpstr>
      <vt:lpstr>sumár</vt:lpstr>
      <vt:lpstr>investície, projekty</vt:lpstr>
      <vt:lpstr>pomocná tabuľka - príjmy 2013</vt:lpstr>
      <vt:lpstr>pomocná tabuľka - výdavky 2013</vt:lpstr>
      <vt:lpstr>pomocná tabuľka - sumár 2013</vt:lpstr>
      <vt:lpstr>Hárok1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kurti</cp:lastModifiedBy>
  <cp:lastPrinted>2015-03-16T06:44:56Z</cp:lastPrinted>
  <dcterms:created xsi:type="dcterms:W3CDTF">2013-01-26T12:47:58Z</dcterms:created>
  <dcterms:modified xsi:type="dcterms:W3CDTF">2015-03-16T11:11:23Z</dcterms:modified>
</cp:coreProperties>
</file>