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Rok 2016\2. úprava rozpočtu 2016\"/>
    </mc:Choice>
  </mc:AlternateContent>
  <bookViews>
    <workbookView xWindow="-1560" yWindow="-30" windowWidth="10785" windowHeight="8055" tabRatio="638" activeTab="4"/>
  </bookViews>
  <sheets>
    <sheet name="príjmy 2014 - 2016" sheetId="5" r:id="rId1"/>
    <sheet name="výdavky 2014 - 2016" sheetId="6" r:id="rId2"/>
    <sheet name="sumár 2013 - 2015" sheetId="7" r:id="rId3"/>
    <sheet name="investície" sheetId="9" r:id="rId4"/>
    <sheet name="školstvo" sheetId="10" r:id="rId5"/>
    <sheet name="pomocná tabuľka - príjmy 2013" sheetId="1" state="hidden" r:id="rId6"/>
    <sheet name="pomocná tabuľka - výdavky 2013" sheetId="2" state="hidden" r:id="rId7"/>
    <sheet name="pomocná tabuľka - sumár 2013" sheetId="3" state="hidden" r:id="rId8"/>
  </sheets>
  <externalReferences>
    <externalReference r:id="rId9"/>
    <externalReference r:id="rId10"/>
  </externalReferences>
  <definedNames>
    <definedName name="_xlnm.Print_Titles" localSheetId="5">'pomocná tabuľka - príjmy 2013'!$2:$2</definedName>
    <definedName name="_xlnm.Print_Titles" localSheetId="6">'pomocná tabuľka - výdavky 2013'!$5:$7</definedName>
    <definedName name="_xlnm.Print_Titles" localSheetId="0">'príjmy 2014 - 2016'!$2:$3</definedName>
    <definedName name="_xlnm.Print_Titles" localSheetId="1">'výdavky 2014 - 2016'!$5:$7</definedName>
  </definedNames>
  <calcPr calcId="152511"/>
</workbook>
</file>

<file path=xl/calcChain.xml><?xml version="1.0" encoding="utf-8"?>
<calcChain xmlns="http://schemas.openxmlformats.org/spreadsheetml/2006/main">
  <c r="F16" i="9" l="1"/>
  <c r="F32" i="9"/>
  <c r="F31" i="9"/>
  <c r="F33" i="9"/>
  <c r="F21" i="9"/>
  <c r="F18" i="9"/>
  <c r="E36" i="9"/>
  <c r="D36" i="9"/>
  <c r="F20" i="9"/>
  <c r="F9" i="9"/>
  <c r="F5" i="9"/>
  <c r="F6" i="9"/>
  <c r="F7" i="9"/>
  <c r="F8" i="9"/>
  <c r="F10" i="9"/>
  <c r="F11" i="9"/>
  <c r="F12" i="9"/>
  <c r="F13" i="9"/>
  <c r="F14" i="9"/>
  <c r="F15" i="9"/>
  <c r="F17" i="9"/>
  <c r="F19" i="9"/>
  <c r="F22" i="9"/>
  <c r="F23" i="9"/>
  <c r="F24" i="9"/>
  <c r="F25" i="9"/>
  <c r="F26" i="9"/>
  <c r="F27" i="9"/>
  <c r="F28" i="9"/>
  <c r="F29" i="9"/>
  <c r="F30" i="9"/>
  <c r="F34" i="9"/>
  <c r="F35" i="9"/>
  <c r="F4" i="9"/>
  <c r="H11" i="10"/>
  <c r="C11" i="10"/>
  <c r="M44" i="10"/>
  <c r="L44" i="10"/>
  <c r="L9" i="10"/>
  <c r="L8" i="10"/>
  <c r="K9" i="10"/>
  <c r="K8" i="10"/>
  <c r="E46" i="10"/>
  <c r="M45" i="10"/>
  <c r="L45" i="10" s="1"/>
  <c r="K45" i="10"/>
  <c r="H45" i="10"/>
  <c r="M43" i="10"/>
  <c r="L43" i="10"/>
  <c r="M42" i="10"/>
  <c r="L42" i="10"/>
  <c r="M41" i="10"/>
  <c r="L41" i="10"/>
  <c r="M40" i="10"/>
  <c r="L40" i="10"/>
  <c r="M39" i="10"/>
  <c r="L39" i="10"/>
  <c r="M38" i="10"/>
  <c r="L38" i="10"/>
  <c r="M37" i="10"/>
  <c r="L37" i="10"/>
  <c r="M36" i="10"/>
  <c r="L36" i="10"/>
  <c r="M35" i="10"/>
  <c r="L35" i="10"/>
  <c r="M34" i="10"/>
  <c r="L34" i="10"/>
  <c r="M33" i="10"/>
  <c r="L33" i="10"/>
  <c r="M32" i="10"/>
  <c r="L32" i="10"/>
  <c r="M31" i="10"/>
  <c r="M30" i="10" s="1"/>
  <c r="L31" i="10"/>
  <c r="E30" i="10"/>
  <c r="C29" i="10"/>
  <c r="H29" i="10" s="1"/>
  <c r="K29" i="10" s="1"/>
  <c r="N28" i="10"/>
  <c r="I28" i="10"/>
  <c r="M28" i="10" s="1"/>
  <c r="L28" i="10" s="1"/>
  <c r="C28" i="10"/>
  <c r="H28" i="10" s="1"/>
  <c r="N27" i="10"/>
  <c r="N26" i="10" s="1"/>
  <c r="I27" i="10"/>
  <c r="M27" i="10" s="1"/>
  <c r="H27" i="10"/>
  <c r="K27" i="10" s="1"/>
  <c r="G26" i="10"/>
  <c r="F26" i="10"/>
  <c r="E26" i="10"/>
  <c r="N25" i="10"/>
  <c r="I25" i="10"/>
  <c r="M25" i="10" s="1"/>
  <c r="L25" i="10" s="1"/>
  <c r="C25" i="10"/>
  <c r="H25" i="10" s="1"/>
  <c r="K25" i="10" s="1"/>
  <c r="N24" i="10"/>
  <c r="I24" i="10"/>
  <c r="M24" i="10" s="1"/>
  <c r="L24" i="10" s="1"/>
  <c r="C24" i="10"/>
  <c r="H24" i="10" s="1"/>
  <c r="K24" i="10" s="1"/>
  <c r="N23" i="10"/>
  <c r="I23" i="10"/>
  <c r="M23" i="10" s="1"/>
  <c r="C23" i="10"/>
  <c r="H23" i="10" s="1"/>
  <c r="K23" i="10" s="1"/>
  <c r="N22" i="10"/>
  <c r="I22" i="10"/>
  <c r="M22" i="10" s="1"/>
  <c r="L22" i="10" s="1"/>
  <c r="C22" i="10"/>
  <c r="H22" i="10" s="1"/>
  <c r="K22" i="10" s="1"/>
  <c r="N21" i="10"/>
  <c r="I21" i="10"/>
  <c r="M21" i="10" s="1"/>
  <c r="L21" i="10" s="1"/>
  <c r="C21" i="10"/>
  <c r="H21" i="10" s="1"/>
  <c r="K21" i="10" s="1"/>
  <c r="N20" i="10"/>
  <c r="I20" i="10"/>
  <c r="M20" i="10" s="1"/>
  <c r="C20" i="10"/>
  <c r="H20" i="10" s="1"/>
  <c r="J19" i="10"/>
  <c r="J7" i="10" s="1"/>
  <c r="G19" i="10"/>
  <c r="F19" i="10"/>
  <c r="E19" i="10"/>
  <c r="D19" i="10"/>
  <c r="D46" i="10" s="1"/>
  <c r="N18" i="10"/>
  <c r="I18" i="10"/>
  <c r="M18" i="10" s="1"/>
  <c r="L18" i="10" s="1"/>
  <c r="H18" i="10"/>
  <c r="K18" i="10" s="1"/>
  <c r="C18" i="10"/>
  <c r="N17" i="10"/>
  <c r="M17" i="10"/>
  <c r="L17" i="10"/>
  <c r="I17" i="10"/>
  <c r="C17" i="10"/>
  <c r="H17" i="10" s="1"/>
  <c r="K17" i="10" s="1"/>
  <c r="N16" i="10"/>
  <c r="M16" i="10"/>
  <c r="L16" i="10" s="1"/>
  <c r="I16" i="10"/>
  <c r="C16" i="10"/>
  <c r="H16" i="10" s="1"/>
  <c r="K16" i="10" s="1"/>
  <c r="N15" i="10"/>
  <c r="I15" i="10"/>
  <c r="M15" i="10" s="1"/>
  <c r="C15" i="10"/>
  <c r="H15" i="10" s="1"/>
  <c r="K15" i="10" s="1"/>
  <c r="N14" i="10"/>
  <c r="I14" i="10"/>
  <c r="M14" i="10" s="1"/>
  <c r="L14" i="10" s="1"/>
  <c r="C14" i="10"/>
  <c r="H14" i="10" s="1"/>
  <c r="K14" i="10" s="1"/>
  <c r="N13" i="10"/>
  <c r="I13" i="10"/>
  <c r="M13" i="10" s="1"/>
  <c r="L13" i="10" s="1"/>
  <c r="C13" i="10"/>
  <c r="H13" i="10" s="1"/>
  <c r="K13" i="10" s="1"/>
  <c r="N12" i="10"/>
  <c r="I12" i="10"/>
  <c r="M12" i="10" s="1"/>
  <c r="L12" i="10" s="1"/>
  <c r="C12" i="10"/>
  <c r="H12" i="10" s="1"/>
  <c r="K12" i="10" s="1"/>
  <c r="N11" i="10"/>
  <c r="I11" i="10"/>
  <c r="M11" i="10" s="1"/>
  <c r="J10" i="10"/>
  <c r="G10" i="10"/>
  <c r="G46" i="10" s="1"/>
  <c r="F10" i="10"/>
  <c r="E10" i="10"/>
  <c r="D7" i="10"/>
  <c r="F36" i="9" l="1"/>
  <c r="G7" i="10"/>
  <c r="F46" i="10"/>
  <c r="I19" i="10"/>
  <c r="I7" i="10" s="1"/>
  <c r="N19" i="10"/>
  <c r="L23" i="10"/>
  <c r="C26" i="10"/>
  <c r="I26" i="10"/>
  <c r="L27" i="10"/>
  <c r="L26" i="10" s="1"/>
  <c r="M26" i="10"/>
  <c r="I10" i="10"/>
  <c r="N10" i="10"/>
  <c r="L30" i="10"/>
  <c r="F7" i="10"/>
  <c r="E7" i="10"/>
  <c r="J46" i="10"/>
  <c r="L15" i="10"/>
  <c r="H10" i="10"/>
  <c r="K11" i="10"/>
  <c r="H19" i="10"/>
  <c r="H7" i="10" s="1"/>
  <c r="K7" i="10" s="1"/>
  <c r="K20" i="10"/>
  <c r="K19" i="10" s="1"/>
  <c r="K46" i="10" s="1"/>
  <c r="L20" i="10"/>
  <c r="L19" i="10" s="1"/>
  <c r="L7" i="10" s="1"/>
  <c r="M19" i="10"/>
  <c r="L11" i="10"/>
  <c r="M10" i="10"/>
  <c r="K28" i="10"/>
  <c r="K26" i="10" s="1"/>
  <c r="H26" i="10"/>
  <c r="I46" i="10"/>
  <c r="C19" i="10"/>
  <c r="C10" i="10"/>
  <c r="G44" i="10"/>
  <c r="C16" i="7"/>
  <c r="L10" i="10" l="1"/>
  <c r="K10" i="10"/>
  <c r="C46" i="10"/>
  <c r="C7" i="10"/>
  <c r="H46" i="10"/>
  <c r="K30" i="7"/>
  <c r="J30" i="7"/>
  <c r="D83" i="5" l="1"/>
  <c r="C82" i="5"/>
  <c r="B82" i="5"/>
  <c r="D84" i="5" l="1"/>
  <c r="D82" i="5" s="1"/>
  <c r="D78" i="5"/>
  <c r="D80" i="5"/>
  <c r="D81" i="5"/>
  <c r="D75" i="5"/>
  <c r="D76" i="5"/>
  <c r="D74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53" i="5"/>
  <c r="D54" i="5"/>
  <c r="D55" i="5"/>
  <c r="D56" i="5"/>
  <c r="D52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30" i="5"/>
  <c r="D19" i="5"/>
  <c r="D20" i="5"/>
  <c r="D21" i="5"/>
  <c r="D22" i="5"/>
  <c r="D23" i="5"/>
  <c r="D24" i="5"/>
  <c r="D25" i="5"/>
  <c r="D26" i="5"/>
  <c r="D27" i="5"/>
  <c r="D28" i="5"/>
  <c r="D18" i="5"/>
  <c r="D11" i="5"/>
  <c r="D12" i="5"/>
  <c r="D13" i="5"/>
  <c r="D14" i="5"/>
  <c r="D15" i="5"/>
  <c r="D10" i="5"/>
  <c r="D7" i="5"/>
  <c r="D6" i="5"/>
  <c r="B5" i="5" l="1"/>
  <c r="B7" i="5"/>
  <c r="B9" i="5"/>
  <c r="B17" i="5"/>
  <c r="B29" i="5"/>
  <c r="B51" i="5"/>
  <c r="B57" i="5"/>
  <c r="B73" i="5"/>
  <c r="B77" i="5"/>
  <c r="B72" i="5" l="1"/>
  <c r="B16" i="5"/>
  <c r="B4" i="5"/>
  <c r="B3" i="5" l="1"/>
  <c r="B85" i="5" s="1"/>
  <c r="I30" i="7" l="1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C57" i="5"/>
  <c r="O181" i="6" l="1"/>
  <c r="N181" i="6"/>
  <c r="M181" i="6"/>
  <c r="K181" i="6"/>
  <c r="J181" i="6"/>
  <c r="I181" i="6"/>
  <c r="G181" i="6"/>
  <c r="F181" i="6"/>
  <c r="E181" i="6"/>
  <c r="O180" i="6"/>
  <c r="N180" i="6"/>
  <c r="M180" i="6"/>
  <c r="K180" i="6"/>
  <c r="J180" i="6"/>
  <c r="I180" i="6"/>
  <c r="G180" i="6"/>
  <c r="F180" i="6"/>
  <c r="E180" i="6"/>
  <c r="O155" i="6"/>
  <c r="N155" i="6"/>
  <c r="M155" i="6"/>
  <c r="K155" i="6"/>
  <c r="J155" i="6"/>
  <c r="I155" i="6"/>
  <c r="G155" i="6"/>
  <c r="F155" i="6"/>
  <c r="E155" i="6"/>
  <c r="I120" i="6"/>
  <c r="O119" i="6"/>
  <c r="N119" i="6"/>
  <c r="K119" i="6"/>
  <c r="J119" i="6"/>
  <c r="I119" i="6"/>
  <c r="G119" i="6"/>
  <c r="F119" i="6"/>
  <c r="E119" i="6"/>
  <c r="O117" i="6"/>
  <c r="N117" i="6"/>
  <c r="K117" i="6"/>
  <c r="J117" i="6"/>
  <c r="I117" i="6"/>
  <c r="G117" i="6"/>
  <c r="F117" i="6"/>
  <c r="E117" i="6"/>
  <c r="O116" i="6"/>
  <c r="N116" i="6"/>
  <c r="K116" i="6"/>
  <c r="J116" i="6"/>
  <c r="I116" i="6"/>
  <c r="G116" i="6"/>
  <c r="F116" i="6"/>
  <c r="E116" i="6"/>
  <c r="O113" i="6"/>
  <c r="K113" i="6"/>
  <c r="J113" i="6"/>
  <c r="I113" i="6"/>
  <c r="G113" i="6"/>
  <c r="F113" i="6"/>
  <c r="E113" i="6"/>
  <c r="O112" i="6"/>
  <c r="K112" i="6"/>
  <c r="J112" i="6"/>
  <c r="I112" i="6"/>
  <c r="G112" i="6"/>
  <c r="F112" i="6"/>
  <c r="E112" i="6"/>
  <c r="O110" i="6"/>
  <c r="K110" i="6"/>
  <c r="G110" i="6"/>
  <c r="F110" i="6"/>
  <c r="E110" i="6"/>
  <c r="O109" i="6"/>
  <c r="N109" i="6"/>
  <c r="K109" i="6"/>
  <c r="J109" i="6"/>
  <c r="I109" i="6"/>
  <c r="G109" i="6"/>
  <c r="F109" i="6"/>
  <c r="E109" i="6"/>
  <c r="O107" i="6"/>
  <c r="K107" i="6"/>
  <c r="J107" i="6"/>
  <c r="I107" i="6"/>
  <c r="G107" i="6"/>
  <c r="F107" i="6"/>
  <c r="E107" i="6"/>
  <c r="O106" i="6"/>
  <c r="K106" i="6"/>
  <c r="J106" i="6"/>
  <c r="I106" i="6"/>
  <c r="G106" i="6"/>
  <c r="F106" i="6"/>
  <c r="E106" i="6"/>
  <c r="O104" i="6"/>
  <c r="K104" i="6"/>
  <c r="J104" i="6"/>
  <c r="I104" i="6"/>
  <c r="G104" i="6"/>
  <c r="F104" i="6"/>
  <c r="E104" i="6"/>
  <c r="O103" i="6"/>
  <c r="K103" i="6"/>
  <c r="J103" i="6"/>
  <c r="I103" i="6"/>
  <c r="G103" i="6"/>
  <c r="F103" i="6"/>
  <c r="E103" i="6"/>
  <c r="O101" i="6"/>
  <c r="K101" i="6"/>
  <c r="J101" i="6"/>
  <c r="I101" i="6"/>
  <c r="G101" i="6"/>
  <c r="F101" i="6"/>
  <c r="E101" i="6"/>
  <c r="O100" i="6"/>
  <c r="N100" i="6"/>
  <c r="K100" i="6"/>
  <c r="J100" i="6"/>
  <c r="I100" i="6"/>
  <c r="G100" i="6"/>
  <c r="F100" i="6"/>
  <c r="E100" i="6"/>
  <c r="O92" i="6"/>
  <c r="N92" i="6"/>
  <c r="M92" i="6"/>
  <c r="K92" i="6"/>
  <c r="J92" i="6"/>
  <c r="I92" i="6"/>
  <c r="I91" i="6"/>
  <c r="N59" i="6"/>
  <c r="J59" i="6"/>
  <c r="O53" i="6"/>
  <c r="N53" i="6"/>
  <c r="M53" i="6"/>
  <c r="K53" i="6"/>
  <c r="J53" i="6"/>
  <c r="I53" i="6"/>
  <c r="G53" i="6"/>
  <c r="F53" i="6"/>
  <c r="E53" i="6"/>
  <c r="D155" i="6" l="1"/>
  <c r="F115" i="6"/>
  <c r="D113" i="6"/>
  <c r="D112" i="6"/>
  <c r="D107" i="6"/>
  <c r="D106" i="6"/>
  <c r="D103" i="6"/>
  <c r="D101" i="6"/>
  <c r="D100" i="6"/>
  <c r="D180" i="6"/>
  <c r="D181" i="6"/>
  <c r="D104" i="6"/>
  <c r="B12" i="7"/>
  <c r="I29" i="7" l="1"/>
  <c r="I28" i="7"/>
  <c r="D53" i="6"/>
  <c r="E115" i="6"/>
  <c r="D109" i="6"/>
  <c r="D116" i="6"/>
  <c r="G115" i="6"/>
  <c r="D110" i="6"/>
  <c r="D119" i="6"/>
  <c r="D117" i="6"/>
  <c r="H155" i="6"/>
  <c r="B8" i="7"/>
  <c r="I27" i="7"/>
  <c r="I90" i="6"/>
  <c r="H53" i="6"/>
  <c r="H113" i="6"/>
  <c r="L181" i="6"/>
  <c r="H180" i="6"/>
  <c r="H181" i="6"/>
  <c r="L180" i="6"/>
  <c r="N115" i="6"/>
  <c r="K115" i="6"/>
  <c r="I115" i="6"/>
  <c r="L155" i="6"/>
  <c r="H103" i="6"/>
  <c r="H101" i="6"/>
  <c r="L92" i="6"/>
  <c r="H119" i="6"/>
  <c r="H117" i="6"/>
  <c r="O115" i="6"/>
  <c r="J115" i="6"/>
  <c r="H112" i="6"/>
  <c r="H109" i="6"/>
  <c r="H107" i="6"/>
  <c r="H106" i="6"/>
  <c r="H104" i="6"/>
  <c r="H92" i="6"/>
  <c r="L53" i="6"/>
  <c r="H116" i="6"/>
  <c r="H100" i="6"/>
  <c r="I37" i="7" l="1"/>
  <c r="D115" i="6"/>
  <c r="H115" i="6"/>
  <c r="B4" i="7" l="1"/>
  <c r="B21" i="7" l="1"/>
  <c r="B16" i="7"/>
  <c r="D5" i="5" l="1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D12" i="7" l="1"/>
  <c r="D77" i="5"/>
  <c r="D73" i="5"/>
  <c r="D57" i="5"/>
  <c r="D51" i="5"/>
  <c r="D29" i="5"/>
  <c r="D17" i="5"/>
  <c r="D9" i="5"/>
  <c r="K29" i="7" l="1"/>
  <c r="K28" i="7"/>
  <c r="D72" i="5"/>
  <c r="D4" i="5"/>
  <c r="K27" i="7" s="1"/>
  <c r="D16" i="5"/>
  <c r="O175" i="2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U54" i="2" s="1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C5" i="5"/>
  <c r="C7" i="5"/>
  <c r="C9" i="5"/>
  <c r="C17" i="5"/>
  <c r="C29" i="5"/>
  <c r="C51" i="5"/>
  <c r="C73" i="5"/>
  <c r="C77" i="5"/>
  <c r="J29" i="7" s="1"/>
  <c r="C12" i="7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K37" i="7" l="1"/>
  <c r="D8" i="7"/>
  <c r="J28" i="7"/>
  <c r="K10" i="2"/>
  <c r="M70" i="2"/>
  <c r="W78" i="2"/>
  <c r="E10" i="2"/>
  <c r="E6" i="3"/>
  <c r="H114" i="2"/>
  <c r="G10" i="2"/>
  <c r="I151" i="2"/>
  <c r="J97" i="2"/>
  <c r="D16" i="2"/>
  <c r="D10" i="2" s="1"/>
  <c r="C4" i="5"/>
  <c r="J27" i="7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C72" i="5"/>
  <c r="C8" i="7" s="1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D3" i="5"/>
  <c r="D4" i="7" s="1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C16" i="5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D85" i="5" l="1"/>
  <c r="J37" i="7"/>
  <c r="H97" i="2"/>
  <c r="C3" i="5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C4" i="7" l="1"/>
  <c r="C85" i="5"/>
  <c r="D16" i="7"/>
  <c r="D21" i="7"/>
  <c r="H24" i="2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C21" i="7" l="1"/>
  <c r="L8" i="2"/>
  <c r="D9" i="3"/>
  <c r="D10" i="3" s="1"/>
  <c r="D17" i="3"/>
  <c r="D18" i="3" s="1"/>
  <c r="C17" i="3"/>
  <c r="C18" i="3" s="1"/>
  <c r="C14" i="3"/>
  <c r="F92" i="6" l="1"/>
  <c r="G92" i="6"/>
  <c r="E92" i="6"/>
  <c r="F91" i="6"/>
  <c r="G91" i="6"/>
  <c r="E91" i="6"/>
  <c r="F89" i="6"/>
  <c r="G89" i="6"/>
  <c r="E89" i="6"/>
  <c r="F88" i="6"/>
  <c r="G88" i="6"/>
  <c r="E88" i="6"/>
  <c r="F86" i="6"/>
  <c r="G86" i="6"/>
  <c r="E86" i="6"/>
  <c r="F85" i="6"/>
  <c r="G85" i="6"/>
  <c r="E85" i="6"/>
  <c r="F84" i="6"/>
  <c r="G84" i="6"/>
  <c r="E84" i="6"/>
  <c r="F83" i="6"/>
  <c r="G83" i="6"/>
  <c r="E83" i="6"/>
  <c r="F82" i="6"/>
  <c r="G82" i="6"/>
  <c r="E82" i="6"/>
  <c r="F81" i="6"/>
  <c r="G81" i="6"/>
  <c r="E81" i="6"/>
  <c r="F80" i="6"/>
  <c r="G80" i="6"/>
  <c r="E80" i="6"/>
  <c r="D81" i="6" l="1"/>
  <c r="D85" i="6"/>
  <c r="F79" i="6"/>
  <c r="D82" i="6"/>
  <c r="D86" i="6"/>
  <c r="G87" i="6"/>
  <c r="D92" i="6"/>
  <c r="F87" i="6"/>
  <c r="E90" i="6"/>
  <c r="D91" i="6"/>
  <c r="E79" i="6"/>
  <c r="D80" i="6"/>
  <c r="D84" i="6"/>
  <c r="D89" i="6"/>
  <c r="G90" i="6"/>
  <c r="G79" i="6"/>
  <c r="D83" i="6"/>
  <c r="E87" i="6"/>
  <c r="D88" i="6"/>
  <c r="F90" i="6"/>
  <c r="D90" i="6" l="1"/>
  <c r="G78" i="6"/>
  <c r="F78" i="6"/>
  <c r="D87" i="6"/>
  <c r="D79" i="6"/>
  <c r="E78" i="6"/>
  <c r="D78" i="6" l="1"/>
  <c r="E72" i="6" l="1"/>
  <c r="K122" i="6"/>
  <c r="J122" i="6"/>
  <c r="G179" i="6" l="1"/>
  <c r="G178" i="6" s="1"/>
  <c r="E179" i="6"/>
  <c r="F151" i="6"/>
  <c r="G151" i="6"/>
  <c r="E151" i="6"/>
  <c r="F150" i="6"/>
  <c r="G150" i="6"/>
  <c r="E150" i="6"/>
  <c r="F149" i="6"/>
  <c r="G149" i="6"/>
  <c r="E149" i="6"/>
  <c r="F148" i="6"/>
  <c r="G148" i="6"/>
  <c r="E148" i="6"/>
  <c r="F147" i="6"/>
  <c r="G147" i="6"/>
  <c r="E147" i="6"/>
  <c r="G146" i="6"/>
  <c r="F146" i="6"/>
  <c r="E146" i="6"/>
  <c r="F145" i="6"/>
  <c r="G145" i="6"/>
  <c r="E145" i="6"/>
  <c r="F144" i="6"/>
  <c r="G144" i="6"/>
  <c r="E144" i="6"/>
  <c r="F143" i="6"/>
  <c r="G143" i="6"/>
  <c r="E143" i="6"/>
  <c r="F142" i="6"/>
  <c r="G142" i="6"/>
  <c r="E142" i="6"/>
  <c r="F139" i="6"/>
  <c r="G139" i="6"/>
  <c r="E139" i="6"/>
  <c r="F138" i="6"/>
  <c r="G138" i="6"/>
  <c r="E138" i="6"/>
  <c r="F137" i="6"/>
  <c r="G137" i="6"/>
  <c r="E137" i="6"/>
  <c r="F136" i="6"/>
  <c r="G136" i="6"/>
  <c r="F135" i="6"/>
  <c r="G135" i="6"/>
  <c r="E135" i="6"/>
  <c r="F134" i="6"/>
  <c r="G134" i="6"/>
  <c r="E134" i="6"/>
  <c r="F132" i="6"/>
  <c r="G132" i="6"/>
  <c r="E132" i="6"/>
  <c r="F130" i="6"/>
  <c r="G130" i="6"/>
  <c r="E130" i="6"/>
  <c r="F129" i="6"/>
  <c r="G129" i="6"/>
  <c r="E129" i="6"/>
  <c r="F128" i="6"/>
  <c r="G128" i="6"/>
  <c r="E128" i="6"/>
  <c r="F127" i="6"/>
  <c r="G127" i="6"/>
  <c r="E127" i="6"/>
  <c r="G124" i="6"/>
  <c r="F124" i="6"/>
  <c r="E124" i="6"/>
  <c r="F122" i="6"/>
  <c r="G122" i="6"/>
  <c r="E122" i="6"/>
  <c r="E102" i="6"/>
  <c r="G96" i="6"/>
  <c r="G95" i="6" s="1"/>
  <c r="G94" i="6"/>
  <c r="E94" i="6"/>
  <c r="F77" i="6"/>
  <c r="G77" i="6"/>
  <c r="E77" i="6"/>
  <c r="F76" i="6"/>
  <c r="G76" i="6"/>
  <c r="E76" i="6"/>
  <c r="F75" i="6"/>
  <c r="G75" i="6"/>
  <c r="E75" i="6"/>
  <c r="F72" i="6"/>
  <c r="G72" i="6"/>
  <c r="E51" i="6"/>
  <c r="F52" i="6"/>
  <c r="G52" i="6"/>
  <c r="E52" i="6"/>
  <c r="F51" i="6"/>
  <c r="G51" i="6"/>
  <c r="G49" i="6"/>
  <c r="F49" i="6"/>
  <c r="G93" i="6" l="1"/>
  <c r="D146" i="6"/>
  <c r="D124" i="6"/>
  <c r="D138" i="6"/>
  <c r="D122" i="6"/>
  <c r="D127" i="6"/>
  <c r="D132" i="6"/>
  <c r="D137" i="6"/>
  <c r="D143" i="6"/>
  <c r="D151" i="6"/>
  <c r="E178" i="6"/>
  <c r="D150" i="6"/>
  <c r="D147" i="6"/>
  <c r="E141" i="6"/>
  <c r="E140" i="6" s="1"/>
  <c r="D142" i="6"/>
  <c r="G141" i="6"/>
  <c r="G140" i="6" s="1"/>
  <c r="D145" i="6"/>
  <c r="D149" i="6"/>
  <c r="F141" i="6"/>
  <c r="F140" i="6" s="1"/>
  <c r="D144" i="6"/>
  <c r="D148" i="6"/>
  <c r="D134" i="6"/>
  <c r="G133" i="6"/>
  <c r="G131" i="6" s="1"/>
  <c r="F133" i="6"/>
  <c r="F131" i="6" s="1"/>
  <c r="D135" i="6"/>
  <c r="D139" i="6"/>
  <c r="D128" i="6"/>
  <c r="D130" i="6"/>
  <c r="D129" i="6"/>
  <c r="E96" i="6"/>
  <c r="F94" i="6"/>
  <c r="D94" i="6" s="1"/>
  <c r="F96" i="6"/>
  <c r="F95" i="6" s="1"/>
  <c r="D72" i="6"/>
  <c r="E74" i="6"/>
  <c r="D75" i="6"/>
  <c r="G74" i="6"/>
  <c r="F74" i="6"/>
  <c r="D77" i="6"/>
  <c r="D76" i="6"/>
  <c r="G50" i="6"/>
  <c r="G48" i="6" s="1"/>
  <c r="F50" i="6"/>
  <c r="F48" i="6" s="1"/>
  <c r="E50" i="6"/>
  <c r="D51" i="6"/>
  <c r="D52" i="6"/>
  <c r="D74" i="6" l="1"/>
  <c r="D50" i="6"/>
  <c r="D141" i="6"/>
  <c r="D140" i="6" s="1"/>
  <c r="D96" i="6"/>
  <c r="D95" i="6" s="1"/>
  <c r="D93" i="6" s="1"/>
  <c r="E95" i="6"/>
  <c r="E93" i="6" s="1"/>
  <c r="F93" i="6"/>
  <c r="J84" i="6" l="1"/>
  <c r="K84" i="6"/>
  <c r="N84" i="6"/>
  <c r="O84" i="6"/>
  <c r="O179" i="6" l="1"/>
  <c r="O178" i="6" s="1"/>
  <c r="O151" i="6"/>
  <c r="M151" i="6"/>
  <c r="O150" i="6"/>
  <c r="O149" i="6"/>
  <c r="N149" i="6"/>
  <c r="O148" i="6"/>
  <c r="N148" i="6"/>
  <c r="O147" i="6"/>
  <c r="O146" i="6"/>
  <c r="N146" i="6"/>
  <c r="O145" i="6"/>
  <c r="N145" i="6"/>
  <c r="O144" i="6"/>
  <c r="N144" i="6"/>
  <c r="O143" i="6"/>
  <c r="N143" i="6"/>
  <c r="O142" i="6"/>
  <c r="N142" i="6"/>
  <c r="O139" i="6"/>
  <c r="N139" i="6"/>
  <c r="O138" i="6"/>
  <c r="N138" i="6"/>
  <c r="O137" i="6"/>
  <c r="O136" i="6"/>
  <c r="O135" i="6"/>
  <c r="N135" i="6"/>
  <c r="O134" i="6"/>
  <c r="N134" i="6"/>
  <c r="O132" i="6"/>
  <c r="N132" i="6"/>
  <c r="O130" i="6"/>
  <c r="N130" i="6"/>
  <c r="O129" i="6"/>
  <c r="N129" i="6"/>
  <c r="O128" i="6"/>
  <c r="N128" i="6"/>
  <c r="O127" i="6"/>
  <c r="N127" i="6"/>
  <c r="O124" i="6"/>
  <c r="O122" i="6"/>
  <c r="N122" i="6"/>
  <c r="O96" i="6"/>
  <c r="O95" i="6" s="1"/>
  <c r="N96" i="6"/>
  <c r="N95" i="6" s="1"/>
  <c r="M96" i="6"/>
  <c r="O94" i="6"/>
  <c r="N94" i="6"/>
  <c r="O91" i="6"/>
  <c r="O90" i="6" s="1"/>
  <c r="N91" i="6"/>
  <c r="N90" i="6" s="1"/>
  <c r="M91" i="6"/>
  <c r="O89" i="6"/>
  <c r="O88" i="6"/>
  <c r="M88" i="6"/>
  <c r="O86" i="6"/>
  <c r="N86" i="6"/>
  <c r="O85" i="6"/>
  <c r="N85" i="6"/>
  <c r="O83" i="6"/>
  <c r="N83" i="6"/>
  <c r="O82" i="6"/>
  <c r="N82" i="6"/>
  <c r="O81" i="6"/>
  <c r="M81" i="6"/>
  <c r="O80" i="6"/>
  <c r="N80" i="6"/>
  <c r="M80" i="6"/>
  <c r="O77" i="6"/>
  <c r="N77" i="6"/>
  <c r="O76" i="6"/>
  <c r="N76" i="6"/>
  <c r="O75" i="6"/>
  <c r="N75" i="6"/>
  <c r="O72" i="6"/>
  <c r="O52" i="6"/>
  <c r="N52" i="6"/>
  <c r="O51" i="6"/>
  <c r="N51" i="6"/>
  <c r="O49" i="6"/>
  <c r="N49" i="6"/>
  <c r="J129" i="6"/>
  <c r="K129" i="6"/>
  <c r="K128" i="6"/>
  <c r="J128" i="6"/>
  <c r="J149" i="6"/>
  <c r="K147" i="6"/>
  <c r="J146" i="6"/>
  <c r="K146" i="6"/>
  <c r="K137" i="6"/>
  <c r="K136" i="6"/>
  <c r="J127" i="6"/>
  <c r="K127" i="6"/>
  <c r="J124" i="6"/>
  <c r="I52" i="6"/>
  <c r="J145" i="6"/>
  <c r="K145" i="6"/>
  <c r="J86" i="6"/>
  <c r="J85" i="6"/>
  <c r="J77" i="6"/>
  <c r="J76" i="6"/>
  <c r="J142" i="6"/>
  <c r="J143" i="6"/>
  <c r="J144" i="6"/>
  <c r="J148" i="6"/>
  <c r="I151" i="6"/>
  <c r="K142" i="6"/>
  <c r="K143" i="6"/>
  <c r="K144" i="6"/>
  <c r="K148" i="6"/>
  <c r="K149" i="6"/>
  <c r="K150" i="6"/>
  <c r="K151" i="6"/>
  <c r="K132" i="6"/>
  <c r="J134" i="6"/>
  <c r="K134" i="6"/>
  <c r="J135" i="6"/>
  <c r="K135" i="6"/>
  <c r="J138" i="6"/>
  <c r="K138" i="6"/>
  <c r="J139" i="6"/>
  <c r="K139" i="6"/>
  <c r="K124" i="6"/>
  <c r="J130" i="6"/>
  <c r="K130" i="6"/>
  <c r="J94" i="6"/>
  <c r="K94" i="6"/>
  <c r="I96" i="6"/>
  <c r="J96" i="6"/>
  <c r="J95" i="6" s="1"/>
  <c r="K96" i="6"/>
  <c r="K95" i="6" s="1"/>
  <c r="I80" i="6"/>
  <c r="J80" i="6"/>
  <c r="K80" i="6"/>
  <c r="I81" i="6"/>
  <c r="K81" i="6"/>
  <c r="J82" i="6"/>
  <c r="K82" i="6"/>
  <c r="J83" i="6"/>
  <c r="K83" i="6"/>
  <c r="K85" i="6"/>
  <c r="K86" i="6"/>
  <c r="I88" i="6"/>
  <c r="K88" i="6"/>
  <c r="K89" i="6"/>
  <c r="J91" i="6"/>
  <c r="K91" i="6"/>
  <c r="K90" i="6" s="1"/>
  <c r="J72" i="6"/>
  <c r="K72" i="6"/>
  <c r="J75" i="6"/>
  <c r="K75" i="6"/>
  <c r="K76" i="6"/>
  <c r="K77" i="6"/>
  <c r="J49" i="6"/>
  <c r="K49" i="6"/>
  <c r="J51" i="6"/>
  <c r="K51" i="6"/>
  <c r="J52" i="6"/>
  <c r="K52" i="6"/>
  <c r="O93" i="6" l="1"/>
  <c r="O74" i="6"/>
  <c r="K133" i="6"/>
  <c r="K131" i="6" s="1"/>
  <c r="J93" i="6"/>
  <c r="O133" i="6"/>
  <c r="O131" i="6" s="1"/>
  <c r="N141" i="6"/>
  <c r="K141" i="6"/>
  <c r="K140" i="6" s="1"/>
  <c r="J141" i="6"/>
  <c r="O141" i="6"/>
  <c r="O140" i="6" s="1"/>
  <c r="H96" i="6"/>
  <c r="H95" i="6" s="1"/>
  <c r="I95" i="6"/>
  <c r="M95" i="6"/>
  <c r="L96" i="6"/>
  <c r="L95" i="6" s="1"/>
  <c r="K93" i="6"/>
  <c r="N93" i="6"/>
  <c r="J90" i="6"/>
  <c r="H91" i="6"/>
  <c r="H90" i="6" s="1"/>
  <c r="H80" i="6"/>
  <c r="L80" i="6"/>
  <c r="O87" i="6"/>
  <c r="L91" i="6"/>
  <c r="L90" i="6" s="1"/>
  <c r="M90" i="6"/>
  <c r="K87" i="6"/>
  <c r="K79" i="6"/>
  <c r="O79" i="6"/>
  <c r="K74" i="6"/>
  <c r="J74" i="6"/>
  <c r="N74" i="6"/>
  <c r="H52" i="6"/>
  <c r="K50" i="6"/>
  <c r="K48" i="6" s="1"/>
  <c r="N50" i="6"/>
  <c r="N48" i="6" s="1"/>
  <c r="J50" i="6"/>
  <c r="J48" i="6" s="1"/>
  <c r="O50" i="6"/>
  <c r="O48" i="6" s="1"/>
  <c r="K78" i="6" l="1"/>
  <c r="O78" i="6"/>
  <c r="I28" i="6" l="1"/>
  <c r="E44" i="6" l="1"/>
  <c r="F44" i="6"/>
  <c r="G44" i="6"/>
  <c r="I44" i="6"/>
  <c r="J44" i="6"/>
  <c r="K44" i="6"/>
  <c r="M44" i="6"/>
  <c r="N44" i="6"/>
  <c r="O44" i="6"/>
  <c r="E43" i="6"/>
  <c r="F43" i="6"/>
  <c r="G43" i="6"/>
  <c r="I43" i="6"/>
  <c r="J43" i="6"/>
  <c r="K43" i="6"/>
  <c r="M43" i="6"/>
  <c r="N43" i="6"/>
  <c r="O43" i="6"/>
  <c r="E40" i="6"/>
  <c r="F40" i="6"/>
  <c r="G40" i="6"/>
  <c r="I40" i="6"/>
  <c r="J40" i="6"/>
  <c r="K40" i="6"/>
  <c r="M40" i="6"/>
  <c r="N40" i="6"/>
  <c r="O40" i="6"/>
  <c r="E37" i="6"/>
  <c r="F37" i="6"/>
  <c r="G37" i="6"/>
  <c r="I37" i="6"/>
  <c r="J37" i="6"/>
  <c r="K37" i="6"/>
  <c r="M37" i="6"/>
  <c r="N37" i="6"/>
  <c r="O37" i="6"/>
  <c r="N27" i="6"/>
  <c r="O27" i="6"/>
  <c r="M27" i="6"/>
  <c r="J27" i="6"/>
  <c r="K27" i="6"/>
  <c r="I27" i="6"/>
  <c r="F27" i="6"/>
  <c r="G27" i="6"/>
  <c r="E27" i="6"/>
  <c r="L27" i="6" l="1"/>
  <c r="H37" i="6"/>
  <c r="H27" i="6"/>
  <c r="D43" i="6"/>
  <c r="H40" i="6"/>
  <c r="D40" i="6"/>
  <c r="L40" i="6"/>
  <c r="H43" i="6"/>
  <c r="D44" i="6"/>
  <c r="L43" i="6"/>
  <c r="L44" i="6"/>
  <c r="H44" i="6"/>
  <c r="L37" i="6"/>
  <c r="D27" i="6"/>
  <c r="D37" i="6"/>
  <c r="I89" i="6" l="1"/>
  <c r="I86" i="6"/>
  <c r="H86" i="6" s="1"/>
  <c r="I85" i="6"/>
  <c r="H85" i="6" s="1"/>
  <c r="I84" i="6"/>
  <c r="H84" i="6" s="1"/>
  <c r="I82" i="6"/>
  <c r="I77" i="6"/>
  <c r="H77" i="6" s="1"/>
  <c r="I76" i="6"/>
  <c r="H76" i="6" s="1"/>
  <c r="I75" i="6"/>
  <c r="I72" i="6"/>
  <c r="I65" i="6"/>
  <c r="I64" i="6"/>
  <c r="I63" i="6"/>
  <c r="I61" i="6"/>
  <c r="I59" i="6"/>
  <c r="I58" i="6"/>
  <c r="I57" i="6"/>
  <c r="I56" i="6"/>
  <c r="I51" i="6"/>
  <c r="I49" i="6"/>
  <c r="I42" i="6"/>
  <c r="I39" i="6"/>
  <c r="I36" i="6"/>
  <c r="I35" i="6"/>
  <c r="I30" i="6"/>
  <c r="I29" i="6"/>
  <c r="I87" i="6" l="1"/>
  <c r="H82" i="6"/>
  <c r="I74" i="6"/>
  <c r="H75" i="6"/>
  <c r="H74" i="6" s="1"/>
  <c r="H72" i="6"/>
  <c r="I55" i="6"/>
  <c r="I50" i="6"/>
  <c r="I48" i="6" s="1"/>
  <c r="H51" i="6"/>
  <c r="H50" i="6" s="1"/>
  <c r="H49" i="6"/>
  <c r="I34" i="6"/>
  <c r="H48" i="6" l="1"/>
  <c r="F69" i="6"/>
  <c r="G69" i="6"/>
  <c r="E69" i="6"/>
  <c r="F68" i="6"/>
  <c r="G68" i="6"/>
  <c r="E68" i="6"/>
  <c r="F66" i="6"/>
  <c r="G66" i="6"/>
  <c r="E66" i="6"/>
  <c r="F65" i="6"/>
  <c r="G65" i="6"/>
  <c r="E65" i="6"/>
  <c r="F64" i="6"/>
  <c r="G64" i="6"/>
  <c r="E64" i="6"/>
  <c r="F63" i="6"/>
  <c r="G63" i="6"/>
  <c r="E63" i="6"/>
  <c r="F61" i="6"/>
  <c r="G61" i="6"/>
  <c r="F60" i="6"/>
  <c r="G60" i="6"/>
  <c r="E60" i="6"/>
  <c r="F59" i="6"/>
  <c r="G59" i="6"/>
  <c r="E59" i="6"/>
  <c r="F58" i="6"/>
  <c r="G58" i="6"/>
  <c r="E58" i="6"/>
  <c r="F57" i="6"/>
  <c r="G57" i="6"/>
  <c r="E57" i="6"/>
  <c r="F56" i="6"/>
  <c r="G56" i="6"/>
  <c r="E56" i="6"/>
  <c r="F45" i="6"/>
  <c r="G45" i="6"/>
  <c r="E45" i="6"/>
  <c r="F42" i="6"/>
  <c r="G42" i="6"/>
  <c r="E42" i="6"/>
  <c r="F47" i="6"/>
  <c r="G47" i="6"/>
  <c r="E47" i="6"/>
  <c r="F46" i="6"/>
  <c r="G46" i="6"/>
  <c r="E46" i="6"/>
  <c r="F39" i="6"/>
  <c r="G39" i="6"/>
  <c r="E39" i="6"/>
  <c r="G67" i="6" l="1"/>
  <c r="D60" i="6"/>
  <c r="D65" i="6"/>
  <c r="D47" i="6"/>
  <c r="D57" i="6"/>
  <c r="D66" i="6"/>
  <c r="D56" i="6"/>
  <c r="E55" i="6"/>
  <c r="F62" i="6"/>
  <c r="F67" i="6"/>
  <c r="G55" i="6"/>
  <c r="D59" i="6"/>
  <c r="D64" i="6"/>
  <c r="D69" i="6"/>
  <c r="F55" i="6"/>
  <c r="D58" i="6"/>
  <c r="E62" i="6"/>
  <c r="D68" i="6"/>
  <c r="D67" i="6" s="1"/>
  <c r="E67" i="6"/>
  <c r="D63" i="6"/>
  <c r="G62" i="6"/>
  <c r="G41" i="6"/>
  <c r="G38" i="6" s="1"/>
  <c r="D46" i="6"/>
  <c r="F41" i="6"/>
  <c r="F38" i="6" s="1"/>
  <c r="E41" i="6"/>
  <c r="E38" i="6" s="1"/>
  <c r="D42" i="6"/>
  <c r="D39" i="6"/>
  <c r="D45" i="6"/>
  <c r="D62" i="6" l="1"/>
  <c r="F54" i="6"/>
  <c r="D55" i="6"/>
  <c r="G54" i="6"/>
  <c r="D41" i="6"/>
  <c r="D38" i="6" s="1"/>
  <c r="E36" i="6" l="1"/>
  <c r="F36" i="6"/>
  <c r="G36" i="6"/>
  <c r="J36" i="6"/>
  <c r="K36" i="6"/>
  <c r="M36" i="6"/>
  <c r="N36" i="6"/>
  <c r="O36" i="6"/>
  <c r="E35" i="6"/>
  <c r="F35" i="6"/>
  <c r="F34" i="6" s="1"/>
  <c r="G35" i="6"/>
  <c r="G34" i="6" s="1"/>
  <c r="J35" i="6"/>
  <c r="K35" i="6"/>
  <c r="K34" i="6" s="1"/>
  <c r="M35" i="6"/>
  <c r="N35" i="6"/>
  <c r="N34" i="6" s="1"/>
  <c r="O35" i="6"/>
  <c r="O34" i="6" s="1"/>
  <c r="E33" i="6"/>
  <c r="F33" i="6"/>
  <c r="G33" i="6"/>
  <c r="I33" i="6"/>
  <c r="J33" i="6"/>
  <c r="K33" i="6"/>
  <c r="M33" i="6"/>
  <c r="N33" i="6"/>
  <c r="O33" i="6"/>
  <c r="E32" i="6"/>
  <c r="F32" i="6"/>
  <c r="G32" i="6"/>
  <c r="I32" i="6"/>
  <c r="J32" i="6"/>
  <c r="K32" i="6"/>
  <c r="M32" i="6"/>
  <c r="N32" i="6"/>
  <c r="O32" i="6"/>
  <c r="E31" i="6"/>
  <c r="F31" i="6"/>
  <c r="G31" i="6"/>
  <c r="I31" i="6"/>
  <c r="J31" i="6"/>
  <c r="K31" i="6"/>
  <c r="M31" i="6"/>
  <c r="N31" i="6"/>
  <c r="O31" i="6"/>
  <c r="E30" i="6"/>
  <c r="F30" i="6"/>
  <c r="G30" i="6"/>
  <c r="J30" i="6"/>
  <c r="K30" i="6"/>
  <c r="M30" i="6"/>
  <c r="N30" i="6"/>
  <c r="O30" i="6"/>
  <c r="E29" i="6"/>
  <c r="F29" i="6"/>
  <c r="G29" i="6"/>
  <c r="J29" i="6"/>
  <c r="K29" i="6"/>
  <c r="M29" i="6"/>
  <c r="N29" i="6"/>
  <c r="O29" i="6"/>
  <c r="E28" i="6"/>
  <c r="F28" i="6"/>
  <c r="G28" i="6"/>
  <c r="J28" i="6"/>
  <c r="K28" i="6"/>
  <c r="M28" i="6"/>
  <c r="N28" i="6"/>
  <c r="O28" i="6"/>
  <c r="E26" i="6"/>
  <c r="F26" i="6"/>
  <c r="G26" i="6"/>
  <c r="I26" i="6"/>
  <c r="J26" i="6"/>
  <c r="K26" i="6"/>
  <c r="M26" i="6"/>
  <c r="N26" i="6"/>
  <c r="O26" i="6"/>
  <c r="G25" i="6" l="1"/>
  <c r="G24" i="6" s="1"/>
  <c r="H31" i="6"/>
  <c r="D32" i="6"/>
  <c r="L36" i="6"/>
  <c r="M25" i="6"/>
  <c r="L26" i="6"/>
  <c r="M34" i="6"/>
  <c r="L35" i="6"/>
  <c r="L34" i="6" s="1"/>
  <c r="K25" i="6"/>
  <c r="K24" i="6" s="1"/>
  <c r="F25" i="6"/>
  <c r="F24" i="6" s="1"/>
  <c r="L28" i="6"/>
  <c r="L29" i="6"/>
  <c r="L30" i="6"/>
  <c r="L31" i="6"/>
  <c r="H32" i="6"/>
  <c r="D33" i="6"/>
  <c r="E34" i="6"/>
  <c r="D35" i="6"/>
  <c r="D36" i="6"/>
  <c r="O25" i="6"/>
  <c r="O24" i="6" s="1"/>
  <c r="J25" i="6"/>
  <c r="D26" i="6"/>
  <c r="E25" i="6"/>
  <c r="D28" i="6"/>
  <c r="D29" i="6"/>
  <c r="D30" i="6"/>
  <c r="L32" i="6"/>
  <c r="H33" i="6"/>
  <c r="J34" i="6"/>
  <c r="H35" i="6"/>
  <c r="H36" i="6"/>
  <c r="N25" i="6"/>
  <c r="N24" i="6" s="1"/>
  <c r="I25" i="6"/>
  <c r="I24" i="6" s="1"/>
  <c r="H26" i="6"/>
  <c r="H28" i="6"/>
  <c r="H29" i="6"/>
  <c r="H30" i="6"/>
  <c r="D31" i="6"/>
  <c r="L33" i="6"/>
  <c r="H34" i="6" l="1"/>
  <c r="D34" i="6"/>
  <c r="H25" i="6"/>
  <c r="D25" i="6"/>
  <c r="J24" i="6"/>
  <c r="L25" i="6"/>
  <c r="L24" i="6" s="1"/>
  <c r="E24" i="6"/>
  <c r="M24" i="6"/>
  <c r="D24" i="6" l="1"/>
  <c r="H24" i="6"/>
  <c r="M84" i="6"/>
  <c r="L84" i="6" s="1"/>
  <c r="M94" i="6" l="1"/>
  <c r="N89" i="6"/>
  <c r="M89" i="6"/>
  <c r="M86" i="6"/>
  <c r="L86" i="6" s="1"/>
  <c r="M85" i="6"/>
  <c r="L85" i="6" s="1"/>
  <c r="M82" i="6"/>
  <c r="N81" i="6"/>
  <c r="M77" i="6"/>
  <c r="L77" i="6" s="1"/>
  <c r="M76" i="6"/>
  <c r="L76" i="6" s="1"/>
  <c r="M75" i="6"/>
  <c r="N72" i="6"/>
  <c r="M72" i="6"/>
  <c r="O69" i="6"/>
  <c r="N69" i="6"/>
  <c r="M69" i="6"/>
  <c r="O68" i="6"/>
  <c r="N68" i="6"/>
  <c r="M68" i="6"/>
  <c r="O66" i="6"/>
  <c r="N66" i="6"/>
  <c r="M66" i="6"/>
  <c r="O65" i="6"/>
  <c r="N65" i="6"/>
  <c r="M65" i="6"/>
  <c r="O64" i="6"/>
  <c r="N64" i="6"/>
  <c r="N63" i="6"/>
  <c r="M63" i="6"/>
  <c r="O61" i="6"/>
  <c r="N61" i="6"/>
  <c r="O60" i="6"/>
  <c r="N60" i="6"/>
  <c r="M60" i="6"/>
  <c r="O59" i="6"/>
  <c r="O58" i="6"/>
  <c r="N58" i="6"/>
  <c r="M58" i="6"/>
  <c r="O57" i="6"/>
  <c r="N57" i="6"/>
  <c r="O56" i="6"/>
  <c r="N56" i="6"/>
  <c r="M52" i="6"/>
  <c r="L52" i="6" s="1"/>
  <c r="M51" i="6"/>
  <c r="O47" i="6"/>
  <c r="N47" i="6"/>
  <c r="M47" i="6"/>
  <c r="O46" i="6"/>
  <c r="N46" i="6"/>
  <c r="M46" i="6"/>
  <c r="O45" i="6"/>
  <c r="N45" i="6"/>
  <c r="M45" i="6"/>
  <c r="O42" i="6"/>
  <c r="N42" i="6"/>
  <c r="M42" i="6"/>
  <c r="O39" i="6"/>
  <c r="N39" i="6"/>
  <c r="M39" i="6"/>
  <c r="J63" i="6"/>
  <c r="J65" i="6"/>
  <c r="K65" i="6"/>
  <c r="I60" i="6"/>
  <c r="I66" i="6"/>
  <c r="I68" i="6"/>
  <c r="I69" i="6"/>
  <c r="J56" i="6"/>
  <c r="J57" i="6"/>
  <c r="J58" i="6"/>
  <c r="J60" i="6"/>
  <c r="J61" i="6"/>
  <c r="J64" i="6"/>
  <c r="J66" i="6"/>
  <c r="J68" i="6"/>
  <c r="J69" i="6"/>
  <c r="K56" i="6"/>
  <c r="K57" i="6"/>
  <c r="K58" i="6"/>
  <c r="K59" i="6"/>
  <c r="H59" i="6" s="1"/>
  <c r="K60" i="6"/>
  <c r="K61" i="6"/>
  <c r="K64" i="6"/>
  <c r="K66" i="6"/>
  <c r="K68" i="6"/>
  <c r="K69" i="6"/>
  <c r="I47" i="6"/>
  <c r="J47" i="6"/>
  <c r="K47" i="6"/>
  <c r="I46" i="6"/>
  <c r="J46" i="6"/>
  <c r="I45" i="6"/>
  <c r="J45" i="6"/>
  <c r="K45" i="6"/>
  <c r="J42" i="6"/>
  <c r="J39" i="6"/>
  <c r="K39" i="6"/>
  <c r="I94" i="6"/>
  <c r="J89" i="6"/>
  <c r="J81" i="6"/>
  <c r="K42" i="6"/>
  <c r="K46" i="6"/>
  <c r="H61" i="6" l="1"/>
  <c r="N41" i="6"/>
  <c r="N38" i="6" s="1"/>
  <c r="L68" i="6"/>
  <c r="H60" i="6"/>
  <c r="H47" i="6"/>
  <c r="L47" i="6"/>
  <c r="L94" i="6"/>
  <c r="L93" i="6" s="1"/>
  <c r="M93" i="6"/>
  <c r="H94" i="6"/>
  <c r="H93" i="6" s="1"/>
  <c r="I93" i="6"/>
  <c r="L89" i="6"/>
  <c r="M87" i="6"/>
  <c r="L82" i="6"/>
  <c r="N79" i="6"/>
  <c r="L81" i="6"/>
  <c r="H89" i="6"/>
  <c r="J79" i="6"/>
  <c r="H81" i="6"/>
  <c r="M74" i="6"/>
  <c r="L75" i="6"/>
  <c r="L74" i="6" s="1"/>
  <c r="L72" i="6"/>
  <c r="J67" i="6"/>
  <c r="H65" i="6"/>
  <c r="N55" i="6"/>
  <c r="H58" i="6"/>
  <c r="H68" i="6"/>
  <c r="O55" i="6"/>
  <c r="L58" i="6"/>
  <c r="N62" i="6"/>
  <c r="L66" i="6"/>
  <c r="N67" i="6"/>
  <c r="K67" i="6"/>
  <c r="H64" i="6"/>
  <c r="H66" i="6"/>
  <c r="I62" i="6"/>
  <c r="L60" i="6"/>
  <c r="L65" i="6"/>
  <c r="O67" i="6"/>
  <c r="M67" i="6"/>
  <c r="L69" i="6"/>
  <c r="I67" i="6"/>
  <c r="H69" i="6"/>
  <c r="J62" i="6"/>
  <c r="K55" i="6"/>
  <c r="H57" i="6"/>
  <c r="J55" i="6"/>
  <c r="H56" i="6"/>
  <c r="M50" i="6"/>
  <c r="L51" i="6"/>
  <c r="L50" i="6" s="1"/>
  <c r="H46" i="6"/>
  <c r="O41" i="6"/>
  <c r="O38" i="6" s="1"/>
  <c r="L46" i="6"/>
  <c r="K41" i="6"/>
  <c r="K38" i="6" s="1"/>
  <c r="H39" i="6"/>
  <c r="J41" i="6"/>
  <c r="J38" i="6" s="1"/>
  <c r="H42" i="6"/>
  <c r="L45" i="6"/>
  <c r="L42" i="6"/>
  <c r="M41" i="6"/>
  <c r="M38" i="6" s="1"/>
  <c r="L39" i="6"/>
  <c r="H45" i="6"/>
  <c r="I41" i="6"/>
  <c r="I38" i="6" s="1"/>
  <c r="N54" i="6" l="1"/>
  <c r="H67" i="6"/>
  <c r="L67" i="6"/>
  <c r="L41" i="6"/>
  <c r="L38" i="6" s="1"/>
  <c r="I54" i="6"/>
  <c r="H55" i="6"/>
  <c r="J54" i="6"/>
  <c r="H41" i="6"/>
  <c r="H38" i="6" s="1"/>
  <c r="I177" i="6" l="1"/>
  <c r="I150" i="6"/>
  <c r="I149" i="6"/>
  <c r="H149" i="6" s="1"/>
  <c r="I147" i="6"/>
  <c r="I146" i="6"/>
  <c r="H146" i="6" s="1"/>
  <c r="I142" i="6"/>
  <c r="J137" i="6"/>
  <c r="I137" i="6"/>
  <c r="I136" i="6"/>
  <c r="I135" i="6"/>
  <c r="H135" i="6" s="1"/>
  <c r="I132" i="6"/>
  <c r="I129" i="6"/>
  <c r="H129" i="6" s="1"/>
  <c r="I124" i="6"/>
  <c r="I122" i="6"/>
  <c r="I98" i="6"/>
  <c r="H137" i="6" l="1"/>
  <c r="I179" i="6"/>
  <c r="U178" i="2"/>
  <c r="T178" i="2" s="1"/>
  <c r="H142" i="6"/>
  <c r="H124" i="6"/>
  <c r="H122" i="6"/>
  <c r="I178" i="6" l="1"/>
  <c r="F177" i="6"/>
  <c r="G177" i="6"/>
  <c r="E177" i="6"/>
  <c r="F120" i="6"/>
  <c r="G120" i="6"/>
  <c r="E120" i="6"/>
  <c r="F118" i="6"/>
  <c r="G118" i="6"/>
  <c r="E118" i="6"/>
  <c r="F114" i="6"/>
  <c r="G114" i="6"/>
  <c r="E114" i="6"/>
  <c r="F111" i="6"/>
  <c r="G111" i="6"/>
  <c r="E111" i="6"/>
  <c r="F105" i="6"/>
  <c r="G105" i="6"/>
  <c r="E105" i="6"/>
  <c r="F102" i="6"/>
  <c r="G102" i="6"/>
  <c r="F98" i="6"/>
  <c r="G98" i="6"/>
  <c r="E98" i="6"/>
  <c r="D177" i="6" l="1"/>
  <c r="D114" i="6"/>
  <c r="G99" i="6"/>
  <c r="F108" i="6"/>
  <c r="F99" i="6"/>
  <c r="D102" i="6"/>
  <c r="D120" i="6"/>
  <c r="D98" i="6"/>
  <c r="E108" i="6"/>
  <c r="D111" i="6"/>
  <c r="D108" i="6" s="1"/>
  <c r="E99" i="6"/>
  <c r="D105" i="6"/>
  <c r="G108" i="6"/>
  <c r="D118" i="6"/>
  <c r="F97" i="6" l="1"/>
  <c r="D99" i="6"/>
  <c r="D97" i="6" s="1"/>
  <c r="G97" i="6"/>
  <c r="E97" i="6"/>
  <c r="M135" i="6" l="1"/>
  <c r="L135" i="6" s="1"/>
  <c r="M179" i="6"/>
  <c r="O177" i="6"/>
  <c r="M177" i="6"/>
  <c r="N151" i="6"/>
  <c r="L151" i="6" s="1"/>
  <c r="N150" i="6"/>
  <c r="M150" i="6"/>
  <c r="M149" i="6"/>
  <c r="L149" i="6" s="1"/>
  <c r="M148" i="6"/>
  <c r="L148" i="6" s="1"/>
  <c r="N147" i="6"/>
  <c r="M147" i="6"/>
  <c r="M146" i="6"/>
  <c r="L146" i="6" s="1"/>
  <c r="M145" i="6"/>
  <c r="L145" i="6" s="1"/>
  <c r="M144" i="6"/>
  <c r="L144" i="6" s="1"/>
  <c r="M143" i="6"/>
  <c r="L143" i="6" s="1"/>
  <c r="M142" i="6"/>
  <c r="M139" i="6"/>
  <c r="L139" i="6" s="1"/>
  <c r="M138" i="6"/>
  <c r="L138" i="6" s="1"/>
  <c r="N137" i="6"/>
  <c r="M137" i="6"/>
  <c r="M132" i="6"/>
  <c r="M129" i="6"/>
  <c r="L129" i="6" s="1"/>
  <c r="N124" i="6"/>
  <c r="M122" i="6"/>
  <c r="O120" i="6"/>
  <c r="N120" i="6"/>
  <c r="M120" i="6"/>
  <c r="O118" i="6"/>
  <c r="N118" i="6"/>
  <c r="O114" i="6"/>
  <c r="O111" i="6"/>
  <c r="O105" i="6"/>
  <c r="O102" i="6"/>
  <c r="O98" i="6"/>
  <c r="N98" i="6"/>
  <c r="K179" i="6"/>
  <c r="K178" i="6" s="1"/>
  <c r="J150" i="6"/>
  <c r="H150" i="6" s="1"/>
  <c r="J147" i="6"/>
  <c r="I148" i="6"/>
  <c r="H148" i="6" s="1"/>
  <c r="I145" i="6"/>
  <c r="H145" i="6" s="1"/>
  <c r="J118" i="6"/>
  <c r="K118" i="6"/>
  <c r="J114" i="6"/>
  <c r="K114" i="6"/>
  <c r="I105" i="6"/>
  <c r="J105" i="6"/>
  <c r="K105" i="6"/>
  <c r="I102" i="6"/>
  <c r="J102" i="6"/>
  <c r="K102" i="6"/>
  <c r="K177" i="6"/>
  <c r="J151" i="6"/>
  <c r="H151" i="6" s="1"/>
  <c r="I143" i="6"/>
  <c r="I144" i="6"/>
  <c r="H144" i="6" s="1"/>
  <c r="J132" i="6"/>
  <c r="I138" i="6"/>
  <c r="I139" i="6"/>
  <c r="H139" i="6" s="1"/>
  <c r="J98" i="6"/>
  <c r="K98" i="6"/>
  <c r="I111" i="6"/>
  <c r="J111" i="6"/>
  <c r="K111" i="6"/>
  <c r="J120" i="6"/>
  <c r="K120" i="6"/>
  <c r="N140" i="6" l="1"/>
  <c r="L147" i="6"/>
  <c r="L150" i="6"/>
  <c r="J99" i="6"/>
  <c r="K108" i="6"/>
  <c r="M178" i="6"/>
  <c r="M141" i="6"/>
  <c r="M140" i="6" s="1"/>
  <c r="L142" i="6"/>
  <c r="L141" i="6" s="1"/>
  <c r="L140" i="6" s="1"/>
  <c r="J140" i="6"/>
  <c r="H147" i="6"/>
  <c r="H143" i="6"/>
  <c r="H141" i="6" s="1"/>
  <c r="I141" i="6"/>
  <c r="I140" i="6" s="1"/>
  <c r="L137" i="6"/>
  <c r="L132" i="6"/>
  <c r="H138" i="6"/>
  <c r="H132" i="6"/>
  <c r="L122" i="6"/>
  <c r="K99" i="6"/>
  <c r="O99" i="6"/>
  <c r="H120" i="6"/>
  <c r="O108" i="6"/>
  <c r="L120" i="6"/>
  <c r="U115" i="2"/>
  <c r="I114" i="6"/>
  <c r="H114" i="6" s="1"/>
  <c r="H111" i="6"/>
  <c r="H105" i="6"/>
  <c r="H102" i="6"/>
  <c r="I99" i="6"/>
  <c r="H98" i="6"/>
  <c r="K97" i="6" l="1"/>
  <c r="H140" i="6"/>
  <c r="O97" i="6"/>
  <c r="U114" i="2"/>
  <c r="T115" i="2"/>
  <c r="T114" i="2" s="1"/>
  <c r="T97" i="2" s="1"/>
  <c r="H99" i="6"/>
  <c r="I166" i="6" l="1"/>
  <c r="N166" i="6"/>
  <c r="O166" i="6"/>
  <c r="M166" i="6"/>
  <c r="M154" i="6"/>
  <c r="L166" i="6" l="1"/>
  <c r="M64" i="6"/>
  <c r="L64" i="6" l="1"/>
  <c r="M62" i="6"/>
  <c r="E166" i="6" l="1"/>
  <c r="J166" i="6" l="1"/>
  <c r="K166" i="6"/>
  <c r="H166" i="6" l="1"/>
  <c r="I171" i="6"/>
  <c r="N171" i="6" l="1"/>
  <c r="O171" i="6"/>
  <c r="M171" i="6"/>
  <c r="F171" i="6"/>
  <c r="G171" i="6"/>
  <c r="E171" i="6"/>
  <c r="J171" i="6"/>
  <c r="K171" i="6"/>
  <c r="N170" i="6"/>
  <c r="O170" i="6"/>
  <c r="M170" i="6"/>
  <c r="J170" i="6"/>
  <c r="K170" i="6"/>
  <c r="I170" i="6"/>
  <c r="F170" i="6"/>
  <c r="G170" i="6"/>
  <c r="E170" i="6"/>
  <c r="G165" i="6"/>
  <c r="E165" i="6"/>
  <c r="N161" i="6"/>
  <c r="O161" i="6"/>
  <c r="M161" i="6"/>
  <c r="F161" i="6"/>
  <c r="G161" i="6"/>
  <c r="E161" i="6"/>
  <c r="N163" i="6"/>
  <c r="O163" i="6"/>
  <c r="M163" i="6"/>
  <c r="J163" i="6"/>
  <c r="K163" i="6"/>
  <c r="I163" i="6"/>
  <c r="F163" i="6"/>
  <c r="G163" i="6"/>
  <c r="E163" i="6"/>
  <c r="J161" i="6"/>
  <c r="K161" i="6"/>
  <c r="I161" i="6"/>
  <c r="N154" i="6"/>
  <c r="O154" i="6"/>
  <c r="J154" i="6"/>
  <c r="K154" i="6"/>
  <c r="I154" i="6"/>
  <c r="H171" i="6" l="1"/>
  <c r="L161" i="6"/>
  <c r="H161" i="6"/>
  <c r="D161" i="6"/>
  <c r="H170" i="6"/>
  <c r="D170" i="6"/>
  <c r="D163" i="6"/>
  <c r="H154" i="6"/>
  <c r="L154" i="6"/>
  <c r="L163" i="6"/>
  <c r="L171" i="6"/>
  <c r="H163" i="6"/>
  <c r="L170" i="6"/>
  <c r="D171" i="6"/>
  <c r="N164" i="6"/>
  <c r="O164" i="6"/>
  <c r="M164" i="6"/>
  <c r="J164" i="6"/>
  <c r="K164" i="6"/>
  <c r="I164" i="6"/>
  <c r="F164" i="6"/>
  <c r="G164" i="6"/>
  <c r="E164" i="6"/>
  <c r="N159" i="6"/>
  <c r="O159" i="6"/>
  <c r="M159" i="6"/>
  <c r="F159" i="6"/>
  <c r="G159" i="6"/>
  <c r="E159" i="6"/>
  <c r="J159" i="6"/>
  <c r="K159" i="6"/>
  <c r="I159" i="6"/>
  <c r="F166" i="6"/>
  <c r="G166" i="6"/>
  <c r="H159" i="6" l="1"/>
  <c r="D164" i="6"/>
  <c r="G162" i="6"/>
  <c r="L159" i="6"/>
  <c r="L164" i="6"/>
  <c r="D166" i="6"/>
  <c r="D159" i="6"/>
  <c r="H164" i="6"/>
  <c r="E162" i="6"/>
  <c r="I172" i="6" l="1"/>
  <c r="I73" i="6"/>
  <c r="I71" i="6" l="1"/>
  <c r="I70" i="6" s="1"/>
  <c r="F179" i="6" l="1"/>
  <c r="F176" i="6"/>
  <c r="G176" i="6"/>
  <c r="E176" i="6"/>
  <c r="F175" i="6"/>
  <c r="G175" i="6"/>
  <c r="E175" i="6"/>
  <c r="F174" i="6"/>
  <c r="F173" i="6" s="1"/>
  <c r="G174" i="6"/>
  <c r="G173" i="6" s="1"/>
  <c r="E174" i="6"/>
  <c r="F172" i="6"/>
  <c r="G172" i="6"/>
  <c r="E172" i="6"/>
  <c r="F169" i="6"/>
  <c r="G169" i="6"/>
  <c r="E169" i="6"/>
  <c r="F168" i="6"/>
  <c r="G168" i="6"/>
  <c r="E168" i="6"/>
  <c r="F165" i="6"/>
  <c r="F160" i="6"/>
  <c r="G160" i="6"/>
  <c r="E160" i="6"/>
  <c r="F158" i="6"/>
  <c r="G158" i="6"/>
  <c r="F156" i="6"/>
  <c r="G156" i="6"/>
  <c r="E156" i="6"/>
  <c r="F154" i="6"/>
  <c r="G154" i="6"/>
  <c r="E154" i="6"/>
  <c r="E136" i="6"/>
  <c r="G125" i="6"/>
  <c r="F73" i="6"/>
  <c r="F71" i="6" s="1"/>
  <c r="F70" i="6" s="1"/>
  <c r="G73" i="6"/>
  <c r="G71" i="6" s="1"/>
  <c r="G70" i="6" s="1"/>
  <c r="E73" i="6"/>
  <c r="E61" i="6"/>
  <c r="E49" i="6"/>
  <c r="D169" i="6" l="1"/>
  <c r="D176" i="6"/>
  <c r="F157" i="6"/>
  <c r="D160" i="6"/>
  <c r="D175" i="6"/>
  <c r="F178" i="6"/>
  <c r="D179" i="6"/>
  <c r="D178" i="6" s="1"/>
  <c r="D73" i="6"/>
  <c r="D71" i="6" s="1"/>
  <c r="D70" i="6" s="1"/>
  <c r="E71" i="6"/>
  <c r="E70" i="6" s="1"/>
  <c r="D49" i="6"/>
  <c r="D48" i="6" s="1"/>
  <c r="E48" i="6"/>
  <c r="D136" i="6"/>
  <c r="D133" i="6" s="1"/>
  <c r="D131" i="6" s="1"/>
  <c r="E133" i="6"/>
  <c r="E131" i="6" s="1"/>
  <c r="D61" i="6"/>
  <c r="D54" i="6" s="1"/>
  <c r="E54" i="6"/>
  <c r="E153" i="6"/>
  <c r="D154" i="6"/>
  <c r="D165" i="6"/>
  <c r="D162" i="6" s="1"/>
  <c r="F162" i="6"/>
  <c r="G153" i="6"/>
  <c r="D168" i="6"/>
  <c r="D167" i="6" s="1"/>
  <c r="E167" i="6"/>
  <c r="F153" i="6"/>
  <c r="E158" i="6"/>
  <c r="G167" i="6"/>
  <c r="E173" i="6"/>
  <c r="D174" i="6"/>
  <c r="D173" i="6" s="1"/>
  <c r="D156" i="6"/>
  <c r="G157" i="6"/>
  <c r="F167" i="6"/>
  <c r="D172" i="6"/>
  <c r="G152" i="6" l="1"/>
  <c r="E157" i="6"/>
  <c r="E152" i="6" s="1"/>
  <c r="D158" i="6"/>
  <c r="D157" i="6" s="1"/>
  <c r="F152" i="6"/>
  <c r="D153" i="6"/>
  <c r="D152" i="6" l="1"/>
  <c r="N176" i="6" l="1"/>
  <c r="O176" i="6"/>
  <c r="J176" i="6"/>
  <c r="K176" i="6"/>
  <c r="O175" i="6" l="1"/>
  <c r="N175" i="6"/>
  <c r="M175" i="6"/>
  <c r="O174" i="6"/>
  <c r="O173" i="6" s="1"/>
  <c r="N174" i="6"/>
  <c r="N173" i="6" s="1"/>
  <c r="O172" i="6"/>
  <c r="N172" i="6"/>
  <c r="M172" i="6"/>
  <c r="O169" i="6"/>
  <c r="N169" i="6"/>
  <c r="M169" i="6"/>
  <c r="O168" i="6"/>
  <c r="N168" i="6"/>
  <c r="M168" i="6"/>
  <c r="O160" i="6"/>
  <c r="N160" i="6"/>
  <c r="M160" i="6"/>
  <c r="O158" i="6"/>
  <c r="N158" i="6"/>
  <c r="M158" i="6"/>
  <c r="O156" i="6"/>
  <c r="O153" i="6" s="1"/>
  <c r="N156" i="6"/>
  <c r="N153" i="6" s="1"/>
  <c r="M156" i="6"/>
  <c r="M136" i="6"/>
  <c r="O125" i="6"/>
  <c r="O73" i="6"/>
  <c r="O71" i="6" s="1"/>
  <c r="O70" i="6" s="1"/>
  <c r="N73" i="6"/>
  <c r="N71" i="6" s="1"/>
  <c r="N70" i="6" s="1"/>
  <c r="M73" i="6"/>
  <c r="M61" i="6"/>
  <c r="M59" i="6"/>
  <c r="L59" i="6" s="1"/>
  <c r="M57" i="6"/>
  <c r="L57" i="6" s="1"/>
  <c r="M56" i="6"/>
  <c r="M49" i="6"/>
  <c r="J174" i="6"/>
  <c r="K174" i="6"/>
  <c r="K173" i="6" s="1"/>
  <c r="I175" i="6"/>
  <c r="J175" i="6"/>
  <c r="K175" i="6"/>
  <c r="J73" i="6"/>
  <c r="I156" i="6"/>
  <c r="J156" i="6"/>
  <c r="J153" i="6" s="1"/>
  <c r="K156" i="6"/>
  <c r="K153" i="6" s="1"/>
  <c r="I158" i="6"/>
  <c r="J158" i="6"/>
  <c r="K158" i="6"/>
  <c r="I160" i="6"/>
  <c r="J160" i="6"/>
  <c r="K160" i="6"/>
  <c r="I168" i="6"/>
  <c r="J168" i="6"/>
  <c r="K168" i="6"/>
  <c r="I169" i="6"/>
  <c r="J169" i="6"/>
  <c r="K169" i="6"/>
  <c r="J172" i="6"/>
  <c r="K172" i="6"/>
  <c r="K125" i="6"/>
  <c r="K73" i="6"/>
  <c r="K71" i="6" s="1"/>
  <c r="K70" i="6" s="1"/>
  <c r="K157" i="6" l="1"/>
  <c r="J157" i="6"/>
  <c r="N167" i="6"/>
  <c r="L172" i="6"/>
  <c r="K167" i="6"/>
  <c r="N157" i="6"/>
  <c r="J71" i="6"/>
  <c r="J70" i="6" s="1"/>
  <c r="H73" i="6"/>
  <c r="H71" i="6" s="1"/>
  <c r="H70" i="6" s="1"/>
  <c r="L73" i="6"/>
  <c r="L71" i="6" s="1"/>
  <c r="L70" i="6" s="1"/>
  <c r="M71" i="6"/>
  <c r="M70" i="6" s="1"/>
  <c r="L49" i="6"/>
  <c r="L48" i="6" s="1"/>
  <c r="M48" i="6"/>
  <c r="L56" i="6"/>
  <c r="L55" i="6" s="1"/>
  <c r="M55" i="6"/>
  <c r="M54" i="6" s="1"/>
  <c r="L61" i="6"/>
  <c r="H168" i="6"/>
  <c r="I167" i="6"/>
  <c r="L156" i="6"/>
  <c r="L153" i="6" s="1"/>
  <c r="M153" i="6"/>
  <c r="H169" i="6"/>
  <c r="H156" i="6"/>
  <c r="H153" i="6" s="1"/>
  <c r="I153" i="6"/>
  <c r="O157" i="6"/>
  <c r="O167" i="6"/>
  <c r="H172" i="6"/>
  <c r="I157" i="6"/>
  <c r="H158" i="6"/>
  <c r="H175" i="6"/>
  <c r="J173" i="6"/>
  <c r="L160" i="6"/>
  <c r="L169" i="6"/>
  <c r="J167" i="6"/>
  <c r="H160" i="6"/>
  <c r="L158" i="6"/>
  <c r="M157" i="6"/>
  <c r="M167" i="6"/>
  <c r="L168" i="6"/>
  <c r="L175" i="6"/>
  <c r="L167" i="6" l="1"/>
  <c r="H167" i="6"/>
  <c r="H157" i="6"/>
  <c r="L157" i="6"/>
  <c r="M165" i="6" l="1"/>
  <c r="I165" i="6"/>
  <c r="M162" i="6" l="1"/>
  <c r="I162" i="6"/>
  <c r="I176" i="6" l="1"/>
  <c r="I174" i="6"/>
  <c r="I134" i="6"/>
  <c r="I83" i="6"/>
  <c r="H83" i="6" l="1"/>
  <c r="H79" i="6" s="1"/>
  <c r="I79" i="6"/>
  <c r="I78" i="6" s="1"/>
  <c r="I133" i="6"/>
  <c r="I131" i="6" s="1"/>
  <c r="H134" i="6"/>
  <c r="I173" i="6"/>
  <c r="I152" i="6" s="1"/>
  <c r="H174" i="6"/>
  <c r="H173" i="6" s="1"/>
  <c r="H176" i="6"/>
  <c r="M176" i="6" l="1"/>
  <c r="L176" i="6" l="1"/>
  <c r="M174" i="6" l="1"/>
  <c r="M134" i="6"/>
  <c r="N88" i="6"/>
  <c r="M83" i="6"/>
  <c r="J88" i="6"/>
  <c r="L88" i="6" l="1"/>
  <c r="L87" i="6" s="1"/>
  <c r="N87" i="6"/>
  <c r="N78" i="6" s="1"/>
  <c r="L83" i="6"/>
  <c r="L79" i="6" s="1"/>
  <c r="M79" i="6"/>
  <c r="M78" i="6" s="1"/>
  <c r="L134" i="6"/>
  <c r="M133" i="6"/>
  <c r="M131" i="6" s="1"/>
  <c r="H88" i="6"/>
  <c r="H87" i="6" s="1"/>
  <c r="H78" i="6" s="1"/>
  <c r="J87" i="6"/>
  <c r="J78" i="6" s="1"/>
  <c r="M173" i="6"/>
  <c r="M152" i="6" s="1"/>
  <c r="L174" i="6"/>
  <c r="L173" i="6" s="1"/>
  <c r="L78" i="6" l="1"/>
  <c r="I110" i="6" l="1"/>
  <c r="I108" i="6" s="1"/>
  <c r="O165" i="6" l="1"/>
  <c r="K165" i="6"/>
  <c r="O162" i="6" l="1"/>
  <c r="O152" i="6" s="1"/>
  <c r="K162" i="6"/>
  <c r="K152" i="6" s="1"/>
  <c r="I128" i="6" l="1"/>
  <c r="H128" i="6" s="1"/>
  <c r="F126" i="6" l="1"/>
  <c r="G126" i="6"/>
  <c r="G123" i="6" s="1"/>
  <c r="G121" i="6" s="1"/>
  <c r="O126" i="6" l="1"/>
  <c r="O123" i="6" s="1"/>
  <c r="O121" i="6" s="1"/>
  <c r="N126" i="6"/>
  <c r="O63" i="6"/>
  <c r="K63" i="6"/>
  <c r="J126" i="6"/>
  <c r="K126" i="6"/>
  <c r="K123" i="6" s="1"/>
  <c r="K121" i="6" s="1"/>
  <c r="H63" i="6" l="1"/>
  <c r="H62" i="6" s="1"/>
  <c r="H54" i="6" s="1"/>
  <c r="K62" i="6"/>
  <c r="K54" i="6" s="1"/>
  <c r="O62" i="6"/>
  <c r="O54" i="6" s="1"/>
  <c r="L63" i="6"/>
  <c r="L62" i="6" s="1"/>
  <c r="L54" i="6" s="1"/>
  <c r="E15" i="6" l="1"/>
  <c r="N14" i="6" l="1"/>
  <c r="O14" i="6"/>
  <c r="M14" i="6"/>
  <c r="J14" i="6"/>
  <c r="K14" i="6"/>
  <c r="I14" i="6"/>
  <c r="F14" i="6"/>
  <c r="G14" i="6"/>
  <c r="E14" i="6"/>
  <c r="N12" i="6"/>
  <c r="O12" i="6"/>
  <c r="M12" i="6"/>
  <c r="K12" i="6"/>
  <c r="J12" i="6"/>
  <c r="I12" i="6"/>
  <c r="G12" i="6"/>
  <c r="F12" i="6"/>
  <c r="E12" i="6"/>
  <c r="D14" i="6" l="1"/>
  <c r="L12" i="6"/>
  <c r="H12" i="6"/>
  <c r="L14" i="6"/>
  <c r="D12" i="6"/>
  <c r="H14" i="6"/>
  <c r="I23" i="6" l="1"/>
  <c r="I22" i="6"/>
  <c r="I21" i="6"/>
  <c r="I20" i="6"/>
  <c r="I19" i="6"/>
  <c r="I18" i="6"/>
  <c r="I17" i="6"/>
  <c r="I15" i="6"/>
  <c r="I13" i="6"/>
  <c r="I11" i="6" l="1"/>
  <c r="I16" i="6"/>
  <c r="I126" i="6"/>
  <c r="U126" i="2"/>
  <c r="I10" i="6" l="1"/>
  <c r="U122" i="2"/>
  <c r="U120" i="2" s="1"/>
  <c r="T126" i="2"/>
  <c r="T122" i="2" s="1"/>
  <c r="T120" i="2" s="1"/>
  <c r="H126" i="6"/>
  <c r="E126" i="6"/>
  <c r="D126" i="6" s="1"/>
  <c r="F125" i="6"/>
  <c r="E125" i="6"/>
  <c r="E123" i="6" l="1"/>
  <c r="E121" i="6" s="1"/>
  <c r="D125" i="6"/>
  <c r="D123" i="6" s="1"/>
  <c r="D121" i="6" s="1"/>
  <c r="F123" i="6"/>
  <c r="F121" i="6" s="1"/>
  <c r="F23" i="6" l="1"/>
  <c r="G23" i="6"/>
  <c r="E23" i="6"/>
  <c r="F22" i="6"/>
  <c r="G22" i="6"/>
  <c r="E22" i="6"/>
  <c r="F21" i="6"/>
  <c r="G21" i="6"/>
  <c r="E21" i="6"/>
  <c r="F20" i="6"/>
  <c r="G20" i="6"/>
  <c r="E20" i="6"/>
  <c r="F19" i="6"/>
  <c r="G19" i="6"/>
  <c r="E19" i="6"/>
  <c r="F18" i="6"/>
  <c r="G18" i="6"/>
  <c r="E18" i="6"/>
  <c r="F17" i="6"/>
  <c r="G17" i="6"/>
  <c r="E17" i="6"/>
  <c r="F15" i="6"/>
  <c r="G15" i="6"/>
  <c r="F13" i="6"/>
  <c r="G13" i="6"/>
  <c r="E13" i="6"/>
  <c r="D19" i="6" l="1"/>
  <c r="D23" i="6"/>
  <c r="F11" i="6"/>
  <c r="G16" i="6"/>
  <c r="D20" i="6"/>
  <c r="F16" i="6"/>
  <c r="D13" i="6"/>
  <c r="E11" i="6"/>
  <c r="D15" i="6"/>
  <c r="D18" i="6"/>
  <c r="D22" i="6"/>
  <c r="G11" i="6"/>
  <c r="G10" i="6" s="1"/>
  <c r="G8" i="6" s="1"/>
  <c r="B13" i="7" s="1"/>
  <c r="D17" i="6"/>
  <c r="E16" i="6"/>
  <c r="D21" i="6"/>
  <c r="N21" i="6"/>
  <c r="O21" i="6"/>
  <c r="M21" i="6"/>
  <c r="J21" i="6"/>
  <c r="K21" i="6"/>
  <c r="F10" i="6" l="1"/>
  <c r="F8" i="6" s="1"/>
  <c r="B9" i="7" s="1"/>
  <c r="D16" i="6"/>
  <c r="H21" i="6"/>
  <c r="L21" i="6"/>
  <c r="I34" i="7"/>
  <c r="B14" i="7"/>
  <c r="E10" i="6"/>
  <c r="E8" i="6" s="1"/>
  <c r="D11" i="6"/>
  <c r="B10" i="7"/>
  <c r="I33" i="7" l="1"/>
  <c r="D37" i="9"/>
  <c r="D10" i="6"/>
  <c r="B5" i="7"/>
  <c r="D8" i="6"/>
  <c r="B6" i="7" l="1"/>
  <c r="I32" i="7"/>
  <c r="I38" i="7" s="1"/>
  <c r="I39" i="7" s="1"/>
  <c r="B22" i="7"/>
  <c r="B23" i="7" s="1"/>
  <c r="B17" i="7"/>
  <c r="B18" i="7" s="1"/>
  <c r="J13" i="6" l="1"/>
  <c r="K13" i="6"/>
  <c r="M13" i="6"/>
  <c r="N13" i="6"/>
  <c r="O13" i="6"/>
  <c r="J15" i="6"/>
  <c r="K15" i="6"/>
  <c r="M15" i="6"/>
  <c r="N15" i="6"/>
  <c r="O15" i="6"/>
  <c r="J17" i="6"/>
  <c r="K17" i="6"/>
  <c r="M17" i="6"/>
  <c r="N17" i="6"/>
  <c r="O17" i="6"/>
  <c r="J18" i="6"/>
  <c r="K18" i="6"/>
  <c r="M18" i="6"/>
  <c r="N18" i="6"/>
  <c r="O18" i="6"/>
  <c r="K19" i="6"/>
  <c r="M19" i="6"/>
  <c r="O19" i="6"/>
  <c r="J20" i="6"/>
  <c r="K20" i="6"/>
  <c r="M20" i="6"/>
  <c r="N20" i="6"/>
  <c r="O20" i="6"/>
  <c r="J22" i="6"/>
  <c r="K22" i="6"/>
  <c r="M22" i="6"/>
  <c r="N22" i="6"/>
  <c r="O22" i="6"/>
  <c r="J23" i="6"/>
  <c r="K23" i="6"/>
  <c r="M23" i="6"/>
  <c r="N23" i="6"/>
  <c r="O23" i="6"/>
  <c r="M128" i="6"/>
  <c r="L128" i="6" s="1"/>
  <c r="M126" i="6"/>
  <c r="L126" i="6" s="1"/>
  <c r="O11" i="6" l="1"/>
  <c r="L22" i="6"/>
  <c r="L17" i="6"/>
  <c r="M16" i="6"/>
  <c r="J11" i="6"/>
  <c r="H13" i="6"/>
  <c r="H23" i="6"/>
  <c r="L20" i="6"/>
  <c r="H18" i="6"/>
  <c r="K16" i="6"/>
  <c r="L15" i="6"/>
  <c r="N11" i="6"/>
  <c r="H22" i="6"/>
  <c r="O16" i="6"/>
  <c r="O10" i="6" s="1"/>
  <c r="O8" i="6" s="1"/>
  <c r="D13" i="7" s="1"/>
  <c r="H17" i="6"/>
  <c r="L13" i="6"/>
  <c r="M11" i="6"/>
  <c r="L23" i="6"/>
  <c r="H20" i="6"/>
  <c r="L18" i="6"/>
  <c r="H15" i="6"/>
  <c r="K11" i="6"/>
  <c r="K10" i="6" s="1"/>
  <c r="K8" i="6" s="1"/>
  <c r="C13" i="7" s="1"/>
  <c r="M10" i="6" l="1"/>
  <c r="L11" i="6"/>
  <c r="D14" i="7"/>
  <c r="K34" i="7"/>
  <c r="C14" i="7"/>
  <c r="J34" i="7"/>
  <c r="H11" i="6"/>
  <c r="J110" i="6" l="1"/>
  <c r="H110" i="6" l="1"/>
  <c r="H108" i="6" s="1"/>
  <c r="J108" i="6"/>
  <c r="J97" i="6" s="1"/>
  <c r="N165" i="6" l="1"/>
  <c r="J165" i="6"/>
  <c r="N162" i="6" l="1"/>
  <c r="N152" i="6" s="1"/>
  <c r="L165" i="6"/>
  <c r="L162" i="6" s="1"/>
  <c r="L152" i="6" s="1"/>
  <c r="J162" i="6"/>
  <c r="J152" i="6" s="1"/>
  <c r="H165" i="6"/>
  <c r="H162" i="6" s="1"/>
  <c r="H152" i="6" s="1"/>
  <c r="J136" i="6" l="1"/>
  <c r="I130" i="6"/>
  <c r="H130" i="6" s="1"/>
  <c r="I127" i="6"/>
  <c r="H127" i="6" s="1"/>
  <c r="I125" i="6"/>
  <c r="I123" i="6" l="1"/>
  <c r="I121" i="6" s="1"/>
  <c r="J133" i="6"/>
  <c r="J131" i="6" s="1"/>
  <c r="H136" i="6"/>
  <c r="H133" i="6" s="1"/>
  <c r="H131" i="6" s="1"/>
  <c r="J19" i="6" l="1"/>
  <c r="N19" i="6"/>
  <c r="N179" i="6"/>
  <c r="N177" i="6"/>
  <c r="L177" i="6" s="1"/>
  <c r="N136" i="6"/>
  <c r="M130" i="6"/>
  <c r="L130" i="6" s="1"/>
  <c r="M127" i="6"/>
  <c r="L127" i="6" s="1"/>
  <c r="N125" i="6"/>
  <c r="N123" i="6" s="1"/>
  <c r="N121" i="6" s="1"/>
  <c r="M125" i="6"/>
  <c r="M124" i="6"/>
  <c r="L124" i="6" s="1"/>
  <c r="J179" i="6"/>
  <c r="J125" i="6"/>
  <c r="J177" i="6" l="1"/>
  <c r="H177" i="6" s="1"/>
  <c r="J178" i="6"/>
  <c r="H179" i="6"/>
  <c r="H178" i="6" s="1"/>
  <c r="N178" i="6"/>
  <c r="L179" i="6"/>
  <c r="L178" i="6" s="1"/>
  <c r="J123" i="6"/>
  <c r="J121" i="6" s="1"/>
  <c r="H125" i="6"/>
  <c r="H123" i="6" s="1"/>
  <c r="H121" i="6" s="1"/>
  <c r="L125" i="6"/>
  <c r="L123" i="6" s="1"/>
  <c r="L121" i="6" s="1"/>
  <c r="M123" i="6"/>
  <c r="M121" i="6" s="1"/>
  <c r="H19" i="6"/>
  <c r="H16" i="6" s="1"/>
  <c r="H10" i="6" s="1"/>
  <c r="J16" i="6"/>
  <c r="J10" i="6" s="1"/>
  <c r="L19" i="6"/>
  <c r="L16" i="6" s="1"/>
  <c r="L10" i="6" s="1"/>
  <c r="N16" i="6"/>
  <c r="N10" i="6" s="1"/>
  <c r="N133" i="6"/>
  <c r="N131" i="6" s="1"/>
  <c r="L136" i="6"/>
  <c r="L133" i="6" s="1"/>
  <c r="L131" i="6" s="1"/>
  <c r="J8" i="6" l="1"/>
  <c r="C9" i="7" l="1"/>
  <c r="J33" i="7" s="1"/>
  <c r="C10" i="7" l="1"/>
  <c r="E37" i="9"/>
  <c r="M117" i="6" l="1"/>
  <c r="L117" i="6" s="1"/>
  <c r="M116" i="6"/>
  <c r="M100" i="6"/>
  <c r="M115" i="6" l="1"/>
  <c r="L116" i="6"/>
  <c r="L115" i="6" s="1"/>
  <c r="L100" i="6"/>
  <c r="U101" i="2" l="1"/>
  <c r="T101" i="2" l="1"/>
  <c r="U99" i="2"/>
  <c r="M119" i="6" l="1"/>
  <c r="L119" i="6" s="1"/>
  <c r="N110" i="6"/>
  <c r="N111" i="6"/>
  <c r="N112" i="6"/>
  <c r="N113" i="6"/>
  <c r="N114" i="6"/>
  <c r="N101" i="6"/>
  <c r="N102" i="6"/>
  <c r="N103" i="6"/>
  <c r="N104" i="6"/>
  <c r="N105" i="6"/>
  <c r="N106" i="6"/>
  <c r="N107" i="6"/>
  <c r="M106" i="6" l="1"/>
  <c r="L106" i="6" s="1"/>
  <c r="N108" i="6"/>
  <c r="M105" i="6"/>
  <c r="L105" i="6" s="1"/>
  <c r="M101" i="6"/>
  <c r="M111" i="6"/>
  <c r="L111" i="6" s="1"/>
  <c r="M107" i="6"/>
  <c r="L107" i="6" s="1"/>
  <c r="M103" i="6"/>
  <c r="L103" i="6" s="1"/>
  <c r="M102" i="6"/>
  <c r="L102" i="6" s="1"/>
  <c r="M112" i="6"/>
  <c r="L112" i="6" s="1"/>
  <c r="M104" i="6"/>
  <c r="L104" i="6" s="1"/>
  <c r="M114" i="6"/>
  <c r="L114" i="6" s="1"/>
  <c r="M110" i="6"/>
  <c r="L110" i="6" s="1"/>
  <c r="M113" i="6"/>
  <c r="L113" i="6" s="1"/>
  <c r="M109" i="6"/>
  <c r="N99" i="6"/>
  <c r="L101" i="6" l="1"/>
  <c r="L99" i="6" s="1"/>
  <c r="M99" i="6"/>
  <c r="N97" i="6"/>
  <c r="N8" i="6" s="1"/>
  <c r="D9" i="7" s="1"/>
  <c r="F37" i="9" s="1"/>
  <c r="L109" i="6"/>
  <c r="L108" i="6" s="1"/>
  <c r="M108" i="6"/>
  <c r="K33" i="7" l="1"/>
  <c r="D10" i="7"/>
  <c r="M118" i="6" l="1"/>
  <c r="M98" i="6"/>
  <c r="L98" i="6" s="1"/>
  <c r="I118" i="6"/>
  <c r="H118" i="6" l="1"/>
  <c r="H97" i="6" s="1"/>
  <c r="I97" i="6"/>
  <c r="I8" i="6" s="1"/>
  <c r="L118" i="6"/>
  <c r="L97" i="6" s="1"/>
  <c r="M97" i="6"/>
  <c r="M8" i="6" s="1"/>
  <c r="D5" i="7" l="1"/>
  <c r="L8" i="6"/>
  <c r="C5" i="7"/>
  <c r="C17" i="7" s="1"/>
  <c r="H8" i="6"/>
  <c r="J32" i="7" l="1"/>
  <c r="J38" i="7" s="1"/>
  <c r="J39" i="7" s="1"/>
  <c r="C6" i="7"/>
  <c r="C22" i="7"/>
  <c r="C23" i="7" s="1"/>
  <c r="C18" i="7"/>
  <c r="D6" i="7"/>
  <c r="K32" i="7"/>
  <c r="K38" i="7" s="1"/>
  <c r="K39" i="7" s="1"/>
  <c r="D17" i="7"/>
  <c r="D18" i="7" s="1"/>
  <c r="D22" i="7"/>
  <c r="D23" i="7" s="1"/>
  <c r="U110" i="2" l="1"/>
  <c r="U107" i="2" l="1"/>
  <c r="U97" i="2" s="1"/>
  <c r="U8" i="2" s="1"/>
  <c r="T110" i="2"/>
  <c r="F5" i="3" l="1"/>
  <c r="T8" i="2"/>
  <c r="F17" i="3" l="1"/>
  <c r="F18" i="3" s="1"/>
  <c r="F6" i="3"/>
</calcChain>
</file>

<file path=xl/comments1.xml><?xml version="1.0" encoding="utf-8"?>
<comments xmlns="http://schemas.openxmlformats.org/spreadsheetml/2006/main">
  <authors>
    <author>kovacikova</author>
  </authors>
  <commentList>
    <comment ref="B28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športoviská zdravotné 8 500EUR
prenájom DK 4 000 EUR
najomné ZS 4 000 EUR
prenájom športovísk0 EUR
prenájom SH 1 000 EUR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podnik 2000 EUR
trovy  EUR
Stavebný  20 000 EUR 
výrub 400 EUR
maly znečist  150 EUR
rozkopávky 300 EUR
vjazd 200 EUR
parkovisko  EUR
2016
podnikatelia 400 EUR</t>
        </r>
      </text>
    </comment>
    <comment ref="B42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20 000 kult. podujatia
50 000 Elán</t>
        </r>
      </text>
    </comment>
    <comment ref="B52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poistné udalosti 3000 EUR
stavkove kancel 7000 EUR
videohry  125 000 EUR
rulety 2000 EUR
vecné bremená 3 000 EUR</t>
        </r>
      </text>
    </comment>
    <comment ref="B54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3 000,- ostatný príjem
4 200,- Nemčeková</t>
        </r>
      </text>
    </comment>
    <comment ref="D68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výdavky sú vyššie o:
824,- dopravné z roku 2015
3 398,- EUR asistent z roku 2015</t>
        </r>
      </text>
    </comment>
    <comment ref="B74" authorId="0" shapeId="0">
      <text>
        <r>
          <rPr>
            <b/>
            <sz val="9"/>
            <color indexed="81"/>
            <rFont val="Segoe UI"/>
            <charset val="1"/>
          </rPr>
          <t>kovacikova:</t>
        </r>
        <r>
          <rPr>
            <sz val="9"/>
            <color indexed="81"/>
            <rFont val="Segoe UI"/>
            <charset val="1"/>
          </rPr>
          <t xml:space="preserve">
Odpredaj bytov obchodnou verejnou súťažou na ul. Slnečnej a prevod bytov na ul. Narcisovej 17,19,21 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  <charset val="238"/>
          </rPr>
          <t>kovacikova:</t>
        </r>
        <r>
          <rPr>
            <sz val="9"/>
            <color indexed="81"/>
            <rFont val="Tahoma"/>
            <family val="2"/>
            <charset val="238"/>
          </rPr>
          <t xml:space="preserve">
náhodilé predaje pozemkov
55 tis. záhradky kupalisko
50 tis. zahradky jesenskeho</t>
        </r>
      </text>
    </comment>
    <comment ref="D83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6 580,15 OSS vratka (prog. 13)
823,60 cestovné (prog. 9)
3 398 asistent (prog. 9)
117,82 Nemčeková (prog. 13)
40 000 multifunkčné ihrisko ZŠ Krátka (prog. 9)
35 000 oprava strechy ZŠ Hollého (prog. 9)
288 000 DD (prog. 13)
3 795,73 chodníky (prog. 7)</t>
        </r>
      </text>
    </comment>
  </commentList>
</comments>
</file>

<file path=xl/comments2.xml><?xml version="1.0" encoding="utf-8"?>
<comments xmlns="http://schemas.openxmlformats.org/spreadsheetml/2006/main">
  <authors>
    <author>vrbovsky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vrbovsky:</t>
        </r>
        <r>
          <rPr>
            <sz val="9"/>
            <color indexed="81"/>
            <rFont val="Tahoma"/>
            <family val="2"/>
            <charset val="238"/>
          </rPr>
          <t xml:space="preserve">
zariadenie do ŠJ
</t>
        </r>
      </text>
    </comment>
  </commentList>
</comments>
</file>

<file path=xl/comments3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<sst xmlns="http://schemas.openxmlformats.org/spreadsheetml/2006/main" count="973" uniqueCount="612">
  <si>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</si>
  <si>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</si>
  <si>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</si>
  <si>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</si>
  <si>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</si>
  <si>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</si>
  <si>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</si>
  <si>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</si>
  <si>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</si>
  <si>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</si>
  <si>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</si>
  <si>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</si>
  <si>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</si>
  <si>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</si>
  <si>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</si>
  <si>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</si>
  <si>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</si>
  <si>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</si>
  <si>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</si>
  <si>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</si>
  <si>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</si>
  <si>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</si>
  <si>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</si>
  <si>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</si>
  <si>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</si>
  <si>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</si>
  <si>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</si>
  <si>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</si>
  <si>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</si>
  <si>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</si>
  <si>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</si>
  <si>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</si>
  <si>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</si>
  <si>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</si>
  <si>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</si>
  <si>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</si>
  <si>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</si>
  <si>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</si>
  <si>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</si>
  <si>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</si>
  <si>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</si>
  <si>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</si>
  <si>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</si>
  <si>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</si>
  <si>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</si>
  <si>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</si>
  <si>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</si>
  <si>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</si>
  <si>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</si>
  <si>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</si>
  <si>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</si>
  <si>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</si>
  <si>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</si>
  <si>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</si>
  <si>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</si>
  <si>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</si>
  <si>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</si>
  <si>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</si>
  <si>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</si>
  <si>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</si>
  <si>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</si>
  <si>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</si>
  <si>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</si>
  <si>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</si>
  <si>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</si>
  <si>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</si>
  <si>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</si>
  <si>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</si>
  <si>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</si>
  <si>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</si>
  <si>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</si>
  <si>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</si>
  <si>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</si>
  <si>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</si>
  <si>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</si>
  <si>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</si>
  <si>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</si>
  <si>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</si>
  <si>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</si>
  <si>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</si>
  <si>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</si>
  <si>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</si>
  <si>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</si>
  <si>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</si>
  <si>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</si>
  <si>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</si>
  <si>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</si>
  <si>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</si>
  <si>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</si>
  <si>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</si>
  <si>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</si>
  <si>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</si>
  <si>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</si>
  <si>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</si>
  <si>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</si>
  <si>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</si>
  <si>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</si>
  <si>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</si>
  <si>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</si>
  <si>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</si>
  <si>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</si>
  <si>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</si>
  <si>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</si>
  <si>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</si>
  <si>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</si>
  <si>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</si>
  <si>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</si>
  <si>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</si>
  <si>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</si>
  <si>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</si>
  <si>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</si>
  <si>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</si>
  <si>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</si>
  <si>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</si>
  <si>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</si>
  <si>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</si>
  <si>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</si>
  <si>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</si>
  <si>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</si>
  <si>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</si>
  <si>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</si>
  <si>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</si>
  <si>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</si>
  <si>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</si>
  <si>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</si>
  <si>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</si>
  <si>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</si>
  <si>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</si>
  <si>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</si>
  <si>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</si>
  <si>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</si>
  <si>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</si>
  <si>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</si>
  <si>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</si>
  <si>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</si>
  <si>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</si>
  <si>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</si>
  <si>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</si>
  <si>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</si>
  <si>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</si>
  <si>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</si>
  <si>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</si>
  <si>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</si>
  <si>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</si>
  <si>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</si>
  <si>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</si>
  <si>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</si>
  <si>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</si>
  <si>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</si>
  <si>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</si>
  <si>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</si>
  <si>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</si>
  <si>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</si>
  <si>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</si>
  <si>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</si>
  <si>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</si>
  <si>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</si>
  <si>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</si>
  <si>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</si>
  <si>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</si>
  <si>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</si>
  <si>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</si>
  <si>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</si>
  <si>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</si>
  <si>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</si>
  <si>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</si>
  <si>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</si>
  <si>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</si>
  <si>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</si>
  <si>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</si>
  <si>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</si>
  <si>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</si>
  <si>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</si>
  <si>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</si>
  <si>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</si>
  <si>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</si>
  <si>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</si>
  <si>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</si>
  <si>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</si>
  <si>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</si>
  <si>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</si>
  <si>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</si>
  <si>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</si>
  <si>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</si>
  <si>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</si>
  <si>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</si>
  <si>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</si>
  <si>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</si>
  <si>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</si>
  <si>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</si>
  <si>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</si>
  <si>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</si>
  <si>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</si>
  <si>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</si>
  <si>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</si>
  <si>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</si>
  <si>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</si>
  <si>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</si>
  <si>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</si>
  <si>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</si>
  <si>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</si>
  <si>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</si>
  <si>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</si>
  <si>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</si>
  <si>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</si>
  <si>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</si>
  <si>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</si>
  <si>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</si>
  <si>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</si>
  <si>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</si>
  <si>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</si>
  <si>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</si>
  <si>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</si>
  <si>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</si>
  <si>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</si>
  <si>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</si>
  <si>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</si>
  <si>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</si>
  <si>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</si>
  <si>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</si>
  <si>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</si>
  <si>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</si>
  <si>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</si>
  <si>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</si>
  <si>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</si>
  <si>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</si>
  <si>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</si>
  <si>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</si>
  <si>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</si>
  <si>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</si>
  <si>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</si>
  <si>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</si>
  <si>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</si>
  <si>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</si>
  <si>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</si>
  <si>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</si>
  <si>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</si>
  <si>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</si>
  <si>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</si>
  <si>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</si>
  <si>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</si>
  <si>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</si>
  <si>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</si>
  <si>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</si>
  <si>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</si>
  <si>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</si>
  <si>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</si>
  <si>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</si>
  <si>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</si>
  <si>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</si>
  <si>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</si>
  <si>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</si>
  <si>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</si>
  <si>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</si>
  <si>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</si>
  <si>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</si>
  <si>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</si>
  <si>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</si>
  <si>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</si>
  <si>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</si>
  <si>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</si>
  <si>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</si>
  <si>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</si>
  <si>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</si>
  <si>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</si>
  <si>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</si>
  <si>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</si>
  <si>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</si>
  <si>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</si>
  <si>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</si>
  <si>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</si>
  <si>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</si>
  <si>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</si>
  <si>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</si>
  <si>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</si>
  <si>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</si>
  <si>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</si>
  <si>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</si>
  <si>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</si>
  <si>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</si>
  <si>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</si>
  <si>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</si>
  <si>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</si>
  <si>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</si>
  <si>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</si>
  <si>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</si>
  <si>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</si>
  <si>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</si>
  <si>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</si>
  <si>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</si>
  <si>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</si>
  <si>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</si>
  <si>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</si>
  <si>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</si>
  <si>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</si>
  <si>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</si>
  <si>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</si>
  <si>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</si>
  <si>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</si>
  <si>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</si>
  <si>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</si>
  <si>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</si>
  <si>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</si>
  <si>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</si>
  <si>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</si>
  <si>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</si>
  <si>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</si>
  <si>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</si>
  <si>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</si>
  <si>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</si>
  <si>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</si>
  <si>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</si>
  <si>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</si>
  <si>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</si>
  <si>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</si>
  <si>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</si>
  <si>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</si>
  <si>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</si>
  <si>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</si>
  <si>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</si>
  <si>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</si>
  <si>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</si>
  <si>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</si>
  <si>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</si>
  <si>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</si>
  <si>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</si>
  <si>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</si>
  <si>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</si>
  <si>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</si>
  <si>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</si>
  <si>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</si>
  <si>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</si>
  <si>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</si>
  <si>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</si>
  <si>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</si>
  <si>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</si>
  <si>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</si>
  <si>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</si>
  <si>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</si>
  <si>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</si>
  <si>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</si>
  <si>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</si>
  <si>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</si>
  <si>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</si>
  <si>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</si>
  <si>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</si>
  <si>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</si>
  <si>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</si>
  <si>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</si>
  <si>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</si>
  <si>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</si>
  <si>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</si>
  <si>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</si>
  <si>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</si>
  <si>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</si>
  <si>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</si>
  <si>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</si>
  <si>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</si>
  <si>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</si>
  <si>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</si>
  <si>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</si>
  <si>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</si>
  <si>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</si>
  <si>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</si>
  <si>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</si>
  <si>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</si>
  <si>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</si>
  <si>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</si>
  <si>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</si>
  <si>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</si>
  <si>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</si>
  <si>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</si>
  <si>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</si>
  <si>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</si>
  <si>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</si>
  <si>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</si>
  <si>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</si>
  <si>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</si>
  <si>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</si>
  <si>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</si>
  <si>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</si>
  <si>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</si>
  <si>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</si>
  <si>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</si>
  <si>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</si>
  <si>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</si>
  <si>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</si>
  <si>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</si>
  <si>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</si>
  <si>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</si>
  <si>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</si>
  <si>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</si>
  <si>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</si>
  <si>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</si>
  <si>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</si>
  <si>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</si>
  <si>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212003 nájomné a réžie Bytkomfort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</si>
  <si>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</si>
  <si>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</si>
  <si>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</si>
  <si>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</si>
  <si>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</si>
  <si>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</si>
  <si>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</si>
  <si>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</si>
  <si>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</si>
  <si>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</si>
  <si>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</si>
  <si>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</si>
  <si>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</si>
  <si>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</si>
  <si>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</si>
  <si>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Bežné
 600</t>
  </si>
  <si>
    <t>Kapitál. 
700</t>
  </si>
  <si>
    <t xml:space="preserve">Rozdiel </t>
  </si>
  <si>
    <t>Oprava ciest</t>
  </si>
  <si>
    <t>292 športové a kultúrne podujatia V4</t>
  </si>
  <si>
    <t>212002 prenájom VP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</si>
  <si>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</si>
  <si>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</si>
  <si>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</si>
  <si>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</si>
  <si>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</si>
  <si>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</si>
  <si>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</si>
  <si>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</si>
  <si>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</si>
  <si>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</si>
  <si>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</si>
  <si>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</si>
  <si>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</si>
  <si>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</si>
  <si>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</si>
  <si>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</si>
  <si>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</si>
  <si>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</si>
  <si>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321, 341 Verejné osvetlenie</t>
  </si>
  <si>
    <t>321,341 Domov dôchodcov Šaľa</t>
  </si>
  <si>
    <t>Bežné a kapitálové príjmy</t>
  </si>
  <si>
    <t>Bežné a kapitálové výdavky</t>
  </si>
  <si>
    <t>222 úroky z omeškania</t>
  </si>
  <si>
    <t xml:space="preserve">312001 dobrovolnícka služba </t>
  </si>
  <si>
    <t>223 Terra Wag</t>
  </si>
  <si>
    <t>133006 daň z ubytovania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</si>
  <si>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</si>
  <si>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</si>
  <si>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</si>
  <si>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</si>
  <si>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</si>
  <si>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</si>
  <si>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 xml:space="preserve">321 výmena sedadiel v kinosále </t>
  </si>
  <si>
    <t>311 grant VO 2. etapa bežné</t>
  </si>
  <si>
    <t>223 vlastné príjmy škôl a školských zariadení+A90</t>
  </si>
  <si>
    <t>292 refundácie, kolky, ostatné príjmy, Nemčeková</t>
  </si>
  <si>
    <t>Príjmy 100-500</t>
  </si>
  <si>
    <t>Výdavky 600-800</t>
  </si>
  <si>
    <t>Domov dôchodcov - rozpočtová org.</t>
  </si>
  <si>
    <t>Zariadenie pre seniorov</t>
  </si>
  <si>
    <t>úprava  rozpočtu 
2016</t>
  </si>
  <si>
    <t>úprava
rozpočtu 2016</t>
  </si>
  <si>
    <t>úprava  rozpočtu
2016</t>
  </si>
  <si>
    <t>úprava rozpočtu 2016</t>
  </si>
  <si>
    <t>rozpočet 2016 po 1. úprave</t>
  </si>
  <si>
    <t>rozpočet 2016        po 1. úprave</t>
  </si>
  <si>
    <t>rozpočet 2016 po 2. úprave</t>
  </si>
  <si>
    <t>Tabuľka č. 4 Investície 2016</t>
  </si>
  <si>
    <t>1.</t>
  </si>
  <si>
    <t>04.4.3. 716</t>
  </si>
  <si>
    <t xml:space="preserve">Projektová dokumentácia </t>
  </si>
  <si>
    <t>3.</t>
  </si>
  <si>
    <t>01.1.1. 717 002</t>
  </si>
  <si>
    <t>Klienské centrum</t>
  </si>
  <si>
    <t>06.2.0. 717 001</t>
  </si>
  <si>
    <t>5.</t>
  </si>
  <si>
    <t>06.4.0. 717 002</t>
  </si>
  <si>
    <t>Modernizácia VO</t>
  </si>
  <si>
    <t>7.</t>
  </si>
  <si>
    <t>04.5.1. 717 002</t>
  </si>
  <si>
    <t>Rekonštrukcia ciest na  Hornej a Komenského ulici</t>
  </si>
  <si>
    <t>rekonštrukcia chodníka Dolná ulica</t>
  </si>
  <si>
    <t>9.</t>
  </si>
  <si>
    <t>09.</t>
  </si>
  <si>
    <t>MŠ Budovateľská ulica - oprava strechy</t>
  </si>
  <si>
    <t>MŠ Družstevná ulica - rekonštrukcia elektrorozvodov</t>
  </si>
  <si>
    <t>MŠ P. J. Šafárikova ulica - kosačka</t>
  </si>
  <si>
    <t>MŠ Okružná - termoregulácia</t>
  </si>
  <si>
    <t>ZŠ Ľ. Štúra - kosačka</t>
  </si>
  <si>
    <t>ZŠ s MŠ J. Murgaša - rekonštrukcia detského ihriska</t>
  </si>
  <si>
    <t>10.</t>
  </si>
  <si>
    <t>08.1.0. 713 005</t>
  </si>
  <si>
    <t>11.</t>
  </si>
  <si>
    <t>08.2.0. 713 004</t>
  </si>
  <si>
    <t>MsKS - kopírka</t>
  </si>
  <si>
    <t>08.2.0. 713 001</t>
  </si>
  <si>
    <t>MsKS - výmena sedadiel</t>
  </si>
  <si>
    <t>08.2.0. 717 003</t>
  </si>
  <si>
    <t xml:space="preserve">MsKS - prenosné zastrešenie </t>
  </si>
  <si>
    <t>12.</t>
  </si>
  <si>
    <t>Multifunkčné ihrisko</t>
  </si>
  <si>
    <t>Detské ihriská</t>
  </si>
  <si>
    <t>08.4.0. 713 004</t>
  </si>
  <si>
    <t>Klimatizácia Domu smútku</t>
  </si>
  <si>
    <t>08.4.0. 717 001</t>
  </si>
  <si>
    <t>Chodníky na cintoríne</t>
  </si>
  <si>
    <t>13.</t>
  </si>
  <si>
    <t>14.</t>
  </si>
  <si>
    <t>06.6.0. 717 001</t>
  </si>
  <si>
    <t>Technická vybavenosť k bytom - vlastné zdroje</t>
  </si>
  <si>
    <t>15.</t>
  </si>
  <si>
    <t>5 % spoluúčasť mesta na projektoch EÚ</t>
  </si>
  <si>
    <t>Kapitálové výdavky spolu</t>
  </si>
  <si>
    <t xml:space="preserve">rozpočet 2016 po 1. úprave </t>
  </si>
  <si>
    <t>Kontrola</t>
  </si>
  <si>
    <t>453 účelovo viazané prostriedky z roku 2015</t>
  </si>
  <si>
    <t>453 zostatok prostriedkov z roku 2015</t>
  </si>
  <si>
    <t>321 dotácia z Envirofondu na ZŠ Hollého - výmena okien</t>
  </si>
  <si>
    <t>Program      Podprogram                              Prvok</t>
  </si>
  <si>
    <t>Škola                Zariadenie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</si>
  <si>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</si>
  <si>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</si>
  <si>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</si>
  <si>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</si>
  <si>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</si>
  <si>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</si>
  <si>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</si>
  <si>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</si>
  <si>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</si>
  <si>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</si>
  <si>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</si>
  <si>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Navrh Rozp Pr 9 Vzd 2016</t>
  </si>
  <si>
    <t>2016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</si>
  <si>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</si>
  <si>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</si>
  <si>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</si>
  <si>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</si>
  <si>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</si>
  <si>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</si>
  <si>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Šaľa, Budovateľská </t>
  </si>
  <si>
    <t>9.2.2.</t>
  </si>
  <si>
    <t>MŠ Šaľa, Družstevná ul.</t>
  </si>
  <si>
    <t>9.2.3.</t>
  </si>
  <si>
    <t>MŠ Šaľa, Hollého ul.</t>
  </si>
  <si>
    <t>9.2.4.</t>
  </si>
  <si>
    <t>MŠ Šaľa,Bernolákova ul.</t>
  </si>
  <si>
    <t>9.2.5.</t>
  </si>
  <si>
    <t>MŠ Šaľa, Okružná ul.</t>
  </si>
  <si>
    <t>9.2.6.</t>
  </si>
  <si>
    <t>MŠ Šaľa, Ul. 8.mája</t>
  </si>
  <si>
    <t>9.2.7.</t>
  </si>
  <si>
    <t>MŠ Šaľa, Šafárikova ul.</t>
  </si>
  <si>
    <t>9.2.8.</t>
  </si>
  <si>
    <t>MŠ súkromná</t>
  </si>
  <si>
    <t>9.3.</t>
  </si>
  <si>
    <t>Z á k l a d n é   š k o l y</t>
  </si>
  <si>
    <t>9.3.1.</t>
  </si>
  <si>
    <t>ZŠ Šaľa, Bernolákova ul.</t>
  </si>
  <si>
    <t>9.3.2.</t>
  </si>
  <si>
    <t>ZŠ Šaľa, Hollého ul.</t>
  </si>
  <si>
    <t>9.3.3.</t>
  </si>
  <si>
    <t>ZŠ s MŠ Šaľa, Horná ul.</t>
  </si>
  <si>
    <t>9.3.4.</t>
  </si>
  <si>
    <t>ZŠ Šaľa, Krátka ul.</t>
  </si>
  <si>
    <t>9.3.5.</t>
  </si>
  <si>
    <t>ZŠ Šaľa, Pionierska ul.</t>
  </si>
  <si>
    <t>9.3.6.</t>
  </si>
  <si>
    <t xml:space="preserve">ZŠ s MŠ s VVJM </t>
  </si>
  <si>
    <t>9.4.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</si>
  <si>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</si>
  <si>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</si>
  <si>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</si>
  <si>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</si>
  <si>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</si>
  <si>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</si>
  <si>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</si>
  <si>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</si>
  <si>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</si>
  <si>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</si>
  <si>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</si>
  <si>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</si>
  <si>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</si>
  <si>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</si>
  <si>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</si>
  <si>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</si>
  <si>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</si>
  <si>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</si>
  <si>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kreditový pr.</t>
  </si>
  <si>
    <t>sociálne znevýhodnený</t>
  </si>
  <si>
    <t>9.6.</t>
  </si>
  <si>
    <t>9.7.</t>
  </si>
  <si>
    <t>Školy</t>
  </si>
  <si>
    <t>Rozpočet na školy</t>
  </si>
  <si>
    <t>Kapitálové   výdavky</t>
  </si>
  <si>
    <t>ZŠ Hollého</t>
  </si>
  <si>
    <t>Voľnočasové aktivity</t>
  </si>
  <si>
    <t>04.5.1. 717 001</t>
  </si>
  <si>
    <t>chodníky EURODABO</t>
  </si>
  <si>
    <t>ZŠ Hollého - oprava strechy</t>
  </si>
  <si>
    <t>ZŠ Hollého výmena okien</t>
  </si>
  <si>
    <t>FŠ  - kosačka</t>
  </si>
  <si>
    <t>MsKS - nákup ozvučenia a techniky</t>
  </si>
  <si>
    <t>08.1.0. 716</t>
  </si>
  <si>
    <t>FŠ - projektová dokumentácia rekonštrukcia kotolne</t>
  </si>
  <si>
    <t>081.0. 718004</t>
  </si>
  <si>
    <t>FŠ - rekonštrukcia kotolne - výmena kotlov</t>
  </si>
  <si>
    <t>10.2.0.  713 004</t>
  </si>
  <si>
    <t>Domov dôchodcov - dovybavenie z dotácie</t>
  </si>
  <si>
    <t>Domov dôchodcov - dovybavenie z rozpočtu mesta</t>
  </si>
  <si>
    <t xml:space="preserve">Tabuľka č. 1 Návrh na úpravu rozpočtu príjmov 2016 </t>
  </si>
  <si>
    <t xml:space="preserve">  Tabuľka č. 2 Návrh na úpravu rozpočtu výdavkov  2016</t>
  </si>
  <si>
    <t>Tabuľka č. 3 : Sumár príjmovej a  výdavkovej časti návrhu na úpravu rozpočtu 2016</t>
  </si>
  <si>
    <t>Tabuľka č. 5 Návrh na úpravu rozpočtu na rok 2016 v programe 9. Vzdelávanie</t>
  </si>
  <si>
    <t>ZŠ s MŠ J. Murgaša - výmena kotla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</si>
</sst>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2"/>
      <color theme="1"/>
      <name val="Times New Roman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2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6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66" fillId="0" borderId="0"/>
  </cellStyleXfs>
  <cellXfs count="805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6" fillId="0" borderId="0" xfId="1" applyNumberFormat="1" applyFont="1" applyFill="1" applyBorder="1"/>
    <xf numFmtId="3" fontId="1" fillId="0" borderId="0" xfId="1" applyNumberFormat="1" applyFont="1" applyFill="1" applyBorder="1"/>
    <xf numFmtId="3" fontId="11" fillId="0" borderId="16" xfId="1" applyNumberFormat="1" applyFont="1" applyFill="1" applyBorder="1"/>
    <xf numFmtId="3" fontId="11" fillId="0" borderId="16" xfId="1" applyNumberFormat="1" applyFont="1" applyFill="1" applyBorder="1" applyAlignment="1">
      <alignment horizontal="right"/>
    </xf>
    <xf numFmtId="3" fontId="1" fillId="0" borderId="16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7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2" xfId="1" applyNumberFormat="1" applyFont="1" applyFill="1" applyBorder="1" applyAlignment="1">
      <alignment horizontal="center" vertical="center" wrapText="1"/>
    </xf>
    <xf numFmtId="3" fontId="21" fillId="7" borderId="54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6" xfId="1" applyFont="1" applyFill="1" applyBorder="1"/>
    <xf numFmtId="0" fontId="6" fillId="8" borderId="50" xfId="1" applyFont="1" applyFill="1" applyBorder="1"/>
    <xf numFmtId="3" fontId="6" fillId="8" borderId="36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50" xfId="1" applyNumberFormat="1" applyFont="1" applyFill="1" applyBorder="1" applyAlignment="1">
      <alignment horizontal="right"/>
    </xf>
    <xf numFmtId="3" fontId="6" fillId="8" borderId="45" xfId="1" applyNumberFormat="1" applyFont="1" applyFill="1" applyBorder="1" applyAlignment="1">
      <alignment horizontal="right"/>
    </xf>
    <xf numFmtId="0" fontId="22" fillId="9" borderId="52" xfId="1" applyFont="1" applyFill="1" applyBorder="1" applyAlignment="1">
      <alignment horizontal="left"/>
    </xf>
    <xf numFmtId="0" fontId="23" fillId="9" borderId="37" xfId="1" applyFont="1" applyFill="1" applyBorder="1" applyAlignment="1">
      <alignment horizontal="left"/>
    </xf>
    <xf numFmtId="3" fontId="7" fillId="9" borderId="52" xfId="1" applyNumberFormat="1" applyFont="1" applyFill="1" applyBorder="1"/>
    <xf numFmtId="3" fontId="7" fillId="9" borderId="49" xfId="1" applyNumberFormat="1" applyFont="1" applyFill="1" applyBorder="1"/>
    <xf numFmtId="3" fontId="7" fillId="9" borderId="37" xfId="1" applyNumberFormat="1" applyFont="1" applyFill="1" applyBorder="1"/>
    <xf numFmtId="3" fontId="7" fillId="9" borderId="53" xfId="1" applyNumberFormat="1" applyFont="1" applyFill="1" applyBorder="1"/>
    <xf numFmtId="3" fontId="7" fillId="9" borderId="54" xfId="1" applyNumberFormat="1" applyFont="1" applyFill="1" applyBorder="1"/>
    <xf numFmtId="0" fontId="22" fillId="9" borderId="52" xfId="1" applyFont="1" applyFill="1" applyBorder="1"/>
    <xf numFmtId="0" fontId="23" fillId="9" borderId="53" xfId="1" applyFont="1" applyFill="1" applyBorder="1"/>
    <xf numFmtId="0" fontId="22" fillId="9" borderId="46" xfId="1" applyFont="1" applyFill="1" applyBorder="1"/>
    <xf numFmtId="0" fontId="25" fillId="9" borderId="59" xfId="1" applyFont="1" applyFill="1" applyBorder="1" applyAlignment="1"/>
    <xf numFmtId="0" fontId="25" fillId="9" borderId="53" xfId="1" applyFont="1" applyFill="1" applyBorder="1"/>
    <xf numFmtId="0" fontId="25" fillId="9" borderId="53" xfId="1" applyFont="1" applyFill="1" applyBorder="1" applyAlignment="1"/>
    <xf numFmtId="0" fontId="22" fillId="9" borderId="56" xfId="1" applyFont="1" applyFill="1" applyBorder="1"/>
    <xf numFmtId="0" fontId="22" fillId="9" borderId="53" xfId="1" applyFont="1" applyFill="1" applyBorder="1"/>
    <xf numFmtId="0" fontId="22" fillId="9" borderId="36" xfId="1" applyFont="1" applyFill="1" applyBorder="1"/>
    <xf numFmtId="0" fontId="32" fillId="9" borderId="50" xfId="1" applyFont="1" applyFill="1" applyBorder="1"/>
    <xf numFmtId="3" fontId="7" fillId="9" borderId="42" xfId="1" applyNumberFormat="1" applyFont="1" applyFill="1" applyBorder="1"/>
    <xf numFmtId="3" fontId="7" fillId="9" borderId="40" xfId="1" applyNumberFormat="1" applyFont="1" applyFill="1" applyBorder="1"/>
    <xf numFmtId="3" fontId="7" fillId="9" borderId="39" xfId="1" applyNumberFormat="1" applyFont="1" applyFill="1" applyBorder="1"/>
    <xf numFmtId="3" fontId="7" fillId="9" borderId="60" xfId="1" applyNumberFormat="1" applyFont="1" applyFill="1" applyBorder="1"/>
    <xf numFmtId="3" fontId="7" fillId="9" borderId="61" xfId="1" applyNumberFormat="1" applyFont="1" applyFill="1" applyBorder="1"/>
    <xf numFmtId="3" fontId="7" fillId="9" borderId="51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7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8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8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5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40" fillId="11" borderId="64" xfId="1" applyNumberFormat="1" applyFont="1" applyFill="1" applyBorder="1"/>
    <xf numFmtId="3" fontId="1" fillId="12" borderId="65" xfId="1" applyNumberFormat="1" applyFont="1" applyFill="1" applyBorder="1"/>
    <xf numFmtId="3" fontId="1" fillId="12" borderId="58" xfId="1" applyNumberFormat="1" applyFont="1" applyFill="1" applyBorder="1"/>
    <xf numFmtId="3" fontId="1" fillId="12" borderId="66" xfId="1" applyNumberFormat="1" applyFont="1" applyFill="1" applyBorder="1"/>
    <xf numFmtId="3" fontId="1" fillId="0" borderId="58" xfId="1" applyNumberFormat="1" applyFont="1" applyFill="1" applyBorder="1"/>
    <xf numFmtId="3" fontId="1" fillId="0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1" fillId="12" borderId="69" xfId="1" applyNumberFormat="1" applyFont="1" applyFill="1" applyBorder="1"/>
    <xf numFmtId="3" fontId="7" fillId="11" borderId="62" xfId="1" applyNumberFormat="1" applyFont="1" applyFill="1" applyBorder="1"/>
    <xf numFmtId="3" fontId="7" fillId="11" borderId="63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1" fillId="12" borderId="72" xfId="1" applyNumberFormat="1" applyFont="1" applyFill="1" applyBorder="1"/>
    <xf numFmtId="3" fontId="7" fillId="11" borderId="64" xfId="1" applyNumberFormat="1" applyFont="1" applyFill="1" applyBorder="1"/>
    <xf numFmtId="3" fontId="41" fillId="0" borderId="58" xfId="1" applyNumberFormat="1" applyFont="1" applyFill="1" applyBorder="1"/>
    <xf numFmtId="3" fontId="41" fillId="0" borderId="66" xfId="1" applyNumberFormat="1" applyFont="1" applyFill="1" applyBorder="1"/>
    <xf numFmtId="3" fontId="41" fillId="12" borderId="71" xfId="1" applyNumberFormat="1" applyFont="1" applyFill="1" applyBorder="1"/>
    <xf numFmtId="3" fontId="41" fillId="12" borderId="72" xfId="1" applyNumberFormat="1" applyFont="1" applyFill="1" applyBorder="1"/>
    <xf numFmtId="3" fontId="1" fillId="0" borderId="71" xfId="1" applyNumberFormat="1" applyFont="1" applyFill="1" applyBorder="1"/>
    <xf numFmtId="3" fontId="1" fillId="0" borderId="72" xfId="1" applyNumberFormat="1" applyFont="1" applyFill="1" applyBorder="1"/>
    <xf numFmtId="3" fontId="1" fillId="13" borderId="58" xfId="1" applyNumberFormat="1" applyFont="1" applyFill="1" applyBorder="1"/>
    <xf numFmtId="3" fontId="1" fillId="13" borderId="66" xfId="1" applyNumberFormat="1" applyFont="1" applyFill="1" applyBorder="1"/>
    <xf numFmtId="3" fontId="42" fillId="0" borderId="66" xfId="1" applyNumberFormat="1" applyFont="1" applyFill="1" applyBorder="1"/>
    <xf numFmtId="3" fontId="42" fillId="0" borderId="58" xfId="1" applyNumberFormat="1" applyFont="1" applyFill="1" applyBorder="1"/>
    <xf numFmtId="3" fontId="42" fillId="12" borderId="58" xfId="1" applyNumberFormat="1" applyFont="1" applyFill="1" applyBorder="1"/>
    <xf numFmtId="3" fontId="7" fillId="11" borderId="73" xfId="1" applyNumberFormat="1" applyFont="1" applyFill="1" applyBorder="1"/>
    <xf numFmtId="3" fontId="1" fillId="12" borderId="74" xfId="1" applyNumberFormat="1" applyFont="1" applyFill="1" applyBorder="1"/>
    <xf numFmtId="3" fontId="1" fillId="12" borderId="75" xfId="1" applyNumberFormat="1" applyFont="1" applyFill="1" applyBorder="1"/>
    <xf numFmtId="3" fontId="43" fillId="12" borderId="72" xfId="1" applyNumberFormat="1" applyFont="1" applyFill="1" applyBorder="1" applyAlignment="1">
      <alignment horizontal="right"/>
    </xf>
    <xf numFmtId="3" fontId="7" fillId="11" borderId="76" xfId="1" applyNumberFormat="1" applyFont="1" applyFill="1" applyBorder="1"/>
    <xf numFmtId="3" fontId="7" fillId="11" borderId="77" xfId="1" applyNumberFormat="1" applyFont="1" applyFill="1" applyBorder="1"/>
    <xf numFmtId="3" fontId="1" fillId="0" borderId="65" xfId="1" applyNumberFormat="1" applyFont="1" applyFill="1" applyBorder="1"/>
    <xf numFmtId="3" fontId="1" fillId="0" borderId="70" xfId="1" applyNumberFormat="1" applyFont="1" applyFill="1" applyBorder="1"/>
    <xf numFmtId="3" fontId="1" fillId="6" borderId="47" xfId="1" applyNumberFormat="1" applyFont="1" applyFill="1" applyBorder="1"/>
    <xf numFmtId="3" fontId="43" fillId="0" borderId="78" xfId="1" applyNumberFormat="1" applyFont="1" applyFill="1" applyBorder="1"/>
    <xf numFmtId="3" fontId="1" fillId="0" borderId="79" xfId="1" applyNumberFormat="1" applyFont="1" applyFill="1" applyBorder="1"/>
    <xf numFmtId="3" fontId="11" fillId="0" borderId="79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3" fontId="1" fillId="0" borderId="0" xfId="1" applyNumberFormat="1" applyFill="1" applyBorder="1"/>
    <xf numFmtId="3" fontId="18" fillId="0" borderId="0" xfId="1" applyNumberFormat="1" applyFont="1" applyFill="1" applyBorder="1"/>
    <xf numFmtId="3" fontId="19" fillId="0" borderId="0" xfId="1" applyNumberFormat="1" applyFont="1" applyFill="1" applyBorder="1"/>
    <xf numFmtId="3" fontId="1" fillId="0" borderId="0" xfId="1" applyNumberFormat="1" applyFill="1" applyAlignment="1">
      <alignment horizontal="center"/>
    </xf>
    <xf numFmtId="3" fontId="21" fillId="0" borderId="23" xfId="1" applyNumberFormat="1" applyFont="1" applyFill="1" applyBorder="1" applyAlignment="1">
      <alignment horizontal="center" vertical="center" wrapText="1"/>
    </xf>
    <xf numFmtId="3" fontId="21" fillId="0" borderId="27" xfId="1" applyNumberFormat="1" applyFont="1" applyFill="1" applyBorder="1" applyAlignment="1">
      <alignment horizontal="center" vertical="center" wrapText="1"/>
    </xf>
    <xf numFmtId="0" fontId="11" fillId="0" borderId="15" xfId="1" applyFont="1" applyFill="1" applyBorder="1"/>
    <xf numFmtId="0" fontId="11" fillId="0" borderId="55" xfId="1" applyFont="1" applyFill="1" applyBorder="1"/>
    <xf numFmtId="0" fontId="48" fillId="0" borderId="3" xfId="1" applyFont="1" applyBorder="1"/>
    <xf numFmtId="0" fontId="14" fillId="0" borderId="0" xfId="1" applyFont="1"/>
    <xf numFmtId="0" fontId="52" fillId="0" borderId="0" xfId="1" applyFont="1"/>
    <xf numFmtId="3" fontId="2" fillId="0" borderId="45" xfId="1" applyNumberFormat="1" applyFont="1" applyFill="1" applyBorder="1" applyAlignment="1">
      <alignment horizontal="right"/>
    </xf>
    <xf numFmtId="3" fontId="2" fillId="0" borderId="44" xfId="1" applyNumberFormat="1" applyFont="1" applyFill="1" applyBorder="1" applyAlignment="1">
      <alignment horizontal="right"/>
    </xf>
    <xf numFmtId="3" fontId="2" fillId="0" borderId="50" xfId="1" applyNumberFormat="1" applyFont="1" applyFill="1" applyBorder="1" applyAlignment="1">
      <alignment horizontal="right"/>
    </xf>
    <xf numFmtId="3" fontId="55" fillId="0" borderId="3" xfId="1" applyNumberFormat="1" applyFont="1" applyFill="1" applyBorder="1"/>
    <xf numFmtId="3" fontId="55" fillId="0" borderId="10" xfId="1" applyNumberFormat="1" applyFont="1" applyFill="1" applyBorder="1"/>
    <xf numFmtId="3" fontId="47" fillId="0" borderId="52" xfId="1" applyNumberFormat="1" applyFont="1" applyFill="1" applyBorder="1"/>
    <xf numFmtId="3" fontId="47" fillId="0" borderId="49" xfId="1" applyNumberFormat="1" applyFont="1" applyFill="1" applyBorder="1"/>
    <xf numFmtId="3" fontId="47" fillId="0" borderId="53" xfId="1" applyNumberFormat="1" applyFont="1" applyFill="1" applyBorder="1"/>
    <xf numFmtId="3" fontId="47" fillId="0" borderId="54" xfId="1" applyNumberFormat="1" applyFont="1" applyFill="1" applyBorder="1"/>
    <xf numFmtId="3" fontId="54" fillId="0" borderId="17" xfId="1" applyNumberFormat="1" applyFont="1" applyFill="1" applyBorder="1"/>
    <xf numFmtId="3" fontId="54" fillId="0" borderId="19" xfId="1" applyNumberFormat="1" applyFont="1" applyFill="1" applyBorder="1"/>
    <xf numFmtId="3" fontId="54" fillId="0" borderId="20" xfId="1" applyNumberFormat="1" applyFont="1" applyFill="1" applyBorder="1"/>
    <xf numFmtId="3" fontId="54" fillId="0" borderId="21" xfId="1" applyNumberFormat="1" applyFont="1" applyFill="1" applyBorder="1"/>
    <xf numFmtId="3" fontId="54" fillId="0" borderId="58" xfId="1" applyNumberFormat="1" applyFont="1" applyFill="1" applyBorder="1"/>
    <xf numFmtId="3" fontId="54" fillId="0" borderId="66" xfId="1" applyNumberFormat="1" applyFont="1" applyFill="1" applyBorder="1"/>
    <xf numFmtId="3" fontId="54" fillId="0" borderId="25" xfId="1" applyNumberFormat="1" applyFont="1" applyFill="1" applyBorder="1"/>
    <xf numFmtId="3" fontId="54" fillId="0" borderId="26" xfId="1" applyNumberFormat="1" applyFont="1" applyFill="1" applyBorder="1"/>
    <xf numFmtId="3" fontId="54" fillId="0" borderId="47" xfId="1" applyNumberFormat="1" applyFont="1" applyFill="1" applyBorder="1"/>
    <xf numFmtId="3" fontId="54" fillId="0" borderId="29" xfId="1" applyNumberFormat="1" applyFont="1" applyFill="1" applyBorder="1"/>
    <xf numFmtId="3" fontId="54" fillId="0" borderId="23" xfId="1" applyNumberFormat="1" applyFont="1" applyFill="1" applyBorder="1"/>
    <xf numFmtId="3" fontId="54" fillId="0" borderId="27" xfId="1" applyNumberFormat="1" applyFont="1" applyFill="1" applyBorder="1"/>
    <xf numFmtId="3" fontId="54" fillId="0" borderId="74" xfId="1" applyNumberFormat="1" applyFont="1" applyFill="1" applyBorder="1"/>
    <xf numFmtId="3" fontId="54" fillId="0" borderId="22" xfId="1" applyNumberFormat="1" applyFont="1" applyFill="1" applyBorder="1"/>
    <xf numFmtId="3" fontId="50" fillId="0" borderId="27" xfId="1" applyNumberFormat="1" applyFont="1" applyFill="1" applyBorder="1" applyAlignment="1">
      <alignment horizontal="right"/>
    </xf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7" fillId="0" borderId="101" xfId="2" applyFont="1" applyBorder="1" applyAlignment="1">
      <alignment horizontal="center" wrapText="1"/>
    </xf>
    <xf numFmtId="3" fontId="14" fillId="0" borderId="104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14" fillId="0" borderId="75" xfId="1" applyNumberFormat="1" applyFont="1" applyBorder="1" applyAlignment="1">
      <alignment horizontal="center"/>
    </xf>
    <xf numFmtId="0" fontId="53" fillId="0" borderId="0" xfId="1" applyFont="1" applyFill="1" applyBorder="1" applyAlignment="1"/>
    <xf numFmtId="3" fontId="21" fillId="0" borderId="25" xfId="1" applyNumberFormat="1" applyFont="1" applyFill="1" applyBorder="1" applyAlignment="1">
      <alignment horizontal="center" vertical="center" wrapText="1"/>
    </xf>
    <xf numFmtId="3" fontId="21" fillId="0" borderId="26" xfId="1" applyNumberFormat="1" applyFont="1" applyFill="1" applyBorder="1" applyAlignment="1">
      <alignment horizontal="center" vertical="center" wrapText="1"/>
    </xf>
    <xf numFmtId="3" fontId="2" fillId="0" borderId="101" xfId="1" applyNumberFormat="1" applyFont="1" applyFill="1" applyBorder="1" applyAlignment="1">
      <alignment horizontal="right"/>
    </xf>
    <xf numFmtId="3" fontId="54" fillId="0" borderId="75" xfId="1" applyNumberFormat="1" applyFont="1" applyFill="1" applyBorder="1"/>
    <xf numFmtId="3" fontId="54" fillId="0" borderId="71" xfId="1" applyNumberFormat="1" applyFont="1" applyFill="1" applyBorder="1"/>
    <xf numFmtId="3" fontId="54" fillId="0" borderId="72" xfId="1" applyNumberFormat="1" applyFont="1" applyFill="1" applyBorder="1"/>
    <xf numFmtId="3" fontId="47" fillId="0" borderId="73" xfId="1" applyNumberFormat="1" applyFont="1" applyFill="1" applyBorder="1"/>
    <xf numFmtId="3" fontId="47" fillId="0" borderId="63" xfId="1" applyNumberFormat="1" applyFont="1" applyFill="1" applyBorder="1"/>
    <xf numFmtId="3" fontId="47" fillId="0" borderId="64" xfId="1" applyNumberFormat="1" applyFont="1" applyFill="1" applyBorder="1"/>
    <xf numFmtId="3" fontId="54" fillId="0" borderId="106" xfId="1" applyNumberFormat="1" applyFont="1" applyFill="1" applyBorder="1"/>
    <xf numFmtId="3" fontId="54" fillId="0" borderId="68" xfId="1" applyNumberFormat="1" applyFont="1" applyFill="1" applyBorder="1"/>
    <xf numFmtId="3" fontId="47" fillId="0" borderId="107" xfId="1" applyNumberFormat="1" applyFont="1" applyFill="1" applyBorder="1"/>
    <xf numFmtId="3" fontId="54" fillId="0" borderId="84" xfId="1" applyNumberFormat="1" applyFont="1" applyFill="1" applyBorder="1"/>
    <xf numFmtId="3" fontId="11" fillId="0" borderId="34" xfId="1" applyNumberFormat="1" applyFont="1" applyFill="1" applyBorder="1"/>
    <xf numFmtId="3" fontId="1" fillId="0" borderId="108" xfId="1" applyNumberFormat="1" applyFont="1" applyFill="1" applyBorder="1"/>
    <xf numFmtId="3" fontId="1" fillId="0" borderId="109" xfId="1" applyNumberFormat="1" applyFont="1" applyFill="1" applyBorder="1"/>
    <xf numFmtId="3" fontId="1" fillId="0" borderId="110" xfId="1" applyNumberFormat="1" applyFont="1" applyFill="1" applyBorder="1"/>
    <xf numFmtId="0" fontId="6" fillId="0" borderId="38" xfId="1" applyFont="1" applyFill="1" applyBorder="1"/>
    <xf numFmtId="0" fontId="6" fillId="0" borderId="39" xfId="1" applyFont="1" applyFill="1" applyBorder="1"/>
    <xf numFmtId="0" fontId="51" fillId="0" borderId="85" xfId="1" applyFont="1" applyFill="1" applyBorder="1" applyAlignment="1">
      <alignment horizontal="left"/>
    </xf>
    <xf numFmtId="0" fontId="23" fillId="0" borderId="113" xfId="1" applyFont="1" applyFill="1" applyBorder="1" applyAlignment="1">
      <alignment horizontal="left"/>
    </xf>
    <xf numFmtId="0" fontId="23" fillId="0" borderId="86" xfId="1" applyFont="1" applyFill="1" applyBorder="1" applyAlignment="1">
      <alignment horizontal="left"/>
    </xf>
    <xf numFmtId="0" fontId="24" fillId="0" borderId="87" xfId="1" applyFont="1" applyFill="1" applyBorder="1" applyAlignment="1"/>
    <xf numFmtId="0" fontId="24" fillId="0" borderId="87" xfId="1" applyFont="1" applyFill="1" applyBorder="1"/>
    <xf numFmtId="0" fontId="23" fillId="0" borderId="114" xfId="1" applyFont="1" applyFill="1" applyBorder="1" applyAlignment="1">
      <alignment horizontal="left"/>
    </xf>
    <xf numFmtId="0" fontId="24" fillId="0" borderId="115" xfId="1" applyFont="1" applyFill="1" applyBorder="1"/>
    <xf numFmtId="0" fontId="51" fillId="0" borderId="116" xfId="1" applyFont="1" applyFill="1" applyBorder="1"/>
    <xf numFmtId="0" fontId="23" fillId="0" borderId="117" xfId="1" applyFont="1" applyFill="1" applyBorder="1"/>
    <xf numFmtId="0" fontId="24" fillId="0" borderId="97" xfId="1" applyFont="1" applyFill="1" applyBorder="1"/>
    <xf numFmtId="0" fontId="26" fillId="0" borderId="87" xfId="1" applyFont="1" applyFill="1" applyBorder="1"/>
    <xf numFmtId="0" fontId="23" fillId="0" borderId="114" xfId="1" applyFont="1" applyFill="1" applyBorder="1"/>
    <xf numFmtId="0" fontId="26" fillId="0" borderId="115" xfId="1" applyFont="1" applyFill="1" applyBorder="1"/>
    <xf numFmtId="0" fontId="51" fillId="0" borderId="118" xfId="1" applyFont="1" applyFill="1" applyBorder="1"/>
    <xf numFmtId="0" fontId="25" fillId="0" borderId="119" xfId="1" applyFont="1" applyFill="1" applyBorder="1" applyAlignment="1"/>
    <xf numFmtId="0" fontId="23" fillId="0" borderId="120" xfId="1" applyFont="1" applyFill="1" applyBorder="1" applyAlignment="1">
      <alignment horizontal="left"/>
    </xf>
    <xf numFmtId="0" fontId="25" fillId="0" borderId="117" xfId="1" applyFont="1" applyFill="1" applyBorder="1"/>
    <xf numFmtId="0" fontId="23" fillId="0" borderId="86" xfId="1" applyFont="1" applyFill="1" applyBorder="1"/>
    <xf numFmtId="0" fontId="27" fillId="0" borderId="87" xfId="1" applyFont="1" applyFill="1" applyBorder="1"/>
    <xf numFmtId="0" fontId="28" fillId="0" borderId="115" xfId="1" applyFont="1" applyFill="1" applyBorder="1"/>
    <xf numFmtId="0" fontId="23" fillId="0" borderId="120" xfId="1" applyFont="1" applyFill="1" applyBorder="1"/>
    <xf numFmtId="0" fontId="24" fillId="0" borderId="96" xfId="1" applyFont="1" applyFill="1" applyBorder="1"/>
    <xf numFmtId="0" fontId="29" fillId="0" borderId="86" xfId="1" applyFont="1" applyFill="1" applyBorder="1"/>
    <xf numFmtId="0" fontId="30" fillId="0" borderId="87" xfId="1" applyFont="1" applyFill="1" applyBorder="1"/>
    <xf numFmtId="0" fontId="29" fillId="0" borderId="121" xfId="1" applyFont="1" applyFill="1" applyBorder="1"/>
    <xf numFmtId="0" fontId="30" fillId="0" borderId="95" xfId="1" applyFont="1" applyFill="1" applyBorder="1"/>
    <xf numFmtId="0" fontId="25" fillId="0" borderId="117" xfId="1" applyFont="1" applyFill="1" applyBorder="1" applyAlignment="1"/>
    <xf numFmtId="0" fontId="23" fillId="0" borderId="88" xfId="1" applyFont="1" applyFill="1" applyBorder="1" applyAlignment="1">
      <alignment horizontal="left"/>
    </xf>
    <xf numFmtId="0" fontId="24" fillId="0" borderId="89" xfId="1" applyFont="1" applyFill="1" applyBorder="1"/>
    <xf numFmtId="0" fontId="31" fillId="0" borderId="86" xfId="1" applyFont="1" applyFill="1" applyBorder="1"/>
    <xf numFmtId="0" fontId="31" fillId="0" borderId="88" xfId="1" applyFont="1" applyFill="1" applyBorder="1"/>
    <xf numFmtId="0" fontId="26" fillId="0" borderId="89" xfId="1" applyFont="1" applyFill="1" applyBorder="1"/>
    <xf numFmtId="0" fontId="31" fillId="0" borderId="114" xfId="1" applyFont="1" applyFill="1" applyBorder="1"/>
    <xf numFmtId="0" fontId="51" fillId="0" borderId="122" xfId="1" applyFont="1" applyFill="1" applyBorder="1"/>
    <xf numFmtId="0" fontId="22" fillId="0" borderId="117" xfId="1" applyFont="1" applyFill="1" applyBorder="1"/>
    <xf numFmtId="0" fontId="23" fillId="0" borderId="88" xfId="1" applyFont="1" applyFill="1" applyBorder="1"/>
    <xf numFmtId="0" fontId="23" fillId="0" borderId="74" xfId="1" applyFont="1" applyFill="1" applyBorder="1" applyAlignment="1">
      <alignment horizontal="left"/>
    </xf>
    <xf numFmtId="0" fontId="24" fillId="0" borderId="66" xfId="1" applyFont="1" applyFill="1" applyBorder="1"/>
    <xf numFmtId="0" fontId="23" fillId="0" borderId="74" xfId="1" applyFont="1" applyFill="1" applyBorder="1"/>
    <xf numFmtId="0" fontId="26" fillId="0" borderId="66" xfId="1" applyFont="1" applyFill="1" applyBorder="1"/>
    <xf numFmtId="0" fontId="26" fillId="0" borderId="123" xfId="1" applyFont="1" applyFill="1" applyBorder="1"/>
    <xf numFmtId="0" fontId="51" fillId="0" borderId="124" xfId="1" applyFont="1" applyFill="1" applyBorder="1"/>
    <xf numFmtId="0" fontId="32" fillId="0" borderId="125" xfId="1" applyFont="1" applyFill="1" applyBorder="1"/>
    <xf numFmtId="0" fontId="1" fillId="0" borderId="87" xfId="1" applyFont="1" applyFill="1" applyBorder="1"/>
    <xf numFmtId="0" fontId="23" fillId="0" borderId="75" xfId="1" applyFont="1" applyFill="1" applyBorder="1"/>
    <xf numFmtId="0" fontId="1" fillId="0" borderId="126" xfId="1" applyFont="1" applyFill="1" applyBorder="1"/>
    <xf numFmtId="3" fontId="47" fillId="0" borderId="127" xfId="1" applyNumberFormat="1" applyFont="1" applyFill="1" applyBorder="1"/>
    <xf numFmtId="3" fontId="47" fillId="0" borderId="128" xfId="1" applyNumberFormat="1" applyFont="1" applyFill="1" applyBorder="1"/>
    <xf numFmtId="3" fontId="47" fillId="0" borderId="110" xfId="1" applyNumberFormat="1" applyFont="1" applyFill="1" applyBorder="1"/>
    <xf numFmtId="3" fontId="47" fillId="0" borderId="129" xfId="1" applyNumberFormat="1" applyFont="1" applyFill="1" applyBorder="1"/>
    <xf numFmtId="3" fontId="47" fillId="0" borderId="130" xfId="1" applyNumberFormat="1" applyFont="1" applyFill="1" applyBorder="1"/>
    <xf numFmtId="3" fontId="47" fillId="0" borderId="59" xfId="1" applyNumberFormat="1" applyFont="1" applyFill="1" applyBorder="1"/>
    <xf numFmtId="3" fontId="47" fillId="0" borderId="131" xfId="1" applyNumberFormat="1" applyFont="1" applyFill="1" applyBorder="1"/>
    <xf numFmtId="3" fontId="47" fillId="0" borderId="113" xfId="1" applyNumberFormat="1" applyFont="1" applyFill="1" applyBorder="1"/>
    <xf numFmtId="3" fontId="54" fillId="0" borderId="69" xfId="1" applyNumberFormat="1" applyFont="1" applyFill="1" applyBorder="1"/>
    <xf numFmtId="3" fontId="50" fillId="0" borderId="71" xfId="1" applyNumberFormat="1" applyFont="1" applyFill="1" applyBorder="1" applyAlignment="1">
      <alignment horizontal="right"/>
    </xf>
    <xf numFmtId="3" fontId="50" fillId="0" borderId="72" xfId="1" applyNumberFormat="1" applyFont="1" applyFill="1" applyBorder="1" applyAlignment="1">
      <alignment horizontal="right"/>
    </xf>
    <xf numFmtId="0" fontId="58" fillId="0" borderId="36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2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9" fillId="0" borderId="5" xfId="0" applyFont="1" applyFill="1" applyBorder="1"/>
    <xf numFmtId="3" fontId="59" fillId="0" borderId="7" xfId="0" applyNumberFormat="1" applyFont="1" applyFill="1" applyBorder="1"/>
    <xf numFmtId="0" fontId="14" fillId="0" borderId="8" xfId="0" applyFont="1" applyFill="1" applyBorder="1"/>
    <xf numFmtId="0" fontId="59" fillId="0" borderId="7" xfId="0" applyFont="1" applyFill="1" applyBorder="1"/>
    <xf numFmtId="0" fontId="34" fillId="0" borderId="5" xfId="0" applyFont="1" applyFill="1" applyBorder="1"/>
    <xf numFmtId="3" fontId="59" fillId="0" borderId="5" xfId="0" applyNumberFormat="1" applyFont="1" applyFill="1" applyBorder="1"/>
    <xf numFmtId="0" fontId="52" fillId="0" borderId="10" xfId="0" applyFont="1" applyFill="1" applyBorder="1"/>
    <xf numFmtId="3" fontId="47" fillId="0" borderId="11" xfId="0" applyNumberFormat="1" applyFont="1" applyFill="1" applyBorder="1" applyAlignment="1">
      <alignment horizontal="right"/>
    </xf>
    <xf numFmtId="0" fontId="59" fillId="0" borderId="5" xfId="0" applyFont="1" applyFill="1" applyBorder="1" applyAlignment="1">
      <alignment horizontal="left"/>
    </xf>
    <xf numFmtId="0" fontId="59" fillId="15" borderId="5" xfId="0" applyFont="1" applyFill="1" applyBorder="1"/>
    <xf numFmtId="0" fontId="20" fillId="0" borderId="33" xfId="0" applyFont="1" applyFill="1" applyBorder="1"/>
    <xf numFmtId="3" fontId="20" fillId="0" borderId="35" xfId="0" applyNumberFormat="1" applyFont="1" applyFill="1" applyBorder="1" applyAlignment="1">
      <alignment horizontal="right"/>
    </xf>
    <xf numFmtId="3" fontId="59" fillId="0" borderId="90" xfId="0" applyNumberFormat="1" applyFont="1" applyFill="1" applyBorder="1"/>
    <xf numFmtId="0" fontId="61" fillId="0" borderId="0" xfId="0" applyFont="1" applyFill="1"/>
    <xf numFmtId="0" fontId="59" fillId="0" borderId="90" xfId="0" applyFont="1" applyFill="1" applyBorder="1" applyAlignment="1">
      <alignment horizontal="left"/>
    </xf>
    <xf numFmtId="3" fontId="52" fillId="0" borderId="91" xfId="0" applyNumberFormat="1" applyFont="1" applyFill="1" applyBorder="1" applyAlignment="1">
      <alignment horizontal="left"/>
    </xf>
    <xf numFmtId="3" fontId="14" fillId="0" borderId="91" xfId="0" applyNumberFormat="1" applyFont="1" applyFill="1" applyBorder="1" applyAlignment="1">
      <alignment horizontal="right"/>
    </xf>
    <xf numFmtId="0" fontId="62" fillId="0" borderId="1" xfId="0" applyFont="1" applyFill="1" applyBorder="1" applyAlignment="1">
      <alignment horizontal="left"/>
    </xf>
    <xf numFmtId="3" fontId="62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61" fillId="0" borderId="0" xfId="0" applyNumberFormat="1" applyFont="1" applyFill="1"/>
    <xf numFmtId="0" fontId="61" fillId="0" borderId="0" xfId="0" applyFont="1" applyFill="1" applyAlignment="1"/>
    <xf numFmtId="0" fontId="61" fillId="0" borderId="0" xfId="0" applyFont="1" applyFill="1" applyBorder="1" applyAlignment="1"/>
    <xf numFmtId="0" fontId="48" fillId="0" borderId="133" xfId="1" applyFont="1" applyBorder="1"/>
    <xf numFmtId="3" fontId="55" fillId="0" borderId="134" xfId="1" applyNumberFormat="1" applyFont="1" applyFill="1" applyBorder="1"/>
    <xf numFmtId="0" fontId="48" fillId="0" borderId="135" xfId="1" applyFont="1" applyBorder="1"/>
    <xf numFmtId="0" fontId="48" fillId="0" borderId="136" xfId="1" applyFont="1" applyBorder="1"/>
    <xf numFmtId="3" fontId="55" fillId="0" borderId="100" xfId="1" applyNumberFormat="1" applyFont="1" applyFill="1" applyBorder="1"/>
    <xf numFmtId="0" fontId="48" fillId="0" borderId="8" xfId="1" applyFont="1" applyBorder="1"/>
    <xf numFmtId="3" fontId="55" fillId="0" borderId="8" xfId="1" applyNumberFormat="1" applyFont="1" applyFill="1" applyBorder="1"/>
    <xf numFmtId="0" fontId="48" fillId="0" borderId="137" xfId="1" applyFont="1" applyBorder="1"/>
    <xf numFmtId="3" fontId="55" fillId="0" borderId="103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37" xfId="1" applyFont="1" applyBorder="1"/>
    <xf numFmtId="3" fontId="20" fillId="0" borderId="103" xfId="1" applyNumberFormat="1" applyFont="1" applyFill="1" applyBorder="1" applyAlignment="1">
      <alignment horizontal="center" wrapText="1"/>
    </xf>
    <xf numFmtId="3" fontId="52" fillId="0" borderId="92" xfId="0" applyNumberFormat="1" applyFont="1" applyFill="1" applyBorder="1" applyAlignment="1"/>
    <xf numFmtId="3" fontId="14" fillId="0" borderId="92" xfId="0" applyNumberFormat="1" applyFont="1" applyFill="1" applyBorder="1" applyAlignment="1">
      <alignment horizontal="right"/>
    </xf>
    <xf numFmtId="0" fontId="59" fillId="0" borderId="91" xfId="0" applyFont="1" applyFill="1" applyBorder="1" applyAlignment="1">
      <alignment horizontal="left"/>
    </xf>
    <xf numFmtId="3" fontId="34" fillId="0" borderId="91" xfId="0" applyNumberFormat="1" applyFont="1" applyFill="1" applyBorder="1"/>
    <xf numFmtId="3" fontId="34" fillId="15" borderId="57" xfId="0" applyNumberFormat="1" applyFont="1" applyFill="1" applyBorder="1"/>
    <xf numFmtId="3" fontId="59" fillId="0" borderId="6" xfId="0" applyNumberFormat="1" applyFont="1" applyFill="1" applyBorder="1"/>
    <xf numFmtId="3" fontId="59" fillId="0" borderId="9" xfId="0" applyNumberFormat="1" applyFont="1" applyFill="1" applyBorder="1"/>
    <xf numFmtId="3" fontId="34" fillId="0" borderId="90" xfId="0" applyNumberFormat="1" applyFont="1" applyFill="1" applyBorder="1"/>
    <xf numFmtId="3" fontId="34" fillId="0" borderId="132" xfId="0" applyNumberFormat="1" applyFont="1" applyFill="1" applyBorder="1"/>
    <xf numFmtId="0" fontId="14" fillId="0" borderId="138" xfId="0" applyFont="1" applyFill="1" applyBorder="1" applyAlignment="1">
      <alignment horizontal="left"/>
    </xf>
    <xf numFmtId="3" fontId="14" fillId="0" borderId="138" xfId="0" applyNumberFormat="1" applyFont="1" applyFill="1" applyBorder="1"/>
    <xf numFmtId="0" fontId="64" fillId="0" borderId="0" xfId="0" applyFont="1" applyFill="1"/>
    <xf numFmtId="0" fontId="0" fillId="0" borderId="0" xfId="0" applyFont="1" applyFill="1"/>
    <xf numFmtId="3" fontId="14" fillId="0" borderId="6" xfId="0" applyNumberFormat="1" applyFont="1" applyFill="1" applyBorder="1"/>
    <xf numFmtId="3" fontId="34" fillId="0" borderId="9" xfId="0" applyNumberFormat="1" applyFont="1" applyFill="1" applyBorder="1"/>
    <xf numFmtId="3" fontId="34" fillId="0" borderId="6" xfId="0" applyNumberFormat="1" applyFont="1" applyFill="1" applyBorder="1"/>
    <xf numFmtId="3" fontId="60" fillId="0" borderId="6" xfId="0" applyNumberFormat="1" applyFont="1" applyFill="1" applyBorder="1"/>
    <xf numFmtId="3" fontId="14" fillId="0" borderId="139" xfId="0" applyNumberFormat="1" applyFont="1" applyFill="1" applyBorder="1"/>
    <xf numFmtId="3" fontId="14" fillId="15" borderId="140" xfId="0" applyNumberFormat="1" applyFont="1" applyFill="1" applyBorder="1" applyAlignment="1">
      <alignment horizontal="right"/>
    </xf>
    <xf numFmtId="3" fontId="14" fillId="0" borderId="90" xfId="0" applyNumberFormat="1" applyFont="1" applyFill="1" applyBorder="1"/>
    <xf numFmtId="3" fontId="59" fillId="0" borderId="132" xfId="0" applyNumberFormat="1" applyFont="1" applyFill="1" applyBorder="1"/>
    <xf numFmtId="3" fontId="47" fillId="15" borderId="141" xfId="0" applyNumberFormat="1" applyFont="1" applyFill="1" applyBorder="1" applyAlignment="1">
      <alignment horizontal="right"/>
    </xf>
    <xf numFmtId="3" fontId="63" fillId="0" borderId="90" xfId="0" applyNumberFormat="1" applyFont="1" applyFill="1" applyBorder="1"/>
    <xf numFmtId="3" fontId="59" fillId="0" borderId="91" xfId="0" applyNumberFormat="1" applyFont="1" applyFill="1" applyBorder="1"/>
    <xf numFmtId="3" fontId="63" fillId="0" borderId="92" xfId="0" applyNumberFormat="1" applyFont="1" applyFill="1" applyBorder="1"/>
    <xf numFmtId="3" fontId="65" fillId="0" borderId="92" xfId="0" applyNumberFormat="1" applyFont="1" applyFill="1" applyBorder="1"/>
    <xf numFmtId="3" fontId="14" fillId="0" borderId="94" xfId="0" applyNumberFormat="1" applyFont="1" applyFill="1" applyBorder="1" applyAlignment="1">
      <alignment horizontal="right"/>
    </xf>
    <xf numFmtId="3" fontId="20" fillId="0" borderId="92" xfId="0" applyNumberFormat="1" applyFont="1" applyFill="1" applyBorder="1"/>
    <xf numFmtId="0" fontId="59" fillId="0" borderId="0" xfId="0" applyFont="1" applyFill="1" applyBorder="1"/>
    <xf numFmtId="3" fontId="47" fillId="0" borderId="142" xfId="1" applyNumberFormat="1" applyFont="1" applyFill="1" applyBorder="1"/>
    <xf numFmtId="3" fontId="54" fillId="0" borderId="143" xfId="1" applyNumberFormat="1" applyFont="1" applyFill="1" applyBorder="1"/>
    <xf numFmtId="3" fontId="47" fillId="0" borderId="81" xfId="1" applyNumberFormat="1" applyFont="1" applyFill="1" applyBorder="1"/>
    <xf numFmtId="3" fontId="47" fillId="0" borderId="82" xfId="1" applyNumberFormat="1" applyFont="1" applyFill="1" applyBorder="1"/>
    <xf numFmtId="3" fontId="47" fillId="0" borderId="83" xfId="1" applyNumberFormat="1" applyFont="1" applyFill="1" applyBorder="1"/>
    <xf numFmtId="3" fontId="14" fillId="0" borderId="92" xfId="1" applyNumberFormat="1" applyFont="1" applyFill="1" applyBorder="1" applyAlignment="1">
      <alignment horizontal="center" wrapText="1"/>
    </xf>
    <xf numFmtId="3" fontId="37" fillId="0" borderId="132" xfId="1" applyNumberFormat="1" applyFont="1" applyFill="1" applyBorder="1"/>
    <xf numFmtId="3" fontId="37" fillId="0" borderId="145" xfId="1" applyNumberFormat="1" applyFont="1" applyFill="1" applyBorder="1"/>
    <xf numFmtId="3" fontId="37" fillId="0" borderId="146" xfId="1" applyNumberFormat="1" applyFont="1" applyFill="1" applyBorder="1"/>
    <xf numFmtId="0" fontId="37" fillId="0" borderId="0" xfId="1" applyFont="1"/>
    <xf numFmtId="3" fontId="37" fillId="0" borderId="147" xfId="1" applyNumberFormat="1" applyFont="1" applyBorder="1"/>
    <xf numFmtId="3" fontId="37" fillId="0" borderId="145" xfId="1" applyNumberFormat="1" applyFont="1" applyBorder="1"/>
    <xf numFmtId="3" fontId="37" fillId="0" borderId="146" xfId="1" applyNumberFormat="1" applyFont="1" applyBorder="1"/>
    <xf numFmtId="0" fontId="34" fillId="0" borderId="0" xfId="1" applyFont="1"/>
    <xf numFmtId="3" fontId="59" fillId="0" borderId="151" xfId="0" applyNumberFormat="1" applyFont="1" applyFill="1" applyBorder="1"/>
    <xf numFmtId="3" fontId="34" fillId="0" borderId="152" xfId="0" applyNumberFormat="1" applyFont="1" applyFill="1" applyBorder="1"/>
    <xf numFmtId="3" fontId="59" fillId="0" borderId="0" xfId="0" applyNumberFormat="1" applyFont="1" applyFill="1" applyBorder="1"/>
    <xf numFmtId="3" fontId="20" fillId="0" borderId="14" xfId="0" applyNumberFormat="1" applyFont="1" applyFill="1" applyBorder="1" applyAlignment="1">
      <alignment horizontal="right"/>
    </xf>
    <xf numFmtId="4" fontId="48" fillId="0" borderId="0" xfId="1" applyNumberFormat="1" applyFont="1" applyBorder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0" fillId="0" borderId="58" xfId="0" applyBorder="1"/>
    <xf numFmtId="0" fontId="0" fillId="0" borderId="74" xfId="0" applyBorder="1"/>
    <xf numFmtId="0" fontId="0" fillId="0" borderId="66" xfId="0" applyBorder="1"/>
    <xf numFmtId="0" fontId="0" fillId="0" borderId="104" xfId="0" applyBorder="1"/>
    <xf numFmtId="0" fontId="0" fillId="0" borderId="105" xfId="0" applyBorder="1"/>
    <xf numFmtId="0" fontId="0" fillId="0" borderId="144" xfId="0" applyBorder="1"/>
    <xf numFmtId="0" fontId="69" fillId="0" borderId="92" xfId="0" applyFont="1" applyBorder="1" applyAlignment="1">
      <alignment horizontal="center" vertical="center" wrapText="1"/>
    </xf>
    <xf numFmtId="3" fontId="0" fillId="0" borderId="132" xfId="0" applyNumberFormat="1" applyBorder="1"/>
    <xf numFmtId="3" fontId="0" fillId="0" borderId="145" xfId="0" applyNumberFormat="1" applyBorder="1"/>
    <xf numFmtId="0" fontId="0" fillId="0" borderId="145" xfId="0" applyBorder="1"/>
    <xf numFmtId="0" fontId="69" fillId="0" borderId="93" xfId="0" applyFont="1" applyBorder="1" applyAlignment="1">
      <alignment horizontal="center" vertical="center" wrapText="1"/>
    </xf>
    <xf numFmtId="0" fontId="69" fillId="0" borderId="0" xfId="0" applyFont="1"/>
    <xf numFmtId="0" fontId="0" fillId="0" borderId="106" xfId="0" applyBorder="1"/>
    <xf numFmtId="0" fontId="0" fillId="0" borderId="68" xfId="0" applyBorder="1"/>
    <xf numFmtId="0" fontId="0" fillId="0" borderId="69" xfId="0" applyBorder="1"/>
    <xf numFmtId="3" fontId="0" fillId="0" borderId="157" xfId="0" applyNumberFormat="1" applyBorder="1"/>
    <xf numFmtId="0" fontId="63" fillId="0" borderId="101" xfId="0" applyFont="1" applyBorder="1"/>
    <xf numFmtId="0" fontId="63" fillId="0" borderId="153" xfId="0" applyFont="1" applyBorder="1"/>
    <xf numFmtId="0" fontId="63" fillId="0" borderId="154" xfId="0" applyFont="1" applyBorder="1"/>
    <xf numFmtId="3" fontId="69" fillId="0" borderId="92" xfId="0" applyNumberFormat="1" applyFont="1" applyBorder="1"/>
    <xf numFmtId="3" fontId="34" fillId="0" borderId="6" xfId="0" applyNumberFormat="1" applyFont="1" applyFill="1" applyBorder="1" applyAlignment="1">
      <alignment horizontal="right"/>
    </xf>
    <xf numFmtId="0" fontId="46" fillId="0" borderId="0" xfId="0" applyFont="1" applyFill="1"/>
    <xf numFmtId="0" fontId="34" fillId="0" borderId="57" xfId="0" applyFont="1" applyFill="1" applyBorder="1" applyAlignment="1">
      <alignment horizontal="left"/>
    </xf>
    <xf numFmtId="0" fontId="59" fillId="0" borderId="57" xfId="0" applyFont="1" applyFill="1" applyBorder="1"/>
    <xf numFmtId="3" fontId="62" fillId="15" borderId="14" xfId="0" applyNumberFormat="1" applyFont="1" applyFill="1" applyBorder="1" applyAlignment="1">
      <alignment horizontal="right"/>
    </xf>
    <xf numFmtId="0" fontId="59" fillId="0" borderId="57" xfId="0" applyFont="1" applyFill="1" applyBorder="1" applyAlignment="1">
      <alignment horizontal="left"/>
    </xf>
    <xf numFmtId="3" fontId="59" fillId="0" borderId="152" xfId="0" applyNumberFormat="1" applyFont="1" applyFill="1" applyBorder="1"/>
    <xf numFmtId="0" fontId="31" fillId="11" borderId="68" xfId="3" applyFont="1" applyFill="1" applyBorder="1" applyAlignment="1">
      <alignment horizontal="center" vertical="center"/>
    </xf>
    <xf numFmtId="0" fontId="31" fillId="13" borderId="58" xfId="3" applyFont="1" applyFill="1" applyBorder="1" applyAlignment="1">
      <alignment vertical="center"/>
    </xf>
    <xf numFmtId="0" fontId="31" fillId="11" borderId="79" xfId="3" applyFont="1" applyFill="1" applyBorder="1" applyAlignment="1">
      <alignment horizontal="center" vertical="center"/>
    </xf>
    <xf numFmtId="0" fontId="31" fillId="11" borderId="77" xfId="3" applyFont="1" applyFill="1" applyBorder="1" applyAlignment="1">
      <alignment horizontal="center" vertical="center"/>
    </xf>
    <xf numFmtId="2" fontId="31" fillId="13" borderId="106" xfId="3" applyNumberFormat="1" applyFont="1" applyFill="1" applyBorder="1" applyAlignment="1">
      <alignment horizontal="center" wrapText="1"/>
    </xf>
    <xf numFmtId="3" fontId="72" fillId="13" borderId="68" xfId="5" applyNumberFormat="1" applyFont="1" applyFill="1" applyBorder="1" applyAlignment="1">
      <alignment horizontal="right" vertical="center"/>
    </xf>
    <xf numFmtId="3" fontId="73" fillId="12" borderId="153" xfId="3" applyNumberFormat="1" applyFont="1" applyFill="1" applyBorder="1" applyAlignment="1"/>
    <xf numFmtId="3" fontId="73" fillId="12" borderId="154" xfId="3" applyNumberFormat="1" applyFont="1" applyFill="1" applyBorder="1" applyAlignment="1"/>
    <xf numFmtId="3" fontId="7" fillId="12" borderId="101" xfId="5" applyNumberFormat="1" applyFont="1" applyFill="1" applyBorder="1"/>
    <xf numFmtId="3" fontId="7" fillId="12" borderId="153" xfId="5" applyNumberFormat="1" applyFont="1" applyFill="1" applyBorder="1"/>
    <xf numFmtId="3" fontId="7" fillId="12" borderId="154" xfId="5" applyNumberFormat="1" applyFont="1" applyFill="1" applyBorder="1"/>
    <xf numFmtId="3" fontId="1" fillId="0" borderId="105" xfId="5" applyNumberFormat="1" applyFont="1" applyFill="1" applyBorder="1"/>
    <xf numFmtId="3" fontId="1" fillId="0" borderId="144" xfId="5" applyNumberFormat="1" applyFont="1" applyFill="1" applyBorder="1"/>
    <xf numFmtId="3" fontId="1" fillId="0" borderId="58" xfId="5" applyNumberFormat="1" applyFont="1" applyFill="1" applyBorder="1"/>
    <xf numFmtId="3" fontId="1" fillId="0" borderId="66" xfId="5" applyNumberFormat="1" applyFont="1" applyFill="1" applyBorder="1"/>
    <xf numFmtId="3" fontId="1" fillId="0" borderId="68" xfId="5" applyNumberFormat="1" applyFont="1" applyFill="1" applyBorder="1"/>
    <xf numFmtId="3" fontId="1" fillId="0" borderId="69" xfId="5" applyNumberFormat="1" applyFont="1" applyFill="1" applyBorder="1"/>
    <xf numFmtId="49" fontId="74" fillId="0" borderId="74" xfId="3" applyNumberFormat="1" applyFont="1" applyFill="1" applyBorder="1"/>
    <xf numFmtId="0" fontId="1" fillId="0" borderId="66" xfId="5" applyFont="1" applyFill="1" applyBorder="1"/>
    <xf numFmtId="3" fontId="7" fillId="12" borderId="163" xfId="5" applyNumberFormat="1" applyFont="1" applyFill="1" applyBorder="1"/>
    <xf numFmtId="3" fontId="7" fillId="12" borderId="79" xfId="5" applyNumberFormat="1" applyFont="1" applyFill="1" applyBorder="1"/>
    <xf numFmtId="3" fontId="7" fillId="11" borderId="159" xfId="5" applyNumberFormat="1" applyFont="1" applyFill="1" applyBorder="1"/>
    <xf numFmtId="3" fontId="7" fillId="11" borderId="160" xfId="5" applyNumberFormat="1" applyFont="1" applyFill="1" applyBorder="1"/>
    <xf numFmtId="3" fontId="1" fillId="11" borderId="162" xfId="5" applyNumberFormat="1" applyFont="1" applyFill="1" applyBorder="1"/>
    <xf numFmtId="3" fontId="72" fillId="24" borderId="63" xfId="5" applyNumberFormat="1" applyFont="1" applyFill="1" applyBorder="1" applyAlignment="1">
      <alignment horizontal="right" vertical="center"/>
    </xf>
    <xf numFmtId="3" fontId="7" fillId="12" borderId="165" xfId="5" applyNumberFormat="1" applyFont="1" applyFill="1" applyBorder="1"/>
    <xf numFmtId="3" fontId="1" fillId="0" borderId="63" xfId="5" applyNumberFormat="1" applyFont="1" applyFill="1" applyBorder="1"/>
    <xf numFmtId="3" fontId="1" fillId="0" borderId="64" xfId="5" applyNumberFormat="1" applyFont="1" applyFill="1" applyBorder="1"/>
    <xf numFmtId="3" fontId="1" fillId="0" borderId="71" xfId="5" applyNumberFormat="1" applyFont="1" applyFill="1" applyBorder="1"/>
    <xf numFmtId="3" fontId="1" fillId="0" borderId="72" xfId="5" applyNumberFormat="1" applyFont="1" applyFill="1" applyBorder="1"/>
    <xf numFmtId="3" fontId="7" fillId="12" borderId="160" xfId="5" applyNumberFormat="1" applyFont="1" applyFill="1" applyBorder="1"/>
    <xf numFmtId="3" fontId="7" fillId="12" borderId="162" xfId="5" applyNumberFormat="1" applyFont="1" applyFill="1" applyBorder="1"/>
    <xf numFmtId="3" fontId="72" fillId="12" borderId="160" xfId="3" applyNumberFormat="1" applyFont="1" applyFill="1" applyBorder="1"/>
    <xf numFmtId="3" fontId="1" fillId="12" borderId="160" xfId="5" applyNumberFormat="1" applyFont="1" applyFill="1" applyBorder="1"/>
    <xf numFmtId="0" fontId="1" fillId="12" borderId="162" xfId="5" applyFont="1" applyFill="1" applyBorder="1"/>
    <xf numFmtId="49" fontId="31" fillId="13" borderId="159" xfId="3" applyNumberFormat="1" applyFont="1" applyFill="1" applyBorder="1" applyAlignment="1">
      <alignment horizontal="center" wrapText="1"/>
    </xf>
    <xf numFmtId="0" fontId="31" fillId="17" borderId="162" xfId="3" applyFont="1" applyFill="1" applyBorder="1" applyAlignment="1">
      <alignment horizontal="center" vertical="center"/>
    </xf>
    <xf numFmtId="0" fontId="29" fillId="24" borderId="64" xfId="3" applyFont="1" applyFill="1" applyBorder="1" applyAlignment="1">
      <alignment horizontal="left" vertical="center"/>
    </xf>
    <xf numFmtId="0" fontId="29" fillId="13" borderId="69" xfId="3" applyFont="1" applyFill="1" applyBorder="1" applyAlignment="1">
      <alignment horizontal="left" vertical="center"/>
    </xf>
    <xf numFmtId="0" fontId="31" fillId="12" borderId="162" xfId="5" applyFont="1" applyFill="1" applyBorder="1" applyAlignment="1"/>
    <xf numFmtId="3" fontId="31" fillId="17" borderId="159" xfId="3" applyNumberFormat="1" applyFont="1" applyFill="1" applyBorder="1" applyAlignment="1">
      <alignment horizontal="center" vertical="center"/>
    </xf>
    <xf numFmtId="3" fontId="31" fillId="17" borderId="160" xfId="3" applyNumberFormat="1" applyFont="1" applyFill="1" applyBorder="1" applyAlignment="1">
      <alignment horizontal="center" vertical="center"/>
    </xf>
    <xf numFmtId="3" fontId="31" fillId="17" borderId="162" xfId="3" applyNumberFormat="1" applyFont="1" applyFill="1" applyBorder="1" applyAlignment="1">
      <alignment horizontal="center" vertical="center"/>
    </xf>
    <xf numFmtId="3" fontId="31" fillId="24" borderId="73" xfId="3" applyNumberFormat="1" applyFont="1" applyFill="1" applyBorder="1" applyAlignment="1">
      <alignment horizontal="right" vertical="center"/>
    </xf>
    <xf numFmtId="3" fontId="31" fillId="13" borderId="106" xfId="3" applyNumberFormat="1" applyFont="1" applyFill="1" applyBorder="1" applyAlignment="1">
      <alignment horizontal="right" vertical="center"/>
    </xf>
    <xf numFmtId="3" fontId="73" fillId="12" borderId="101" xfId="3" applyNumberFormat="1" applyFont="1" applyFill="1" applyBorder="1" applyAlignment="1"/>
    <xf numFmtId="3" fontId="7" fillId="12" borderId="159" xfId="5" applyNumberFormat="1" applyFont="1" applyFill="1" applyBorder="1"/>
    <xf numFmtId="3" fontId="72" fillId="12" borderId="159" xfId="3" applyNumberFormat="1" applyFont="1" applyFill="1" applyBorder="1"/>
    <xf numFmtId="3" fontId="72" fillId="12" borderId="162" xfId="3" applyNumberFormat="1" applyFont="1" applyFill="1" applyBorder="1"/>
    <xf numFmtId="3" fontId="7" fillId="12" borderId="97" xfId="5" applyNumberFormat="1" applyFont="1" applyFill="1" applyBorder="1"/>
    <xf numFmtId="3" fontId="31" fillId="17" borderId="152" xfId="3" applyNumberFormat="1" applyFont="1" applyFill="1" applyBorder="1" applyAlignment="1">
      <alignment horizontal="center" vertical="center"/>
    </xf>
    <xf numFmtId="3" fontId="31" fillId="24" borderId="147" xfId="3" applyNumberFormat="1" applyFont="1" applyFill="1" applyBorder="1" applyAlignment="1">
      <alignment horizontal="right" vertical="center" wrapText="1"/>
    </xf>
    <xf numFmtId="3" fontId="31" fillId="13" borderId="157" xfId="3" applyNumberFormat="1" applyFont="1" applyFill="1" applyBorder="1" applyAlignment="1">
      <alignment horizontal="right" vertical="center" wrapText="1"/>
    </xf>
    <xf numFmtId="3" fontId="73" fillId="12" borderId="92" xfId="3" applyNumberFormat="1" applyFont="1" applyFill="1" applyBorder="1" applyAlignment="1"/>
    <xf numFmtId="3" fontId="7" fillId="12" borderId="90" xfId="5" applyNumberFormat="1" applyFont="1" applyFill="1" applyBorder="1"/>
    <xf numFmtId="3" fontId="7" fillId="12" borderId="152" xfId="5" applyNumberFormat="1" applyFont="1" applyFill="1" applyBorder="1"/>
    <xf numFmtId="3" fontId="72" fillId="12" borderId="152" xfId="3" applyNumberFormat="1" applyFont="1" applyFill="1" applyBorder="1"/>
    <xf numFmtId="3" fontId="7" fillId="17" borderId="152" xfId="3" applyNumberFormat="1" applyFont="1" applyFill="1" applyBorder="1" applyAlignment="1">
      <alignment horizontal="center" vertical="center"/>
    </xf>
    <xf numFmtId="2" fontId="29" fillId="24" borderId="73" xfId="3" applyNumberFormat="1" applyFont="1" applyFill="1" applyBorder="1" applyAlignment="1">
      <alignment horizontal="center" wrapText="1"/>
    </xf>
    <xf numFmtId="3" fontId="29" fillId="12" borderId="154" xfId="3" applyNumberFormat="1" applyFont="1" applyFill="1" applyBorder="1" applyAlignment="1"/>
    <xf numFmtId="49" fontId="29" fillId="12" borderId="101" xfId="3" applyNumberFormat="1" applyFont="1" applyFill="1" applyBorder="1"/>
    <xf numFmtId="49" fontId="29" fillId="12" borderId="154" xfId="3" applyNumberFormat="1" applyFont="1" applyFill="1" applyBorder="1"/>
    <xf numFmtId="0" fontId="31" fillId="12" borderId="101" xfId="5" applyFont="1" applyFill="1" applyBorder="1" applyAlignment="1"/>
    <xf numFmtId="0" fontId="31" fillId="12" borderId="154" xfId="5" applyFont="1" applyFill="1" applyBorder="1" applyAlignment="1"/>
    <xf numFmtId="0" fontId="31" fillId="12" borderId="159" xfId="5" applyFont="1" applyFill="1" applyBorder="1" applyAlignment="1"/>
    <xf numFmtId="0" fontId="31" fillId="13" borderId="170" xfId="5" applyFont="1" applyFill="1" applyBorder="1" applyAlignment="1"/>
    <xf numFmtId="49" fontId="74" fillId="0" borderId="104" xfId="3" applyNumberFormat="1" applyFont="1" applyFill="1" applyBorder="1"/>
    <xf numFmtId="0" fontId="31" fillId="0" borderId="144" xfId="3" applyFont="1" applyFill="1" applyBorder="1"/>
    <xf numFmtId="3" fontId="1" fillId="0" borderId="104" xfId="5" applyNumberFormat="1" applyFont="1" applyFill="1" applyBorder="1"/>
    <xf numFmtId="0" fontId="31" fillId="0" borderId="66" xfId="3" applyFont="1" applyFill="1" applyBorder="1"/>
    <xf numFmtId="0" fontId="31" fillId="0" borderId="74" xfId="3" applyFont="1" applyFill="1" applyBorder="1"/>
    <xf numFmtId="3" fontId="72" fillId="0" borderId="58" xfId="3" applyNumberFormat="1" applyFont="1" applyFill="1" applyBorder="1"/>
    <xf numFmtId="3" fontId="72" fillId="0" borderId="66" xfId="3" applyNumberFormat="1" applyFont="1" applyFill="1" applyBorder="1"/>
    <xf numFmtId="3" fontId="72" fillId="0" borderId="145" xfId="3" applyNumberFormat="1" applyFont="1" applyFill="1" applyBorder="1"/>
    <xf numFmtId="3" fontId="1" fillId="0" borderId="74" xfId="5" applyNumberFormat="1" applyFont="1" applyFill="1" applyBorder="1"/>
    <xf numFmtId="49" fontId="74" fillId="0" borderId="106" xfId="3" applyNumberFormat="1" applyFont="1" applyFill="1" applyBorder="1"/>
    <xf numFmtId="0" fontId="31" fillId="0" borderId="69" xfId="3" applyFont="1" applyFill="1" applyBorder="1"/>
    <xf numFmtId="0" fontId="31" fillId="0" borderId="75" xfId="3" applyFont="1" applyFill="1" applyBorder="1"/>
    <xf numFmtId="3" fontId="1" fillId="0" borderId="75" xfId="5" applyNumberFormat="1" applyFont="1" applyFill="1" applyBorder="1"/>
    <xf numFmtId="3" fontId="1" fillId="0" borderId="73" xfId="5" applyNumberFormat="1" applyFont="1" applyFill="1" applyBorder="1"/>
    <xf numFmtId="3" fontId="1" fillId="0" borderId="106" xfId="5" applyNumberFormat="1" applyFont="1" applyFill="1" applyBorder="1"/>
    <xf numFmtId="3" fontId="1" fillId="24" borderId="63" xfId="5" applyNumberFormat="1" applyFont="1" applyFill="1" applyBorder="1"/>
    <xf numFmtId="3" fontId="1" fillId="24" borderId="64" xfId="5" applyNumberFormat="1" applyFont="1" applyFill="1" applyBorder="1"/>
    <xf numFmtId="3" fontId="72" fillId="0" borderId="73" xfId="3" applyNumberFormat="1" applyFont="1" applyFill="1" applyBorder="1"/>
    <xf numFmtId="3" fontId="72" fillId="0" borderId="63" xfId="3" applyNumberFormat="1" applyFont="1" applyFill="1" applyBorder="1"/>
    <xf numFmtId="3" fontId="72" fillId="0" borderId="64" xfId="3" applyNumberFormat="1" applyFont="1" applyFill="1" applyBorder="1"/>
    <xf numFmtId="3" fontId="72" fillId="0" borderId="147" xfId="3" applyNumberFormat="1" applyFont="1" applyFill="1" applyBorder="1"/>
    <xf numFmtId="3" fontId="72" fillId="0" borderId="74" xfId="3" applyNumberFormat="1" applyFont="1" applyFill="1" applyBorder="1"/>
    <xf numFmtId="3" fontId="72" fillId="0" borderId="106" xfId="3" applyNumberFormat="1" applyFont="1" applyFill="1" applyBorder="1"/>
    <xf numFmtId="3" fontId="72" fillId="0" borderId="68" xfId="3" applyNumberFormat="1" applyFont="1" applyFill="1" applyBorder="1"/>
    <xf numFmtId="3" fontId="72" fillId="0" borderId="69" xfId="3" applyNumberFormat="1" applyFont="1" applyFill="1" applyBorder="1"/>
    <xf numFmtId="3" fontId="72" fillId="0" borderId="157" xfId="3" applyNumberFormat="1" applyFont="1" applyFill="1" applyBorder="1"/>
    <xf numFmtId="0" fontId="74" fillId="0" borderId="144" xfId="5" applyFont="1" applyFill="1" applyBorder="1" applyAlignment="1"/>
    <xf numFmtId="3" fontId="75" fillId="0" borderId="73" xfId="5" applyNumberFormat="1" applyFont="1" applyFill="1" applyBorder="1"/>
    <xf numFmtId="3" fontId="75" fillId="0" borderId="63" xfId="5" applyNumberFormat="1" applyFont="1" applyFill="1" applyBorder="1"/>
    <xf numFmtId="0" fontId="1" fillId="0" borderId="64" xfId="5" applyFont="1" applyFill="1" applyBorder="1"/>
    <xf numFmtId="0" fontId="74" fillId="0" borderId="66" xfId="5" applyFont="1" applyFill="1" applyBorder="1" applyAlignment="1"/>
    <xf numFmtId="3" fontId="75" fillId="0" borderId="74" xfId="5" applyNumberFormat="1" applyFont="1" applyFill="1" applyBorder="1"/>
    <xf numFmtId="3" fontId="75" fillId="0" borderId="58" xfId="5" applyNumberFormat="1" applyFont="1" applyFill="1" applyBorder="1"/>
    <xf numFmtId="0" fontId="74" fillId="0" borderId="69" xfId="5" applyFont="1" applyFill="1" applyBorder="1" applyAlignment="1"/>
    <xf numFmtId="3" fontId="75" fillId="0" borderId="106" xfId="5" applyNumberFormat="1" applyFont="1" applyFill="1" applyBorder="1"/>
    <xf numFmtId="3" fontId="75" fillId="0" borderId="68" xfId="5" applyNumberFormat="1" applyFont="1" applyFill="1" applyBorder="1"/>
    <xf numFmtId="0" fontId="1" fillId="0" borderId="69" xfId="5" applyFont="1" applyFill="1" applyBorder="1"/>
    <xf numFmtId="3" fontId="7" fillId="24" borderId="73" xfId="5" applyNumberFormat="1" applyFont="1" applyFill="1" applyBorder="1"/>
    <xf numFmtId="3" fontId="7" fillId="0" borderId="106" xfId="5" applyNumberFormat="1" applyFont="1" applyFill="1" applyBorder="1"/>
    <xf numFmtId="49" fontId="31" fillId="18" borderId="104" xfId="5" applyNumberFormat="1" applyFont="1" applyFill="1" applyBorder="1" applyAlignment="1">
      <alignment horizontal="center" vertical="center" wrapText="1"/>
    </xf>
    <xf numFmtId="49" fontId="31" fillId="18" borderId="75" xfId="5" applyNumberFormat="1" applyFont="1" applyFill="1" applyBorder="1" applyAlignment="1">
      <alignment horizontal="center" vertical="center" wrapText="1"/>
    </xf>
    <xf numFmtId="49" fontId="31" fillId="12" borderId="71" xfId="5" applyNumberFormat="1" applyFont="1" applyFill="1" applyBorder="1" applyAlignment="1">
      <alignment vertical="center" wrapText="1"/>
    </xf>
    <xf numFmtId="49" fontId="31" fillId="16" borderId="71" xfId="5" applyNumberFormat="1" applyFont="1" applyFill="1" applyBorder="1" applyAlignment="1">
      <alignment horizontal="center" vertical="center" wrapText="1"/>
    </xf>
    <xf numFmtId="49" fontId="31" fillId="18" borderId="72" xfId="5" applyNumberFormat="1" applyFont="1" applyFill="1" applyBorder="1" applyAlignment="1">
      <alignment horizontal="center" vertical="center" wrapText="1"/>
    </xf>
    <xf numFmtId="0" fontId="72" fillId="0" borderId="104" xfId="5" applyFont="1" applyFill="1" applyBorder="1" applyAlignment="1">
      <alignment vertical="center" wrapText="1"/>
    </xf>
    <xf numFmtId="0" fontId="72" fillId="0" borderId="74" xfId="5" applyFont="1" applyFill="1" applyBorder="1" applyAlignment="1">
      <alignment vertical="center" wrapText="1"/>
    </xf>
    <xf numFmtId="0" fontId="72" fillId="0" borderId="106" xfId="5" applyFont="1" applyFill="1" applyBorder="1" applyAlignment="1">
      <alignment vertical="center" wrapText="1"/>
    </xf>
    <xf numFmtId="0" fontId="54" fillId="0" borderId="0" xfId="0" applyFont="1"/>
    <xf numFmtId="3" fontId="1" fillId="0" borderId="74" xfId="3" applyNumberFormat="1" applyFont="1" applyFill="1" applyBorder="1"/>
    <xf numFmtId="3" fontId="31" fillId="0" borderId="105" xfId="3" applyNumberFormat="1" applyFont="1" applyFill="1" applyBorder="1"/>
    <xf numFmtId="3" fontId="31" fillId="0" borderId="132" xfId="3" applyNumberFormat="1" applyFont="1" applyFill="1" applyBorder="1"/>
    <xf numFmtId="3" fontId="31" fillId="0" borderId="58" xfId="3" applyNumberFormat="1" applyFont="1" applyFill="1" applyBorder="1"/>
    <xf numFmtId="3" fontId="31" fillId="0" borderId="145" xfId="3" applyNumberFormat="1" applyFont="1" applyFill="1" applyBorder="1"/>
    <xf numFmtId="3" fontId="31" fillId="0" borderId="71" xfId="3" applyNumberFormat="1" applyFont="1" applyFill="1" applyBorder="1"/>
    <xf numFmtId="3" fontId="31" fillId="0" borderId="146" xfId="3" applyNumberFormat="1" applyFont="1" applyFill="1" applyBorder="1"/>
    <xf numFmtId="3" fontId="31" fillId="0" borderId="73" xfId="3" applyNumberFormat="1" applyFont="1" applyFill="1" applyBorder="1"/>
    <xf numFmtId="3" fontId="31" fillId="0" borderId="147" xfId="3" applyNumberFormat="1" applyFont="1" applyFill="1" applyBorder="1"/>
    <xf numFmtId="3" fontId="31" fillId="0" borderId="74" xfId="3" applyNumberFormat="1" applyFont="1" applyFill="1" applyBorder="1"/>
    <xf numFmtId="3" fontId="31" fillId="0" borderId="106" xfId="3" applyNumberFormat="1" applyFont="1" applyFill="1" applyBorder="1"/>
    <xf numFmtId="3" fontId="31" fillId="0" borderId="157" xfId="3" applyNumberFormat="1" applyFont="1" applyFill="1" applyBorder="1"/>
    <xf numFmtId="3" fontId="75" fillId="0" borderId="63" xfId="3" applyNumberFormat="1" applyFont="1" applyFill="1" applyBorder="1"/>
    <xf numFmtId="3" fontId="75" fillId="0" borderId="58" xfId="3" applyNumberFormat="1" applyFont="1" applyFill="1" applyBorder="1"/>
    <xf numFmtId="3" fontId="75" fillId="0" borderId="68" xfId="3" applyNumberFormat="1" applyFont="1" applyFill="1" applyBorder="1"/>
    <xf numFmtId="0" fontId="31" fillId="13" borderId="169" xfId="5" applyFont="1" applyFill="1" applyBorder="1" applyAlignment="1">
      <alignment vertical="center" wrapText="1"/>
    </xf>
    <xf numFmtId="3" fontId="31" fillId="13" borderId="101" xfId="3" applyNumberFormat="1" applyFont="1" applyFill="1" applyBorder="1"/>
    <xf numFmtId="3" fontId="31" fillId="13" borderId="153" xfId="3" applyNumberFormat="1" applyFont="1" applyFill="1" applyBorder="1"/>
    <xf numFmtId="3" fontId="31" fillId="13" borderId="154" xfId="3" applyNumberFormat="1" applyFont="1" applyFill="1" applyBorder="1"/>
    <xf numFmtId="3" fontId="31" fillId="13" borderId="92" xfId="3" applyNumberFormat="1" applyFont="1" applyFill="1" applyBorder="1"/>
    <xf numFmtId="3" fontId="75" fillId="13" borderId="101" xfId="5" applyNumberFormat="1" applyFont="1" applyFill="1" applyBorder="1"/>
    <xf numFmtId="3" fontId="75" fillId="13" borderId="153" xfId="5" applyNumberFormat="1" applyFont="1" applyFill="1" applyBorder="1"/>
    <xf numFmtId="0" fontId="75" fillId="13" borderId="154" xfId="5" applyFont="1" applyFill="1" applyBorder="1"/>
    <xf numFmtId="0" fontId="76" fillId="0" borderId="0" xfId="0" applyFont="1"/>
    <xf numFmtId="3" fontId="31" fillId="0" borderId="104" xfId="3" applyNumberFormat="1" applyFont="1" applyFill="1" applyBorder="1"/>
    <xf numFmtId="3" fontId="72" fillId="24" borderId="64" xfId="5" applyNumberFormat="1" applyFont="1" applyFill="1" applyBorder="1" applyAlignment="1">
      <alignment horizontal="right" vertical="center" wrapText="1"/>
    </xf>
    <xf numFmtId="3" fontId="72" fillId="13" borderId="69" xfId="5" applyNumberFormat="1" applyFont="1" applyFill="1" applyBorder="1" applyAlignment="1">
      <alignment horizontal="right" vertical="center" wrapText="1"/>
    </xf>
    <xf numFmtId="3" fontId="75" fillId="0" borderId="144" xfId="3" applyNumberFormat="1" applyFont="1" applyFill="1" applyBorder="1"/>
    <xf numFmtId="3" fontId="75" fillId="0" borderId="66" xfId="3" applyNumberFormat="1" applyFont="1" applyFill="1" applyBorder="1"/>
    <xf numFmtId="3" fontId="75" fillId="0" borderId="72" xfId="3" applyNumberFormat="1" applyFont="1" applyFill="1" applyBorder="1"/>
    <xf numFmtId="3" fontId="31" fillId="12" borderId="162" xfId="3" applyNumberFormat="1" applyFont="1" applyFill="1" applyBorder="1"/>
    <xf numFmtId="3" fontId="75" fillId="0" borderId="64" xfId="3" applyNumberFormat="1" applyFont="1" applyFill="1" applyBorder="1"/>
    <xf numFmtId="3" fontId="75" fillId="0" borderId="69" xfId="3" applyNumberFormat="1" applyFont="1" applyFill="1" applyBorder="1"/>
    <xf numFmtId="3" fontId="31" fillId="24" borderId="73" xfId="5" applyNumberFormat="1" applyFont="1" applyFill="1" applyBorder="1" applyAlignment="1">
      <alignment horizontal="right" vertical="center" wrapText="1"/>
    </xf>
    <xf numFmtId="3" fontId="7" fillId="24" borderId="64" xfId="5" applyNumberFormat="1" applyFont="1" applyFill="1" applyBorder="1" applyAlignment="1">
      <alignment horizontal="right" vertical="center" wrapText="1"/>
    </xf>
    <xf numFmtId="3" fontId="31" fillId="13" borderId="106" xfId="5" applyNumberFormat="1" applyFont="1" applyFill="1" applyBorder="1" applyAlignment="1">
      <alignment horizontal="right" vertical="center" wrapText="1"/>
    </xf>
    <xf numFmtId="3" fontId="7" fillId="13" borderId="69" xfId="5" applyNumberFormat="1" applyFont="1" applyFill="1" applyBorder="1" applyAlignment="1">
      <alignment horizontal="right" vertical="center" wrapText="1"/>
    </xf>
    <xf numFmtId="3" fontId="75" fillId="0" borderId="104" xfId="3" applyNumberFormat="1" applyFont="1" applyFill="1" applyBorder="1"/>
    <xf numFmtId="3" fontId="75" fillId="0" borderId="74" xfId="3" applyNumberFormat="1" applyFont="1" applyFill="1" applyBorder="1"/>
    <xf numFmtId="3" fontId="75" fillId="0" borderId="75" xfId="3" applyNumberFormat="1" applyFont="1" applyFill="1" applyBorder="1"/>
    <xf numFmtId="3" fontId="75" fillId="0" borderId="73" xfId="3" applyNumberFormat="1" applyFont="1" applyFill="1" applyBorder="1"/>
    <xf numFmtId="3" fontId="75" fillId="0" borderId="106" xfId="3" applyNumberFormat="1" applyFont="1" applyFill="1" applyBorder="1"/>
    <xf numFmtId="3" fontId="31" fillId="17" borderId="99" xfId="3" applyNumberFormat="1" applyFont="1" applyFill="1" applyBorder="1" applyAlignment="1">
      <alignment horizontal="center" vertical="center"/>
    </xf>
    <xf numFmtId="3" fontId="31" fillId="24" borderId="171" xfId="5" applyNumberFormat="1" applyFont="1" applyFill="1" applyBorder="1" applyAlignment="1">
      <alignment horizontal="right" vertical="center" wrapText="1"/>
    </xf>
    <xf numFmtId="3" fontId="31" fillId="13" borderId="158" xfId="5" applyNumberFormat="1" applyFont="1" applyFill="1" applyBorder="1" applyAlignment="1">
      <alignment horizontal="right" vertical="center" wrapText="1"/>
    </xf>
    <xf numFmtId="3" fontId="73" fillId="12" borderId="93" xfId="3" applyNumberFormat="1" applyFont="1" applyFill="1" applyBorder="1" applyAlignment="1"/>
    <xf numFmtId="3" fontId="31" fillId="0" borderId="155" xfId="3" applyNumberFormat="1" applyFont="1" applyFill="1" applyBorder="1"/>
    <xf numFmtId="3" fontId="31" fillId="0" borderId="156" xfId="3" applyNumberFormat="1" applyFont="1" applyFill="1" applyBorder="1"/>
    <xf numFmtId="3" fontId="31" fillId="0" borderId="172" xfId="3" applyNumberFormat="1" applyFont="1" applyFill="1" applyBorder="1"/>
    <xf numFmtId="3" fontId="31" fillId="0" borderId="171" xfId="3" applyNumberFormat="1" applyFont="1" applyFill="1" applyBorder="1"/>
    <xf numFmtId="3" fontId="31" fillId="0" borderId="158" xfId="3" applyNumberFormat="1" applyFont="1" applyFill="1" applyBorder="1"/>
    <xf numFmtId="3" fontId="7" fillId="12" borderId="99" xfId="5" applyNumberFormat="1" applyFont="1" applyFill="1" applyBorder="1"/>
    <xf numFmtId="3" fontId="72" fillId="12" borderId="99" xfId="3" applyNumberFormat="1" applyFont="1" applyFill="1" applyBorder="1"/>
    <xf numFmtId="3" fontId="72" fillId="0" borderId="171" xfId="3" applyNumberFormat="1" applyFont="1" applyFill="1" applyBorder="1"/>
    <xf numFmtId="3" fontId="72" fillId="0" borderId="156" xfId="3" applyNumberFormat="1" applyFont="1" applyFill="1" applyBorder="1"/>
    <xf numFmtId="3" fontId="72" fillId="0" borderId="158" xfId="3" applyNumberFormat="1" applyFont="1" applyFill="1" applyBorder="1"/>
    <xf numFmtId="3" fontId="31" fillId="13" borderId="93" xfId="3" applyNumberFormat="1" applyFont="1" applyFill="1" applyBorder="1"/>
    <xf numFmtId="3" fontId="7" fillId="24" borderId="147" xfId="5" applyNumberFormat="1" applyFont="1" applyFill="1" applyBorder="1" applyAlignment="1">
      <alignment horizontal="right" vertical="center"/>
    </xf>
    <xf numFmtId="3" fontId="7" fillId="13" borderId="157" xfId="5" applyNumberFormat="1" applyFont="1" applyFill="1" applyBorder="1" applyAlignment="1">
      <alignment horizontal="right" vertical="center"/>
    </xf>
    <xf numFmtId="3" fontId="0" fillId="0" borderId="155" xfId="0" applyNumberFormat="1" applyBorder="1"/>
    <xf numFmtId="3" fontId="69" fillId="0" borderId="93" xfId="0" applyNumberFormat="1" applyFont="1" applyBorder="1"/>
    <xf numFmtId="0" fontId="53" fillId="0" borderId="41" xfId="0" applyFont="1" applyFill="1" applyBorder="1" applyAlignment="1">
      <alignment horizontal="center" wrapText="1"/>
    </xf>
    <xf numFmtId="0" fontId="14" fillId="0" borderId="111" xfId="1" applyFont="1" applyFill="1" applyBorder="1" applyAlignment="1">
      <alignment horizontal="left" vertical="center"/>
    </xf>
    <xf numFmtId="0" fontId="14" fillId="0" borderId="99" xfId="1" applyFont="1" applyFill="1" applyBorder="1" applyAlignment="1">
      <alignment horizontal="left" vertical="center"/>
    </xf>
    <xf numFmtId="0" fontId="14" fillId="0" borderId="112" xfId="1" applyFont="1" applyFill="1" applyBorder="1" applyAlignment="1">
      <alignment horizontal="left" vertical="center"/>
    </xf>
    <xf numFmtId="0" fontId="14" fillId="0" borderId="94" xfId="1" applyFont="1" applyFill="1" applyBorder="1" applyAlignment="1">
      <alignment horizontal="left" vertical="center"/>
    </xf>
    <xf numFmtId="3" fontId="49" fillId="0" borderId="32" xfId="1" applyNumberFormat="1" applyFont="1" applyFill="1" applyBorder="1" applyAlignment="1">
      <alignment horizontal="center"/>
    </xf>
    <xf numFmtId="3" fontId="49" fillId="0" borderId="80" xfId="1" applyNumberFormat="1" applyFont="1" applyFill="1" applyBorder="1" applyAlignment="1">
      <alignment horizontal="center"/>
    </xf>
    <xf numFmtId="3" fontId="49" fillId="0" borderId="35" xfId="1" applyNumberFormat="1" applyFont="1" applyFill="1" applyBorder="1" applyAlignment="1">
      <alignment horizontal="center"/>
    </xf>
    <xf numFmtId="3" fontId="49" fillId="0" borderId="98" xfId="1" applyNumberFormat="1" applyFont="1" applyFill="1" applyBorder="1" applyAlignment="1">
      <alignment horizontal="center"/>
    </xf>
    <xf numFmtId="3" fontId="49" fillId="0" borderId="48" xfId="1" applyNumberFormat="1" applyFont="1" applyFill="1" applyBorder="1" applyAlignment="1">
      <alignment horizontal="center"/>
    </xf>
    <xf numFmtId="3" fontId="49" fillId="0" borderId="9" xfId="1" applyNumberFormat="1" applyFont="1" applyFill="1" applyBorder="1" applyAlignment="1">
      <alignment horizontal="center"/>
    </xf>
    <xf numFmtId="3" fontId="37" fillId="0" borderId="149" xfId="1" applyNumberFormat="1" applyFont="1" applyFill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64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20" fillId="0" borderId="66" xfId="1" applyFont="1" applyBorder="1" applyAlignment="1">
      <alignment horizontal="center"/>
    </xf>
    <xf numFmtId="0" fontId="20" fillId="0" borderId="75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0" fontId="20" fillId="0" borderId="72" xfId="1" applyFont="1" applyBorder="1" applyAlignment="1">
      <alignment horizontal="center"/>
    </xf>
    <xf numFmtId="3" fontId="14" fillId="0" borderId="150" xfId="1" applyNumberFormat="1" applyFont="1" applyBorder="1" applyAlignment="1">
      <alignment horizontal="center"/>
    </xf>
    <xf numFmtId="3" fontId="14" fillId="0" borderId="148" xfId="1" applyNumberFormat="1" applyFont="1" applyBorder="1" applyAlignment="1">
      <alignment horizontal="center"/>
    </xf>
    <xf numFmtId="3" fontId="14" fillId="0" borderId="102" xfId="1" applyNumberFormat="1" applyFont="1" applyBorder="1" applyAlignment="1">
      <alignment horizontal="center" vertical="center"/>
    </xf>
    <xf numFmtId="3" fontId="14" fillId="0" borderId="93" xfId="1" applyNumberFormat="1" applyFont="1" applyBorder="1" applyAlignment="1">
      <alignment horizontal="center" vertical="center"/>
    </xf>
    <xf numFmtId="3" fontId="34" fillId="0" borderId="105" xfId="1" applyNumberFormat="1" applyFont="1" applyBorder="1" applyAlignment="1">
      <alignment horizontal="left"/>
    </xf>
    <xf numFmtId="0" fontId="46" fillId="0" borderId="144" xfId="2" applyFont="1" applyBorder="1" applyAlignment="1">
      <alignment horizontal="left"/>
    </xf>
    <xf numFmtId="3" fontId="34" fillId="0" borderId="58" xfId="1" applyNumberFormat="1" applyFont="1" applyBorder="1" applyAlignment="1">
      <alignment horizontal="left"/>
    </xf>
    <xf numFmtId="3" fontId="34" fillId="0" borderId="66" xfId="1" applyNumberFormat="1" applyFont="1" applyBorder="1" applyAlignment="1">
      <alignment horizontal="left"/>
    </xf>
    <xf numFmtId="4" fontId="48" fillId="0" borderId="0" xfId="1" applyNumberFormat="1" applyFont="1" applyBorder="1" applyAlignment="1">
      <alignment horizontal="center"/>
    </xf>
    <xf numFmtId="3" fontId="34" fillId="0" borderId="71" xfId="1" applyNumberFormat="1" applyFont="1" applyBorder="1" applyAlignment="1">
      <alignment horizontal="left"/>
    </xf>
    <xf numFmtId="3" fontId="34" fillId="0" borderId="72" xfId="1" applyNumberFormat="1" applyFont="1" applyBorder="1" applyAlignment="1">
      <alignment horizontal="left"/>
    </xf>
    <xf numFmtId="0" fontId="69" fillId="0" borderId="101" xfId="0" applyFont="1" applyBorder="1" applyAlignment="1">
      <alignment horizontal="center" vertical="center"/>
    </xf>
    <xf numFmtId="0" fontId="69" fillId="0" borderId="153" xfId="0" applyFont="1" applyBorder="1" applyAlignment="1">
      <alignment horizontal="center" vertical="center"/>
    </xf>
    <xf numFmtId="0" fontId="69" fillId="0" borderId="154" xfId="0" applyFont="1" applyBorder="1" applyAlignment="1">
      <alignment horizontal="center" vertical="center"/>
    </xf>
    <xf numFmtId="0" fontId="0" fillId="0" borderId="111" xfId="0" applyFill="1" applyBorder="1" applyAlignment="1">
      <alignment horizontal="left"/>
    </xf>
    <xf numFmtId="0" fontId="0" fillId="0" borderId="150" xfId="0" applyFill="1" applyBorder="1" applyAlignment="1">
      <alignment horizontal="left"/>
    </xf>
    <xf numFmtId="49" fontId="31" fillId="18" borderId="84" xfId="5" applyNumberFormat="1" applyFont="1" applyFill="1" applyBorder="1" applyAlignment="1">
      <alignment horizontal="center" vertical="center" wrapText="1"/>
    </xf>
    <xf numFmtId="49" fontId="31" fillId="18" borderId="164" xfId="5" applyNumberFormat="1" applyFont="1" applyFill="1" applyBorder="1" applyAlignment="1">
      <alignment horizontal="center" vertical="center" wrapText="1"/>
    </xf>
    <xf numFmtId="49" fontId="31" fillId="18" borderId="156" xfId="5" applyNumberFormat="1" applyFont="1" applyFill="1" applyBorder="1" applyAlignment="1">
      <alignment horizontal="center" vertical="center" wrapText="1"/>
    </xf>
    <xf numFmtId="0" fontId="77" fillId="0" borderId="148" xfId="0" applyFont="1" applyFill="1" applyBorder="1" applyAlignment="1">
      <alignment horizontal="center" wrapText="1"/>
    </xf>
    <xf numFmtId="0" fontId="31" fillId="16" borderId="160" xfId="3" applyFont="1" applyFill="1" applyBorder="1" applyAlignment="1">
      <alignment horizontal="center" vertical="center" wrapText="1"/>
    </xf>
    <xf numFmtId="0" fontId="54" fillId="0" borderId="79" xfId="0" applyFont="1" applyBorder="1" applyAlignment="1">
      <alignment horizontal="center" vertical="center" wrapText="1"/>
    </xf>
    <xf numFmtId="0" fontId="54" fillId="0" borderId="77" xfId="0" applyFont="1" applyBorder="1" applyAlignment="1">
      <alignment horizontal="center" vertical="center" wrapText="1"/>
    </xf>
    <xf numFmtId="0" fontId="31" fillId="17" borderId="162" xfId="3" applyFont="1" applyFill="1" applyBorder="1" applyAlignment="1">
      <alignment horizontal="center" vertical="center" wrapText="1"/>
    </xf>
    <xf numFmtId="0" fontId="31" fillId="17" borderId="165" xfId="3" applyFont="1" applyFill="1" applyBorder="1" applyAlignment="1">
      <alignment horizontal="center" vertical="center" wrapText="1"/>
    </xf>
    <xf numFmtId="0" fontId="31" fillId="17" borderId="170" xfId="3" applyFont="1" applyFill="1" applyBorder="1" applyAlignment="1">
      <alignment horizontal="center" vertical="center" wrapText="1"/>
    </xf>
    <xf numFmtId="49" fontId="31" fillId="18" borderId="111" xfId="5" applyNumberFormat="1" applyFont="1" applyFill="1" applyBorder="1" applyAlignment="1">
      <alignment horizontal="center" vertical="center" wrapText="1"/>
    </xf>
    <xf numFmtId="49" fontId="31" fillId="18" borderId="150" xfId="5" applyNumberFormat="1" applyFont="1" applyFill="1" applyBorder="1" applyAlignment="1">
      <alignment horizontal="center" vertical="center" wrapText="1"/>
    </xf>
    <xf numFmtId="49" fontId="31" fillId="18" borderId="99" xfId="5" applyNumberFormat="1" applyFont="1" applyFill="1" applyBorder="1" applyAlignment="1">
      <alignment horizontal="center" vertical="center" wrapText="1"/>
    </xf>
    <xf numFmtId="49" fontId="31" fillId="18" borderId="166" xfId="5" applyNumberFormat="1" applyFont="1" applyFill="1" applyBorder="1" applyAlignment="1">
      <alignment horizontal="center" vertical="center" wrapText="1"/>
    </xf>
    <xf numFmtId="49" fontId="31" fillId="18" borderId="0" xfId="5" applyNumberFormat="1" applyFont="1" applyFill="1" applyBorder="1" applyAlignment="1">
      <alignment horizontal="center" vertical="center" wrapText="1"/>
    </xf>
    <xf numFmtId="49" fontId="31" fillId="18" borderId="97" xfId="5" applyNumberFormat="1" applyFont="1" applyFill="1" applyBorder="1" applyAlignment="1">
      <alignment horizontal="center" vertical="center" wrapText="1"/>
    </xf>
    <xf numFmtId="49" fontId="31" fillId="18" borderId="167" xfId="5" applyNumberFormat="1" applyFont="1" applyFill="1" applyBorder="1" applyAlignment="1">
      <alignment horizontal="center" vertical="center" wrapText="1"/>
    </xf>
    <xf numFmtId="49" fontId="31" fillId="18" borderId="168" xfId="5" applyNumberFormat="1" applyFont="1" applyFill="1" applyBorder="1" applyAlignment="1">
      <alignment horizontal="center" vertical="center" wrapText="1"/>
    </xf>
    <xf numFmtId="49" fontId="31" fillId="18" borderId="155" xfId="5" applyNumberFormat="1" applyFont="1" applyFill="1" applyBorder="1" applyAlignment="1">
      <alignment horizontal="center" vertical="center" wrapText="1"/>
    </xf>
    <xf numFmtId="49" fontId="31" fillId="13" borderId="159" xfId="3" applyNumberFormat="1" applyFont="1" applyFill="1" applyBorder="1" applyAlignment="1">
      <alignment horizontal="center" textRotation="90" wrapText="1"/>
    </xf>
    <xf numFmtId="49" fontId="31" fillId="13" borderId="163" xfId="3" applyNumberFormat="1" applyFont="1" applyFill="1" applyBorder="1" applyAlignment="1">
      <alignment horizontal="center" textRotation="90" wrapText="1"/>
    </xf>
    <xf numFmtId="49" fontId="31" fillId="13" borderId="169" xfId="3" applyNumberFormat="1" applyFont="1" applyFill="1" applyBorder="1" applyAlignment="1">
      <alignment horizontal="center" textRotation="90" wrapText="1"/>
    </xf>
    <xf numFmtId="0" fontId="31" fillId="13" borderId="160" xfId="3" applyFont="1" applyFill="1" applyBorder="1" applyAlignment="1">
      <alignment horizontal="center" vertical="center" wrapText="1"/>
    </xf>
    <xf numFmtId="0" fontId="31" fillId="13" borderId="79" xfId="3" applyFont="1" applyFill="1" applyBorder="1" applyAlignment="1">
      <alignment horizontal="center" vertical="center" wrapText="1"/>
    </xf>
    <xf numFmtId="0" fontId="31" fillId="13" borderId="77" xfId="3" applyFont="1" applyFill="1" applyBorder="1" applyAlignment="1">
      <alignment horizontal="center" vertical="center" wrapText="1"/>
    </xf>
    <xf numFmtId="0" fontId="31" fillId="12" borderId="142" xfId="3" applyFont="1" applyFill="1" applyBorder="1" applyAlignment="1">
      <alignment horizontal="center" vertical="center"/>
    </xf>
    <xf numFmtId="0" fontId="31" fillId="12" borderId="161" xfId="3" applyFont="1" applyFill="1" applyBorder="1" applyAlignment="1">
      <alignment horizontal="center" vertical="center"/>
    </xf>
    <xf numFmtId="0" fontId="31" fillId="12" borderId="62" xfId="3" applyFont="1" applyFill="1" applyBorder="1" applyAlignment="1">
      <alignment horizontal="center" vertical="center"/>
    </xf>
    <xf numFmtId="0" fontId="31" fillId="19" borderId="84" xfId="3" applyFont="1" applyFill="1" applyBorder="1" applyAlignment="1">
      <alignment horizontal="center" vertical="center"/>
    </xf>
    <xf numFmtId="0" fontId="31" fillId="19" borderId="164" xfId="3" applyFont="1" applyFill="1" applyBorder="1" applyAlignment="1">
      <alignment horizontal="center" vertical="center"/>
    </xf>
    <xf numFmtId="0" fontId="31" fillId="19" borderId="65" xfId="3" applyFont="1" applyFill="1" applyBorder="1" applyAlignment="1">
      <alignment horizontal="center" vertical="center"/>
    </xf>
    <xf numFmtId="0" fontId="31" fillId="20" borderId="84" xfId="5" applyFont="1" applyFill="1" applyBorder="1" applyAlignment="1">
      <alignment horizontal="center"/>
    </xf>
    <xf numFmtId="0" fontId="31" fillId="20" borderId="164" xfId="5" applyFont="1" applyFill="1" applyBorder="1" applyAlignment="1">
      <alignment horizontal="center"/>
    </xf>
    <xf numFmtId="0" fontId="31" fillId="19" borderId="68" xfId="3" applyFont="1" applyFill="1" applyBorder="1" applyAlignment="1">
      <alignment horizontal="center" vertical="center"/>
    </xf>
    <xf numFmtId="0" fontId="31" fillId="19" borderId="79" xfId="3" applyFont="1" applyFill="1" applyBorder="1" applyAlignment="1">
      <alignment horizontal="center" vertical="center"/>
    </xf>
    <xf numFmtId="0" fontId="31" fillId="19" borderId="77" xfId="3" applyFont="1" applyFill="1" applyBorder="1" applyAlignment="1">
      <alignment horizontal="center" vertical="center"/>
    </xf>
    <xf numFmtId="0" fontId="31" fillId="0" borderId="84" xfId="5" applyFont="1" applyBorder="1" applyAlignment="1">
      <alignment horizontal="center"/>
    </xf>
    <xf numFmtId="0" fontId="31" fillId="0" borderId="65" xfId="5" applyFont="1" applyBorder="1" applyAlignment="1">
      <alignment horizontal="center"/>
    </xf>
    <xf numFmtId="2" fontId="31" fillId="20" borderId="68" xfId="5" applyNumberFormat="1" applyFont="1" applyFill="1" applyBorder="1" applyAlignment="1">
      <alignment horizontal="center" vertical="center" wrapText="1"/>
    </xf>
    <xf numFmtId="2" fontId="31" fillId="20" borderId="79" xfId="5" applyNumberFormat="1" applyFont="1" applyFill="1" applyBorder="1" applyAlignment="1">
      <alignment horizontal="center" vertical="center" wrapText="1"/>
    </xf>
    <xf numFmtId="2" fontId="31" fillId="20" borderId="77" xfId="5" applyNumberFormat="1" applyFont="1" applyFill="1" applyBorder="1" applyAlignment="1">
      <alignment horizontal="center" vertical="center" wrapText="1"/>
    </xf>
    <xf numFmtId="0" fontId="7" fillId="21" borderId="68" xfId="5" applyFont="1" applyFill="1" applyBorder="1" applyAlignment="1">
      <alignment horizontal="center" vertical="center" wrapText="1"/>
    </xf>
    <xf numFmtId="0" fontId="7" fillId="21" borderId="79" xfId="5" applyFont="1" applyFill="1" applyBorder="1" applyAlignment="1">
      <alignment horizontal="center" vertical="center" wrapText="1"/>
    </xf>
    <xf numFmtId="0" fontId="7" fillId="21" borderId="77" xfId="5" applyFont="1" applyFill="1" applyBorder="1" applyAlignment="1">
      <alignment horizontal="center" vertical="center" wrapText="1"/>
    </xf>
    <xf numFmtId="0" fontId="31" fillId="11" borderId="68" xfId="5" applyFont="1" applyFill="1" applyBorder="1" applyAlignment="1">
      <alignment horizontal="center" vertical="center" wrapText="1"/>
    </xf>
    <xf numFmtId="0" fontId="31" fillId="11" borderId="79" xfId="5" applyFont="1" applyFill="1" applyBorder="1" applyAlignment="1">
      <alignment horizontal="center" vertical="center" wrapText="1"/>
    </xf>
    <xf numFmtId="0" fontId="31" fillId="11" borderId="77" xfId="5" applyFont="1" applyFill="1" applyBorder="1" applyAlignment="1">
      <alignment horizontal="center" vertical="center" wrapText="1"/>
    </xf>
    <xf numFmtId="0" fontId="72" fillId="22" borderId="68" xfId="5" applyFont="1" applyFill="1" applyBorder="1" applyAlignment="1">
      <alignment horizontal="center" vertical="center"/>
    </xf>
    <xf numFmtId="0" fontId="72" fillId="22" borderId="77" xfId="5" applyFont="1" applyFill="1" applyBorder="1" applyAlignment="1">
      <alignment horizontal="center" vertical="center"/>
    </xf>
    <xf numFmtId="0" fontId="72" fillId="23" borderId="68" xfId="5" applyFont="1" applyFill="1" applyBorder="1" applyAlignment="1">
      <alignment horizontal="center" vertical="center" wrapText="1"/>
    </xf>
    <xf numFmtId="0" fontId="72" fillId="23" borderId="77" xfId="5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3" fontId="16" fillId="6" borderId="50" xfId="1" applyNumberFormat="1" applyFont="1" applyFill="1" applyBorder="1" applyAlignment="1">
      <alignment horizontal="center"/>
    </xf>
    <xf numFmtId="3" fontId="21" fillId="7" borderId="53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7" xfId="1" applyNumberFormat="1" applyFont="1" applyFill="1" applyBorder="1" applyAlignment="1">
      <alignment horizontal="center" vertical="center" wrapText="1"/>
    </xf>
    <xf numFmtId="49" fontId="21" fillId="7" borderId="53" xfId="1" applyNumberFormat="1" applyFont="1" applyFill="1" applyBorder="1" applyAlignment="1">
      <alignment horizontal="center" vertical="center" wrapText="1"/>
    </xf>
    <xf numFmtId="0" fontId="16" fillId="6" borderId="36" xfId="1" applyFont="1" applyFill="1" applyBorder="1" applyAlignment="1">
      <alignment horizontal="center"/>
    </xf>
    <xf numFmtId="0" fontId="16" fillId="6" borderId="61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&#318;ky%20%20podrobn&#233;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cikova\AppData\Roaming\Microsoft\Excel\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E5">
            <v>58855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58855</v>
          </cell>
          <cell r="L5">
            <v>0</v>
          </cell>
          <cell r="M5">
            <v>0</v>
          </cell>
        </row>
        <row r="16">
          <cell r="E16">
            <v>28895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28895</v>
          </cell>
          <cell r="L16">
            <v>0</v>
          </cell>
          <cell r="M16">
            <v>0</v>
          </cell>
        </row>
        <row r="27">
          <cell r="E27">
            <v>47950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47950</v>
          </cell>
          <cell r="L27">
            <v>0</v>
          </cell>
          <cell r="M27">
            <v>0</v>
          </cell>
        </row>
        <row r="31">
          <cell r="E31">
            <v>4500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4500</v>
          </cell>
          <cell r="L31">
            <v>0</v>
          </cell>
          <cell r="M31">
            <v>0</v>
          </cell>
        </row>
        <row r="38">
          <cell r="E38">
            <v>21750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21750</v>
          </cell>
          <cell r="L38">
            <v>0</v>
          </cell>
          <cell r="M38">
            <v>0</v>
          </cell>
        </row>
        <row r="50">
          <cell r="E50">
            <v>17500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17500</v>
          </cell>
          <cell r="L50">
            <v>0</v>
          </cell>
          <cell r="M50">
            <v>0</v>
          </cell>
        </row>
        <row r="53">
          <cell r="E53">
            <v>6150</v>
          </cell>
          <cell r="F53">
            <v>48500</v>
          </cell>
          <cell r="G53">
            <v>0</v>
          </cell>
          <cell r="H53">
            <v>0</v>
          </cell>
          <cell r="I53">
            <v>54800</v>
          </cell>
          <cell r="J53">
            <v>0</v>
          </cell>
          <cell r="K53">
            <v>6150</v>
          </cell>
          <cell r="L53">
            <v>103300</v>
          </cell>
          <cell r="M53">
            <v>0</v>
          </cell>
        </row>
        <row r="64">
          <cell r="E64">
            <v>53800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53800</v>
          </cell>
          <cell r="L64">
            <v>0</v>
          </cell>
          <cell r="M64">
            <v>0</v>
          </cell>
        </row>
        <row r="71">
          <cell r="E71">
            <v>3900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3900</v>
          </cell>
          <cell r="L71">
            <v>0</v>
          </cell>
          <cell r="M71">
            <v>0</v>
          </cell>
        </row>
        <row r="75">
          <cell r="E75">
            <v>8435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8435</v>
          </cell>
          <cell r="L75">
            <v>0</v>
          </cell>
          <cell r="M75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</sheetData>
      <sheetData sheetId="1">
        <row r="5">
          <cell r="E5">
            <v>130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130</v>
          </cell>
          <cell r="L5">
            <v>0</v>
          </cell>
          <cell r="M5">
            <v>0</v>
          </cell>
        </row>
        <row r="7">
          <cell r="E7">
            <v>7040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7040</v>
          </cell>
          <cell r="L7">
            <v>0</v>
          </cell>
          <cell r="M7">
            <v>0</v>
          </cell>
        </row>
        <row r="11">
          <cell r="E11">
            <v>15050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15050</v>
          </cell>
          <cell r="L11">
            <v>0</v>
          </cell>
          <cell r="M11">
            <v>0</v>
          </cell>
        </row>
        <row r="18">
          <cell r="E18">
            <v>1200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1200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5">
          <cell r="E25">
            <v>1800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1800</v>
          </cell>
          <cell r="L25">
            <v>0</v>
          </cell>
          <cell r="M25">
            <v>0</v>
          </cell>
        </row>
        <row r="27">
          <cell r="E27">
            <v>3000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3000</v>
          </cell>
          <cell r="L27">
            <v>0</v>
          </cell>
          <cell r="M27">
            <v>0</v>
          </cell>
        </row>
        <row r="31">
          <cell r="E31">
            <v>11500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11500</v>
          </cell>
          <cell r="L31">
            <v>0</v>
          </cell>
          <cell r="M31">
            <v>0</v>
          </cell>
        </row>
        <row r="47">
          <cell r="E47">
            <v>1800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1800</v>
          </cell>
          <cell r="L47">
            <v>0</v>
          </cell>
          <cell r="M47">
            <v>0</v>
          </cell>
        </row>
        <row r="52">
          <cell r="E52">
            <v>11250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11250</v>
          </cell>
          <cell r="L52">
            <v>0</v>
          </cell>
          <cell r="M52">
            <v>0</v>
          </cell>
        </row>
      </sheetData>
      <sheetData sheetId="2">
        <row r="4">
          <cell r="E4">
            <v>55700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55700</v>
          </cell>
          <cell r="L4">
            <v>0</v>
          </cell>
          <cell r="M4">
            <v>0</v>
          </cell>
        </row>
        <row r="16">
          <cell r="E16">
            <v>7100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7100</v>
          </cell>
          <cell r="L16">
            <v>0</v>
          </cell>
          <cell r="M16">
            <v>0</v>
          </cell>
        </row>
        <row r="22">
          <cell r="E22">
            <v>1700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1700</v>
          </cell>
          <cell r="L22">
            <v>0</v>
          </cell>
          <cell r="M22">
            <v>0</v>
          </cell>
        </row>
        <row r="27">
          <cell r="E27">
            <v>300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300</v>
          </cell>
          <cell r="L27">
            <v>0</v>
          </cell>
          <cell r="M27">
            <v>0</v>
          </cell>
        </row>
        <row r="30">
          <cell r="E30">
            <v>203570</v>
          </cell>
          <cell r="F30">
            <v>45000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203570</v>
          </cell>
          <cell r="L30">
            <v>45000</v>
          </cell>
          <cell r="M30">
            <v>0</v>
          </cell>
        </row>
        <row r="73">
          <cell r="E73">
            <v>10000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10000</v>
          </cell>
          <cell r="L73">
            <v>0</v>
          </cell>
          <cell r="M73">
            <v>0</v>
          </cell>
        </row>
        <row r="76">
          <cell r="E76">
            <v>3500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3500</v>
          </cell>
          <cell r="L76">
            <v>0</v>
          </cell>
          <cell r="M76">
            <v>0</v>
          </cell>
        </row>
        <row r="82">
          <cell r="E82">
            <v>600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600</v>
          </cell>
          <cell r="L82">
            <v>0</v>
          </cell>
          <cell r="M82">
            <v>0</v>
          </cell>
        </row>
      </sheetData>
      <sheetData sheetId="3">
        <row r="4">
          <cell r="E4">
            <v>19750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19750</v>
          </cell>
          <cell r="L4">
            <v>0</v>
          </cell>
          <cell r="M4">
            <v>0</v>
          </cell>
        </row>
        <row r="17">
          <cell r="E17">
            <v>18780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18780</v>
          </cell>
          <cell r="L17">
            <v>0</v>
          </cell>
          <cell r="M17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H29">
            <v>0</v>
          </cell>
          <cell r="K29">
            <v>0</v>
          </cell>
        </row>
      </sheetData>
      <sheetData sheetId="4">
        <row r="5">
          <cell r="E5">
            <v>389220</v>
          </cell>
          <cell r="F5">
            <v>0</v>
          </cell>
          <cell r="G5">
            <v>15000</v>
          </cell>
          <cell r="H5">
            <v>0</v>
          </cell>
          <cell r="I5">
            <v>0</v>
          </cell>
          <cell r="J5">
            <v>0</v>
          </cell>
          <cell r="K5">
            <v>389220</v>
          </cell>
          <cell r="L5">
            <v>0</v>
          </cell>
          <cell r="M5">
            <v>15000</v>
          </cell>
        </row>
        <row r="46">
          <cell r="E46">
            <v>76760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76760</v>
          </cell>
          <cell r="L46">
            <v>0</v>
          </cell>
          <cell r="M46">
            <v>0</v>
          </cell>
        </row>
        <row r="65">
          <cell r="E65">
            <v>39300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39300</v>
          </cell>
          <cell r="L65">
            <v>0</v>
          </cell>
          <cell r="M65">
            <v>0</v>
          </cell>
        </row>
        <row r="68">
          <cell r="E68">
            <v>40900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40900</v>
          </cell>
          <cell r="M68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3800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3800</v>
          </cell>
          <cell r="L77">
            <v>0</v>
          </cell>
          <cell r="M77">
            <v>0</v>
          </cell>
        </row>
        <row r="91">
          <cell r="E91">
            <v>7500</v>
          </cell>
          <cell r="F91">
            <v>3000</v>
          </cell>
          <cell r="G91">
            <v>609000</v>
          </cell>
          <cell r="H91">
            <v>0</v>
          </cell>
          <cell r="I91">
            <v>0</v>
          </cell>
          <cell r="J91">
            <v>-24000</v>
          </cell>
          <cell r="K91">
            <v>7500</v>
          </cell>
          <cell r="L91">
            <v>3000</v>
          </cell>
          <cell r="M91">
            <v>585000</v>
          </cell>
        </row>
        <row r="98">
          <cell r="E98">
            <v>65000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65000</v>
          </cell>
          <cell r="L98">
            <v>0</v>
          </cell>
          <cell r="M98">
            <v>0</v>
          </cell>
        </row>
        <row r="101">
          <cell r="E101">
            <v>155000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155000</v>
          </cell>
          <cell r="L101">
            <v>0</v>
          </cell>
          <cell r="M101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10">
          <cell r="E110">
            <v>7000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7000</v>
          </cell>
          <cell r="L110">
            <v>0</v>
          </cell>
          <cell r="M110">
            <v>0</v>
          </cell>
        </row>
      </sheetData>
      <sheetData sheetId="5">
        <row r="5">
          <cell r="E5">
            <v>600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600</v>
          </cell>
          <cell r="L5">
            <v>0</v>
          </cell>
          <cell r="M5">
            <v>0</v>
          </cell>
        </row>
        <row r="10">
          <cell r="E10">
            <v>561500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561500</v>
          </cell>
          <cell r="L10">
            <v>0</v>
          </cell>
          <cell r="M10">
            <v>0</v>
          </cell>
        </row>
        <row r="16">
          <cell r="E16">
            <v>109000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109000</v>
          </cell>
          <cell r="L16">
            <v>0</v>
          </cell>
          <cell r="M16">
            <v>0</v>
          </cell>
        </row>
        <row r="19">
          <cell r="E19">
            <v>10000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10000</v>
          </cell>
          <cell r="L19">
            <v>0</v>
          </cell>
          <cell r="M19">
            <v>0</v>
          </cell>
        </row>
        <row r="21">
          <cell r="E21">
            <v>107000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107000</v>
          </cell>
          <cell r="L21">
            <v>0</v>
          </cell>
          <cell r="M21">
            <v>0</v>
          </cell>
        </row>
      </sheetData>
      <sheetData sheetId="6"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7">
          <cell r="E7">
            <v>0</v>
          </cell>
          <cell r="F7">
            <v>240000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240000</v>
          </cell>
          <cell r="M7">
            <v>0</v>
          </cell>
        </row>
        <row r="15">
          <cell r="E15">
            <v>48000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48000</v>
          </cell>
          <cell r="L15">
            <v>0</v>
          </cell>
          <cell r="M15">
            <v>0</v>
          </cell>
        </row>
        <row r="17">
          <cell r="E17">
            <v>150000</v>
          </cell>
          <cell r="F17">
            <v>0</v>
          </cell>
          <cell r="G17">
            <v>0</v>
          </cell>
          <cell r="H17">
            <v>50000</v>
          </cell>
          <cell r="I17">
            <v>0</v>
          </cell>
          <cell r="J17">
            <v>0</v>
          </cell>
          <cell r="K17">
            <v>200000</v>
          </cell>
          <cell r="L17">
            <v>0</v>
          </cell>
          <cell r="M17">
            <v>0</v>
          </cell>
        </row>
        <row r="19">
          <cell r="E19">
            <v>66000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66000</v>
          </cell>
          <cell r="L19">
            <v>0</v>
          </cell>
          <cell r="M19">
            <v>0</v>
          </cell>
        </row>
        <row r="23">
          <cell r="E23">
            <v>30000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30000</v>
          </cell>
          <cell r="L23">
            <v>0</v>
          </cell>
          <cell r="M23">
            <v>0</v>
          </cell>
        </row>
        <row r="25">
          <cell r="E25">
            <v>18000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18000</v>
          </cell>
          <cell r="L25">
            <v>0</v>
          </cell>
          <cell r="M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3796</v>
          </cell>
          <cell r="J28">
            <v>0</v>
          </cell>
          <cell r="K28">
            <v>0</v>
          </cell>
          <cell r="L28">
            <v>3796</v>
          </cell>
          <cell r="M28">
            <v>0</v>
          </cell>
        </row>
        <row r="30">
          <cell r="E30">
            <v>35000</v>
          </cell>
          <cell r="F30">
            <v>30000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35000</v>
          </cell>
          <cell r="L30">
            <v>30000</v>
          </cell>
          <cell r="M30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</sheetData>
      <sheetData sheetId="7">
        <row r="4">
          <cell r="E4">
            <v>80000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80000</v>
          </cell>
          <cell r="L4">
            <v>0</v>
          </cell>
          <cell r="M4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8">
        <row r="4">
          <cell r="E4">
            <v>5340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5340</v>
          </cell>
          <cell r="L4">
            <v>0</v>
          </cell>
          <cell r="M4">
            <v>0</v>
          </cell>
        </row>
        <row r="18">
          <cell r="H18">
            <v>-11843</v>
          </cell>
        </row>
        <row r="19">
          <cell r="E19">
            <v>146000</v>
          </cell>
          <cell r="F19">
            <v>23500</v>
          </cell>
          <cell r="H19">
            <v>-2436</v>
          </cell>
          <cell r="K19">
            <v>143564</v>
          </cell>
          <cell r="L19">
            <v>23500</v>
          </cell>
        </row>
        <row r="20">
          <cell r="E20">
            <v>311000</v>
          </cell>
          <cell r="F20">
            <v>2500</v>
          </cell>
          <cell r="H20">
            <v>-32910</v>
          </cell>
          <cell r="K20">
            <v>278090</v>
          </cell>
          <cell r="L20">
            <v>2500</v>
          </cell>
        </row>
        <row r="21">
          <cell r="E21">
            <v>333000</v>
          </cell>
          <cell r="F21">
            <v>0</v>
          </cell>
          <cell r="H21">
            <v>21286</v>
          </cell>
          <cell r="K21">
            <v>354286</v>
          </cell>
          <cell r="L21">
            <v>0</v>
          </cell>
        </row>
        <row r="22">
          <cell r="E22">
            <v>108890</v>
          </cell>
          <cell r="H22">
            <v>-6699</v>
          </cell>
          <cell r="I22">
            <v>0</v>
          </cell>
          <cell r="K22">
            <v>102191</v>
          </cell>
          <cell r="L22">
            <v>0</v>
          </cell>
        </row>
        <row r="23">
          <cell r="E23">
            <v>186200</v>
          </cell>
          <cell r="F23">
            <v>1750</v>
          </cell>
          <cell r="H23">
            <v>4115</v>
          </cell>
          <cell r="K23">
            <v>190315</v>
          </cell>
          <cell r="L23">
            <v>1750</v>
          </cell>
        </row>
        <row r="24">
          <cell r="E24">
            <v>192000</v>
          </cell>
          <cell r="H24">
            <v>-9639</v>
          </cell>
          <cell r="K24">
            <v>182361</v>
          </cell>
          <cell r="L24">
            <v>0</v>
          </cell>
        </row>
        <row r="25">
          <cell r="E25">
            <v>182200</v>
          </cell>
          <cell r="F25">
            <v>1950</v>
          </cell>
          <cell r="H25">
            <v>920</v>
          </cell>
          <cell r="K25">
            <v>183120</v>
          </cell>
          <cell r="L25">
            <v>1950</v>
          </cell>
        </row>
        <row r="26">
          <cell r="E26">
            <v>20000</v>
          </cell>
          <cell r="H26">
            <v>13520</v>
          </cell>
          <cell r="K26">
            <v>33520</v>
          </cell>
          <cell r="L26">
            <v>0</v>
          </cell>
        </row>
        <row r="27">
          <cell r="H27">
            <v>138654</v>
          </cell>
        </row>
        <row r="28">
          <cell r="E28">
            <v>254956</v>
          </cell>
          <cell r="H28">
            <v>9040</v>
          </cell>
          <cell r="K28">
            <v>263996</v>
          </cell>
          <cell r="L28">
            <v>0</v>
          </cell>
        </row>
        <row r="29">
          <cell r="E29">
            <v>602638</v>
          </cell>
          <cell r="H29">
            <v>20227</v>
          </cell>
          <cell r="I29">
            <v>285000</v>
          </cell>
          <cell r="J29">
            <v>0</v>
          </cell>
          <cell r="K29">
            <v>622865</v>
          </cell>
          <cell r="L29">
            <v>285000</v>
          </cell>
        </row>
        <row r="31">
          <cell r="E31">
            <v>990243</v>
          </cell>
          <cell r="F31">
            <v>2500</v>
          </cell>
          <cell r="H31">
            <v>47825</v>
          </cell>
          <cell r="I31">
            <v>3410</v>
          </cell>
          <cell r="K31">
            <v>1038068</v>
          </cell>
          <cell r="L31">
            <v>5910</v>
          </cell>
        </row>
        <row r="32">
          <cell r="E32">
            <v>652417</v>
          </cell>
          <cell r="H32">
            <v>28428</v>
          </cell>
          <cell r="K32">
            <v>680845</v>
          </cell>
          <cell r="L32">
            <v>0</v>
          </cell>
        </row>
        <row r="33">
          <cell r="E33">
            <v>660633</v>
          </cell>
          <cell r="F33">
            <v>5300</v>
          </cell>
          <cell r="H33">
            <v>12636</v>
          </cell>
          <cell r="K33">
            <v>673269</v>
          </cell>
          <cell r="L33">
            <v>5300</v>
          </cell>
        </row>
        <row r="34">
          <cell r="E34">
            <v>359104</v>
          </cell>
          <cell r="H34">
            <v>20498</v>
          </cell>
          <cell r="K34">
            <v>379602</v>
          </cell>
          <cell r="L34">
            <v>0</v>
          </cell>
        </row>
        <row r="36">
          <cell r="E36">
            <v>369500</v>
          </cell>
          <cell r="H36">
            <v>20000</v>
          </cell>
          <cell r="K36">
            <v>389500</v>
          </cell>
        </row>
        <row r="37">
          <cell r="E37">
            <v>170000</v>
          </cell>
          <cell r="H37">
            <v>-6927</v>
          </cell>
          <cell r="K37">
            <v>163073</v>
          </cell>
        </row>
        <row r="38">
          <cell r="E38">
            <v>182852</v>
          </cell>
          <cell r="F38">
            <v>0</v>
          </cell>
          <cell r="G38">
            <v>0</v>
          </cell>
          <cell r="H38">
            <v>39686</v>
          </cell>
          <cell r="I38">
            <v>0</v>
          </cell>
          <cell r="J38">
            <v>0</v>
          </cell>
          <cell r="K38">
            <v>222538</v>
          </cell>
          <cell r="L38">
            <v>0</v>
          </cell>
          <cell r="M38">
            <v>0</v>
          </cell>
        </row>
        <row r="52">
          <cell r="E52">
            <v>294430</v>
          </cell>
          <cell r="H52">
            <v>7735</v>
          </cell>
          <cell r="K52">
            <v>302165</v>
          </cell>
        </row>
        <row r="53"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</sheetData>
      <sheetData sheetId="9">
        <row r="4">
          <cell r="E4">
            <v>21000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21000</v>
          </cell>
          <cell r="L4">
            <v>0</v>
          </cell>
          <cell r="M4">
            <v>0</v>
          </cell>
        </row>
        <row r="8">
          <cell r="E8">
            <v>52200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52200</v>
          </cell>
          <cell r="L8">
            <v>0</v>
          </cell>
          <cell r="M8">
            <v>0</v>
          </cell>
        </row>
        <row r="24">
          <cell r="E24">
            <v>59200</v>
          </cell>
          <cell r="F24">
            <v>16500</v>
          </cell>
          <cell r="G24">
            <v>0</v>
          </cell>
          <cell r="H24">
            <v>-20000</v>
          </cell>
          <cell r="I24">
            <v>20500</v>
          </cell>
          <cell r="J24">
            <v>0</v>
          </cell>
          <cell r="K24">
            <v>39200</v>
          </cell>
          <cell r="L24">
            <v>37000</v>
          </cell>
          <cell r="M24">
            <v>0</v>
          </cell>
        </row>
        <row r="34">
          <cell r="E34">
            <v>19600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19600</v>
          </cell>
          <cell r="L34">
            <v>0</v>
          </cell>
          <cell r="M34">
            <v>0</v>
          </cell>
        </row>
        <row r="41">
          <cell r="E41">
            <v>94100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94100</v>
          </cell>
          <cell r="L41">
            <v>0</v>
          </cell>
          <cell r="M41">
            <v>0</v>
          </cell>
        </row>
        <row r="53">
          <cell r="E53">
            <v>4350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4350</v>
          </cell>
          <cell r="L53">
            <v>0</v>
          </cell>
          <cell r="M53">
            <v>0</v>
          </cell>
        </row>
        <row r="60">
          <cell r="E60">
            <v>1400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1400</v>
          </cell>
          <cell r="L60">
            <v>0</v>
          </cell>
          <cell r="M60">
            <v>0</v>
          </cell>
        </row>
        <row r="65">
          <cell r="E65">
            <v>82000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82000</v>
          </cell>
          <cell r="L65">
            <v>0</v>
          </cell>
          <cell r="M65">
            <v>0</v>
          </cell>
        </row>
      </sheetData>
      <sheetData sheetId="10">
        <row r="4">
          <cell r="E4">
            <v>6500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6500</v>
          </cell>
          <cell r="L4">
            <v>0</v>
          </cell>
          <cell r="M4">
            <v>0</v>
          </cell>
        </row>
        <row r="16">
          <cell r="E16">
            <v>117500</v>
          </cell>
          <cell r="F16">
            <v>0</v>
          </cell>
          <cell r="G16">
            <v>0</v>
          </cell>
          <cell r="H16">
            <v>3000</v>
          </cell>
          <cell r="I16">
            <v>0</v>
          </cell>
          <cell r="J16">
            <v>0</v>
          </cell>
          <cell r="K16">
            <v>120500</v>
          </cell>
          <cell r="L16">
            <v>0</v>
          </cell>
          <cell r="M16">
            <v>0</v>
          </cell>
        </row>
        <row r="23">
          <cell r="E23">
            <v>5450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5450</v>
          </cell>
          <cell r="L23">
            <v>0</v>
          </cell>
          <cell r="M23">
            <v>0</v>
          </cell>
        </row>
        <row r="33">
          <cell r="E33">
            <v>448780</v>
          </cell>
          <cell r="F33">
            <v>94500</v>
          </cell>
          <cell r="G33">
            <v>0</v>
          </cell>
          <cell r="H33">
            <v>0</v>
          </cell>
          <cell r="I33">
            <v>-75000</v>
          </cell>
          <cell r="J33">
            <v>0</v>
          </cell>
          <cell r="K33">
            <v>448780</v>
          </cell>
          <cell r="L33">
            <v>19500</v>
          </cell>
          <cell r="M33">
            <v>0</v>
          </cell>
        </row>
        <row r="97">
          <cell r="E97">
            <v>15720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15720</v>
          </cell>
          <cell r="L97">
            <v>0</v>
          </cell>
          <cell r="M97">
            <v>0</v>
          </cell>
        </row>
        <row r="110">
          <cell r="E110">
            <v>2500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2500</v>
          </cell>
          <cell r="L110">
            <v>0</v>
          </cell>
          <cell r="M110">
            <v>0</v>
          </cell>
        </row>
        <row r="113">
          <cell r="E113">
            <v>5000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5000</v>
          </cell>
          <cell r="L113">
            <v>0</v>
          </cell>
          <cell r="M113">
            <v>0</v>
          </cell>
        </row>
      </sheetData>
      <sheetData sheetId="11">
        <row r="5">
          <cell r="E5">
            <v>227100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227100</v>
          </cell>
          <cell r="L5">
            <v>0</v>
          </cell>
          <cell r="M5">
            <v>0</v>
          </cell>
        </row>
        <row r="18">
          <cell r="E18">
            <v>1000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1000</v>
          </cell>
          <cell r="L18">
            <v>0</v>
          </cell>
          <cell r="M18">
            <v>0</v>
          </cell>
        </row>
        <row r="20">
          <cell r="E20">
            <v>5500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5500</v>
          </cell>
          <cell r="L20">
            <v>0</v>
          </cell>
          <cell r="M20">
            <v>0</v>
          </cell>
        </row>
        <row r="35">
          <cell r="E35">
            <v>400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400</v>
          </cell>
          <cell r="L35">
            <v>0</v>
          </cell>
          <cell r="M35">
            <v>0</v>
          </cell>
        </row>
        <row r="39">
          <cell r="E39">
            <v>5000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5000</v>
          </cell>
          <cell r="L39">
            <v>0</v>
          </cell>
          <cell r="M39">
            <v>0</v>
          </cell>
        </row>
        <row r="42">
          <cell r="E42">
            <v>8660</v>
          </cell>
          <cell r="F42">
            <v>84179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8660</v>
          </cell>
          <cell r="L42">
            <v>84179</v>
          </cell>
          <cell r="M42">
            <v>0</v>
          </cell>
        </row>
        <row r="52">
          <cell r="E52">
            <v>700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700</v>
          </cell>
          <cell r="L52">
            <v>0</v>
          </cell>
          <cell r="M52">
            <v>0</v>
          </cell>
        </row>
        <row r="54">
          <cell r="E54">
            <v>27000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27000</v>
          </cell>
          <cell r="L54">
            <v>0</v>
          </cell>
          <cell r="M54">
            <v>0</v>
          </cell>
        </row>
        <row r="58">
          <cell r="E58">
            <v>10700</v>
          </cell>
          <cell r="F58">
            <v>7340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10700</v>
          </cell>
          <cell r="L58">
            <v>7340</v>
          </cell>
          <cell r="M58">
            <v>0</v>
          </cell>
        </row>
        <row r="78">
          <cell r="E78">
            <v>0</v>
          </cell>
          <cell r="F78">
            <v>5000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5000</v>
          </cell>
          <cell r="M78">
            <v>0</v>
          </cell>
        </row>
      </sheetData>
      <sheetData sheetId="12">
        <row r="5">
          <cell r="E5">
            <v>4700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4700</v>
          </cell>
          <cell r="L5">
            <v>0</v>
          </cell>
          <cell r="M5">
            <v>0</v>
          </cell>
        </row>
        <row r="7">
          <cell r="H7">
            <v>0</v>
          </cell>
          <cell r="K7">
            <v>0</v>
          </cell>
        </row>
        <row r="8">
          <cell r="E8">
            <v>500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500</v>
          </cell>
          <cell r="L8">
            <v>0</v>
          </cell>
          <cell r="M8">
            <v>0</v>
          </cell>
        </row>
        <row r="11">
          <cell r="E11">
            <v>174510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174510</v>
          </cell>
          <cell r="L11">
            <v>0</v>
          </cell>
          <cell r="M11">
            <v>0</v>
          </cell>
        </row>
        <row r="17">
          <cell r="E17">
            <v>54280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54280</v>
          </cell>
          <cell r="L17">
            <v>0</v>
          </cell>
          <cell r="M17">
            <v>0</v>
          </cell>
        </row>
        <row r="19">
          <cell r="E19">
            <v>9000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9000</v>
          </cell>
          <cell r="L19">
            <v>0</v>
          </cell>
          <cell r="M19">
            <v>0</v>
          </cell>
        </row>
        <row r="21">
          <cell r="E21">
            <v>58500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58500</v>
          </cell>
          <cell r="L21">
            <v>0</v>
          </cell>
          <cell r="M21">
            <v>0</v>
          </cell>
        </row>
        <row r="25">
          <cell r="E25">
            <v>31780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31780</v>
          </cell>
          <cell r="L25">
            <v>0</v>
          </cell>
          <cell r="M25">
            <v>0</v>
          </cell>
        </row>
        <row r="27">
          <cell r="E27">
            <v>5590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5590</v>
          </cell>
          <cell r="L27">
            <v>0</v>
          </cell>
          <cell r="M27">
            <v>0</v>
          </cell>
        </row>
        <row r="29">
          <cell r="E29">
            <v>462000</v>
          </cell>
          <cell r="F29">
            <v>320000</v>
          </cell>
          <cell r="G29">
            <v>306000</v>
          </cell>
          <cell r="H29">
            <v>263000</v>
          </cell>
          <cell r="I29">
            <v>-227995</v>
          </cell>
          <cell r="J29">
            <v>-48000</v>
          </cell>
          <cell r="K29">
            <v>725000</v>
          </cell>
          <cell r="L29">
            <v>92005</v>
          </cell>
          <cell r="M29">
            <v>258000</v>
          </cell>
        </row>
        <row r="43">
          <cell r="E43">
            <v>81650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81650</v>
          </cell>
          <cell r="L43">
            <v>0</v>
          </cell>
          <cell r="M43">
            <v>0</v>
          </cell>
        </row>
        <row r="47">
          <cell r="E47">
            <v>16620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16620</v>
          </cell>
          <cell r="L47">
            <v>0</v>
          </cell>
          <cell r="M47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3">
          <cell r="E53">
            <v>19790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19790</v>
          </cell>
          <cell r="L53">
            <v>0</v>
          </cell>
          <cell r="M53">
            <v>0</v>
          </cell>
        </row>
        <row r="56">
          <cell r="E56">
            <v>6020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6020</v>
          </cell>
          <cell r="L56">
            <v>0</v>
          </cell>
          <cell r="M56">
            <v>0</v>
          </cell>
        </row>
        <row r="58">
          <cell r="E58">
            <v>13345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13345</v>
          </cell>
          <cell r="L58">
            <v>0</v>
          </cell>
          <cell r="M58">
            <v>0</v>
          </cell>
        </row>
        <row r="69">
          <cell r="E69">
            <v>8700</v>
          </cell>
          <cell r="F69">
            <v>0</v>
          </cell>
          <cell r="G69">
            <v>0</v>
          </cell>
          <cell r="H69">
            <v>118</v>
          </cell>
          <cell r="I69">
            <v>0</v>
          </cell>
          <cell r="J69">
            <v>0</v>
          </cell>
          <cell r="K69">
            <v>8818</v>
          </cell>
          <cell r="L69">
            <v>0</v>
          </cell>
          <cell r="M69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3">
          <cell r="E93">
            <v>90750</v>
          </cell>
          <cell r="F93">
            <v>0</v>
          </cell>
          <cell r="G93">
            <v>0</v>
          </cell>
          <cell r="H93">
            <v>-420</v>
          </cell>
          <cell r="I93">
            <v>0</v>
          </cell>
          <cell r="J93">
            <v>0</v>
          </cell>
          <cell r="K93">
            <v>90330</v>
          </cell>
          <cell r="L93">
            <v>0</v>
          </cell>
          <cell r="M93">
            <v>0</v>
          </cell>
        </row>
      </sheetData>
      <sheetData sheetId="13">
        <row r="23">
          <cell r="E23">
            <v>384300</v>
          </cell>
          <cell r="F23">
            <v>89000</v>
          </cell>
          <cell r="G23">
            <v>72800</v>
          </cell>
          <cell r="H23">
            <v>0</v>
          </cell>
          <cell r="I23">
            <v>0</v>
          </cell>
          <cell r="J23">
            <v>0</v>
          </cell>
          <cell r="K23">
            <v>384300</v>
          </cell>
          <cell r="L23">
            <v>89000</v>
          </cell>
          <cell r="M23">
            <v>72800</v>
          </cell>
        </row>
      </sheetData>
      <sheetData sheetId="14">
        <row r="4">
          <cell r="E4">
            <v>1296427</v>
          </cell>
          <cell r="F4">
            <v>53000</v>
          </cell>
          <cell r="G4">
            <v>0</v>
          </cell>
          <cell r="H4">
            <v>0</v>
          </cell>
          <cell r="I4">
            <v>7000</v>
          </cell>
          <cell r="J4">
            <v>0</v>
          </cell>
          <cell r="K4">
            <v>1296427</v>
          </cell>
          <cell r="L4">
            <v>60000</v>
          </cell>
          <cell r="M4">
            <v>0</v>
          </cell>
        </row>
        <row r="88">
          <cell r="K88">
            <v>0</v>
          </cell>
        </row>
        <row r="89">
          <cell r="E89">
            <v>90000</v>
          </cell>
          <cell r="G89">
            <v>272000</v>
          </cell>
          <cell r="K89">
            <v>90000</v>
          </cell>
          <cell r="L89">
            <v>0</v>
          </cell>
          <cell r="M89">
            <v>272000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D1"/>
    </sheetView>
  </sheetViews>
  <sheetFormatPr defaultRowHeight="15" x14ac:dyDescent="0.25"/>
  <cols>
    <col min="1" max="1" width="67.85546875" style="433" customWidth="1"/>
    <col min="2" max="2" width="26.140625" style="440" customWidth="1"/>
    <col min="3" max="3" width="24.5703125" style="440" customWidth="1"/>
    <col min="4" max="4" width="24.28515625" style="433" customWidth="1"/>
    <col min="5" max="5" width="9.85546875" style="44" bestFit="1" customWidth="1"/>
    <col min="6" max="16384" width="9.140625" style="44"/>
  </cols>
  <sheetData>
    <row r="1" spans="1:6" ht="66" customHeight="1" thickBot="1" x14ac:dyDescent="0.45">
      <c r="A1" s="708" t="s">
        <v>607</v>
      </c>
      <c r="B1" s="708"/>
      <c r="C1" s="708"/>
      <c r="D1" s="708"/>
    </row>
    <row r="2" spans="1:6" ht="60" customHeight="1" thickBot="1" x14ac:dyDescent="0.35">
      <c r="A2" s="414" t="s">
        <v>407</v>
      </c>
      <c r="B2" s="293" t="s">
        <v>463</v>
      </c>
      <c r="C2" s="293" t="s">
        <v>458</v>
      </c>
      <c r="D2" s="293" t="s">
        <v>464</v>
      </c>
    </row>
    <row r="3" spans="1:6" ht="18.75" thickBot="1" x14ac:dyDescent="0.3">
      <c r="A3" s="415" t="s">
        <v>409</v>
      </c>
      <c r="B3" s="431">
        <f t="shared" ref="B3:D3" si="0">B4+B16</f>
        <v>13300629</v>
      </c>
      <c r="C3" s="416">
        <f t="shared" si="0"/>
        <v>253169</v>
      </c>
      <c r="D3" s="416">
        <f t="shared" si="0"/>
        <v>13553798</v>
      </c>
    </row>
    <row r="4" spans="1:6" ht="18" x14ac:dyDescent="0.25">
      <c r="A4" s="417" t="s">
        <v>5</v>
      </c>
      <c r="B4" s="474">
        <f t="shared" ref="B4:D4" si="1">B5+B7+B9</f>
        <v>8087500</v>
      </c>
      <c r="C4" s="418">
        <f t="shared" si="1"/>
        <v>40347</v>
      </c>
      <c r="D4" s="418">
        <f t="shared" si="1"/>
        <v>8127847</v>
      </c>
    </row>
    <row r="5" spans="1:6" ht="15.75" x14ac:dyDescent="0.25">
      <c r="A5" s="419" t="s">
        <v>6</v>
      </c>
      <c r="B5" s="475">
        <f t="shared" ref="B5:D5" si="2">SUM(B6)</f>
        <v>6384500</v>
      </c>
      <c r="C5" s="469">
        <f t="shared" si="2"/>
        <v>40347</v>
      </c>
      <c r="D5" s="330">
        <f t="shared" si="2"/>
        <v>6424847</v>
      </c>
      <c r="E5" s="460"/>
      <c r="F5" s="43"/>
    </row>
    <row r="6" spans="1:6" ht="15.75" x14ac:dyDescent="0.25">
      <c r="A6" s="420" t="s">
        <v>7</v>
      </c>
      <c r="B6" s="476">
        <v>6384500</v>
      </c>
      <c r="C6" s="462">
        <v>40347</v>
      </c>
      <c r="D6" s="421">
        <f>B6+C6</f>
        <v>6424847</v>
      </c>
      <c r="E6" s="65"/>
    </row>
    <row r="7" spans="1:6" ht="15.75" x14ac:dyDescent="0.25">
      <c r="A7" s="422" t="s">
        <v>8</v>
      </c>
      <c r="B7" s="475">
        <f t="shared" ref="B7:C7" si="3">SUM(B8)</f>
        <v>890000</v>
      </c>
      <c r="C7" s="469">
        <f t="shared" si="3"/>
        <v>0</v>
      </c>
      <c r="D7" s="330">
        <f>B8+C8</f>
        <v>890000</v>
      </c>
    </row>
    <row r="8" spans="1:6" ht="15.75" x14ac:dyDescent="0.25">
      <c r="A8" s="423" t="s">
        <v>9</v>
      </c>
      <c r="B8" s="476">
        <v>890000</v>
      </c>
      <c r="C8" s="462"/>
      <c r="D8" s="421">
        <v>920000</v>
      </c>
      <c r="F8" s="43"/>
    </row>
    <row r="9" spans="1:6" ht="15.75" x14ac:dyDescent="0.25">
      <c r="A9" s="422" t="s">
        <v>10</v>
      </c>
      <c r="B9" s="475">
        <f>SUM(B10:B15)</f>
        <v>813000</v>
      </c>
      <c r="C9" s="469">
        <f>SUM(C10:C15)</f>
        <v>0</v>
      </c>
      <c r="D9" s="330">
        <f>SUM(D10:D15)</f>
        <v>813000</v>
      </c>
      <c r="F9" s="43"/>
    </row>
    <row r="10" spans="1:6" ht="15.75" x14ac:dyDescent="0.25">
      <c r="A10" s="424" t="s">
        <v>11</v>
      </c>
      <c r="B10" s="432">
        <v>20000</v>
      </c>
      <c r="C10" s="461"/>
      <c r="D10" s="461">
        <f>B10+C10</f>
        <v>20000</v>
      </c>
      <c r="F10" s="43"/>
    </row>
    <row r="11" spans="1:6" ht="15.75" x14ac:dyDescent="0.25">
      <c r="A11" s="424" t="s">
        <v>443</v>
      </c>
      <c r="B11" s="432">
        <v>20000</v>
      </c>
      <c r="C11" s="461"/>
      <c r="D11" s="461">
        <f t="shared" ref="D11:D15" si="4">B11+C11</f>
        <v>20000</v>
      </c>
      <c r="F11" s="43"/>
    </row>
    <row r="12" spans="1:6" ht="15.75" x14ac:dyDescent="0.25">
      <c r="A12" s="424" t="s">
        <v>12</v>
      </c>
      <c r="B12" s="432">
        <v>45000</v>
      </c>
      <c r="C12" s="461"/>
      <c r="D12" s="461">
        <f t="shared" si="4"/>
        <v>45000</v>
      </c>
      <c r="F12" s="43"/>
    </row>
    <row r="13" spans="1:6" ht="15.75" x14ac:dyDescent="0.25">
      <c r="A13" s="424" t="s">
        <v>13</v>
      </c>
      <c r="B13" s="432">
        <v>15000</v>
      </c>
      <c r="C13" s="461"/>
      <c r="D13" s="461">
        <f t="shared" si="4"/>
        <v>15000</v>
      </c>
      <c r="F13" s="43"/>
    </row>
    <row r="14" spans="1:6" ht="15.75" x14ac:dyDescent="0.25">
      <c r="A14" s="424" t="s">
        <v>14</v>
      </c>
      <c r="B14" s="432">
        <v>570000</v>
      </c>
      <c r="C14" s="461"/>
      <c r="D14" s="461">
        <f t="shared" si="4"/>
        <v>570000</v>
      </c>
      <c r="F14" s="43"/>
    </row>
    <row r="15" spans="1:6" ht="15.75" x14ac:dyDescent="0.25">
      <c r="A15" s="424" t="s">
        <v>15</v>
      </c>
      <c r="B15" s="463">
        <v>143000</v>
      </c>
      <c r="C15" s="462"/>
      <c r="D15" s="461">
        <f t="shared" si="4"/>
        <v>143000</v>
      </c>
    </row>
    <row r="16" spans="1:6" ht="18" x14ac:dyDescent="0.25">
      <c r="A16" s="426" t="s">
        <v>16</v>
      </c>
      <c r="B16" s="477">
        <f>B17+B29+B51+B57</f>
        <v>5213129</v>
      </c>
      <c r="C16" s="427">
        <f>C17+C29+C51+C57</f>
        <v>212822</v>
      </c>
      <c r="D16" s="427">
        <f>D17+D29+D51+D57</f>
        <v>5425951</v>
      </c>
    </row>
    <row r="17" spans="1:4" ht="15.75" x14ac:dyDescent="0.25">
      <c r="A17" s="419" t="s">
        <v>17</v>
      </c>
      <c r="B17" s="475">
        <f>SUM(B18:B28)</f>
        <v>565600</v>
      </c>
      <c r="C17" s="469">
        <f>SUM(C18:C28)</f>
        <v>0</v>
      </c>
      <c r="D17" s="330">
        <f>SUM(D18:D28)</f>
        <v>565600</v>
      </c>
    </row>
    <row r="18" spans="1:4" ht="15.75" x14ac:dyDescent="0.25">
      <c r="A18" s="420" t="s">
        <v>18</v>
      </c>
      <c r="B18" s="432">
        <v>55000</v>
      </c>
      <c r="C18" s="461"/>
      <c r="D18" s="425">
        <f>B18+C18</f>
        <v>55000</v>
      </c>
    </row>
    <row r="19" spans="1:4" ht="15.75" x14ac:dyDescent="0.25">
      <c r="A19" s="420" t="s">
        <v>417</v>
      </c>
      <c r="B19" s="432">
        <v>15000</v>
      </c>
      <c r="C19" s="461"/>
      <c r="D19" s="425">
        <f t="shared" ref="D19:D28" si="5">B19+C19</f>
        <v>15000</v>
      </c>
    </row>
    <row r="20" spans="1:4" ht="15.75" x14ac:dyDescent="0.25">
      <c r="A20" s="420" t="s">
        <v>19</v>
      </c>
      <c r="B20" s="432">
        <v>1700</v>
      </c>
      <c r="C20" s="461"/>
      <c r="D20" s="425">
        <f t="shared" si="5"/>
        <v>1700</v>
      </c>
    </row>
    <row r="21" spans="1:4" ht="15.75" x14ac:dyDescent="0.25">
      <c r="A21" s="420" t="s">
        <v>20</v>
      </c>
      <c r="B21" s="432">
        <v>500</v>
      </c>
      <c r="C21" s="461"/>
      <c r="D21" s="425">
        <f t="shared" si="5"/>
        <v>500</v>
      </c>
    </row>
    <row r="22" spans="1:4" ht="15.75" x14ac:dyDescent="0.25">
      <c r="A22" s="420" t="s">
        <v>396</v>
      </c>
      <c r="B22" s="432">
        <v>360000</v>
      </c>
      <c r="C22" s="461"/>
      <c r="D22" s="425">
        <f t="shared" si="5"/>
        <v>360000</v>
      </c>
    </row>
    <row r="23" spans="1:4" s="468" customFormat="1" ht="15.75" x14ac:dyDescent="0.25">
      <c r="A23" s="420" t="s">
        <v>22</v>
      </c>
      <c r="B23" s="463">
        <v>33000</v>
      </c>
      <c r="C23" s="461"/>
      <c r="D23" s="425">
        <f t="shared" si="5"/>
        <v>33000</v>
      </c>
    </row>
    <row r="24" spans="1:4" ht="15.75" x14ac:dyDescent="0.25">
      <c r="A24" s="420" t="s">
        <v>23</v>
      </c>
      <c r="B24" s="432">
        <v>35000</v>
      </c>
      <c r="C24" s="461"/>
      <c r="D24" s="425">
        <f t="shared" si="5"/>
        <v>35000</v>
      </c>
    </row>
    <row r="25" spans="1:4" ht="15.75" x14ac:dyDescent="0.25">
      <c r="A25" s="420" t="s">
        <v>24</v>
      </c>
      <c r="B25" s="432">
        <v>5400</v>
      </c>
      <c r="C25" s="461"/>
      <c r="D25" s="425">
        <f t="shared" si="5"/>
        <v>5400</v>
      </c>
    </row>
    <row r="26" spans="1:4" ht="15.75" x14ac:dyDescent="0.25">
      <c r="A26" s="420" t="s">
        <v>25</v>
      </c>
      <c r="B26" s="432">
        <v>18000</v>
      </c>
      <c r="C26" s="461"/>
      <c r="D26" s="425">
        <f t="shared" si="5"/>
        <v>18000</v>
      </c>
    </row>
    <row r="27" spans="1:4" ht="15.75" x14ac:dyDescent="0.25">
      <c r="A27" s="420" t="s">
        <v>26</v>
      </c>
      <c r="B27" s="432">
        <v>24500</v>
      </c>
      <c r="C27" s="461"/>
      <c r="D27" s="425">
        <f t="shared" si="5"/>
        <v>24500</v>
      </c>
    </row>
    <row r="28" spans="1:4" s="468" customFormat="1" ht="15.75" x14ac:dyDescent="0.25">
      <c r="A28" s="423" t="s">
        <v>28</v>
      </c>
      <c r="B28" s="464">
        <v>17500</v>
      </c>
      <c r="C28" s="470"/>
      <c r="D28" s="499">
        <f t="shared" si="5"/>
        <v>17500</v>
      </c>
    </row>
    <row r="29" spans="1:4" s="467" customFormat="1" ht="15.75" x14ac:dyDescent="0.25">
      <c r="A29" s="419" t="s">
        <v>29</v>
      </c>
      <c r="B29" s="478">
        <f>SUM(B30:B50)</f>
        <v>1076930</v>
      </c>
      <c r="C29" s="469">
        <f>SUM(C30:C50)</f>
        <v>57735</v>
      </c>
      <c r="D29" s="330">
        <f>SUM(D30:D50)</f>
        <v>1134665</v>
      </c>
    </row>
    <row r="30" spans="1:4" ht="15.75" x14ac:dyDescent="0.25">
      <c r="A30" s="420" t="s">
        <v>30</v>
      </c>
      <c r="B30" s="432">
        <v>116000</v>
      </c>
      <c r="C30" s="461"/>
      <c r="D30" s="425">
        <f>B30+C30</f>
        <v>116000</v>
      </c>
    </row>
    <row r="31" spans="1:4" ht="15.75" x14ac:dyDescent="0.25">
      <c r="A31" s="420" t="s">
        <v>31</v>
      </c>
      <c r="B31" s="432">
        <v>22000</v>
      </c>
      <c r="C31" s="471"/>
      <c r="D31" s="425">
        <f t="shared" ref="D31:D50" si="6">B31+C31</f>
        <v>22000</v>
      </c>
    </row>
    <row r="32" spans="1:4" ht="15.75" x14ac:dyDescent="0.25">
      <c r="A32" s="420" t="s">
        <v>32</v>
      </c>
      <c r="B32" s="432">
        <v>6000</v>
      </c>
      <c r="C32" s="461"/>
      <c r="D32" s="425">
        <f t="shared" si="6"/>
        <v>6000</v>
      </c>
    </row>
    <row r="33" spans="1:8" ht="15.75" x14ac:dyDescent="0.25">
      <c r="A33" s="420" t="s">
        <v>33</v>
      </c>
      <c r="B33" s="432">
        <v>1700</v>
      </c>
      <c r="C33" s="461"/>
      <c r="D33" s="425">
        <f t="shared" si="6"/>
        <v>1700</v>
      </c>
    </row>
    <row r="34" spans="1:8" ht="15.75" x14ac:dyDescent="0.25">
      <c r="A34" s="420" t="s">
        <v>34</v>
      </c>
      <c r="B34" s="463">
        <v>1000</v>
      </c>
      <c r="C34" s="461"/>
      <c r="D34" s="425">
        <f t="shared" si="6"/>
        <v>1000</v>
      </c>
      <c r="H34" s="484"/>
    </row>
    <row r="35" spans="1:8" ht="15.75" x14ac:dyDescent="0.25">
      <c r="A35" s="420" t="s">
        <v>35</v>
      </c>
      <c r="B35" s="463">
        <v>27000</v>
      </c>
      <c r="C35" s="461"/>
      <c r="D35" s="425">
        <f t="shared" si="6"/>
        <v>27000</v>
      </c>
    </row>
    <row r="36" spans="1:8" ht="15.75" x14ac:dyDescent="0.25">
      <c r="A36" s="420" t="s">
        <v>36</v>
      </c>
      <c r="B36" s="432">
        <v>15000</v>
      </c>
      <c r="C36" s="461">
        <v>50000</v>
      </c>
      <c r="D36" s="425">
        <f t="shared" si="6"/>
        <v>65000</v>
      </c>
    </row>
    <row r="37" spans="1:8" ht="15.75" x14ac:dyDescent="0.25">
      <c r="A37" s="420" t="s">
        <v>440</v>
      </c>
      <c r="B37" s="432">
        <v>5000</v>
      </c>
      <c r="C37" s="461"/>
      <c r="D37" s="425">
        <f t="shared" si="6"/>
        <v>5000</v>
      </c>
    </row>
    <row r="38" spans="1:8" ht="15.75" x14ac:dyDescent="0.25">
      <c r="A38" s="420" t="s">
        <v>38</v>
      </c>
      <c r="B38" s="432">
        <v>8000</v>
      </c>
      <c r="C38" s="471"/>
      <c r="D38" s="425">
        <f t="shared" si="6"/>
        <v>8000</v>
      </c>
    </row>
    <row r="39" spans="1:8" ht="15.75" x14ac:dyDescent="0.25">
      <c r="A39" s="420" t="s">
        <v>39</v>
      </c>
      <c r="B39" s="432">
        <v>3000</v>
      </c>
      <c r="C39" s="471"/>
      <c r="D39" s="425">
        <f t="shared" si="6"/>
        <v>3000</v>
      </c>
    </row>
    <row r="40" spans="1:8" ht="15.75" x14ac:dyDescent="0.25">
      <c r="A40" s="428" t="s">
        <v>41</v>
      </c>
      <c r="B40" s="432">
        <v>20000</v>
      </c>
      <c r="C40" s="471"/>
      <c r="D40" s="425">
        <f t="shared" si="6"/>
        <v>20000</v>
      </c>
    </row>
    <row r="41" spans="1:8" ht="15.75" x14ac:dyDescent="0.25">
      <c r="A41" s="420" t="s">
        <v>42</v>
      </c>
      <c r="B41" s="463">
        <v>8000</v>
      </c>
      <c r="C41" s="471"/>
      <c r="D41" s="425">
        <f t="shared" si="6"/>
        <v>8000</v>
      </c>
    </row>
    <row r="42" spans="1:8" ht="15.75" x14ac:dyDescent="0.25">
      <c r="A42" s="420" t="s">
        <v>44</v>
      </c>
      <c r="B42" s="463">
        <v>70000</v>
      </c>
      <c r="C42" s="461"/>
      <c r="D42" s="425">
        <f t="shared" si="6"/>
        <v>70000</v>
      </c>
    </row>
    <row r="43" spans="1:8" ht="15.75" x14ac:dyDescent="0.25">
      <c r="A43" s="420" t="s">
        <v>45</v>
      </c>
      <c r="B43" s="432">
        <v>40000</v>
      </c>
      <c r="C43" s="461"/>
      <c r="D43" s="425">
        <f t="shared" si="6"/>
        <v>40000</v>
      </c>
    </row>
    <row r="44" spans="1:8" ht="15.75" x14ac:dyDescent="0.25">
      <c r="A44" s="420" t="s">
        <v>47</v>
      </c>
      <c r="B44" s="432">
        <v>2200</v>
      </c>
      <c r="C44" s="461"/>
      <c r="D44" s="425">
        <f t="shared" si="6"/>
        <v>2200</v>
      </c>
    </row>
    <row r="45" spans="1:8" ht="15.75" x14ac:dyDescent="0.25">
      <c r="A45" s="420" t="s">
        <v>442</v>
      </c>
      <c r="B45" s="432">
        <v>6000</v>
      </c>
      <c r="C45" s="461"/>
      <c r="D45" s="425">
        <f t="shared" si="6"/>
        <v>6000</v>
      </c>
    </row>
    <row r="46" spans="1:8" ht="15.75" x14ac:dyDescent="0.25">
      <c r="A46" s="420" t="s">
        <v>51</v>
      </c>
      <c r="B46" s="463">
        <v>12000</v>
      </c>
      <c r="C46" s="461"/>
      <c r="D46" s="425">
        <f t="shared" si="6"/>
        <v>12000</v>
      </c>
    </row>
    <row r="47" spans="1:8" ht="15.75" x14ac:dyDescent="0.25">
      <c r="A47" s="420" t="s">
        <v>444</v>
      </c>
      <c r="B47" s="463">
        <v>412000</v>
      </c>
      <c r="C47" s="461"/>
      <c r="D47" s="425">
        <f t="shared" si="6"/>
        <v>412000</v>
      </c>
    </row>
    <row r="48" spans="1:8" ht="15.75" x14ac:dyDescent="0.25">
      <c r="A48" s="420" t="s">
        <v>449</v>
      </c>
      <c r="B48" s="432">
        <v>7000</v>
      </c>
      <c r="C48" s="471"/>
      <c r="D48" s="425">
        <f t="shared" si="6"/>
        <v>7000</v>
      </c>
    </row>
    <row r="49" spans="1:4" ht="15.75" x14ac:dyDescent="0.25">
      <c r="A49" s="420" t="s">
        <v>452</v>
      </c>
      <c r="B49" s="432">
        <v>294430</v>
      </c>
      <c r="C49" s="471">
        <v>7735</v>
      </c>
      <c r="D49" s="425">
        <f t="shared" si="6"/>
        <v>302165</v>
      </c>
    </row>
    <row r="50" spans="1:4" ht="15.75" x14ac:dyDescent="0.25">
      <c r="A50" s="420" t="s">
        <v>55</v>
      </c>
      <c r="B50" s="464">
        <v>600</v>
      </c>
      <c r="C50" s="462"/>
      <c r="D50" s="499">
        <f t="shared" si="6"/>
        <v>600</v>
      </c>
    </row>
    <row r="51" spans="1:4" ht="15.75" x14ac:dyDescent="0.25">
      <c r="A51" s="422" t="s">
        <v>56</v>
      </c>
      <c r="B51" s="475">
        <f>SUM(B52:B56)</f>
        <v>155600</v>
      </c>
      <c r="C51" s="469">
        <f>SUM(C52:C56)</f>
        <v>0</v>
      </c>
      <c r="D51" s="330">
        <f>SUM(D52:D56)</f>
        <v>155600</v>
      </c>
    </row>
    <row r="52" spans="1:4" ht="15.75" x14ac:dyDescent="0.25">
      <c r="A52" s="420" t="s">
        <v>448</v>
      </c>
      <c r="B52" s="432">
        <v>140000</v>
      </c>
      <c r="C52" s="471"/>
      <c r="D52" s="331">
        <f>B52+C52</f>
        <v>140000</v>
      </c>
    </row>
    <row r="53" spans="1:4" ht="15.75" x14ac:dyDescent="0.25">
      <c r="A53" s="420" t="s">
        <v>58</v>
      </c>
      <c r="B53" s="432">
        <v>4000</v>
      </c>
      <c r="C53" s="472"/>
      <c r="D53" s="331">
        <f t="shared" ref="D53:D56" si="7">B53+C53</f>
        <v>4000</v>
      </c>
    </row>
    <row r="54" spans="1:4" ht="15.75" x14ac:dyDescent="0.25">
      <c r="A54" s="420" t="s">
        <v>453</v>
      </c>
      <c r="B54" s="432">
        <v>7200</v>
      </c>
      <c r="C54" s="471"/>
      <c r="D54" s="331">
        <f t="shared" si="7"/>
        <v>7200</v>
      </c>
    </row>
    <row r="55" spans="1:4" ht="15.75" x14ac:dyDescent="0.25">
      <c r="A55" s="420" t="s">
        <v>62</v>
      </c>
      <c r="B55" s="463">
        <v>350</v>
      </c>
      <c r="C55" s="461"/>
      <c r="D55" s="331">
        <f t="shared" si="7"/>
        <v>350</v>
      </c>
    </row>
    <row r="56" spans="1:4" s="468" customFormat="1" ht="15.75" x14ac:dyDescent="0.25">
      <c r="A56" s="429" t="s">
        <v>416</v>
      </c>
      <c r="B56" s="464">
        <v>4050</v>
      </c>
      <c r="C56" s="471"/>
      <c r="D56" s="331">
        <f t="shared" si="7"/>
        <v>4050</v>
      </c>
    </row>
    <row r="57" spans="1:4" s="467" customFormat="1" ht="15.75" x14ac:dyDescent="0.25">
      <c r="A57" s="465" t="s">
        <v>66</v>
      </c>
      <c r="B57" s="478">
        <f>SUM(B58:B71)</f>
        <v>3414999</v>
      </c>
      <c r="C57" s="473">
        <f>SUM(C58:C71)</f>
        <v>155087</v>
      </c>
      <c r="D57" s="466">
        <f>SUM(D58:D71)</f>
        <v>3570086</v>
      </c>
    </row>
    <row r="58" spans="1:4" ht="15.75" x14ac:dyDescent="0.25">
      <c r="A58" s="428" t="s">
        <v>451</v>
      </c>
      <c r="B58" s="432">
        <v>14365</v>
      </c>
      <c r="C58" s="461"/>
      <c r="D58" s="331">
        <f t="shared" ref="D58:D71" si="8">B58+C58</f>
        <v>14365</v>
      </c>
    </row>
    <row r="59" spans="1:4" ht="15.75" x14ac:dyDescent="0.25">
      <c r="A59" s="420" t="s">
        <v>81</v>
      </c>
      <c r="B59" s="463">
        <v>154800</v>
      </c>
      <c r="C59" s="471"/>
      <c r="D59" s="331">
        <f t="shared" si="8"/>
        <v>154800</v>
      </c>
    </row>
    <row r="60" spans="1:4" ht="15.75" x14ac:dyDescent="0.25">
      <c r="A60" s="420" t="s">
        <v>83</v>
      </c>
      <c r="B60" s="432">
        <v>12387</v>
      </c>
      <c r="C60" s="461"/>
      <c r="D60" s="331">
        <f t="shared" si="8"/>
        <v>12387</v>
      </c>
    </row>
    <row r="61" spans="1:4" ht="15.75" x14ac:dyDescent="0.25">
      <c r="A61" s="428" t="s">
        <v>84</v>
      </c>
      <c r="B61" s="432">
        <v>2945000</v>
      </c>
      <c r="C61" s="461">
        <v>119623</v>
      </c>
      <c r="D61" s="331">
        <f t="shared" si="8"/>
        <v>3064623</v>
      </c>
    </row>
    <row r="62" spans="1:4" ht="15.75" x14ac:dyDescent="0.25">
      <c r="A62" s="428" t="s">
        <v>85</v>
      </c>
      <c r="B62" s="432">
        <v>21482</v>
      </c>
      <c r="C62" s="461"/>
      <c r="D62" s="331">
        <f t="shared" si="8"/>
        <v>21482</v>
      </c>
    </row>
    <row r="63" spans="1:4" ht="15.75" x14ac:dyDescent="0.25">
      <c r="A63" s="428" t="s">
        <v>86</v>
      </c>
      <c r="B63" s="432">
        <v>11329</v>
      </c>
      <c r="C63" s="461"/>
      <c r="D63" s="331">
        <f t="shared" si="8"/>
        <v>11329</v>
      </c>
    </row>
    <row r="64" spans="1:4" ht="15.75" x14ac:dyDescent="0.25">
      <c r="A64" s="428" t="s">
        <v>87</v>
      </c>
      <c r="B64" s="432">
        <v>998</v>
      </c>
      <c r="C64" s="461"/>
      <c r="D64" s="331">
        <f t="shared" si="8"/>
        <v>998</v>
      </c>
    </row>
    <row r="65" spans="1:4" ht="15.75" x14ac:dyDescent="0.25">
      <c r="A65" s="428" t="s">
        <v>88</v>
      </c>
      <c r="B65" s="463">
        <v>2163</v>
      </c>
      <c r="C65" s="461"/>
      <c r="D65" s="331">
        <f t="shared" si="8"/>
        <v>2163</v>
      </c>
    </row>
    <row r="66" spans="1:4" ht="15.75" x14ac:dyDescent="0.25">
      <c r="A66" s="428" t="s">
        <v>89</v>
      </c>
      <c r="B66" s="463">
        <v>7623</v>
      </c>
      <c r="C66" s="461"/>
      <c r="D66" s="331">
        <f t="shared" si="8"/>
        <v>7623</v>
      </c>
    </row>
    <row r="67" spans="1:4" ht="15.75" x14ac:dyDescent="0.25">
      <c r="A67" s="428" t="s">
        <v>90</v>
      </c>
      <c r="B67" s="432">
        <v>40000</v>
      </c>
      <c r="C67" s="461"/>
      <c r="D67" s="331">
        <f t="shared" si="8"/>
        <v>40000</v>
      </c>
    </row>
    <row r="68" spans="1:4" ht="15.75" x14ac:dyDescent="0.25">
      <c r="A68" s="428" t="s">
        <v>91</v>
      </c>
      <c r="B68" s="432">
        <v>182852</v>
      </c>
      <c r="C68" s="461">
        <v>35464</v>
      </c>
      <c r="D68" s="331">
        <f t="shared" si="8"/>
        <v>218316</v>
      </c>
    </row>
    <row r="69" spans="1:4" ht="15.75" x14ac:dyDescent="0.25">
      <c r="A69" s="428" t="s">
        <v>92</v>
      </c>
      <c r="B69" s="432">
        <v>7000</v>
      </c>
      <c r="C69" s="461"/>
      <c r="D69" s="331">
        <f t="shared" si="8"/>
        <v>7000</v>
      </c>
    </row>
    <row r="70" spans="1:4" ht="15.75" x14ac:dyDescent="0.25">
      <c r="A70" s="428" t="s">
        <v>441</v>
      </c>
      <c r="B70" s="432">
        <v>3000</v>
      </c>
      <c r="C70" s="461"/>
      <c r="D70" s="331">
        <f t="shared" si="8"/>
        <v>3000</v>
      </c>
    </row>
    <row r="71" spans="1:4" ht="16.5" thickBot="1" x14ac:dyDescent="0.3">
      <c r="A71" s="428" t="s">
        <v>100</v>
      </c>
      <c r="B71" s="463">
        <v>12000</v>
      </c>
      <c r="C71" s="461"/>
      <c r="D71" s="331">
        <f t="shared" si="8"/>
        <v>12000</v>
      </c>
    </row>
    <row r="72" spans="1:4" ht="18.75" thickBot="1" x14ac:dyDescent="0.3">
      <c r="A72" s="430" t="s">
        <v>410</v>
      </c>
      <c r="B72" s="481">
        <f t="shared" ref="B72:D72" si="9">B73+B77</f>
        <v>1064000</v>
      </c>
      <c r="C72" s="431">
        <f t="shared" si="9"/>
        <v>116000</v>
      </c>
      <c r="D72" s="431">
        <f t="shared" si="9"/>
        <v>1180000</v>
      </c>
    </row>
    <row r="73" spans="1:4" ht="18.75" thickBot="1" x14ac:dyDescent="0.3">
      <c r="A73" s="456" t="s">
        <v>111</v>
      </c>
      <c r="B73" s="480">
        <f t="shared" ref="B73:D73" si="10">SUM(B74:B76)</f>
        <v>131000</v>
      </c>
      <c r="C73" s="457">
        <f t="shared" si="10"/>
        <v>0</v>
      </c>
      <c r="D73" s="457">
        <f t="shared" si="10"/>
        <v>131000</v>
      </c>
    </row>
    <row r="74" spans="1:4" ht="15.75" x14ac:dyDescent="0.25">
      <c r="A74" s="434" t="s">
        <v>113</v>
      </c>
      <c r="B74" s="463">
        <v>21000</v>
      </c>
      <c r="C74" s="463"/>
      <c r="D74" s="500">
        <f>B74+C74</f>
        <v>21000</v>
      </c>
    </row>
    <row r="75" spans="1:4" ht="15.75" x14ac:dyDescent="0.25">
      <c r="A75" s="434" t="s">
        <v>114</v>
      </c>
      <c r="B75" s="463">
        <v>5000</v>
      </c>
      <c r="C75" s="463"/>
      <c r="D75" s="463">
        <f t="shared" ref="D75:D76" si="11">B75+C75</f>
        <v>5000</v>
      </c>
    </row>
    <row r="76" spans="1:4" ht="16.5" thickBot="1" x14ac:dyDescent="0.3">
      <c r="A76" s="458" t="s">
        <v>115</v>
      </c>
      <c r="B76" s="479">
        <v>105000</v>
      </c>
      <c r="C76" s="459"/>
      <c r="D76" s="459">
        <f t="shared" si="11"/>
        <v>105000</v>
      </c>
    </row>
    <row r="77" spans="1:4" ht="18.75" thickBot="1" x14ac:dyDescent="0.3">
      <c r="A77" s="435" t="s">
        <v>116</v>
      </c>
      <c r="B77" s="480">
        <f>SUM(B78:B81)</f>
        <v>933000</v>
      </c>
      <c r="C77" s="482">
        <f>SUM(C78:C81)</f>
        <v>116000</v>
      </c>
      <c r="D77" s="436">
        <f>SUM(D78:D81)</f>
        <v>1049000</v>
      </c>
    </row>
    <row r="78" spans="1:4" ht="15.75" x14ac:dyDescent="0.25">
      <c r="A78" s="529" t="s">
        <v>450</v>
      </c>
      <c r="B78" s="532">
        <v>18000</v>
      </c>
      <c r="C78" s="501"/>
      <c r="D78" s="432">
        <f t="shared" ref="D78:D81" si="12">B78+C78</f>
        <v>18000</v>
      </c>
    </row>
    <row r="79" spans="1:4" ht="15.75" x14ac:dyDescent="0.25">
      <c r="A79" s="531" t="s">
        <v>515</v>
      </c>
      <c r="B79" s="432"/>
      <c r="C79" s="501">
        <v>129000</v>
      </c>
      <c r="D79" s="432">
        <v>129000</v>
      </c>
    </row>
    <row r="80" spans="1:4" ht="15.75" x14ac:dyDescent="0.25">
      <c r="A80" s="529" t="s">
        <v>436</v>
      </c>
      <c r="B80" s="432">
        <v>609000</v>
      </c>
      <c r="C80" s="501"/>
      <c r="D80" s="432">
        <f t="shared" si="12"/>
        <v>609000</v>
      </c>
    </row>
    <row r="81" spans="1:4" ht="16.5" thickBot="1" x14ac:dyDescent="0.3">
      <c r="A81" s="529" t="s">
        <v>437</v>
      </c>
      <c r="B81" s="479">
        <v>306000</v>
      </c>
      <c r="C81" s="501">
        <v>-13000</v>
      </c>
      <c r="D81" s="479">
        <f t="shared" si="12"/>
        <v>293000</v>
      </c>
    </row>
    <row r="82" spans="1:4" ht="18.75" thickBot="1" x14ac:dyDescent="0.3">
      <c r="A82" s="294" t="s">
        <v>400</v>
      </c>
      <c r="B82" s="483">
        <f>SUM(B83:B84)</f>
        <v>660000</v>
      </c>
      <c r="C82" s="416">
        <f>SUM(C83:C84)</f>
        <v>131345</v>
      </c>
      <c r="D82" s="502">
        <f>SUM(D83:D84)</f>
        <v>791345</v>
      </c>
    </row>
    <row r="83" spans="1:4" s="527" customFormat="1" ht="15.75" x14ac:dyDescent="0.25">
      <c r="A83" s="528" t="s">
        <v>513</v>
      </c>
      <c r="B83" s="500"/>
      <c r="C83" s="526">
        <v>377716</v>
      </c>
      <c r="D83" s="526">
        <f>B83+C83</f>
        <v>377716</v>
      </c>
    </row>
    <row r="84" spans="1:4" ht="16.5" thickBot="1" x14ac:dyDescent="0.3">
      <c r="A84" s="529" t="s">
        <v>514</v>
      </c>
      <c r="B84" s="459">
        <v>660000</v>
      </c>
      <c r="C84" s="471">
        <v>-246371</v>
      </c>
      <c r="D84" s="331">
        <f>B84+C84</f>
        <v>413629</v>
      </c>
    </row>
    <row r="85" spans="1:4" ht="24" thickBot="1" x14ac:dyDescent="0.4">
      <c r="A85" s="437" t="s">
        <v>130</v>
      </c>
      <c r="B85" s="530">
        <f>B3+B72+B82</f>
        <v>15024629</v>
      </c>
      <c r="C85" s="438">
        <f>C3+C72+C82</f>
        <v>500514</v>
      </c>
      <c r="D85" s="438">
        <f>D3+D72+D82</f>
        <v>15525143</v>
      </c>
    </row>
    <row r="86" spans="1:4" ht="15.75" x14ac:dyDescent="0.25">
      <c r="A86" s="439"/>
    </row>
    <row r="87" spans="1:4" x14ac:dyDescent="0.25">
      <c r="A87" s="441"/>
    </row>
    <row r="88" spans="1:4" x14ac:dyDescent="0.25">
      <c r="A88" s="442"/>
    </row>
  </sheetData>
  <sheetProtection selectLockedCells="1" selectUnlockedCells="1"/>
  <mergeCells count="1">
    <mergeCell ref="A1:D1"/>
  </mergeCells>
  <phoneticPr fontId="0" type="noConversion"/>
  <pageMargins left="1.1811023622047245" right="0" top="0" bottom="0" header="0.51181102362204722" footer="0.51181102362204722"/>
  <pageSetup paperSize="9" scale="72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7"/>
  <sheetViews>
    <sheetView topLeftCell="B1" zoomScale="80" zoomScaleNormal="80" workbookViewId="0">
      <pane xSplit="2" ySplit="9" topLeftCell="D151" activePane="bottomRight" state="frozen"/>
      <selection activeCell="B1" sqref="B1"/>
      <selection pane="topRight" activeCell="T1" sqref="T1"/>
      <selection pane="bottomLeft" activeCell="B163" sqref="B163"/>
      <selection pane="bottomRight" activeCell="D164" sqref="D164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2.7109375" style="149" customWidth="1"/>
    <col min="4" max="5" width="12.85546875" style="295" bestFit="1" customWidth="1"/>
    <col min="6" max="6" width="11.42578125" style="295" bestFit="1" customWidth="1"/>
    <col min="7" max="7" width="12.7109375" style="295" bestFit="1" customWidth="1"/>
    <col min="8" max="8" width="12.7109375" style="150" customWidth="1"/>
    <col min="9" max="9" width="12.7109375" style="150" bestFit="1" customWidth="1"/>
    <col min="10" max="10" width="11.7109375" style="295" customWidth="1"/>
    <col min="11" max="11" width="12.7109375" style="295" bestFit="1" customWidth="1"/>
    <col min="12" max="13" width="12.7109375" style="149" bestFit="1" customWidth="1"/>
    <col min="14" max="14" width="11.5703125" style="149" bestFit="1" customWidth="1"/>
    <col min="15" max="15" width="11.42578125" style="149" bestFit="1" customWidth="1"/>
    <col min="16" max="16384" width="9.140625" style="149"/>
  </cols>
  <sheetData>
    <row r="1" spans="1:15" x14ac:dyDescent="0.2">
      <c r="A1" s="145"/>
    </row>
    <row r="2" spans="1:15" ht="15.75" x14ac:dyDescent="0.25">
      <c r="A2" s="145"/>
      <c r="B2" s="146"/>
      <c r="C2" s="147"/>
      <c r="D2" s="298"/>
      <c r="E2" s="298"/>
      <c r="F2" s="298"/>
      <c r="G2" s="298"/>
      <c r="H2" s="296"/>
      <c r="I2" s="296"/>
      <c r="J2" s="297"/>
      <c r="K2" s="298"/>
    </row>
    <row r="3" spans="1:15" ht="27.75" x14ac:dyDescent="0.4">
      <c r="A3" s="148"/>
      <c r="B3" s="337" t="s">
        <v>608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1:15" ht="7.5" customHeight="1" thickBot="1" x14ac:dyDescent="0.25">
      <c r="A4" s="148"/>
      <c r="C4" s="158"/>
      <c r="D4" s="151"/>
      <c r="E4" s="151"/>
      <c r="F4" s="151"/>
      <c r="G4" s="151"/>
      <c r="J4" s="151"/>
      <c r="K4" s="151"/>
    </row>
    <row r="5" spans="1:15" ht="13.5" customHeight="1" thickBot="1" x14ac:dyDescent="0.25">
      <c r="A5" s="148"/>
      <c r="D5" s="713" t="s">
        <v>462</v>
      </c>
      <c r="E5" s="714"/>
      <c r="F5" s="714"/>
      <c r="G5" s="715"/>
      <c r="H5" s="713" t="s">
        <v>461</v>
      </c>
      <c r="I5" s="714"/>
      <c r="J5" s="714"/>
      <c r="K5" s="715"/>
      <c r="L5" s="713" t="s">
        <v>464</v>
      </c>
      <c r="M5" s="714"/>
      <c r="N5" s="714"/>
      <c r="O5" s="715"/>
    </row>
    <row r="6" spans="1:15" ht="12.75" customHeight="1" x14ac:dyDescent="0.2">
      <c r="A6" s="148"/>
      <c r="B6" s="709" t="s">
        <v>408</v>
      </c>
      <c r="C6" s="710"/>
      <c r="D6" s="716"/>
      <c r="E6" s="717"/>
      <c r="F6" s="717"/>
      <c r="G6" s="718"/>
      <c r="H6" s="716"/>
      <c r="I6" s="717"/>
      <c r="J6" s="717"/>
      <c r="K6" s="718"/>
      <c r="L6" s="716"/>
      <c r="M6" s="717"/>
      <c r="N6" s="717"/>
      <c r="O6" s="718"/>
    </row>
    <row r="7" spans="1:15" ht="24.75" thickBot="1" x14ac:dyDescent="0.25">
      <c r="A7" s="148"/>
      <c r="B7" s="711"/>
      <c r="C7" s="712"/>
      <c r="D7" s="338" t="s">
        <v>397</v>
      </c>
      <c r="E7" s="338" t="s">
        <v>412</v>
      </c>
      <c r="F7" s="338" t="s">
        <v>413</v>
      </c>
      <c r="G7" s="339" t="s">
        <v>403</v>
      </c>
      <c r="H7" s="299" t="s">
        <v>397</v>
      </c>
      <c r="I7" s="299" t="s">
        <v>411</v>
      </c>
      <c r="J7" s="299" t="s">
        <v>413</v>
      </c>
      <c r="K7" s="300" t="s">
        <v>403</v>
      </c>
      <c r="L7" s="299" t="s">
        <v>397</v>
      </c>
      <c r="M7" s="299" t="s">
        <v>411</v>
      </c>
      <c r="N7" s="299" t="s">
        <v>402</v>
      </c>
      <c r="O7" s="300" t="s">
        <v>403</v>
      </c>
    </row>
    <row r="8" spans="1:15" ht="24" customHeight="1" thickBot="1" x14ac:dyDescent="0.3">
      <c r="A8" s="148"/>
      <c r="B8" s="355" t="s">
        <v>147</v>
      </c>
      <c r="C8" s="356"/>
      <c r="D8" s="340">
        <f>SUM(E8:G8)</f>
        <v>15024629</v>
      </c>
      <c r="E8" s="307">
        <f>E10+E24+E38+E48+E54+E70+E78+E93+E97+E121+E131+E140+E152+E177+E178</f>
        <v>12676310</v>
      </c>
      <c r="F8" s="307">
        <f>F10+F24+F38+F48+F54+F70+F78+F93+F97+F121+F131+F140+F152+F177+F178</f>
        <v>1073519</v>
      </c>
      <c r="G8" s="307">
        <f>G10+G24+G38+G48+G54+G70+G78+G93+G97+G121+G131+G140+G152+G177+G178</f>
        <v>1274800</v>
      </c>
      <c r="H8" s="306">
        <f>SUM(I8:K8)</f>
        <v>482514</v>
      </c>
      <c r="I8" s="307">
        <f>I10+I24+I38+I48+I54+I70+I78+I93+I97+I121+I131+I140+I152+I177+I178</f>
        <v>483003</v>
      </c>
      <c r="J8" s="307">
        <f>J10+J24+J38+J48+J54+J70+J78+J93+J97+J121+J131+J140+J152+J177+J178</f>
        <v>71511</v>
      </c>
      <c r="K8" s="308">
        <f>K10+K24+K38+K48+K54+K70+K78+K93+K97+K121+K131+K140+K152+K177+K178</f>
        <v>-72000</v>
      </c>
      <c r="L8" s="306">
        <f>SUM(M8:O8)</f>
        <v>15507143</v>
      </c>
      <c r="M8" s="307">
        <f>M10+M24+M38+M48+M54+M70+M78+M93+M97+M121+M131+M140+M152+M177+M178</f>
        <v>13159313</v>
      </c>
      <c r="N8" s="307">
        <f>N10+N24+N38+N48+N54+N70+N78+N93+N97+N121+N131+N140+N152+N177+N178</f>
        <v>1145030</v>
      </c>
      <c r="O8" s="308">
        <f>O10+O24+O38+O48+O54+O70+O78+O93+O97+O121+O131+O140+O152+O177+O178</f>
        <v>1202800</v>
      </c>
    </row>
    <row r="9" spans="1:15" ht="13.5" thickBot="1" x14ac:dyDescent="0.25">
      <c r="A9" s="148"/>
      <c r="B9" s="301" t="s">
        <v>148</v>
      </c>
      <c r="C9" s="302"/>
      <c r="D9" s="352"/>
      <c r="E9" s="353"/>
      <c r="F9" s="353"/>
      <c r="G9" s="354"/>
      <c r="H9" s="351"/>
      <c r="I9" s="154"/>
      <c r="J9" s="153"/>
      <c r="K9" s="154"/>
      <c r="L9" s="152"/>
      <c r="M9" s="154"/>
      <c r="N9" s="153"/>
      <c r="O9" s="154"/>
    </row>
    <row r="10" spans="1:15" ht="15.75" x14ac:dyDescent="0.25">
      <c r="A10" s="148"/>
      <c r="B10" s="357" t="s">
        <v>149</v>
      </c>
      <c r="C10" s="358"/>
      <c r="D10" s="349">
        <f>D11+D16+D20+D21+D22+D23</f>
        <v>300235</v>
      </c>
      <c r="E10" s="409">
        <f t="shared" ref="E10:K10" si="0">E11+E16+E20+E21+E22+E23</f>
        <v>251735</v>
      </c>
      <c r="F10" s="409">
        <f t="shared" si="0"/>
        <v>48500</v>
      </c>
      <c r="G10" s="410">
        <f t="shared" si="0"/>
        <v>0</v>
      </c>
      <c r="H10" s="314">
        <f t="shared" si="0"/>
        <v>54800</v>
      </c>
      <c r="I10" s="312">
        <f t="shared" si="0"/>
        <v>0</v>
      </c>
      <c r="J10" s="312">
        <f t="shared" si="0"/>
        <v>54800</v>
      </c>
      <c r="K10" s="313">
        <f t="shared" si="0"/>
        <v>0</v>
      </c>
      <c r="L10" s="314">
        <f t="shared" ref="L10:O10" si="1">L11+L16+L20+L21+L22+L23</f>
        <v>355035</v>
      </c>
      <c r="M10" s="312">
        <f t="shared" si="1"/>
        <v>251735</v>
      </c>
      <c r="N10" s="312">
        <f t="shared" si="1"/>
        <v>103300</v>
      </c>
      <c r="O10" s="313">
        <f t="shared" si="1"/>
        <v>0</v>
      </c>
    </row>
    <row r="11" spans="1:15" ht="15.75" x14ac:dyDescent="0.25">
      <c r="A11" s="148"/>
      <c r="B11" s="359" t="s">
        <v>150</v>
      </c>
      <c r="C11" s="360" t="s">
        <v>151</v>
      </c>
      <c r="D11" s="327">
        <f>SUM(D12:D15)</f>
        <v>140200</v>
      </c>
      <c r="E11" s="319">
        <f>SUM(E12:E15)</f>
        <v>140200</v>
      </c>
      <c r="F11" s="319">
        <f>SUM(F12:F15)</f>
        <v>0</v>
      </c>
      <c r="G11" s="320">
        <f>SUM(G12:G15)</f>
        <v>0</v>
      </c>
      <c r="H11" s="318">
        <f t="shared" ref="H11:K11" si="2">SUM(H12:H15)</f>
        <v>0</v>
      </c>
      <c r="I11" s="316">
        <f t="shared" si="2"/>
        <v>0</v>
      </c>
      <c r="J11" s="316">
        <f t="shared" si="2"/>
        <v>0</v>
      </c>
      <c r="K11" s="317">
        <f t="shared" si="2"/>
        <v>0</v>
      </c>
      <c r="L11" s="318">
        <f t="shared" ref="L11:O11" si="3">SUM(L12:L15)</f>
        <v>140200</v>
      </c>
      <c r="M11" s="316">
        <f t="shared" si="3"/>
        <v>140200</v>
      </c>
      <c r="N11" s="316">
        <f t="shared" si="3"/>
        <v>0</v>
      </c>
      <c r="O11" s="317">
        <f t="shared" si="3"/>
        <v>0</v>
      </c>
    </row>
    <row r="12" spans="1:15" ht="15.75" x14ac:dyDescent="0.25">
      <c r="A12" s="148"/>
      <c r="B12" s="359">
        <v>1</v>
      </c>
      <c r="C12" s="360" t="s">
        <v>152</v>
      </c>
      <c r="D12" s="327">
        <f>SUM(E12:G12)</f>
        <v>58855</v>
      </c>
      <c r="E12" s="319">
        <f>'[1]1.Plánovanie, manažment a kontr'!$E$5</f>
        <v>58855</v>
      </c>
      <c r="F12" s="319">
        <f>'[1]1.Plánovanie, manažment a kontr'!$F$5</f>
        <v>0</v>
      </c>
      <c r="G12" s="320">
        <f>'[1]1.Plánovanie, manažment a kontr'!$G$5</f>
        <v>0</v>
      </c>
      <c r="H12" s="318">
        <f>SUM(I12:K12)</f>
        <v>0</v>
      </c>
      <c r="I12" s="316">
        <f>'[1]1.Plánovanie, manažment a kontr'!$H$5</f>
        <v>0</v>
      </c>
      <c r="J12" s="316">
        <f>'[1]1.Plánovanie, manažment a kontr'!$I$5</f>
        <v>0</v>
      </c>
      <c r="K12" s="317">
        <f>'[1]1.Plánovanie, manažment a kontr'!$J$5</f>
        <v>0</v>
      </c>
      <c r="L12" s="318">
        <f>SUM(M12:O12)</f>
        <v>58855</v>
      </c>
      <c r="M12" s="316">
        <f>'[1]1.Plánovanie, manažment a kontr'!$K$5</f>
        <v>58855</v>
      </c>
      <c r="N12" s="316">
        <f>'[1]1.Plánovanie, manažment a kontr'!$L$5</f>
        <v>0</v>
      </c>
      <c r="O12" s="317">
        <f>'[1]1.Plánovanie, manažment a kontr'!$M$5</f>
        <v>0</v>
      </c>
    </row>
    <row r="13" spans="1:15" ht="15.75" x14ac:dyDescent="0.25">
      <c r="A13" s="155"/>
      <c r="B13" s="359">
        <v>2</v>
      </c>
      <c r="C13" s="360" t="s">
        <v>153</v>
      </c>
      <c r="D13" s="327">
        <f t="shared" ref="D13:D15" si="4">SUM(E13:G13)</f>
        <v>28895</v>
      </c>
      <c r="E13" s="319">
        <f>'[1]1.Plánovanie, manažment a kontr'!$E$16</f>
        <v>28895</v>
      </c>
      <c r="F13" s="319">
        <f>'[1]1.Plánovanie, manažment a kontr'!$F$16</f>
        <v>0</v>
      </c>
      <c r="G13" s="320">
        <f>'[1]1.Plánovanie, manažment a kontr'!$G$16</f>
        <v>0</v>
      </c>
      <c r="H13" s="318">
        <f>SUM(I13:K13)</f>
        <v>0</v>
      </c>
      <c r="I13" s="316">
        <f>'[1]1.Plánovanie, manažment a kontr'!$H$16</f>
        <v>0</v>
      </c>
      <c r="J13" s="316">
        <f>'[1]1.Plánovanie, manažment a kontr'!$I$16</f>
        <v>0</v>
      </c>
      <c r="K13" s="317">
        <f>'[1]1.Plánovanie, manažment a kontr'!$J$16</f>
        <v>0</v>
      </c>
      <c r="L13" s="318">
        <f>SUM(M13:O13)</f>
        <v>28895</v>
      </c>
      <c r="M13" s="316">
        <f>'[1]1.Plánovanie, manažment a kontr'!$K$16</f>
        <v>28895</v>
      </c>
      <c r="N13" s="316">
        <f>'[1]1.Plánovanie, manažment a kontr'!$L$16</f>
        <v>0</v>
      </c>
      <c r="O13" s="317">
        <f>'[1]1.Plánovanie, manažment a kontr'!$M$16</f>
        <v>0</v>
      </c>
    </row>
    <row r="14" spans="1:15" ht="15.75" x14ac:dyDescent="0.25">
      <c r="A14" s="155"/>
      <c r="B14" s="359">
        <v>3</v>
      </c>
      <c r="C14" s="361" t="s">
        <v>154</v>
      </c>
      <c r="D14" s="327">
        <f t="shared" si="4"/>
        <v>47950</v>
      </c>
      <c r="E14" s="319">
        <f>'[1]1.Plánovanie, manažment a kontr'!$E$27</f>
        <v>47950</v>
      </c>
      <c r="F14" s="319">
        <f>'[1]1.Plánovanie, manažment a kontr'!$F$27</f>
        <v>0</v>
      </c>
      <c r="G14" s="320">
        <f>'[1]1.Plánovanie, manažment a kontr'!$G$27</f>
        <v>0</v>
      </c>
      <c r="H14" s="318">
        <f>SUM(I14:K14)</f>
        <v>0</v>
      </c>
      <c r="I14" s="316">
        <f>'[1]1.Plánovanie, manažment a kontr'!$H$27</f>
        <v>0</v>
      </c>
      <c r="J14" s="316">
        <f>'[1]1.Plánovanie, manažment a kontr'!$I$27</f>
        <v>0</v>
      </c>
      <c r="K14" s="317">
        <f>'[1]1.Plánovanie, manažment a kontr'!$J$27</f>
        <v>0</v>
      </c>
      <c r="L14" s="318">
        <f>SUM(M14:O14)</f>
        <v>47950</v>
      </c>
      <c r="M14" s="316">
        <f>'[1]1.Plánovanie, manažment a kontr'!$K$27</f>
        <v>47950</v>
      </c>
      <c r="N14" s="316">
        <f>'[1]1.Plánovanie, manažment a kontr'!$L$27</f>
        <v>0</v>
      </c>
      <c r="O14" s="317">
        <f>'[1]1.Plánovanie, manažment a kontr'!$M$27</f>
        <v>0</v>
      </c>
    </row>
    <row r="15" spans="1:15" ht="15.75" x14ac:dyDescent="0.25">
      <c r="A15" s="155"/>
      <c r="B15" s="359">
        <v>4</v>
      </c>
      <c r="C15" s="361" t="s">
        <v>155</v>
      </c>
      <c r="D15" s="327">
        <f t="shared" si="4"/>
        <v>4500</v>
      </c>
      <c r="E15" s="319">
        <f>'[1]1.Plánovanie, manažment a kontr'!$E$31</f>
        <v>4500</v>
      </c>
      <c r="F15" s="319">
        <f>'[1]1.Plánovanie, manažment a kontr'!$F$31</f>
        <v>0</v>
      </c>
      <c r="G15" s="320">
        <f>'[1]1.Plánovanie, manažment a kontr'!$G$31</f>
        <v>0</v>
      </c>
      <c r="H15" s="318">
        <f>SUM(I15:K15)</f>
        <v>0</v>
      </c>
      <c r="I15" s="316">
        <f>'[1]1.Plánovanie, manažment a kontr'!$H$31</f>
        <v>0</v>
      </c>
      <c r="J15" s="316">
        <f>'[1]1.Plánovanie, manažment a kontr'!$I$31</f>
        <v>0</v>
      </c>
      <c r="K15" s="317">
        <f>'[1]1.Plánovanie, manažment a kontr'!$J$31</f>
        <v>0</v>
      </c>
      <c r="L15" s="318">
        <f>SUM(M15:O15)</f>
        <v>4500</v>
      </c>
      <c r="M15" s="316">
        <f>'[1]1.Plánovanie, manažment a kontr'!$K$31</f>
        <v>4500</v>
      </c>
      <c r="N15" s="316">
        <f>'[1]1.Plánovanie, manažment a kontr'!$L$31</f>
        <v>0</v>
      </c>
      <c r="O15" s="317">
        <f>'[1]1.Plánovanie, manažment a kontr'!$M$31</f>
        <v>0</v>
      </c>
    </row>
    <row r="16" spans="1:15" ht="15.75" x14ac:dyDescent="0.25">
      <c r="A16" s="155"/>
      <c r="B16" s="359" t="s">
        <v>156</v>
      </c>
      <c r="C16" s="361" t="s">
        <v>157</v>
      </c>
      <c r="D16" s="327">
        <f>SUM(D17:D19)</f>
        <v>93900</v>
      </c>
      <c r="E16" s="319">
        <f>SUM(E17:E19)</f>
        <v>45400</v>
      </c>
      <c r="F16" s="319">
        <f>SUM(F17:F19)</f>
        <v>48500</v>
      </c>
      <c r="G16" s="320">
        <f>SUM(G17:G19)</f>
        <v>0</v>
      </c>
      <c r="H16" s="318">
        <f t="shared" ref="H16:K16" si="5">SUM(H17:H19)</f>
        <v>54800</v>
      </c>
      <c r="I16" s="316">
        <f t="shared" si="5"/>
        <v>0</v>
      </c>
      <c r="J16" s="316">
        <f t="shared" si="5"/>
        <v>54800</v>
      </c>
      <c r="K16" s="317">
        <f t="shared" si="5"/>
        <v>0</v>
      </c>
      <c r="L16" s="318">
        <f t="shared" ref="L16:O16" si="6">SUM(L17:L19)</f>
        <v>148700</v>
      </c>
      <c r="M16" s="316">
        <f t="shared" si="6"/>
        <v>45400</v>
      </c>
      <c r="N16" s="316">
        <f t="shared" si="6"/>
        <v>103300</v>
      </c>
      <c r="O16" s="317">
        <f t="shared" si="6"/>
        <v>0</v>
      </c>
    </row>
    <row r="17" spans="1:15" ht="15.75" x14ac:dyDescent="0.25">
      <c r="A17" s="155"/>
      <c r="B17" s="359">
        <v>1</v>
      </c>
      <c r="C17" s="361" t="s">
        <v>158</v>
      </c>
      <c r="D17" s="327">
        <f t="shared" ref="D17:D23" si="7">SUM(E17:G17)</f>
        <v>21750</v>
      </c>
      <c r="E17" s="319">
        <f>'[1]1.Plánovanie, manažment a kontr'!$E$38</f>
        <v>21750</v>
      </c>
      <c r="F17" s="319">
        <f>'[1]1.Plánovanie, manažment a kontr'!$F$38</f>
        <v>0</v>
      </c>
      <c r="G17" s="320">
        <f>'[1]1.Plánovanie, manažment a kontr'!$G$38</f>
        <v>0</v>
      </c>
      <c r="H17" s="318">
        <f t="shared" ref="H17:H23" si="8">SUM(I17:K17)</f>
        <v>0</v>
      </c>
      <c r="I17" s="316">
        <f>'[1]1.Plánovanie, manažment a kontr'!$H$38</f>
        <v>0</v>
      </c>
      <c r="J17" s="316">
        <f>'[1]1.Plánovanie, manažment a kontr'!$I$38</f>
        <v>0</v>
      </c>
      <c r="K17" s="317">
        <f>'[1]1.Plánovanie, manažment a kontr'!$J$38</f>
        <v>0</v>
      </c>
      <c r="L17" s="318">
        <f t="shared" ref="L17:L23" si="9">SUM(M17:O17)</f>
        <v>21750</v>
      </c>
      <c r="M17" s="316">
        <f>'[1]1.Plánovanie, manažment a kontr'!$K$38</f>
        <v>21750</v>
      </c>
      <c r="N17" s="316">
        <f>'[1]1.Plánovanie, manažment a kontr'!$L$38</f>
        <v>0</v>
      </c>
      <c r="O17" s="317">
        <f>'[1]1.Plánovanie, manažment a kontr'!$M$38</f>
        <v>0</v>
      </c>
    </row>
    <row r="18" spans="1:15" ht="15.75" x14ac:dyDescent="0.25">
      <c r="A18" s="155"/>
      <c r="B18" s="359">
        <v>2</v>
      </c>
      <c r="C18" s="361" t="s">
        <v>159</v>
      </c>
      <c r="D18" s="327">
        <f>SUM(E18:G18)</f>
        <v>17500</v>
      </c>
      <c r="E18" s="319">
        <f>'[1]1.Plánovanie, manažment a kontr'!$E$50</f>
        <v>17500</v>
      </c>
      <c r="F18" s="319">
        <f>'[1]1.Plánovanie, manažment a kontr'!$F$50</f>
        <v>0</v>
      </c>
      <c r="G18" s="320">
        <f>'[1]1.Plánovanie, manažment a kontr'!$G$50</f>
        <v>0</v>
      </c>
      <c r="H18" s="318">
        <f t="shared" si="8"/>
        <v>0</v>
      </c>
      <c r="I18" s="316">
        <f>'[1]1.Plánovanie, manažment a kontr'!$H$50</f>
        <v>0</v>
      </c>
      <c r="J18" s="316">
        <f>'[1]1.Plánovanie, manažment a kontr'!$I$50</f>
        <v>0</v>
      </c>
      <c r="K18" s="317">
        <f>'[1]1.Plánovanie, manažment a kontr'!$J$50</f>
        <v>0</v>
      </c>
      <c r="L18" s="318">
        <f t="shared" si="9"/>
        <v>17500</v>
      </c>
      <c r="M18" s="316">
        <f>'[1]1.Plánovanie, manažment a kontr'!$K$50</f>
        <v>17500</v>
      </c>
      <c r="N18" s="316">
        <f>'[1]1.Plánovanie, manažment a kontr'!$L$50</f>
        <v>0</v>
      </c>
      <c r="O18" s="317">
        <f>'[1]1.Plánovanie, manažment a kontr'!$M$50</f>
        <v>0</v>
      </c>
    </row>
    <row r="19" spans="1:15" ht="15.75" x14ac:dyDescent="0.25">
      <c r="A19" s="155"/>
      <c r="B19" s="359">
        <v>3</v>
      </c>
      <c r="C19" s="361" t="s">
        <v>160</v>
      </c>
      <c r="D19" s="327">
        <f t="shared" si="7"/>
        <v>54650</v>
      </c>
      <c r="E19" s="319">
        <f>'[1]1.Plánovanie, manažment a kontr'!$E$53</f>
        <v>6150</v>
      </c>
      <c r="F19" s="319">
        <f>'[1]1.Plánovanie, manažment a kontr'!$F$53</f>
        <v>48500</v>
      </c>
      <c r="G19" s="320">
        <f>'[1]1.Plánovanie, manažment a kontr'!$G$53</f>
        <v>0</v>
      </c>
      <c r="H19" s="318">
        <f t="shared" si="8"/>
        <v>54800</v>
      </c>
      <c r="I19" s="316">
        <f>'[1]1.Plánovanie, manažment a kontr'!$H$53</f>
        <v>0</v>
      </c>
      <c r="J19" s="316">
        <f>'[1]1.Plánovanie, manažment a kontr'!$I$53</f>
        <v>54800</v>
      </c>
      <c r="K19" s="317">
        <f>'[1]1.Plánovanie, manažment a kontr'!$J$53</f>
        <v>0</v>
      </c>
      <c r="L19" s="318">
        <f t="shared" si="9"/>
        <v>109450</v>
      </c>
      <c r="M19" s="316">
        <f>'[1]1.Plánovanie, manažment a kontr'!$K$53</f>
        <v>6150</v>
      </c>
      <c r="N19" s="316">
        <f>'[1]1.Plánovanie, manažment a kontr'!$L$53</f>
        <v>103300</v>
      </c>
      <c r="O19" s="317">
        <f>'[1]1.Plánovanie, manažment a kontr'!$M$53</f>
        <v>0</v>
      </c>
    </row>
    <row r="20" spans="1:15" ht="15.75" x14ac:dyDescent="0.25">
      <c r="A20" s="151"/>
      <c r="B20" s="359" t="s">
        <v>161</v>
      </c>
      <c r="C20" s="361" t="s">
        <v>162</v>
      </c>
      <c r="D20" s="327">
        <f t="shared" si="7"/>
        <v>53800</v>
      </c>
      <c r="E20" s="319">
        <f>'[1]1.Plánovanie, manažment a kontr'!$E$64</f>
        <v>53800</v>
      </c>
      <c r="F20" s="319">
        <f>'[1]1.Plánovanie, manažment a kontr'!$F$64</f>
        <v>0</v>
      </c>
      <c r="G20" s="320">
        <f>'[1]1.Plánovanie, manažment a kontr'!$G$64</f>
        <v>0</v>
      </c>
      <c r="H20" s="318">
        <f t="shared" si="8"/>
        <v>0</v>
      </c>
      <c r="I20" s="316">
        <f>'[1]1.Plánovanie, manažment a kontr'!$H$64</f>
        <v>0</v>
      </c>
      <c r="J20" s="316">
        <f>'[1]1.Plánovanie, manažment a kontr'!$I$64</f>
        <v>0</v>
      </c>
      <c r="K20" s="317">
        <f>'[1]1.Plánovanie, manažment a kontr'!$J$64</f>
        <v>0</v>
      </c>
      <c r="L20" s="318">
        <f t="shared" si="9"/>
        <v>53800</v>
      </c>
      <c r="M20" s="316">
        <f>'[1]1.Plánovanie, manažment a kontr'!$K$64</f>
        <v>53800</v>
      </c>
      <c r="N20" s="316">
        <f>'[1]1.Plánovanie, manažment a kontr'!$L$64</f>
        <v>0</v>
      </c>
      <c r="O20" s="317">
        <f>'[1]1.Plánovanie, manažment a kontr'!$M$64</f>
        <v>0</v>
      </c>
    </row>
    <row r="21" spans="1:15" ht="15.75" x14ac:dyDescent="0.25">
      <c r="A21" s="148"/>
      <c r="B21" s="359" t="s">
        <v>163</v>
      </c>
      <c r="C21" s="361" t="s">
        <v>164</v>
      </c>
      <c r="D21" s="327">
        <f t="shared" si="7"/>
        <v>3900</v>
      </c>
      <c r="E21" s="319">
        <f>'[1]1.Plánovanie, manažment a kontr'!$E$71</f>
        <v>3900</v>
      </c>
      <c r="F21" s="319">
        <f>'[1]1.Plánovanie, manažment a kontr'!$F$71</f>
        <v>0</v>
      </c>
      <c r="G21" s="320">
        <f>'[1]1.Plánovanie, manažment a kontr'!$G$71</f>
        <v>0</v>
      </c>
      <c r="H21" s="318">
        <f t="shared" si="8"/>
        <v>0</v>
      </c>
      <c r="I21" s="316">
        <f>'[1]1.Plánovanie, manažment a kontr'!$H$71</f>
        <v>0</v>
      </c>
      <c r="J21" s="316">
        <f>'[1]1.Plánovanie, manažment a kontr'!$I$71</f>
        <v>0</v>
      </c>
      <c r="K21" s="317">
        <f>'[1]1.Plánovanie, manažment a kontr'!$J$71</f>
        <v>0</v>
      </c>
      <c r="L21" s="318">
        <f t="shared" si="9"/>
        <v>3900</v>
      </c>
      <c r="M21" s="316">
        <f>'[1]1.Plánovanie, manažment a kontr'!$K$71</f>
        <v>3900</v>
      </c>
      <c r="N21" s="316">
        <f>'[1]1.Plánovanie, manažment a kontr'!$L$71</f>
        <v>0</v>
      </c>
      <c r="O21" s="317">
        <f>'[1]1.Plánovanie, manažment a kontr'!$M$71</f>
        <v>0</v>
      </c>
    </row>
    <row r="22" spans="1:15" ht="15.75" x14ac:dyDescent="0.25">
      <c r="A22" s="148"/>
      <c r="B22" s="359" t="s">
        <v>165</v>
      </c>
      <c r="C22" s="361" t="s">
        <v>166</v>
      </c>
      <c r="D22" s="327">
        <f t="shared" si="7"/>
        <v>8435</v>
      </c>
      <c r="E22" s="319">
        <f>'[1]1.Plánovanie, manažment a kontr'!$E$75</f>
        <v>8435</v>
      </c>
      <c r="F22" s="319">
        <f>'[1]1.Plánovanie, manažment a kontr'!$F$75</f>
        <v>0</v>
      </c>
      <c r="G22" s="320">
        <f>'[1]1.Plánovanie, manažment a kontr'!$G$75</f>
        <v>0</v>
      </c>
      <c r="H22" s="318">
        <f t="shared" si="8"/>
        <v>0</v>
      </c>
      <c r="I22" s="316">
        <f>'[1]1.Plánovanie, manažment a kontr'!$H$75</f>
        <v>0</v>
      </c>
      <c r="J22" s="316">
        <f>'[1]1.Plánovanie, manažment a kontr'!$I$75</f>
        <v>0</v>
      </c>
      <c r="K22" s="317">
        <f>'[1]1.Plánovanie, manažment a kontr'!$J$75</f>
        <v>0</v>
      </c>
      <c r="L22" s="318">
        <f t="shared" si="9"/>
        <v>8435</v>
      </c>
      <c r="M22" s="316">
        <f>'[1]1.Plánovanie, manažment a kontr'!$K$75</f>
        <v>8435</v>
      </c>
      <c r="N22" s="316">
        <f>'[1]1.Plánovanie, manažment a kontr'!$L$75</f>
        <v>0</v>
      </c>
      <c r="O22" s="317">
        <f>'[1]1.Plánovanie, manažment a kontr'!$M$75</f>
        <v>0</v>
      </c>
    </row>
    <row r="23" spans="1:15" ht="16.5" outlineLevel="1" thickBot="1" x14ac:dyDescent="0.3">
      <c r="A23" s="148"/>
      <c r="B23" s="362" t="s">
        <v>167</v>
      </c>
      <c r="C23" s="363" t="s">
        <v>446</v>
      </c>
      <c r="D23" s="341">
        <f t="shared" si="7"/>
        <v>0</v>
      </c>
      <c r="E23" s="342">
        <f>'[1]1.Plánovanie, manažment a kontr'!$E$78</f>
        <v>0</v>
      </c>
      <c r="F23" s="342">
        <f>'[1]1.Plánovanie, manažment a kontr'!$F$78</f>
        <v>0</v>
      </c>
      <c r="G23" s="343">
        <f>'[1]1.Plánovanie, manažment a kontr'!$G$78</f>
        <v>0</v>
      </c>
      <c r="H23" s="323">
        <f t="shared" si="8"/>
        <v>0</v>
      </c>
      <c r="I23" s="321">
        <f>'[1]1.Plánovanie, manažment a kontr'!$H$78</f>
        <v>0</v>
      </c>
      <c r="J23" s="321">
        <f>'[1]1.Plánovanie, manažment a kontr'!$I$78</f>
        <v>0</v>
      </c>
      <c r="K23" s="322">
        <f>'[1]1.Plánovanie, manažment a kontr'!$J$78</f>
        <v>0</v>
      </c>
      <c r="L23" s="323">
        <f t="shared" si="9"/>
        <v>0</v>
      </c>
      <c r="M23" s="321">
        <f>'[1]1.Plánovanie, manažment a kontr'!$K$78</f>
        <v>0</v>
      </c>
      <c r="N23" s="321">
        <f>'[1]1.Plánovanie, manažment a kontr'!$L$78</f>
        <v>0</v>
      </c>
      <c r="O23" s="322">
        <f>'[1]1.Plánovanie, manažment a kontr'!$M$78</f>
        <v>0</v>
      </c>
    </row>
    <row r="24" spans="1:15" s="158" customFormat="1" ht="15.75" x14ac:dyDescent="0.25">
      <c r="A24" s="155"/>
      <c r="B24" s="364" t="s">
        <v>169</v>
      </c>
      <c r="C24" s="365"/>
      <c r="D24" s="344">
        <f t="shared" ref="D24:K24" si="10">D25+D34+D37</f>
        <v>52770</v>
      </c>
      <c r="E24" s="345">
        <f t="shared" si="10"/>
        <v>52770</v>
      </c>
      <c r="F24" s="345">
        <f t="shared" si="10"/>
        <v>0</v>
      </c>
      <c r="G24" s="346">
        <f t="shared" si="10"/>
        <v>0</v>
      </c>
      <c r="H24" s="314">
        <f t="shared" si="10"/>
        <v>0</v>
      </c>
      <c r="I24" s="312">
        <f t="shared" si="10"/>
        <v>0</v>
      </c>
      <c r="J24" s="312">
        <f t="shared" si="10"/>
        <v>0</v>
      </c>
      <c r="K24" s="313">
        <f t="shared" si="10"/>
        <v>0</v>
      </c>
      <c r="L24" s="314">
        <f t="shared" ref="L24:O24" si="11">L25+L34+L37</f>
        <v>52770</v>
      </c>
      <c r="M24" s="312">
        <f t="shared" si="11"/>
        <v>52770</v>
      </c>
      <c r="N24" s="312">
        <f t="shared" si="11"/>
        <v>0</v>
      </c>
      <c r="O24" s="313">
        <f t="shared" si="11"/>
        <v>0</v>
      </c>
    </row>
    <row r="25" spans="1:15" ht="15.75" x14ac:dyDescent="0.25">
      <c r="A25" s="148"/>
      <c r="B25" s="359" t="s">
        <v>170</v>
      </c>
      <c r="C25" s="361" t="s">
        <v>171</v>
      </c>
      <c r="D25" s="327">
        <f>SUM(D26:D33)</f>
        <v>28220</v>
      </c>
      <c r="E25" s="319">
        <f>SUM(E26:E33)</f>
        <v>28220</v>
      </c>
      <c r="F25" s="319">
        <f>SUM(F26:F33)</f>
        <v>0</v>
      </c>
      <c r="G25" s="320">
        <f>SUM(G26:G33)</f>
        <v>0</v>
      </c>
      <c r="H25" s="318">
        <f t="shared" ref="H25:K25" si="12">SUM(H26:H33)</f>
        <v>0</v>
      </c>
      <c r="I25" s="316">
        <f t="shared" si="12"/>
        <v>0</v>
      </c>
      <c r="J25" s="316">
        <f t="shared" si="12"/>
        <v>0</v>
      </c>
      <c r="K25" s="317">
        <f t="shared" si="12"/>
        <v>0</v>
      </c>
      <c r="L25" s="318">
        <f t="shared" ref="L25:O25" si="13">SUM(L26:L33)</f>
        <v>28220</v>
      </c>
      <c r="M25" s="316">
        <f t="shared" si="13"/>
        <v>28220</v>
      </c>
      <c r="N25" s="316">
        <f t="shared" si="13"/>
        <v>0</v>
      </c>
      <c r="O25" s="317">
        <f t="shared" si="13"/>
        <v>0</v>
      </c>
    </row>
    <row r="26" spans="1:15" ht="15.75" x14ac:dyDescent="0.25">
      <c r="A26" s="159"/>
      <c r="B26" s="359">
        <v>1</v>
      </c>
      <c r="C26" s="361" t="s">
        <v>172</v>
      </c>
      <c r="D26" s="327">
        <f>SUM(E26:G26)</f>
        <v>130</v>
      </c>
      <c r="E26" s="319">
        <f>'[1]2. Propagácia a marketing'!$E$5</f>
        <v>130</v>
      </c>
      <c r="F26" s="319">
        <f>'[1]2. Propagácia a marketing'!$F$5</f>
        <v>0</v>
      </c>
      <c r="G26" s="320">
        <f>'[1]2. Propagácia a marketing'!$G$5</f>
        <v>0</v>
      </c>
      <c r="H26" s="318">
        <f>SUM(I26:K26)</f>
        <v>0</v>
      </c>
      <c r="I26" s="316">
        <f>'[1]2. Propagácia a marketing'!$H$5</f>
        <v>0</v>
      </c>
      <c r="J26" s="316">
        <f>'[1]2. Propagácia a marketing'!$I$5</f>
        <v>0</v>
      </c>
      <c r="K26" s="317">
        <f>'[1]2. Propagácia a marketing'!$J$5</f>
        <v>0</v>
      </c>
      <c r="L26" s="318">
        <f>SUM(M26:O26)</f>
        <v>130</v>
      </c>
      <c r="M26" s="316">
        <f>'[1]2. Propagácia a marketing'!$K$5</f>
        <v>130</v>
      </c>
      <c r="N26" s="316">
        <f>'[1]2. Propagácia a marketing'!$L$5</f>
        <v>0</v>
      </c>
      <c r="O26" s="317">
        <f>'[1]2. Propagácia a marketing'!$M$5</f>
        <v>0</v>
      </c>
    </row>
    <row r="27" spans="1:15" ht="15.75" x14ac:dyDescent="0.25">
      <c r="A27" s="148"/>
      <c r="B27" s="359">
        <v>2</v>
      </c>
      <c r="C27" s="366" t="s">
        <v>173</v>
      </c>
      <c r="D27" s="327">
        <f>SUM(E27:G27)</f>
        <v>7040</v>
      </c>
      <c r="E27" s="319">
        <f>'[1]2. Propagácia a marketing'!$E$7</f>
        <v>7040</v>
      </c>
      <c r="F27" s="319">
        <f>'[1]2. Propagácia a marketing'!$F$7</f>
        <v>0</v>
      </c>
      <c r="G27" s="320">
        <f>'[1]2. Propagácia a marketing'!$G$7</f>
        <v>0</v>
      </c>
      <c r="H27" s="318">
        <f t="shared" ref="H27:H33" si="14">SUM(I27:K27)</f>
        <v>0</v>
      </c>
      <c r="I27" s="316">
        <f>'[1]2. Propagácia a marketing'!$H$7</f>
        <v>0</v>
      </c>
      <c r="J27" s="316">
        <f>'[1]2. Propagácia a marketing'!$I$7</f>
        <v>0</v>
      </c>
      <c r="K27" s="317">
        <f>'[1]2. Propagácia a marketing'!$J$7</f>
        <v>0</v>
      </c>
      <c r="L27" s="318">
        <f t="shared" ref="L27:L33" si="15">SUM(M27:O27)</f>
        <v>7040</v>
      </c>
      <c r="M27" s="316">
        <f>'[1]2. Propagácia a marketing'!$K$7</f>
        <v>7040</v>
      </c>
      <c r="N27" s="316">
        <f>'[1]2. Propagácia a marketing'!$L$7</f>
        <v>0</v>
      </c>
      <c r="O27" s="317">
        <f>'[1]2. Propagácia a marketing'!$M$7</f>
        <v>0</v>
      </c>
    </row>
    <row r="28" spans="1:15" ht="15.75" x14ac:dyDescent="0.25">
      <c r="A28" s="148"/>
      <c r="B28" s="359">
        <v>3</v>
      </c>
      <c r="C28" s="361" t="s">
        <v>174</v>
      </c>
      <c r="D28" s="327">
        <f t="shared" ref="D28:D33" si="16">SUM(E28:G28)</f>
        <v>15050</v>
      </c>
      <c r="E28" s="319">
        <f>'[1]2. Propagácia a marketing'!$E$11</f>
        <v>15050</v>
      </c>
      <c r="F28" s="319">
        <f>'[1]2. Propagácia a marketing'!$F$11</f>
        <v>0</v>
      </c>
      <c r="G28" s="320">
        <f>'[1]2. Propagácia a marketing'!$G$11</f>
        <v>0</v>
      </c>
      <c r="H28" s="318">
        <f t="shared" si="14"/>
        <v>0</v>
      </c>
      <c r="I28" s="316">
        <f>'[1]2. Propagácia a marketing'!$H$11</f>
        <v>0</v>
      </c>
      <c r="J28" s="316">
        <f>'[1]2. Propagácia a marketing'!$I$11</f>
        <v>0</v>
      </c>
      <c r="K28" s="317">
        <f>'[1]2. Propagácia a marketing'!$J$11</f>
        <v>0</v>
      </c>
      <c r="L28" s="318">
        <f t="shared" si="15"/>
        <v>15050</v>
      </c>
      <c r="M28" s="316">
        <f>'[1]2. Propagácia a marketing'!$K$11</f>
        <v>15050</v>
      </c>
      <c r="N28" s="316">
        <f>'[1]2. Propagácia a marketing'!$L$11</f>
        <v>0</v>
      </c>
      <c r="O28" s="317">
        <f>'[1]2. Propagácia a marketing'!$M$11</f>
        <v>0</v>
      </c>
    </row>
    <row r="29" spans="1:15" ht="15.75" x14ac:dyDescent="0.25">
      <c r="A29" s="148"/>
      <c r="B29" s="359">
        <v>4</v>
      </c>
      <c r="C29" s="361" t="s">
        <v>175</v>
      </c>
      <c r="D29" s="327">
        <f t="shared" si="16"/>
        <v>1200</v>
      </c>
      <c r="E29" s="319">
        <f>'[1]2. Propagácia a marketing'!$E$18</f>
        <v>1200</v>
      </c>
      <c r="F29" s="319">
        <f>'[1]2. Propagácia a marketing'!$F$18</f>
        <v>0</v>
      </c>
      <c r="G29" s="320">
        <f>'[1]2. Propagácia a marketing'!$G$18</f>
        <v>0</v>
      </c>
      <c r="H29" s="318">
        <f t="shared" si="14"/>
        <v>0</v>
      </c>
      <c r="I29" s="316">
        <f>'[1]2. Propagácia a marketing'!$H$18</f>
        <v>0</v>
      </c>
      <c r="J29" s="316">
        <f>'[1]2. Propagácia a marketing'!$I$18</f>
        <v>0</v>
      </c>
      <c r="K29" s="317">
        <f>'[1]2. Propagácia a marketing'!$J$18</f>
        <v>0</v>
      </c>
      <c r="L29" s="318">
        <f t="shared" si="15"/>
        <v>1200</v>
      </c>
      <c r="M29" s="316">
        <f>'[1]2. Propagácia a marketing'!$K$18</f>
        <v>1200</v>
      </c>
      <c r="N29" s="316">
        <f>'[1]2. Propagácia a marketing'!$L$18</f>
        <v>0</v>
      </c>
      <c r="O29" s="317">
        <f>'[1]2. Propagácia a marketing'!$M$18</f>
        <v>0</v>
      </c>
    </row>
    <row r="30" spans="1:15" ht="15.75" x14ac:dyDescent="0.25">
      <c r="A30" s="148"/>
      <c r="B30" s="359">
        <v>5</v>
      </c>
      <c r="C30" s="361" t="s">
        <v>176</v>
      </c>
      <c r="D30" s="327">
        <f t="shared" si="16"/>
        <v>0</v>
      </c>
      <c r="E30" s="319">
        <f>'[1]2. Propagácia a marketing'!$E$20</f>
        <v>0</v>
      </c>
      <c r="F30" s="319">
        <f>'[1]2. Propagácia a marketing'!$F$20</f>
        <v>0</v>
      </c>
      <c r="G30" s="320">
        <f>'[1]2. Propagácia a marketing'!$G$20</f>
        <v>0</v>
      </c>
      <c r="H30" s="318">
        <f t="shared" si="14"/>
        <v>0</v>
      </c>
      <c r="I30" s="316">
        <f>'[1]2. Propagácia a marketing'!$H$20</f>
        <v>0</v>
      </c>
      <c r="J30" s="316">
        <f>'[1]2. Propagácia a marketing'!$I$20</f>
        <v>0</v>
      </c>
      <c r="K30" s="317">
        <f>'[1]2. Propagácia a marketing'!$J$20</f>
        <v>0</v>
      </c>
      <c r="L30" s="318">
        <f t="shared" si="15"/>
        <v>0</v>
      </c>
      <c r="M30" s="316">
        <f>'[1]2. Propagácia a marketing'!$K$20</f>
        <v>0</v>
      </c>
      <c r="N30" s="316">
        <f>'[1]2. Propagácia a marketing'!$L$20</f>
        <v>0</v>
      </c>
      <c r="O30" s="317">
        <f>'[1]2. Propagácia a marketing'!$M$20</f>
        <v>0</v>
      </c>
    </row>
    <row r="31" spans="1:15" ht="15.75" x14ac:dyDescent="0.25">
      <c r="A31" s="148"/>
      <c r="B31" s="359">
        <v>6</v>
      </c>
      <c r="C31" s="361" t="s">
        <v>177</v>
      </c>
      <c r="D31" s="327">
        <f t="shared" si="16"/>
        <v>0</v>
      </c>
      <c r="E31" s="319">
        <f>'[1]2. Propagácia a marketing'!$E$23</f>
        <v>0</v>
      </c>
      <c r="F31" s="319">
        <f>'[1]2. Propagácia a marketing'!$F$23</f>
        <v>0</v>
      </c>
      <c r="G31" s="320">
        <f>'[1]2. Propagácia a marketing'!$G$23</f>
        <v>0</v>
      </c>
      <c r="H31" s="318">
        <f t="shared" si="14"/>
        <v>0</v>
      </c>
      <c r="I31" s="316">
        <f>'[1]2. Propagácia a marketing'!$H$23</f>
        <v>0</v>
      </c>
      <c r="J31" s="316">
        <f>'[1]2. Propagácia a marketing'!$I$23</f>
        <v>0</v>
      </c>
      <c r="K31" s="317">
        <f>'[1]2. Propagácia a marketing'!$J$23</f>
        <v>0</v>
      </c>
      <c r="L31" s="318">
        <f t="shared" si="15"/>
        <v>0</v>
      </c>
      <c r="M31" s="316">
        <f>'[1]2. Propagácia a marketing'!$K$23</f>
        <v>0</v>
      </c>
      <c r="N31" s="316">
        <f>'[1]2. Propagácia a marketing'!$L$23</f>
        <v>0</v>
      </c>
      <c r="O31" s="317">
        <f>'[1]2. Propagácia a marketing'!$M$23</f>
        <v>0</v>
      </c>
    </row>
    <row r="32" spans="1:15" ht="15.75" x14ac:dyDescent="0.25">
      <c r="A32" s="148"/>
      <c r="B32" s="359">
        <v>7</v>
      </c>
      <c r="C32" s="361" t="s">
        <v>178</v>
      </c>
      <c r="D32" s="327">
        <f t="shared" si="16"/>
        <v>1800</v>
      </c>
      <c r="E32" s="319">
        <f>'[1]2. Propagácia a marketing'!$E$25</f>
        <v>1800</v>
      </c>
      <c r="F32" s="319">
        <f>'[1]2. Propagácia a marketing'!$F$25</f>
        <v>0</v>
      </c>
      <c r="G32" s="320">
        <f>'[1]2. Propagácia a marketing'!$G$25</f>
        <v>0</v>
      </c>
      <c r="H32" s="318">
        <f t="shared" si="14"/>
        <v>0</v>
      </c>
      <c r="I32" s="316">
        <f>'[1]2. Propagácia a marketing'!$H$25</f>
        <v>0</v>
      </c>
      <c r="J32" s="316">
        <f>'[1]2. Propagácia a marketing'!$I$25</f>
        <v>0</v>
      </c>
      <c r="K32" s="317">
        <f>'[1]2. Propagácia a marketing'!$J$25</f>
        <v>0</v>
      </c>
      <c r="L32" s="318">
        <f t="shared" si="15"/>
        <v>1800</v>
      </c>
      <c r="M32" s="316">
        <f>'[1]2. Propagácia a marketing'!$K$25</f>
        <v>1800</v>
      </c>
      <c r="N32" s="316">
        <f>'[1]2. Propagácia a marketing'!$L$25</f>
        <v>0</v>
      </c>
      <c r="O32" s="317">
        <f>'[1]2. Propagácia a marketing'!$M$25</f>
        <v>0</v>
      </c>
    </row>
    <row r="33" spans="1:15" ht="15.75" outlineLevel="1" x14ac:dyDescent="0.25">
      <c r="A33" s="148"/>
      <c r="B33" s="359">
        <v>8</v>
      </c>
      <c r="C33" s="361" t="s">
        <v>447</v>
      </c>
      <c r="D33" s="327">
        <f t="shared" si="16"/>
        <v>3000</v>
      </c>
      <c r="E33" s="319">
        <f>'[1]2. Propagácia a marketing'!$E$27</f>
        <v>3000</v>
      </c>
      <c r="F33" s="319">
        <f>'[1]2. Propagácia a marketing'!$F$27</f>
        <v>0</v>
      </c>
      <c r="G33" s="320">
        <f>'[1]2. Propagácia a marketing'!$G$27</f>
        <v>0</v>
      </c>
      <c r="H33" s="318">
        <f t="shared" si="14"/>
        <v>0</v>
      </c>
      <c r="I33" s="316">
        <f>'[1]2. Propagácia a marketing'!$H$27</f>
        <v>0</v>
      </c>
      <c r="J33" s="316">
        <f>'[1]2. Propagácia a marketing'!$I$27</f>
        <v>0</v>
      </c>
      <c r="K33" s="317">
        <f>'[1]2. Propagácia a marketing'!$J$27</f>
        <v>0</v>
      </c>
      <c r="L33" s="318">
        <f t="shared" si="15"/>
        <v>3000</v>
      </c>
      <c r="M33" s="316">
        <f>'[1]2. Propagácia a marketing'!$K$27</f>
        <v>3000</v>
      </c>
      <c r="N33" s="316">
        <f>'[1]2. Propagácia a marketing'!$L$27</f>
        <v>0</v>
      </c>
      <c r="O33" s="317">
        <f>'[1]2. Propagácia a marketing'!$M$27</f>
        <v>0</v>
      </c>
    </row>
    <row r="34" spans="1:15" ht="15.75" x14ac:dyDescent="0.25">
      <c r="A34" s="156"/>
      <c r="B34" s="359" t="s">
        <v>180</v>
      </c>
      <c r="C34" s="361" t="s">
        <v>181</v>
      </c>
      <c r="D34" s="327">
        <f>SUM(D35:D36)</f>
        <v>13300</v>
      </c>
      <c r="E34" s="319">
        <f>SUM(E35:E36)</f>
        <v>13300</v>
      </c>
      <c r="F34" s="319">
        <f>SUM(F35:F36)</f>
        <v>0</v>
      </c>
      <c r="G34" s="320">
        <f>SUM(G35:G36)</f>
        <v>0</v>
      </c>
      <c r="H34" s="318">
        <f t="shared" ref="H34:K34" si="17">SUM(H35:H36)</f>
        <v>0</v>
      </c>
      <c r="I34" s="316">
        <f t="shared" si="17"/>
        <v>0</v>
      </c>
      <c r="J34" s="316">
        <f t="shared" si="17"/>
        <v>0</v>
      </c>
      <c r="K34" s="317">
        <f t="shared" si="17"/>
        <v>0</v>
      </c>
      <c r="L34" s="318">
        <f t="shared" ref="L34:O34" si="18">SUM(L35:L36)</f>
        <v>13300</v>
      </c>
      <c r="M34" s="316">
        <f t="shared" si="18"/>
        <v>13300</v>
      </c>
      <c r="N34" s="316">
        <f t="shared" si="18"/>
        <v>0</v>
      </c>
      <c r="O34" s="317">
        <f t="shared" si="18"/>
        <v>0</v>
      </c>
    </row>
    <row r="35" spans="1:15" ht="15.75" x14ac:dyDescent="0.25">
      <c r="A35" s="156"/>
      <c r="B35" s="359">
        <v>1</v>
      </c>
      <c r="C35" s="361" t="s">
        <v>182</v>
      </c>
      <c r="D35" s="327">
        <f>SUM(E35:G35)</f>
        <v>11500</v>
      </c>
      <c r="E35" s="319">
        <f>'[1]2. Propagácia a marketing'!$E$31</f>
        <v>11500</v>
      </c>
      <c r="F35" s="319">
        <f>'[1]2. Propagácia a marketing'!$F$31</f>
        <v>0</v>
      </c>
      <c r="G35" s="320">
        <f>'[1]2. Propagácia a marketing'!$G$31</f>
        <v>0</v>
      </c>
      <c r="H35" s="318">
        <f>SUM(I35:K35)</f>
        <v>0</v>
      </c>
      <c r="I35" s="316">
        <f>'[1]2. Propagácia a marketing'!$H$31</f>
        <v>0</v>
      </c>
      <c r="J35" s="316">
        <f>'[1]2. Propagácia a marketing'!$I$31</f>
        <v>0</v>
      </c>
      <c r="K35" s="317">
        <f>'[1]2. Propagácia a marketing'!$J$31</f>
        <v>0</v>
      </c>
      <c r="L35" s="318">
        <f>SUM(M35:O35)</f>
        <v>11500</v>
      </c>
      <c r="M35" s="316">
        <f>'[1]2. Propagácia a marketing'!$K$31</f>
        <v>11500</v>
      </c>
      <c r="N35" s="316">
        <f>'[1]2. Propagácia a marketing'!$L$31</f>
        <v>0</v>
      </c>
      <c r="O35" s="317">
        <f>'[1]2. Propagácia a marketing'!$M$31</f>
        <v>0</v>
      </c>
    </row>
    <row r="36" spans="1:15" ht="15.75" x14ac:dyDescent="0.25">
      <c r="A36" s="156"/>
      <c r="B36" s="359">
        <v>2</v>
      </c>
      <c r="C36" s="361" t="s">
        <v>183</v>
      </c>
      <c r="D36" s="327">
        <f>SUM(E36:G36)</f>
        <v>1800</v>
      </c>
      <c r="E36" s="319">
        <f>'[1]2. Propagácia a marketing'!$E$47</f>
        <v>1800</v>
      </c>
      <c r="F36" s="319">
        <f>'[1]2. Propagácia a marketing'!$F$47</f>
        <v>0</v>
      </c>
      <c r="G36" s="320">
        <f>'[1]2. Propagácia a marketing'!$G$47</f>
        <v>0</v>
      </c>
      <c r="H36" s="318">
        <f>SUM(I36:K36)</f>
        <v>0</v>
      </c>
      <c r="I36" s="316">
        <f>'[1]2. Propagácia a marketing'!$H$47</f>
        <v>0</v>
      </c>
      <c r="J36" s="316">
        <f>'[1]2. Propagácia a marketing'!$I$47</f>
        <v>0</v>
      </c>
      <c r="K36" s="317">
        <f>'[1]2. Propagácia a marketing'!$J$47</f>
        <v>0</v>
      </c>
      <c r="L36" s="318">
        <f>SUM(M36:O36)</f>
        <v>1800</v>
      </c>
      <c r="M36" s="316">
        <f>'[1]2. Propagácia a marketing'!$K$47</f>
        <v>1800</v>
      </c>
      <c r="N36" s="316">
        <f>'[1]2. Propagácia a marketing'!$L$47</f>
        <v>0</v>
      </c>
      <c r="O36" s="317">
        <f>'[1]2. Propagácia a marketing'!$M$47</f>
        <v>0</v>
      </c>
    </row>
    <row r="37" spans="1:15" ht="16.5" thickBot="1" x14ac:dyDescent="0.3">
      <c r="A37" s="159"/>
      <c r="B37" s="362" t="s">
        <v>184</v>
      </c>
      <c r="C37" s="363" t="s">
        <v>185</v>
      </c>
      <c r="D37" s="341">
        <f>SUM(E37:G37)</f>
        <v>11250</v>
      </c>
      <c r="E37" s="342">
        <f>'[1]2. Propagácia a marketing'!$E$52</f>
        <v>11250</v>
      </c>
      <c r="F37" s="342">
        <f>'[1]2. Propagácia a marketing'!$F$52</f>
        <v>0</v>
      </c>
      <c r="G37" s="343">
        <f>'[1]2. Propagácia a marketing'!$G$52</f>
        <v>0</v>
      </c>
      <c r="H37" s="324">
        <f>SUM(I37:K37)</f>
        <v>0</v>
      </c>
      <c r="I37" s="325">
        <f>'[1]2. Propagácia a marketing'!$H$52</f>
        <v>0</v>
      </c>
      <c r="J37" s="325">
        <f>'[1]2. Propagácia a marketing'!$I$52</f>
        <v>0</v>
      </c>
      <c r="K37" s="326">
        <f>'[1]2. Propagácia a marketing'!$J$52</f>
        <v>0</v>
      </c>
      <c r="L37" s="324">
        <f>SUM(M37:O37)</f>
        <v>11250</v>
      </c>
      <c r="M37" s="325">
        <f>'[1]2. Propagácia a marketing'!$K$52</f>
        <v>11250</v>
      </c>
      <c r="N37" s="325">
        <f>'[1]2. Propagácia a marketing'!$L$52</f>
        <v>0</v>
      </c>
      <c r="O37" s="326">
        <f>'[1]2. Propagácia a marketing'!$M$52</f>
        <v>0</v>
      </c>
    </row>
    <row r="38" spans="1:15" s="158" customFormat="1" ht="15.75" x14ac:dyDescent="0.25">
      <c r="A38" s="157"/>
      <c r="B38" s="364" t="s">
        <v>186</v>
      </c>
      <c r="C38" s="365"/>
      <c r="D38" s="344">
        <f>D39+D40+D41+D46+D47</f>
        <v>327470</v>
      </c>
      <c r="E38" s="345">
        <f t="shared" ref="E38:K38" si="19">E39+E40+E41+E46+E47</f>
        <v>282470</v>
      </c>
      <c r="F38" s="345">
        <f t="shared" si="19"/>
        <v>45000</v>
      </c>
      <c r="G38" s="346">
        <f t="shared" si="19"/>
        <v>0</v>
      </c>
      <c r="H38" s="314">
        <f t="shared" si="19"/>
        <v>0</v>
      </c>
      <c r="I38" s="312">
        <f t="shared" si="19"/>
        <v>0</v>
      </c>
      <c r="J38" s="312">
        <f t="shared" si="19"/>
        <v>0</v>
      </c>
      <c r="K38" s="313">
        <f t="shared" si="19"/>
        <v>0</v>
      </c>
      <c r="L38" s="314">
        <f t="shared" ref="L38:O38" si="20">L39+L40+L41+L46+L47</f>
        <v>327470</v>
      </c>
      <c r="M38" s="312">
        <f t="shared" si="20"/>
        <v>282470</v>
      </c>
      <c r="N38" s="312">
        <f t="shared" si="20"/>
        <v>45000</v>
      </c>
      <c r="O38" s="313">
        <f t="shared" si="20"/>
        <v>0</v>
      </c>
    </row>
    <row r="39" spans="1:15" ht="16.5" x14ac:dyDescent="0.3">
      <c r="A39" s="148"/>
      <c r="B39" s="359" t="s">
        <v>187</v>
      </c>
      <c r="C39" s="367" t="s">
        <v>188</v>
      </c>
      <c r="D39" s="327">
        <f>SUM(E39:G39)</f>
        <v>55700</v>
      </c>
      <c r="E39" s="319">
        <f>'[1]3.Interné služby'!$E$4</f>
        <v>55700</v>
      </c>
      <c r="F39" s="319">
        <f>'[1]3.Interné služby'!$F$4</f>
        <v>0</v>
      </c>
      <c r="G39" s="320">
        <f>'[1]3.Interné služby'!$G$4</f>
        <v>0</v>
      </c>
      <c r="H39" s="318">
        <f>SUM(I39:K39)</f>
        <v>0</v>
      </c>
      <c r="I39" s="316">
        <f>'[1]3.Interné služby'!$H$4</f>
        <v>0</v>
      </c>
      <c r="J39" s="316">
        <f>'[1]3.Interné služby'!$I$4</f>
        <v>0</v>
      </c>
      <c r="K39" s="317">
        <f>'[1]3.Interné služby'!$J$4</f>
        <v>0</v>
      </c>
      <c r="L39" s="318">
        <f>SUM(M39:O39)</f>
        <v>55700</v>
      </c>
      <c r="M39" s="316">
        <f>'[1]3.Interné služby'!$K$4</f>
        <v>55700</v>
      </c>
      <c r="N39" s="316">
        <f>'[1]3.Interné služby'!$L$4</f>
        <v>0</v>
      </c>
      <c r="O39" s="317">
        <f>'[1]3.Interné služby'!$M$4</f>
        <v>0</v>
      </c>
    </row>
    <row r="40" spans="1:15" ht="16.5" x14ac:dyDescent="0.3">
      <c r="A40" s="159"/>
      <c r="B40" s="359" t="s">
        <v>189</v>
      </c>
      <c r="C40" s="367" t="s">
        <v>190</v>
      </c>
      <c r="D40" s="327">
        <f>SUM(E40:G40)</f>
        <v>7100</v>
      </c>
      <c r="E40" s="319">
        <f>'[1]3.Interné služby'!$E$16</f>
        <v>7100</v>
      </c>
      <c r="F40" s="319">
        <f>'[1]3.Interné služby'!$F$16</f>
        <v>0</v>
      </c>
      <c r="G40" s="320">
        <f>'[1]3.Interné služby'!$G$16</f>
        <v>0</v>
      </c>
      <c r="H40" s="318">
        <f>SUM(I40:K40)</f>
        <v>0</v>
      </c>
      <c r="I40" s="316">
        <f>'[1]3.Interné služby'!$H$16</f>
        <v>0</v>
      </c>
      <c r="J40" s="316">
        <f>'[1]3.Interné služby'!$I$16</f>
        <v>0</v>
      </c>
      <c r="K40" s="317">
        <f>'[1]3.Interné služby'!$J$16</f>
        <v>0</v>
      </c>
      <c r="L40" s="318">
        <f>SUM(M40:O40)</f>
        <v>7100</v>
      </c>
      <c r="M40" s="316">
        <f>'[1]3.Interné služby'!$K$16</f>
        <v>7100</v>
      </c>
      <c r="N40" s="316">
        <f>'[1]3.Interné služby'!$L$16</f>
        <v>0</v>
      </c>
      <c r="O40" s="317">
        <f>'[1]3.Interné služby'!$M$16</f>
        <v>0</v>
      </c>
    </row>
    <row r="41" spans="1:15" ht="16.5" x14ac:dyDescent="0.3">
      <c r="A41" s="156"/>
      <c r="B41" s="359" t="s">
        <v>191</v>
      </c>
      <c r="C41" s="367" t="s">
        <v>192</v>
      </c>
      <c r="D41" s="327">
        <f>SUM(D42:D45)</f>
        <v>260570</v>
      </c>
      <c r="E41" s="319">
        <f>SUM(E42:E45)</f>
        <v>215570</v>
      </c>
      <c r="F41" s="319">
        <f>SUM(F42:F45)</f>
        <v>45000</v>
      </c>
      <c r="G41" s="320">
        <f>SUM(G42:G45)</f>
        <v>0</v>
      </c>
      <c r="H41" s="318">
        <f t="shared" ref="H41:K41" si="21">SUM(H42:H45)</f>
        <v>0</v>
      </c>
      <c r="I41" s="316">
        <f t="shared" si="21"/>
        <v>0</v>
      </c>
      <c r="J41" s="316">
        <f t="shared" si="21"/>
        <v>0</v>
      </c>
      <c r="K41" s="317">
        <f t="shared" si="21"/>
        <v>0</v>
      </c>
      <c r="L41" s="318">
        <f t="shared" ref="L41:O41" si="22">SUM(L42:L45)</f>
        <v>260570</v>
      </c>
      <c r="M41" s="316">
        <f t="shared" si="22"/>
        <v>215570</v>
      </c>
      <c r="N41" s="316">
        <f t="shared" si="22"/>
        <v>45000</v>
      </c>
      <c r="O41" s="317">
        <f t="shared" si="22"/>
        <v>0</v>
      </c>
    </row>
    <row r="42" spans="1:15" ht="16.5" x14ac:dyDescent="0.3">
      <c r="A42" s="156"/>
      <c r="B42" s="359">
        <v>1</v>
      </c>
      <c r="C42" s="367" t="s">
        <v>193</v>
      </c>
      <c r="D42" s="327">
        <f t="shared" ref="D42:D47" si="23">SUM(E42:G42)</f>
        <v>1700</v>
      </c>
      <c r="E42" s="319">
        <f>'[1]3.Interné služby'!$E$22</f>
        <v>1700</v>
      </c>
      <c r="F42" s="319">
        <f>'[1]3.Interné služby'!$F$22</f>
        <v>0</v>
      </c>
      <c r="G42" s="320">
        <f>'[1]3.Interné služby'!$G$22</f>
        <v>0</v>
      </c>
      <c r="H42" s="318">
        <f t="shared" ref="H42:H47" si="24">SUM(I42:K42)</f>
        <v>0</v>
      </c>
      <c r="I42" s="316">
        <f>'[1]3.Interné služby'!$H$22</f>
        <v>0</v>
      </c>
      <c r="J42" s="316">
        <f>'[1]3.Interné služby'!$I$22</f>
        <v>0</v>
      </c>
      <c r="K42" s="317">
        <f>'[1]3.Interné služby'!$J$22</f>
        <v>0</v>
      </c>
      <c r="L42" s="318">
        <f t="shared" ref="L42:L47" si="25">SUM(M42:O42)</f>
        <v>1700</v>
      </c>
      <c r="M42" s="316">
        <f>'[1]3.Interné služby'!$K$22</f>
        <v>1700</v>
      </c>
      <c r="N42" s="316">
        <f>'[1]3.Interné služby'!$L$22</f>
        <v>0</v>
      </c>
      <c r="O42" s="317">
        <f>'[1]3.Interné služby'!$M$22</f>
        <v>0</v>
      </c>
    </row>
    <row r="43" spans="1:15" ht="15.75" x14ac:dyDescent="0.25">
      <c r="A43" s="156"/>
      <c r="B43" s="359">
        <v>2</v>
      </c>
      <c r="C43" s="361" t="s">
        <v>194</v>
      </c>
      <c r="D43" s="327">
        <f t="shared" si="23"/>
        <v>300</v>
      </c>
      <c r="E43" s="319">
        <f>'[1]3.Interné služby'!$E$27</f>
        <v>300</v>
      </c>
      <c r="F43" s="319">
        <f>'[1]3.Interné služby'!$F$27</f>
        <v>0</v>
      </c>
      <c r="G43" s="320">
        <f>'[1]3.Interné služby'!$G$27</f>
        <v>0</v>
      </c>
      <c r="H43" s="318">
        <f t="shared" si="24"/>
        <v>0</v>
      </c>
      <c r="I43" s="316">
        <f>'[1]3.Interné služby'!$H$27</f>
        <v>0</v>
      </c>
      <c r="J43" s="316">
        <f>'[1]3.Interné služby'!$I$27</f>
        <v>0</v>
      </c>
      <c r="K43" s="317">
        <f>'[1]3.Interné služby'!$J$27</f>
        <v>0</v>
      </c>
      <c r="L43" s="318">
        <f t="shared" si="25"/>
        <v>300</v>
      </c>
      <c r="M43" s="316">
        <f>'[1]3.Interné služby'!$K$27</f>
        <v>300</v>
      </c>
      <c r="N43" s="316">
        <f>'[1]3.Interné služby'!$L$27</f>
        <v>0</v>
      </c>
      <c r="O43" s="317">
        <f>'[1]3.Interné služby'!$M$27</f>
        <v>0</v>
      </c>
    </row>
    <row r="44" spans="1:15" ht="15.75" x14ac:dyDescent="0.25">
      <c r="A44" s="156"/>
      <c r="B44" s="359">
        <v>3</v>
      </c>
      <c r="C44" s="361" t="s">
        <v>195</v>
      </c>
      <c r="D44" s="327">
        <f t="shared" si="23"/>
        <v>248570</v>
      </c>
      <c r="E44" s="319">
        <f>'[1]3.Interné služby'!$E$30</f>
        <v>203570</v>
      </c>
      <c r="F44" s="319">
        <f>'[1]3.Interné služby'!$F$30</f>
        <v>45000</v>
      </c>
      <c r="G44" s="320">
        <f>'[1]3.Interné služby'!$G$30</f>
        <v>0</v>
      </c>
      <c r="H44" s="318">
        <f t="shared" si="24"/>
        <v>0</v>
      </c>
      <c r="I44" s="316">
        <f>'[1]3.Interné služby'!$H$30</f>
        <v>0</v>
      </c>
      <c r="J44" s="316">
        <f>'[1]3.Interné služby'!$I$30</f>
        <v>0</v>
      </c>
      <c r="K44" s="317">
        <f>'[1]3.Interné služby'!$J$30</f>
        <v>0</v>
      </c>
      <c r="L44" s="318">
        <f t="shared" si="25"/>
        <v>248570</v>
      </c>
      <c r="M44" s="316">
        <f>'[1]3.Interné služby'!$K$30</f>
        <v>203570</v>
      </c>
      <c r="N44" s="316">
        <f>'[1]3.Interné služby'!$L$30</f>
        <v>45000</v>
      </c>
      <c r="O44" s="317">
        <f>'[1]3.Interné služby'!$M$30</f>
        <v>0</v>
      </c>
    </row>
    <row r="45" spans="1:15" ht="15.75" x14ac:dyDescent="0.25">
      <c r="A45" s="156"/>
      <c r="B45" s="359">
        <v>4</v>
      </c>
      <c r="C45" s="361" t="s">
        <v>196</v>
      </c>
      <c r="D45" s="327">
        <f t="shared" si="23"/>
        <v>10000</v>
      </c>
      <c r="E45" s="319">
        <f>'[1]3.Interné služby'!$E$73</f>
        <v>10000</v>
      </c>
      <c r="F45" s="319">
        <f>'[1]3.Interné služby'!$F$73</f>
        <v>0</v>
      </c>
      <c r="G45" s="320">
        <f>'[1]3.Interné služby'!$G$73</f>
        <v>0</v>
      </c>
      <c r="H45" s="318">
        <f t="shared" si="24"/>
        <v>0</v>
      </c>
      <c r="I45" s="316">
        <f>'[1]3.Interné služby'!$H$73</f>
        <v>0</v>
      </c>
      <c r="J45" s="316">
        <f>'[1]3.Interné služby'!$I$73</f>
        <v>0</v>
      </c>
      <c r="K45" s="317">
        <f>'[1]3.Interné služby'!$J$73</f>
        <v>0</v>
      </c>
      <c r="L45" s="318">
        <f t="shared" si="25"/>
        <v>10000</v>
      </c>
      <c r="M45" s="316">
        <f>'[1]3.Interné služby'!$K$73</f>
        <v>10000</v>
      </c>
      <c r="N45" s="316">
        <f>'[1]3.Interné služby'!$L$73</f>
        <v>0</v>
      </c>
      <c r="O45" s="317">
        <f>'[1]3.Interné služby'!$M$73</f>
        <v>0</v>
      </c>
    </row>
    <row r="46" spans="1:15" ht="16.5" x14ac:dyDescent="0.3">
      <c r="A46" s="156"/>
      <c r="B46" s="359" t="s">
        <v>197</v>
      </c>
      <c r="C46" s="367" t="s">
        <v>198</v>
      </c>
      <c r="D46" s="327">
        <f t="shared" si="23"/>
        <v>3500</v>
      </c>
      <c r="E46" s="319">
        <f>'[1]3.Interné služby'!$E$76</f>
        <v>3500</v>
      </c>
      <c r="F46" s="319">
        <f>'[1]3.Interné služby'!$F$76</f>
        <v>0</v>
      </c>
      <c r="G46" s="320">
        <f>'[1]3.Interné služby'!$G$76</f>
        <v>0</v>
      </c>
      <c r="H46" s="318">
        <f t="shared" si="24"/>
        <v>0</v>
      </c>
      <c r="I46" s="316">
        <f>'[1]3.Interné služby'!$H$76</f>
        <v>0</v>
      </c>
      <c r="J46" s="316">
        <f>'[1]3.Interné služby'!$I$76</f>
        <v>0</v>
      </c>
      <c r="K46" s="317">
        <f>'[1]3.Interné služby'!$J$76</f>
        <v>0</v>
      </c>
      <c r="L46" s="318">
        <f t="shared" si="25"/>
        <v>3500</v>
      </c>
      <c r="M46" s="316">
        <f>'[1]3.Interné služby'!$K$76</f>
        <v>3500</v>
      </c>
      <c r="N46" s="316">
        <f>'[1]3.Interné služby'!$L$76</f>
        <v>0</v>
      </c>
      <c r="O46" s="317">
        <f>'[1]3.Interné služby'!$M$76</f>
        <v>0</v>
      </c>
    </row>
    <row r="47" spans="1:15" ht="17.25" thickBot="1" x14ac:dyDescent="0.35">
      <c r="A47" s="156"/>
      <c r="B47" s="368" t="s">
        <v>199</v>
      </c>
      <c r="C47" s="369" t="s">
        <v>200</v>
      </c>
      <c r="D47" s="341">
        <f t="shared" si="23"/>
        <v>600</v>
      </c>
      <c r="E47" s="342">
        <f>'[1]3.Interné služby'!$E$82</f>
        <v>600</v>
      </c>
      <c r="F47" s="342">
        <f>'[1]3.Interné služby'!$F$82</f>
        <v>0</v>
      </c>
      <c r="G47" s="343">
        <f>'[1]3.Interné služby'!$G$82</f>
        <v>0</v>
      </c>
      <c r="H47" s="324">
        <f t="shared" si="24"/>
        <v>0</v>
      </c>
      <c r="I47" s="325">
        <f>'[1]3.Interné služby'!$H$82</f>
        <v>0</v>
      </c>
      <c r="J47" s="325">
        <f>'[1]3.Interné služby'!$I$82</f>
        <v>0</v>
      </c>
      <c r="K47" s="326">
        <f>'[1]3.Interné služby'!$J$82</f>
        <v>0</v>
      </c>
      <c r="L47" s="324">
        <f t="shared" si="25"/>
        <v>600</v>
      </c>
      <c r="M47" s="325">
        <f>'[1]3.Interné služby'!$K$82</f>
        <v>600</v>
      </c>
      <c r="N47" s="325">
        <f>'[1]3.Interné služby'!$L$82</f>
        <v>0</v>
      </c>
      <c r="O47" s="326">
        <f>'[1]3.Interné služby'!$M$82</f>
        <v>0</v>
      </c>
    </row>
    <row r="48" spans="1:15" s="158" customFormat="1" ht="15.75" x14ac:dyDescent="0.25">
      <c r="B48" s="370" t="s">
        <v>201</v>
      </c>
      <c r="C48" s="371"/>
      <c r="D48" s="344">
        <f t="shared" ref="D48:K48" si="26">D49+D50+D53</f>
        <v>38530</v>
      </c>
      <c r="E48" s="345">
        <f t="shared" si="26"/>
        <v>38530</v>
      </c>
      <c r="F48" s="345">
        <f t="shared" si="26"/>
        <v>0</v>
      </c>
      <c r="G48" s="346">
        <f t="shared" si="26"/>
        <v>0</v>
      </c>
      <c r="H48" s="314">
        <f t="shared" si="26"/>
        <v>0</v>
      </c>
      <c r="I48" s="312">
        <f t="shared" si="26"/>
        <v>0</v>
      </c>
      <c r="J48" s="312">
        <f t="shared" si="26"/>
        <v>0</v>
      </c>
      <c r="K48" s="313">
        <f t="shared" si="26"/>
        <v>0</v>
      </c>
      <c r="L48" s="314">
        <f t="shared" ref="L48:O48" si="27">L49+L50+L53</f>
        <v>38530</v>
      </c>
      <c r="M48" s="312">
        <f t="shared" si="27"/>
        <v>38530</v>
      </c>
      <c r="N48" s="312">
        <f t="shared" si="27"/>
        <v>0</v>
      </c>
      <c r="O48" s="313">
        <f t="shared" si="27"/>
        <v>0</v>
      </c>
    </row>
    <row r="49" spans="1:15" ht="16.5" x14ac:dyDescent="0.3">
      <c r="A49" s="156"/>
      <c r="B49" s="359" t="s">
        <v>202</v>
      </c>
      <c r="C49" s="367" t="s">
        <v>203</v>
      </c>
      <c r="D49" s="327">
        <f>SUM(E49:G49)</f>
        <v>19750</v>
      </c>
      <c r="E49" s="319">
        <f>'[1]4.Služby občanov'!$E$4</f>
        <v>19750</v>
      </c>
      <c r="F49" s="319">
        <f>'[1]4.Služby občanov'!$F$4</f>
        <v>0</v>
      </c>
      <c r="G49" s="320">
        <f>'[1]4.Služby občanov'!$G$4</f>
        <v>0</v>
      </c>
      <c r="H49" s="318">
        <f>SUM(I49:K49)</f>
        <v>0</v>
      </c>
      <c r="I49" s="316">
        <f>'[1]4.Služby občanov'!$H$4</f>
        <v>0</v>
      </c>
      <c r="J49" s="316">
        <f>'[1]4.Služby občanov'!$I$4</f>
        <v>0</v>
      </c>
      <c r="K49" s="317">
        <f>'[1]4.Služby občanov'!$J$4</f>
        <v>0</v>
      </c>
      <c r="L49" s="318">
        <f>SUM(M49:O49)</f>
        <v>19750</v>
      </c>
      <c r="M49" s="316">
        <f>'[1]4.Služby občanov'!$K$4</f>
        <v>19750</v>
      </c>
      <c r="N49" s="316">
        <f>'[1]4.Služby občanov'!$L$4</f>
        <v>0</v>
      </c>
      <c r="O49" s="317">
        <f>'[1]4.Služby občanov'!$M$4</f>
        <v>0</v>
      </c>
    </row>
    <row r="50" spans="1:15" ht="15.75" x14ac:dyDescent="0.25">
      <c r="A50" s="160"/>
      <c r="B50" s="359" t="s">
        <v>204</v>
      </c>
      <c r="C50" s="361" t="s">
        <v>205</v>
      </c>
      <c r="D50" s="327">
        <f>SUM(D51:D52)</f>
        <v>18780</v>
      </c>
      <c r="E50" s="319">
        <f>SUM(E51:E52)</f>
        <v>18780</v>
      </c>
      <c r="F50" s="319">
        <f>SUM(F51:F52)</f>
        <v>0</v>
      </c>
      <c r="G50" s="320">
        <f>SUM(G51:G52)</f>
        <v>0</v>
      </c>
      <c r="H50" s="318">
        <f t="shared" ref="H50:K50" si="28">SUM(H51:H52)</f>
        <v>0</v>
      </c>
      <c r="I50" s="316">
        <f t="shared" si="28"/>
        <v>0</v>
      </c>
      <c r="J50" s="316">
        <f t="shared" si="28"/>
        <v>0</v>
      </c>
      <c r="K50" s="317">
        <f t="shared" si="28"/>
        <v>0</v>
      </c>
      <c r="L50" s="318">
        <f t="shared" ref="L50:O50" si="29">SUM(L51:L52)</f>
        <v>18780</v>
      </c>
      <c r="M50" s="316">
        <f t="shared" si="29"/>
        <v>18780</v>
      </c>
      <c r="N50" s="316">
        <f t="shared" si="29"/>
        <v>0</v>
      </c>
      <c r="O50" s="317">
        <f t="shared" si="29"/>
        <v>0</v>
      </c>
    </row>
    <row r="51" spans="1:15" ht="15.75" x14ac:dyDescent="0.25">
      <c r="A51" s="160"/>
      <c r="B51" s="359">
        <v>1</v>
      </c>
      <c r="C51" s="361" t="s">
        <v>206</v>
      </c>
      <c r="D51" s="327">
        <f>SUM(E51:G51)</f>
        <v>18780</v>
      </c>
      <c r="E51" s="319">
        <f>'[1]4.Služby občanov'!$E$17</f>
        <v>18780</v>
      </c>
      <c r="F51" s="319">
        <f>'[1]4.Služby občanov'!$F$17</f>
        <v>0</v>
      </c>
      <c r="G51" s="320">
        <f>'[1]4.Služby občanov'!$G$17</f>
        <v>0</v>
      </c>
      <c r="H51" s="318">
        <f>SUM(I51:K51)</f>
        <v>0</v>
      </c>
      <c r="I51" s="316">
        <f>'[1]4.Služby občanov'!$H$17</f>
        <v>0</v>
      </c>
      <c r="J51" s="316">
        <f>'[1]4.Služby občanov'!$I$17</f>
        <v>0</v>
      </c>
      <c r="K51" s="317">
        <f>'[1]4.Služby občanov'!$J$17</f>
        <v>0</v>
      </c>
      <c r="L51" s="318">
        <f>SUM(M51:O51)</f>
        <v>18780</v>
      </c>
      <c r="M51" s="316">
        <f>'[1]4.Služby občanov'!$K$17</f>
        <v>18780</v>
      </c>
      <c r="N51" s="316">
        <f>'[1]4.Služby občanov'!$L$17</f>
        <v>0</v>
      </c>
      <c r="O51" s="317">
        <f>'[1]4.Služby občanov'!$M$17</f>
        <v>0</v>
      </c>
    </row>
    <row r="52" spans="1:15" ht="15.75" x14ac:dyDescent="0.25">
      <c r="A52" s="160"/>
      <c r="B52" s="359">
        <v>2</v>
      </c>
      <c r="C52" s="361" t="s">
        <v>207</v>
      </c>
      <c r="D52" s="327">
        <f>SUM(E52:G52)</f>
        <v>0</v>
      </c>
      <c r="E52" s="319">
        <f>'[1]4.Služby občanov'!$E$27</f>
        <v>0</v>
      </c>
      <c r="F52" s="319">
        <f>'[1]4.Služby občanov'!$F$27</f>
        <v>0</v>
      </c>
      <c r="G52" s="320">
        <f>'[1]4.Služby občanov'!$G$27</f>
        <v>0</v>
      </c>
      <c r="H52" s="318">
        <f>SUM(I52:K52)</f>
        <v>0</v>
      </c>
      <c r="I52" s="316">
        <f>'[1]4.Služby občanov'!$H$27</f>
        <v>0</v>
      </c>
      <c r="J52" s="316">
        <f>'[1]4.Služby občanov'!$I$27</f>
        <v>0</v>
      </c>
      <c r="K52" s="317">
        <f>'[1]4.Služby občanov'!$J$27</f>
        <v>0</v>
      </c>
      <c r="L52" s="318">
        <f>SUM(M52:O52)</f>
        <v>0</v>
      </c>
      <c r="M52" s="316">
        <f>'[1]4.Služby občanov'!$K$27</f>
        <v>0</v>
      </c>
      <c r="N52" s="316">
        <f>'[1]4.Služby občanov'!$L$27</f>
        <v>0</v>
      </c>
      <c r="O52" s="317">
        <f>'[1]4.Služby občanov'!$M$27</f>
        <v>0</v>
      </c>
    </row>
    <row r="53" spans="1:15" ht="16.5" outlineLevel="1" thickBot="1" x14ac:dyDescent="0.3">
      <c r="A53" s="160"/>
      <c r="B53" s="372" t="s">
        <v>208</v>
      </c>
      <c r="C53" s="363" t="s">
        <v>209</v>
      </c>
      <c r="D53" s="341">
        <f>SUM(E53:G53)</f>
        <v>0</v>
      </c>
      <c r="E53" s="342">
        <f>'[1]4.Služby občanov'!$E$29</f>
        <v>0</v>
      </c>
      <c r="F53" s="342">
        <f>'[1]4.Služby občanov'!$F$29</f>
        <v>0</v>
      </c>
      <c r="G53" s="343">
        <f>'[1]4.Služby občanov'!$G$29</f>
        <v>0</v>
      </c>
      <c r="H53" s="324">
        <f>SUM(I53:K53)</f>
        <v>0</v>
      </c>
      <c r="I53" s="325">
        <f>'[1]4.Služby občanov'!$H$29</f>
        <v>0</v>
      </c>
      <c r="J53" s="325">
        <f>'[1]4.Služby občanov'!$I$29</f>
        <v>0</v>
      </c>
      <c r="K53" s="326">
        <f>'[1]4.Služby občanov'!$J$29</f>
        <v>0</v>
      </c>
      <c r="L53" s="324">
        <f>SUM(M53:O53)</f>
        <v>0</v>
      </c>
      <c r="M53" s="325">
        <f>'[1]4.Služby občanov'!$K$29</f>
        <v>0</v>
      </c>
      <c r="N53" s="325">
        <f>'[1]4.Služby občanov'!$L$29</f>
        <v>0</v>
      </c>
      <c r="O53" s="326">
        <f>'[1]4.Služby občanov'!$M$29</f>
        <v>0</v>
      </c>
    </row>
    <row r="54" spans="1:15" s="158" customFormat="1" ht="15.75" x14ac:dyDescent="0.25">
      <c r="A54" s="160"/>
      <c r="B54" s="364" t="s">
        <v>210</v>
      </c>
      <c r="C54" s="373"/>
      <c r="D54" s="344">
        <f t="shared" ref="D54:K54" si="30">D55+D60+D61+D62+D67</f>
        <v>1411480</v>
      </c>
      <c r="E54" s="345">
        <f t="shared" si="30"/>
        <v>784480</v>
      </c>
      <c r="F54" s="345">
        <f t="shared" si="30"/>
        <v>3000</v>
      </c>
      <c r="G54" s="346">
        <f t="shared" si="30"/>
        <v>624000</v>
      </c>
      <c r="H54" s="314">
        <f t="shared" si="30"/>
        <v>-24000</v>
      </c>
      <c r="I54" s="312">
        <f t="shared" si="30"/>
        <v>0</v>
      </c>
      <c r="J54" s="312">
        <f t="shared" si="30"/>
        <v>0</v>
      </c>
      <c r="K54" s="313">
        <f t="shared" si="30"/>
        <v>-24000</v>
      </c>
      <c r="L54" s="314">
        <f t="shared" ref="L54:O54" si="31">L55+L60+L61+L62+L67</f>
        <v>1387480</v>
      </c>
      <c r="M54" s="312">
        <f t="shared" si="31"/>
        <v>784480</v>
      </c>
      <c r="N54" s="312">
        <f t="shared" si="31"/>
        <v>3000</v>
      </c>
      <c r="O54" s="313">
        <f t="shared" si="31"/>
        <v>600000</v>
      </c>
    </row>
    <row r="55" spans="1:15" ht="15.75" x14ac:dyDescent="0.25">
      <c r="A55" s="160"/>
      <c r="B55" s="374" t="s">
        <v>211</v>
      </c>
      <c r="C55" s="360" t="s">
        <v>212</v>
      </c>
      <c r="D55" s="327">
        <f>SUM(D56:D59)</f>
        <v>561180</v>
      </c>
      <c r="E55" s="319">
        <f>SUM(E56:E59)</f>
        <v>546180</v>
      </c>
      <c r="F55" s="319">
        <f>SUM(F56:F59)</f>
        <v>0</v>
      </c>
      <c r="G55" s="320">
        <f>SUM(G56:G59)</f>
        <v>15000</v>
      </c>
      <c r="H55" s="318">
        <f t="shared" ref="H55:K55" si="32">SUM(H56:H59)</f>
        <v>0</v>
      </c>
      <c r="I55" s="316">
        <f t="shared" si="32"/>
        <v>0</v>
      </c>
      <c r="J55" s="316">
        <f t="shared" si="32"/>
        <v>0</v>
      </c>
      <c r="K55" s="317">
        <f t="shared" si="32"/>
        <v>0</v>
      </c>
      <c r="L55" s="318">
        <f t="shared" ref="L55:O55" si="33">SUM(L56:L59)</f>
        <v>561180</v>
      </c>
      <c r="M55" s="316">
        <f t="shared" si="33"/>
        <v>546180</v>
      </c>
      <c r="N55" s="316">
        <f t="shared" si="33"/>
        <v>0</v>
      </c>
      <c r="O55" s="317">
        <f t="shared" si="33"/>
        <v>15000</v>
      </c>
    </row>
    <row r="56" spans="1:15" ht="15.75" x14ac:dyDescent="0.25">
      <c r="A56" s="160"/>
      <c r="B56" s="359">
        <v>1</v>
      </c>
      <c r="C56" s="361" t="s">
        <v>213</v>
      </c>
      <c r="D56" s="327">
        <f t="shared" ref="D56:D61" si="34">SUM(E56:G56)</f>
        <v>404220</v>
      </c>
      <c r="E56" s="319">
        <f>'[1]5.Bezpečnosť, právo a por.'!$E$5</f>
        <v>389220</v>
      </c>
      <c r="F56" s="319">
        <f>'[1]5.Bezpečnosť, právo a por.'!$F$5</f>
        <v>0</v>
      </c>
      <c r="G56" s="320">
        <f>'[1]5.Bezpečnosť, právo a por.'!$G$5</f>
        <v>15000</v>
      </c>
      <c r="H56" s="318">
        <f t="shared" ref="H56:H61" si="35">SUM(I56:K56)</f>
        <v>0</v>
      </c>
      <c r="I56" s="316">
        <f>'[1]5.Bezpečnosť, právo a por.'!$H$5</f>
        <v>0</v>
      </c>
      <c r="J56" s="316">
        <f>'[1]5.Bezpečnosť, právo a por.'!$I$5</f>
        <v>0</v>
      </c>
      <c r="K56" s="317">
        <f>'[1]5.Bezpečnosť, právo a por.'!$J$5</f>
        <v>0</v>
      </c>
      <c r="L56" s="318">
        <f t="shared" ref="L56:L61" si="36">SUM(M56:O56)</f>
        <v>404220</v>
      </c>
      <c r="M56" s="316">
        <f>'[1]5.Bezpečnosť, právo a por.'!$K$5</f>
        <v>389220</v>
      </c>
      <c r="N56" s="316">
        <f>'[1]5.Bezpečnosť, právo a por.'!$L$5</f>
        <v>0</v>
      </c>
      <c r="O56" s="317">
        <f>'[1]5.Bezpečnosť, právo a por.'!$M$5</f>
        <v>15000</v>
      </c>
    </row>
    <row r="57" spans="1:15" ht="15.75" x14ac:dyDescent="0.25">
      <c r="A57" s="156"/>
      <c r="B57" s="359">
        <v>2</v>
      </c>
      <c r="C57" s="361" t="s">
        <v>214</v>
      </c>
      <c r="D57" s="327">
        <f t="shared" si="34"/>
        <v>76760</v>
      </c>
      <c r="E57" s="319">
        <f>'[1]5.Bezpečnosť, právo a por.'!$E$46</f>
        <v>76760</v>
      </c>
      <c r="F57" s="319">
        <f>'[1]5.Bezpečnosť, právo a por.'!$F$46</f>
        <v>0</v>
      </c>
      <c r="G57" s="320">
        <f>'[1]5.Bezpečnosť, právo a por.'!$G$46</f>
        <v>0</v>
      </c>
      <c r="H57" s="318">
        <f t="shared" si="35"/>
        <v>0</v>
      </c>
      <c r="I57" s="316">
        <f>'[1]5.Bezpečnosť, právo a por.'!$H$46</f>
        <v>0</v>
      </c>
      <c r="J57" s="316">
        <f>'[1]5.Bezpečnosť, právo a por.'!$I$46</f>
        <v>0</v>
      </c>
      <c r="K57" s="317">
        <f>'[1]5.Bezpečnosť, právo a por.'!$J$46</f>
        <v>0</v>
      </c>
      <c r="L57" s="318">
        <f t="shared" si="36"/>
        <v>76760</v>
      </c>
      <c r="M57" s="316">
        <f>'[1]5.Bezpečnosť, právo a por.'!$K$46</f>
        <v>76760</v>
      </c>
      <c r="N57" s="316">
        <f>'[1]5.Bezpečnosť, právo a por.'!$L$46</f>
        <v>0</v>
      </c>
      <c r="O57" s="317">
        <f>'[1]5.Bezpečnosť, právo a por.'!$M$46</f>
        <v>0</v>
      </c>
    </row>
    <row r="58" spans="1:15" ht="15.75" x14ac:dyDescent="0.25">
      <c r="A58" s="159"/>
      <c r="B58" s="359">
        <v>3</v>
      </c>
      <c r="C58" s="361" t="s">
        <v>215</v>
      </c>
      <c r="D58" s="327">
        <f t="shared" si="34"/>
        <v>39300</v>
      </c>
      <c r="E58" s="319">
        <f>'[1]5.Bezpečnosť, právo a por.'!$E$65</f>
        <v>39300</v>
      </c>
      <c r="F58" s="319">
        <f>'[1]5.Bezpečnosť, právo a por.'!$F$65</f>
        <v>0</v>
      </c>
      <c r="G58" s="320">
        <f>'[1]5.Bezpečnosť, právo a por.'!$G$65</f>
        <v>0</v>
      </c>
      <c r="H58" s="318">
        <f t="shared" si="35"/>
        <v>0</v>
      </c>
      <c r="I58" s="316">
        <f>'[1]5.Bezpečnosť, právo a por.'!$H$65</f>
        <v>0</v>
      </c>
      <c r="J58" s="316">
        <f>'[1]5.Bezpečnosť, právo a por.'!$I$65</f>
        <v>0</v>
      </c>
      <c r="K58" s="317">
        <f>'[1]5.Bezpečnosť, právo a por.'!$J$65</f>
        <v>0</v>
      </c>
      <c r="L58" s="318">
        <f t="shared" si="36"/>
        <v>39300</v>
      </c>
      <c r="M58" s="316">
        <f>'[1]5.Bezpečnosť, právo a por.'!$K$65</f>
        <v>39300</v>
      </c>
      <c r="N58" s="316">
        <f>'[1]5.Bezpečnosť, právo a por.'!$L$65</f>
        <v>0</v>
      </c>
      <c r="O58" s="317">
        <f>'[1]5.Bezpečnosť, právo a por.'!$M$65</f>
        <v>0</v>
      </c>
    </row>
    <row r="59" spans="1:15" ht="15.75" x14ac:dyDescent="0.25">
      <c r="A59" s="159"/>
      <c r="B59" s="359">
        <v>4</v>
      </c>
      <c r="C59" s="361" t="s">
        <v>216</v>
      </c>
      <c r="D59" s="327">
        <f t="shared" si="34"/>
        <v>40900</v>
      </c>
      <c r="E59" s="319">
        <f>'[1]5.Bezpečnosť, právo a por.'!$E$68</f>
        <v>40900</v>
      </c>
      <c r="F59" s="319">
        <f>'[1]5.Bezpečnosť, právo a por.'!$F$68</f>
        <v>0</v>
      </c>
      <c r="G59" s="320">
        <f>'[1]5.Bezpečnosť, právo a por.'!$G$68</f>
        <v>0</v>
      </c>
      <c r="H59" s="318">
        <f t="shared" si="35"/>
        <v>0</v>
      </c>
      <c r="I59" s="316">
        <f>'[1]5.Bezpečnosť, právo a por.'!$H$68</f>
        <v>0</v>
      </c>
      <c r="J59" s="316">
        <f>'[1]5.Bezpečnosť, právo a por.'!$I$68</f>
        <v>0</v>
      </c>
      <c r="K59" s="317">
        <f>'[1]5.Bezpečnosť, právo a por.'!$J$68</f>
        <v>0</v>
      </c>
      <c r="L59" s="318">
        <f t="shared" si="36"/>
        <v>40900</v>
      </c>
      <c r="M59" s="316">
        <f>'[1]5.Bezpečnosť, právo a por.'!$K$68</f>
        <v>40900</v>
      </c>
      <c r="N59" s="316">
        <f>'[1]5.Bezpečnosť, právo a por.'!$L$68</f>
        <v>0</v>
      </c>
      <c r="O59" s="317">
        <f>'[1]5.Bezpečnosť, právo a por.'!$M$68</f>
        <v>0</v>
      </c>
    </row>
    <row r="60" spans="1:15" ht="16.5" x14ac:dyDescent="0.3">
      <c r="A60" s="156"/>
      <c r="B60" s="374" t="s">
        <v>217</v>
      </c>
      <c r="C60" s="367" t="s">
        <v>218</v>
      </c>
      <c r="D60" s="327">
        <f t="shared" si="34"/>
        <v>0</v>
      </c>
      <c r="E60" s="319">
        <f>'[1]5.Bezpečnosť, právo a por.'!$E$75</f>
        <v>0</v>
      </c>
      <c r="F60" s="319">
        <f>'[1]5.Bezpečnosť, právo a por.'!$F$75</f>
        <v>0</v>
      </c>
      <c r="G60" s="320">
        <f>'[1]5.Bezpečnosť, právo a por.'!$G$75</f>
        <v>0</v>
      </c>
      <c r="H60" s="318">
        <f t="shared" si="35"/>
        <v>0</v>
      </c>
      <c r="I60" s="316">
        <f>'[1]5.Bezpečnosť, právo a por.'!$H$75</f>
        <v>0</v>
      </c>
      <c r="J60" s="316">
        <f>'[1]5.Bezpečnosť, právo a por.'!$I$75</f>
        <v>0</v>
      </c>
      <c r="K60" s="317">
        <f>'[1]5.Bezpečnosť, právo a por.'!$J$75</f>
        <v>0</v>
      </c>
      <c r="L60" s="318">
        <f t="shared" si="36"/>
        <v>0</v>
      </c>
      <c r="M60" s="316">
        <f>'[1]5.Bezpečnosť, právo a por.'!$K$75</f>
        <v>0</v>
      </c>
      <c r="N60" s="316">
        <f>'[1]5.Bezpečnosť, právo a por.'!$L$75</f>
        <v>0</v>
      </c>
      <c r="O60" s="317">
        <f>'[1]5.Bezpečnosť, právo a por.'!$M$75</f>
        <v>0</v>
      </c>
    </row>
    <row r="61" spans="1:15" ht="16.5" x14ac:dyDescent="0.3">
      <c r="A61" s="156"/>
      <c r="B61" s="374" t="s">
        <v>219</v>
      </c>
      <c r="C61" s="367" t="s">
        <v>220</v>
      </c>
      <c r="D61" s="327">
        <f t="shared" si="34"/>
        <v>3800</v>
      </c>
      <c r="E61" s="319">
        <f>'[1]5.Bezpečnosť, právo a por.'!$E$77</f>
        <v>3800</v>
      </c>
      <c r="F61" s="319">
        <f>'[1]5.Bezpečnosť, právo a por.'!$F$77</f>
        <v>0</v>
      </c>
      <c r="G61" s="320">
        <f>'[1]5.Bezpečnosť, právo a por.'!$G$77</f>
        <v>0</v>
      </c>
      <c r="H61" s="318">
        <f t="shared" si="35"/>
        <v>0</v>
      </c>
      <c r="I61" s="316">
        <f>'[1]5.Bezpečnosť, právo a por.'!$H$77</f>
        <v>0</v>
      </c>
      <c r="J61" s="316">
        <f>'[1]5.Bezpečnosť, právo a por.'!$I$77</f>
        <v>0</v>
      </c>
      <c r="K61" s="317">
        <f>'[1]5.Bezpečnosť, právo a por.'!$J$77</f>
        <v>0</v>
      </c>
      <c r="L61" s="318">
        <f t="shared" si="36"/>
        <v>3800</v>
      </c>
      <c r="M61" s="316">
        <f>'[1]5.Bezpečnosť, právo a por.'!$K$77</f>
        <v>3800</v>
      </c>
      <c r="N61" s="316">
        <f>'[1]5.Bezpečnosť, právo a por.'!$L$77</f>
        <v>0</v>
      </c>
      <c r="O61" s="317">
        <f>'[1]5.Bezpečnosť, právo a por.'!$M$77</f>
        <v>0</v>
      </c>
    </row>
    <row r="62" spans="1:15" ht="15.75" x14ac:dyDescent="0.25">
      <c r="A62" s="156"/>
      <c r="B62" s="374" t="s">
        <v>221</v>
      </c>
      <c r="C62" s="361" t="s">
        <v>222</v>
      </c>
      <c r="D62" s="327">
        <f>SUM(D63:D66)</f>
        <v>839500</v>
      </c>
      <c r="E62" s="319">
        <f>SUM(E63:E66)</f>
        <v>227500</v>
      </c>
      <c r="F62" s="319">
        <f>SUM(F63:F66)</f>
        <v>3000</v>
      </c>
      <c r="G62" s="320">
        <f>SUM(G63:G66)</f>
        <v>609000</v>
      </c>
      <c r="H62" s="318">
        <f t="shared" ref="H62:K62" si="37">SUM(H63:H66)</f>
        <v>-24000</v>
      </c>
      <c r="I62" s="316">
        <f t="shared" si="37"/>
        <v>0</v>
      </c>
      <c r="J62" s="316">
        <f t="shared" si="37"/>
        <v>0</v>
      </c>
      <c r="K62" s="317">
        <f t="shared" si="37"/>
        <v>-24000</v>
      </c>
      <c r="L62" s="318">
        <f t="shared" ref="L62:O62" si="38">SUM(L63:L66)</f>
        <v>815500</v>
      </c>
      <c r="M62" s="316">
        <f t="shared" si="38"/>
        <v>227500</v>
      </c>
      <c r="N62" s="316">
        <f t="shared" si="38"/>
        <v>3000</v>
      </c>
      <c r="O62" s="317">
        <f t="shared" si="38"/>
        <v>585000</v>
      </c>
    </row>
    <row r="63" spans="1:15" ht="15.75" x14ac:dyDescent="0.25">
      <c r="A63" s="156"/>
      <c r="B63" s="359">
        <v>1</v>
      </c>
      <c r="C63" s="361" t="s">
        <v>223</v>
      </c>
      <c r="D63" s="327">
        <f>SUM(E63:G63)</f>
        <v>619500</v>
      </c>
      <c r="E63" s="319">
        <f>'[1]5.Bezpečnosť, právo a por.'!$E$91</f>
        <v>7500</v>
      </c>
      <c r="F63" s="319">
        <f>'[1]5.Bezpečnosť, právo a por.'!$F$91</f>
        <v>3000</v>
      </c>
      <c r="G63" s="320">
        <f>'[1]5.Bezpečnosť, právo a por.'!$G$91</f>
        <v>609000</v>
      </c>
      <c r="H63" s="318">
        <f>SUM(I63:K63)</f>
        <v>-24000</v>
      </c>
      <c r="I63" s="316">
        <f>'[1]5.Bezpečnosť, právo a por.'!$H$91</f>
        <v>0</v>
      </c>
      <c r="J63" s="316">
        <f>'[1]5.Bezpečnosť, právo a por.'!$I$91</f>
        <v>0</v>
      </c>
      <c r="K63" s="317">
        <f>'[1]5.Bezpečnosť, právo a por.'!$J$91</f>
        <v>-24000</v>
      </c>
      <c r="L63" s="318">
        <f>SUM(M63:O63)</f>
        <v>595500</v>
      </c>
      <c r="M63" s="316">
        <f>'[1]5.Bezpečnosť, právo a por.'!$K$91</f>
        <v>7500</v>
      </c>
      <c r="N63" s="316">
        <f>'[1]5.Bezpečnosť, právo a por.'!$L$91</f>
        <v>3000</v>
      </c>
      <c r="O63" s="317">
        <f>'[1]5.Bezpečnosť, právo a por.'!$M$91</f>
        <v>585000</v>
      </c>
    </row>
    <row r="64" spans="1:15" ht="15.75" x14ac:dyDescent="0.25">
      <c r="A64" s="156"/>
      <c r="B64" s="359">
        <v>2</v>
      </c>
      <c r="C64" s="361" t="s">
        <v>224</v>
      </c>
      <c r="D64" s="327">
        <f>SUM(E64:G64)</f>
        <v>65000</v>
      </c>
      <c r="E64" s="319">
        <f>'[1]5.Bezpečnosť, právo a por.'!$E$98</f>
        <v>65000</v>
      </c>
      <c r="F64" s="319">
        <f>'[1]5.Bezpečnosť, právo a por.'!$F$98</f>
        <v>0</v>
      </c>
      <c r="G64" s="320">
        <f>'[1]5.Bezpečnosť, právo a por.'!$G$98</f>
        <v>0</v>
      </c>
      <c r="H64" s="318">
        <f>SUM(I64:K64)</f>
        <v>0</v>
      </c>
      <c r="I64" s="316">
        <f>'[1]5.Bezpečnosť, právo a por.'!$H$98</f>
        <v>0</v>
      </c>
      <c r="J64" s="316">
        <f>'[1]5.Bezpečnosť, právo a por.'!$I$98</f>
        <v>0</v>
      </c>
      <c r="K64" s="317">
        <f>'[1]5.Bezpečnosť, právo a por.'!$J$98</f>
        <v>0</v>
      </c>
      <c r="L64" s="318">
        <f>SUM(M64:O64)</f>
        <v>65000</v>
      </c>
      <c r="M64" s="316">
        <f>'[1]5.Bezpečnosť, právo a por.'!$K$98</f>
        <v>65000</v>
      </c>
      <c r="N64" s="316">
        <f>'[1]5.Bezpečnosť, právo a por.'!$L$98</f>
        <v>0</v>
      </c>
      <c r="O64" s="317">
        <f>'[1]5.Bezpečnosť, právo a por.'!$M$98</f>
        <v>0</v>
      </c>
    </row>
    <row r="65" spans="1:15" ht="15.75" x14ac:dyDescent="0.25">
      <c r="A65" s="156"/>
      <c r="B65" s="359">
        <v>3</v>
      </c>
      <c r="C65" s="361" t="s">
        <v>225</v>
      </c>
      <c r="D65" s="327">
        <f>SUM(E65:G65)</f>
        <v>155000</v>
      </c>
      <c r="E65" s="319">
        <f>'[1]5.Bezpečnosť, právo a por.'!$E$101</f>
        <v>155000</v>
      </c>
      <c r="F65" s="319">
        <f>'[1]5.Bezpečnosť, právo a por.'!$F$101</f>
        <v>0</v>
      </c>
      <c r="G65" s="320">
        <f>'[1]5.Bezpečnosť, právo a por.'!$G$101</f>
        <v>0</v>
      </c>
      <c r="H65" s="318">
        <f>SUM(I65:K65)</f>
        <v>0</v>
      </c>
      <c r="I65" s="316">
        <f>'[1]5.Bezpečnosť, právo a por.'!$H$101</f>
        <v>0</v>
      </c>
      <c r="J65" s="316">
        <f>'[1]5.Bezpečnosť, právo a por.'!$I$101</f>
        <v>0</v>
      </c>
      <c r="K65" s="317">
        <f>'[1]5.Bezpečnosť, právo a por.'!$J$101</f>
        <v>0</v>
      </c>
      <c r="L65" s="318">
        <f>SUM(M65:O65)</f>
        <v>155000</v>
      </c>
      <c r="M65" s="316">
        <f>'[1]5.Bezpečnosť, právo a por.'!$K$101</f>
        <v>155000</v>
      </c>
      <c r="N65" s="316">
        <f>'[1]5.Bezpečnosť, právo a por.'!$L$101</f>
        <v>0</v>
      </c>
      <c r="O65" s="317">
        <f>'[1]5.Bezpečnosť, právo a por.'!$M$101</f>
        <v>0</v>
      </c>
    </row>
    <row r="66" spans="1:15" ht="15.75" x14ac:dyDescent="0.25">
      <c r="A66" s="156"/>
      <c r="B66" s="359">
        <v>4</v>
      </c>
      <c r="C66" s="361" t="s">
        <v>226</v>
      </c>
      <c r="D66" s="327">
        <f>SUM(E66:G66)</f>
        <v>0</v>
      </c>
      <c r="E66" s="319">
        <f>'[1]5.Bezpečnosť, právo a por.'!$E$104</f>
        <v>0</v>
      </c>
      <c r="F66" s="319">
        <f>'[1]5.Bezpečnosť, právo a por.'!$F$104</f>
        <v>0</v>
      </c>
      <c r="G66" s="320">
        <f>'[1]5.Bezpečnosť, právo a por.'!$G$104</f>
        <v>0</v>
      </c>
      <c r="H66" s="318">
        <f>SUM(I66:K66)</f>
        <v>0</v>
      </c>
      <c r="I66" s="316">
        <f>'[1]5.Bezpečnosť, právo a por.'!$H$104</f>
        <v>0</v>
      </c>
      <c r="J66" s="316">
        <f>'[1]5.Bezpečnosť, právo a por.'!$I$104</f>
        <v>0</v>
      </c>
      <c r="K66" s="317">
        <f>'[1]5.Bezpečnosť, právo a por.'!$J$104</f>
        <v>0</v>
      </c>
      <c r="L66" s="318">
        <f>SUM(M66:O66)</f>
        <v>0</v>
      </c>
      <c r="M66" s="316">
        <f>'[1]5.Bezpečnosť, právo a por.'!$K$104</f>
        <v>0</v>
      </c>
      <c r="N66" s="316">
        <f>'[1]5.Bezpečnosť, právo a por.'!$L$104</f>
        <v>0</v>
      </c>
      <c r="O66" s="317">
        <f>'[1]5.Bezpečnosť, právo a por.'!$M$104</f>
        <v>0</v>
      </c>
    </row>
    <row r="67" spans="1:15" ht="15.75" x14ac:dyDescent="0.25">
      <c r="A67" s="160"/>
      <c r="B67" s="374" t="s">
        <v>227</v>
      </c>
      <c r="C67" s="375" t="s">
        <v>228</v>
      </c>
      <c r="D67" s="327">
        <f>SUM(D68:D69)</f>
        <v>7000</v>
      </c>
      <c r="E67" s="319">
        <f>SUM(E68:E69)</f>
        <v>7000</v>
      </c>
      <c r="F67" s="319">
        <f>SUM(F68:F69)</f>
        <v>0</v>
      </c>
      <c r="G67" s="320">
        <f>SUM(G68:G69)</f>
        <v>0</v>
      </c>
      <c r="H67" s="318">
        <f t="shared" ref="H67:K67" si="39">SUM(H68:H69)</f>
        <v>0</v>
      </c>
      <c r="I67" s="316">
        <f t="shared" si="39"/>
        <v>0</v>
      </c>
      <c r="J67" s="316">
        <f t="shared" si="39"/>
        <v>0</v>
      </c>
      <c r="K67" s="317">
        <f t="shared" si="39"/>
        <v>0</v>
      </c>
      <c r="L67" s="318">
        <f t="shared" ref="L67:O67" si="40">SUM(L68:L69)</f>
        <v>7000</v>
      </c>
      <c r="M67" s="316">
        <f t="shared" si="40"/>
        <v>7000</v>
      </c>
      <c r="N67" s="316">
        <f t="shared" si="40"/>
        <v>0</v>
      </c>
      <c r="O67" s="317">
        <f t="shared" si="40"/>
        <v>0</v>
      </c>
    </row>
    <row r="68" spans="1:15" ht="15.75" x14ac:dyDescent="0.25">
      <c r="A68" s="160"/>
      <c r="B68" s="359">
        <v>1</v>
      </c>
      <c r="C68" s="361" t="s">
        <v>229</v>
      </c>
      <c r="D68" s="327">
        <f>SUM(E68:G68)</f>
        <v>0</v>
      </c>
      <c r="E68" s="319">
        <f>'[1]5.Bezpečnosť, právo a por.'!$E$108</f>
        <v>0</v>
      </c>
      <c r="F68" s="319">
        <f>'[1]5.Bezpečnosť, právo a por.'!$F$108</f>
        <v>0</v>
      </c>
      <c r="G68" s="320">
        <f>'[1]5.Bezpečnosť, právo a por.'!$G$108</f>
        <v>0</v>
      </c>
      <c r="H68" s="318">
        <f>SUM(I68:K68)</f>
        <v>0</v>
      </c>
      <c r="I68" s="316">
        <f>'[1]5.Bezpečnosť, právo a por.'!$H$108</f>
        <v>0</v>
      </c>
      <c r="J68" s="316">
        <f>'[1]5.Bezpečnosť, právo a por.'!$I$108</f>
        <v>0</v>
      </c>
      <c r="K68" s="317">
        <f>'[1]5.Bezpečnosť, právo a por.'!$J$108</f>
        <v>0</v>
      </c>
      <c r="L68" s="318">
        <f>SUM(M68:O68)</f>
        <v>0</v>
      </c>
      <c r="M68" s="316">
        <f>'[1]5.Bezpečnosť, právo a por.'!$K$108</f>
        <v>0</v>
      </c>
      <c r="N68" s="316">
        <f>'[1]5.Bezpečnosť, právo a por.'!$L$108</f>
        <v>0</v>
      </c>
      <c r="O68" s="317">
        <f>'[1]5.Bezpečnosť, právo a por.'!$M$108</f>
        <v>0</v>
      </c>
    </row>
    <row r="69" spans="1:15" ht="17.25" thickBot="1" x14ac:dyDescent="0.35">
      <c r="A69" s="160"/>
      <c r="B69" s="362">
        <v>2</v>
      </c>
      <c r="C69" s="376" t="s">
        <v>434</v>
      </c>
      <c r="D69" s="341">
        <f>SUM(E69:G69)</f>
        <v>7000</v>
      </c>
      <c r="E69" s="342">
        <f>'[1]5.Bezpečnosť, právo a por.'!$E$110</f>
        <v>7000</v>
      </c>
      <c r="F69" s="342">
        <f>'[1]5.Bezpečnosť, právo a por.'!$F$110</f>
        <v>0</v>
      </c>
      <c r="G69" s="343">
        <f>'[1]5.Bezpečnosť, právo a por.'!$G$110</f>
        <v>0</v>
      </c>
      <c r="H69" s="324">
        <f>SUM(I69:K69)</f>
        <v>0</v>
      </c>
      <c r="I69" s="325">
        <f>'[1]5.Bezpečnosť, právo a por.'!$H$110</f>
        <v>0</v>
      </c>
      <c r="J69" s="325">
        <f>'[1]5.Bezpečnosť, právo a por.'!$I$110</f>
        <v>0</v>
      </c>
      <c r="K69" s="326">
        <f>'[1]5.Bezpečnosť, právo a por.'!$J$110</f>
        <v>0</v>
      </c>
      <c r="L69" s="324">
        <f>SUM(M69:O69)</f>
        <v>7000</v>
      </c>
      <c r="M69" s="325">
        <f>'[1]5.Bezpečnosť, právo a por.'!$K$110</f>
        <v>7000</v>
      </c>
      <c r="N69" s="325">
        <f>'[1]5.Bezpečnosť, právo a por.'!$L$110</f>
        <v>0</v>
      </c>
      <c r="O69" s="326">
        <f>'[1]5.Bezpečnosť, právo a por.'!$M$110</f>
        <v>0</v>
      </c>
    </row>
    <row r="70" spans="1:15" s="158" customFormat="1" ht="15.75" x14ac:dyDescent="0.25">
      <c r="A70" s="160"/>
      <c r="B70" s="364" t="s">
        <v>231</v>
      </c>
      <c r="C70" s="365"/>
      <c r="D70" s="344">
        <f t="shared" ref="D70:K70" si="41">D71+D74+D77</f>
        <v>788100</v>
      </c>
      <c r="E70" s="345">
        <f t="shared" si="41"/>
        <v>788100</v>
      </c>
      <c r="F70" s="345">
        <f t="shared" si="41"/>
        <v>0</v>
      </c>
      <c r="G70" s="346">
        <f t="shared" si="41"/>
        <v>0</v>
      </c>
      <c r="H70" s="314">
        <f t="shared" si="41"/>
        <v>0</v>
      </c>
      <c r="I70" s="312">
        <f t="shared" si="41"/>
        <v>0</v>
      </c>
      <c r="J70" s="312">
        <f t="shared" si="41"/>
        <v>0</v>
      </c>
      <c r="K70" s="313">
        <f t="shared" si="41"/>
        <v>0</v>
      </c>
      <c r="L70" s="314">
        <f t="shared" ref="L70:O70" si="42">L71+L74+L77</f>
        <v>788100</v>
      </c>
      <c r="M70" s="312">
        <f t="shared" si="42"/>
        <v>788100</v>
      </c>
      <c r="N70" s="312">
        <f t="shared" si="42"/>
        <v>0</v>
      </c>
      <c r="O70" s="313">
        <f t="shared" si="42"/>
        <v>0</v>
      </c>
    </row>
    <row r="71" spans="1:15" ht="15.75" x14ac:dyDescent="0.25">
      <c r="A71" s="159"/>
      <c r="B71" s="374" t="s">
        <v>232</v>
      </c>
      <c r="C71" s="375" t="s">
        <v>233</v>
      </c>
      <c r="D71" s="327">
        <f>SUM(D72:D73)</f>
        <v>562100</v>
      </c>
      <c r="E71" s="319">
        <f>SUM(E72:E73)</f>
        <v>562100</v>
      </c>
      <c r="F71" s="319">
        <f>SUM(F72:F73)</f>
        <v>0</v>
      </c>
      <c r="G71" s="320">
        <f>SUM(G72:G73)</f>
        <v>0</v>
      </c>
      <c r="H71" s="318">
        <f t="shared" ref="H71:K71" si="43">SUM(H72:H73)</f>
        <v>0</v>
      </c>
      <c r="I71" s="316">
        <f t="shared" si="43"/>
        <v>0</v>
      </c>
      <c r="J71" s="316">
        <f t="shared" si="43"/>
        <v>0</v>
      </c>
      <c r="K71" s="317">
        <f t="shared" si="43"/>
        <v>0</v>
      </c>
      <c r="L71" s="318">
        <f t="shared" ref="L71:O71" si="44">SUM(L72:L73)</f>
        <v>562100</v>
      </c>
      <c r="M71" s="316">
        <f t="shared" si="44"/>
        <v>562100</v>
      </c>
      <c r="N71" s="316">
        <f t="shared" si="44"/>
        <v>0</v>
      </c>
      <c r="O71" s="317">
        <f t="shared" si="44"/>
        <v>0</v>
      </c>
    </row>
    <row r="72" spans="1:15" ht="15.75" x14ac:dyDescent="0.25">
      <c r="A72" s="156"/>
      <c r="B72" s="359">
        <v>1</v>
      </c>
      <c r="C72" s="375" t="s">
        <v>234</v>
      </c>
      <c r="D72" s="327">
        <f>SUM(E72:G72)</f>
        <v>600</v>
      </c>
      <c r="E72" s="319">
        <f>'[1]6.Odpadové hospodárstvo'!$E$5</f>
        <v>600</v>
      </c>
      <c r="F72" s="319">
        <f>'[1]6.Odpadové hospodárstvo'!$F$5</f>
        <v>0</v>
      </c>
      <c r="G72" s="320">
        <f>'[1]6.Odpadové hospodárstvo'!$G$5</f>
        <v>0</v>
      </c>
      <c r="H72" s="318">
        <f>SUM(I72:K72)</f>
        <v>0</v>
      </c>
      <c r="I72" s="316">
        <f>'[1]6.Odpadové hospodárstvo'!$H$5</f>
        <v>0</v>
      </c>
      <c r="J72" s="316">
        <f>'[1]6.Odpadové hospodárstvo'!$I$5</f>
        <v>0</v>
      </c>
      <c r="K72" s="317">
        <f>'[1]6.Odpadové hospodárstvo'!$J$5</f>
        <v>0</v>
      </c>
      <c r="L72" s="318">
        <f>SUM(M72:O72)</f>
        <v>600</v>
      </c>
      <c r="M72" s="316">
        <f>'[1]6.Odpadové hospodárstvo'!$K$5</f>
        <v>600</v>
      </c>
      <c r="N72" s="316">
        <f>'[1]6.Odpadové hospodárstvo'!$L$5</f>
        <v>0</v>
      </c>
      <c r="O72" s="317">
        <f>'[1]6.Odpadové hospodárstvo'!$M$5</f>
        <v>0</v>
      </c>
    </row>
    <row r="73" spans="1:15" ht="15.75" x14ac:dyDescent="0.25">
      <c r="A73" s="156"/>
      <c r="B73" s="359">
        <v>2</v>
      </c>
      <c r="C73" s="361" t="s">
        <v>235</v>
      </c>
      <c r="D73" s="327">
        <f>SUM(E73:G73)</f>
        <v>561500</v>
      </c>
      <c r="E73" s="319">
        <f>'[1]6.Odpadové hospodárstvo'!$E$10</f>
        <v>561500</v>
      </c>
      <c r="F73" s="319">
        <f>'[1]6.Odpadové hospodárstvo'!$F$10</f>
        <v>0</v>
      </c>
      <c r="G73" s="320">
        <f>'[1]6.Odpadové hospodárstvo'!$G$10</f>
        <v>0</v>
      </c>
      <c r="H73" s="318">
        <f>SUM(I73:K73)</f>
        <v>0</v>
      </c>
      <c r="I73" s="316">
        <f>'[1]6.Odpadové hospodárstvo'!$H$10</f>
        <v>0</v>
      </c>
      <c r="J73" s="316">
        <f>'[1]6.Odpadové hospodárstvo'!$I$10</f>
        <v>0</v>
      </c>
      <c r="K73" s="317">
        <f>'[1]6.Odpadové hospodárstvo'!$J$10</f>
        <v>0</v>
      </c>
      <c r="L73" s="318">
        <f>SUM(M73:O73)</f>
        <v>561500</v>
      </c>
      <c r="M73" s="316">
        <f>'[1]6.Odpadové hospodárstvo'!$K$10</f>
        <v>561500</v>
      </c>
      <c r="N73" s="316">
        <f>'[1]6.Odpadové hospodárstvo'!$L$10</f>
        <v>0</v>
      </c>
      <c r="O73" s="317">
        <f>'[1]6.Odpadové hospodárstvo'!$M$10</f>
        <v>0</v>
      </c>
    </row>
    <row r="74" spans="1:15" ht="15.75" x14ac:dyDescent="0.25">
      <c r="A74" s="156"/>
      <c r="B74" s="374" t="s">
        <v>236</v>
      </c>
      <c r="C74" s="361" t="s">
        <v>237</v>
      </c>
      <c r="D74" s="327">
        <f>SUM(D75:D76)</f>
        <v>119000</v>
      </c>
      <c r="E74" s="319">
        <f>SUM(E75:E76)</f>
        <v>119000</v>
      </c>
      <c r="F74" s="319">
        <f>SUM(F75:F76)</f>
        <v>0</v>
      </c>
      <c r="G74" s="320">
        <f>SUM(G75:G76)</f>
        <v>0</v>
      </c>
      <c r="H74" s="318">
        <f t="shared" ref="H74:K74" si="45">SUM(H75:H76)</f>
        <v>0</v>
      </c>
      <c r="I74" s="316">
        <f t="shared" si="45"/>
        <v>0</v>
      </c>
      <c r="J74" s="316">
        <f t="shared" si="45"/>
        <v>0</v>
      </c>
      <c r="K74" s="317">
        <f t="shared" si="45"/>
        <v>0</v>
      </c>
      <c r="L74" s="318">
        <f t="shared" ref="L74:O74" si="46">SUM(L75:L76)</f>
        <v>119000</v>
      </c>
      <c r="M74" s="316">
        <f t="shared" si="46"/>
        <v>119000</v>
      </c>
      <c r="N74" s="316">
        <f t="shared" si="46"/>
        <v>0</v>
      </c>
      <c r="O74" s="317">
        <f t="shared" si="46"/>
        <v>0</v>
      </c>
    </row>
    <row r="75" spans="1:15" ht="15.75" x14ac:dyDescent="0.25">
      <c r="A75" s="156"/>
      <c r="B75" s="359">
        <v>1</v>
      </c>
      <c r="C75" s="361" t="s">
        <v>238</v>
      </c>
      <c r="D75" s="327">
        <f>SUM(E75:G75)</f>
        <v>109000</v>
      </c>
      <c r="E75" s="319">
        <f>'[1]6.Odpadové hospodárstvo'!$E$16</f>
        <v>109000</v>
      </c>
      <c r="F75" s="319">
        <f>'[1]6.Odpadové hospodárstvo'!$F$16</f>
        <v>0</v>
      </c>
      <c r="G75" s="320">
        <f>'[1]6.Odpadové hospodárstvo'!$G$16</f>
        <v>0</v>
      </c>
      <c r="H75" s="318">
        <f>SUM(I75:K75)</f>
        <v>0</v>
      </c>
      <c r="I75" s="316">
        <f>'[1]6.Odpadové hospodárstvo'!$H$16</f>
        <v>0</v>
      </c>
      <c r="J75" s="316">
        <f>'[1]6.Odpadové hospodárstvo'!$I$16</f>
        <v>0</v>
      </c>
      <c r="K75" s="317">
        <f>'[1]6.Odpadové hospodárstvo'!$J$16</f>
        <v>0</v>
      </c>
      <c r="L75" s="318">
        <f>SUM(M75:O75)</f>
        <v>109000</v>
      </c>
      <c r="M75" s="316">
        <f>'[1]6.Odpadové hospodárstvo'!$K$16</f>
        <v>109000</v>
      </c>
      <c r="N75" s="316">
        <f>'[1]6.Odpadové hospodárstvo'!$L$16</f>
        <v>0</v>
      </c>
      <c r="O75" s="317">
        <f>'[1]6.Odpadové hospodárstvo'!$M$16</f>
        <v>0</v>
      </c>
    </row>
    <row r="76" spans="1:15" ht="15.75" x14ac:dyDescent="0.25">
      <c r="A76" s="156"/>
      <c r="B76" s="359">
        <v>2</v>
      </c>
      <c r="C76" s="375" t="s">
        <v>239</v>
      </c>
      <c r="D76" s="327">
        <f>SUM(E76:G76)</f>
        <v>10000</v>
      </c>
      <c r="E76" s="319">
        <f>'[1]6.Odpadové hospodárstvo'!$E$19</f>
        <v>10000</v>
      </c>
      <c r="F76" s="319">
        <f>'[1]6.Odpadové hospodárstvo'!$F$19</f>
        <v>0</v>
      </c>
      <c r="G76" s="320">
        <f>'[1]6.Odpadové hospodárstvo'!$G$19</f>
        <v>0</v>
      </c>
      <c r="H76" s="318">
        <f>SUM(I76:K76)</f>
        <v>0</v>
      </c>
      <c r="I76" s="316">
        <f>'[1]6.Odpadové hospodárstvo'!$H$19</f>
        <v>0</v>
      </c>
      <c r="J76" s="316">
        <f>'[1]6.Odpadové hospodárstvo'!$I$19</f>
        <v>0</v>
      </c>
      <c r="K76" s="317">
        <f>'[1]6.Odpadové hospodárstvo'!$J$19</f>
        <v>0</v>
      </c>
      <c r="L76" s="318">
        <f>SUM(M76:O76)</f>
        <v>10000</v>
      </c>
      <c r="M76" s="316">
        <f>'[1]6.Odpadové hospodárstvo'!$K$19</f>
        <v>10000</v>
      </c>
      <c r="N76" s="316">
        <f>'[1]6.Odpadové hospodárstvo'!$L$19</f>
        <v>0</v>
      </c>
      <c r="O76" s="317">
        <f>'[1]6.Odpadové hospodárstvo'!$M$19</f>
        <v>0</v>
      </c>
    </row>
    <row r="77" spans="1:15" ht="16.5" thickBot="1" x14ac:dyDescent="0.3">
      <c r="A77" s="156"/>
      <c r="B77" s="377" t="s">
        <v>240</v>
      </c>
      <c r="C77" s="378" t="s">
        <v>241</v>
      </c>
      <c r="D77" s="341">
        <f>SUM(E77:G77)</f>
        <v>107000</v>
      </c>
      <c r="E77" s="342">
        <f>'[1]6.Odpadové hospodárstvo'!$E$21</f>
        <v>107000</v>
      </c>
      <c r="F77" s="342">
        <f>'[1]6.Odpadové hospodárstvo'!$F$21</f>
        <v>0</v>
      </c>
      <c r="G77" s="343">
        <f>'[1]6.Odpadové hospodárstvo'!$G$21</f>
        <v>0</v>
      </c>
      <c r="H77" s="324">
        <f>SUM(I77:K77)</f>
        <v>0</v>
      </c>
      <c r="I77" s="325">
        <f>'[1]6.Odpadové hospodárstvo'!$H$21</f>
        <v>0</v>
      </c>
      <c r="J77" s="325">
        <f>'[1]6.Odpadové hospodárstvo'!$I$21</f>
        <v>0</v>
      </c>
      <c r="K77" s="326">
        <f>'[1]6.Odpadové hospodárstvo'!$J$21</f>
        <v>0</v>
      </c>
      <c r="L77" s="324">
        <f>SUM(M77:O77)</f>
        <v>107000</v>
      </c>
      <c r="M77" s="325">
        <f>'[1]6.Odpadové hospodárstvo'!$K$21</f>
        <v>107000</v>
      </c>
      <c r="N77" s="325">
        <f>'[1]6.Odpadové hospodárstvo'!$L$21</f>
        <v>0</v>
      </c>
      <c r="O77" s="326">
        <f>'[1]6.Odpadové hospodárstvo'!$M$21</f>
        <v>0</v>
      </c>
    </row>
    <row r="78" spans="1:15" s="158" customFormat="1" ht="15.75" x14ac:dyDescent="0.25">
      <c r="B78" s="364" t="s">
        <v>242</v>
      </c>
      <c r="C78" s="365"/>
      <c r="D78" s="344">
        <f t="shared" ref="D78:K78" si="47">D79+D87+D90</f>
        <v>617000</v>
      </c>
      <c r="E78" s="345">
        <f t="shared" si="47"/>
        <v>347000</v>
      </c>
      <c r="F78" s="345">
        <f t="shared" si="47"/>
        <v>270000</v>
      </c>
      <c r="G78" s="346">
        <f t="shared" si="47"/>
        <v>0</v>
      </c>
      <c r="H78" s="314">
        <f t="shared" si="47"/>
        <v>53796</v>
      </c>
      <c r="I78" s="312">
        <f t="shared" si="47"/>
        <v>50000</v>
      </c>
      <c r="J78" s="312">
        <f t="shared" si="47"/>
        <v>3796</v>
      </c>
      <c r="K78" s="313">
        <f t="shared" si="47"/>
        <v>0</v>
      </c>
      <c r="L78" s="314">
        <f t="shared" ref="L78:O78" si="48">L79+L87+L90</f>
        <v>670796</v>
      </c>
      <c r="M78" s="312">
        <f t="shared" si="48"/>
        <v>397000</v>
      </c>
      <c r="N78" s="312">
        <f t="shared" si="48"/>
        <v>273796</v>
      </c>
      <c r="O78" s="313">
        <f t="shared" si="48"/>
        <v>0</v>
      </c>
    </row>
    <row r="79" spans="1:15" ht="15.75" x14ac:dyDescent="0.25">
      <c r="A79" s="156"/>
      <c r="B79" s="374" t="s">
        <v>243</v>
      </c>
      <c r="C79" s="361" t="s">
        <v>244</v>
      </c>
      <c r="D79" s="327">
        <f>SUM(D80:D86)</f>
        <v>552000</v>
      </c>
      <c r="E79" s="319">
        <f>SUM(E80:E86)</f>
        <v>312000</v>
      </c>
      <c r="F79" s="319">
        <f>SUM(F80:F86)</f>
        <v>240000</v>
      </c>
      <c r="G79" s="320">
        <f>SUM(G80:G86)</f>
        <v>0</v>
      </c>
      <c r="H79" s="318">
        <f t="shared" ref="H79:K79" si="49">SUM(H80:H86)</f>
        <v>50000</v>
      </c>
      <c r="I79" s="316">
        <f t="shared" si="49"/>
        <v>50000</v>
      </c>
      <c r="J79" s="316">
        <f t="shared" si="49"/>
        <v>0</v>
      </c>
      <c r="K79" s="317">
        <f t="shared" si="49"/>
        <v>0</v>
      </c>
      <c r="L79" s="318">
        <f t="shared" ref="L79:O79" si="50">SUM(L80:L86)</f>
        <v>602000</v>
      </c>
      <c r="M79" s="316">
        <f t="shared" si="50"/>
        <v>362000</v>
      </c>
      <c r="N79" s="316">
        <f t="shared" si="50"/>
        <v>240000</v>
      </c>
      <c r="O79" s="317">
        <f t="shared" si="50"/>
        <v>0</v>
      </c>
    </row>
    <row r="80" spans="1:15" ht="15.75" x14ac:dyDescent="0.25">
      <c r="A80" s="156"/>
      <c r="B80" s="359">
        <v>1</v>
      </c>
      <c r="C80" s="361" t="s">
        <v>245</v>
      </c>
      <c r="D80" s="327">
        <f>SUM(E80:G80)</f>
        <v>0</v>
      </c>
      <c r="E80" s="319">
        <f>'[1]7.Komunikácie'!$E$5</f>
        <v>0</v>
      </c>
      <c r="F80" s="319">
        <f>'[1]7.Komunikácie'!$F$5</f>
        <v>0</v>
      </c>
      <c r="G80" s="320">
        <f>'[1]7.Komunikácie'!$G$5</f>
        <v>0</v>
      </c>
      <c r="H80" s="318">
        <f t="shared" ref="H80:H86" si="51">SUM(I80:K80)</f>
        <v>0</v>
      </c>
      <c r="I80" s="316">
        <f>'[1]7.Komunikácie'!$H$5</f>
        <v>0</v>
      </c>
      <c r="J80" s="316">
        <f>'[1]7.Komunikácie'!$I$5</f>
        <v>0</v>
      </c>
      <c r="K80" s="317">
        <f>'[1]7.Komunikácie'!$J$5</f>
        <v>0</v>
      </c>
      <c r="L80" s="318">
        <f t="shared" ref="L80:L86" si="52">SUM(M80:O80)</f>
        <v>0</v>
      </c>
      <c r="M80" s="316">
        <f>'[1]7.Komunikácie'!$K$5</f>
        <v>0</v>
      </c>
      <c r="N80" s="316">
        <f>'[1]7.Komunikácie'!$L$5</f>
        <v>0</v>
      </c>
      <c r="O80" s="317">
        <f>'[1]7.Komunikácie'!$M$5</f>
        <v>0</v>
      </c>
    </row>
    <row r="81" spans="1:15" ht="15.75" x14ac:dyDescent="0.25">
      <c r="A81" s="156"/>
      <c r="B81" s="359">
        <v>2</v>
      </c>
      <c r="C81" s="361" t="s">
        <v>415</v>
      </c>
      <c r="D81" s="327">
        <f t="shared" ref="D81:D86" si="53">SUM(E81:G81)</f>
        <v>240000</v>
      </c>
      <c r="E81" s="319">
        <f>'[1]7.Komunikácie'!$E$7</f>
        <v>0</v>
      </c>
      <c r="F81" s="319">
        <f>'[1]7.Komunikácie'!$F$7</f>
        <v>240000</v>
      </c>
      <c r="G81" s="320">
        <f>'[1]7.Komunikácie'!$G$7</f>
        <v>0</v>
      </c>
      <c r="H81" s="318">
        <f t="shared" si="51"/>
        <v>0</v>
      </c>
      <c r="I81" s="316">
        <f>'[1]7.Komunikácie'!$H$7</f>
        <v>0</v>
      </c>
      <c r="J81" s="316">
        <f>'[1]7.Komunikácie'!$I$7</f>
        <v>0</v>
      </c>
      <c r="K81" s="317">
        <f>'[1]7.Komunikácie'!$J$7</f>
        <v>0</v>
      </c>
      <c r="L81" s="318">
        <f t="shared" si="52"/>
        <v>240000</v>
      </c>
      <c r="M81" s="316">
        <f>'[1]7.Komunikácie'!$K$7</f>
        <v>0</v>
      </c>
      <c r="N81" s="316">
        <f>'[1]7.Komunikácie'!$L$7</f>
        <v>240000</v>
      </c>
      <c r="O81" s="317">
        <f>'[1]7.Komunikácie'!$M$7</f>
        <v>0</v>
      </c>
    </row>
    <row r="82" spans="1:15" ht="15.75" x14ac:dyDescent="0.25">
      <c r="A82" s="156"/>
      <c r="B82" s="359">
        <v>3</v>
      </c>
      <c r="C82" s="361" t="s">
        <v>247</v>
      </c>
      <c r="D82" s="327">
        <f t="shared" si="53"/>
        <v>48000</v>
      </c>
      <c r="E82" s="319">
        <f>'[1]7.Komunikácie'!$E$15</f>
        <v>48000</v>
      </c>
      <c r="F82" s="319">
        <f>'[1]7.Komunikácie'!$F$15</f>
        <v>0</v>
      </c>
      <c r="G82" s="320">
        <f>'[1]7.Komunikácie'!$G$15</f>
        <v>0</v>
      </c>
      <c r="H82" s="318">
        <f t="shared" si="51"/>
        <v>0</v>
      </c>
      <c r="I82" s="316">
        <f>'[1]7.Komunikácie'!$H$15</f>
        <v>0</v>
      </c>
      <c r="J82" s="316">
        <f>'[1]7.Komunikácie'!$I$15</f>
        <v>0</v>
      </c>
      <c r="K82" s="317">
        <f>'[1]7.Komunikácie'!$J$15</f>
        <v>0</v>
      </c>
      <c r="L82" s="318">
        <f t="shared" si="52"/>
        <v>48000</v>
      </c>
      <c r="M82" s="316">
        <f>'[1]7.Komunikácie'!$K$15</f>
        <v>48000</v>
      </c>
      <c r="N82" s="316">
        <f>'[1]7.Komunikácie'!$L$15</f>
        <v>0</v>
      </c>
      <c r="O82" s="317">
        <f>'[1]7.Komunikácie'!$M$15</f>
        <v>0</v>
      </c>
    </row>
    <row r="83" spans="1:15" ht="15.75" x14ac:dyDescent="0.25">
      <c r="A83" s="156"/>
      <c r="B83" s="359">
        <v>4</v>
      </c>
      <c r="C83" s="361" t="s">
        <v>248</v>
      </c>
      <c r="D83" s="327">
        <f t="shared" si="53"/>
        <v>150000</v>
      </c>
      <c r="E83" s="319">
        <f>'[1]7.Komunikácie'!$E$17</f>
        <v>150000</v>
      </c>
      <c r="F83" s="319">
        <f>'[1]7.Komunikácie'!$F$17</f>
        <v>0</v>
      </c>
      <c r="G83" s="320">
        <f>'[1]7.Komunikácie'!$G$17</f>
        <v>0</v>
      </c>
      <c r="H83" s="318">
        <f t="shared" si="51"/>
        <v>50000</v>
      </c>
      <c r="I83" s="316">
        <f>'[1]7.Komunikácie'!$H$17</f>
        <v>50000</v>
      </c>
      <c r="J83" s="316">
        <f>'[1]7.Komunikácie'!$I$17</f>
        <v>0</v>
      </c>
      <c r="K83" s="317">
        <f>'[1]7.Komunikácie'!$J$17</f>
        <v>0</v>
      </c>
      <c r="L83" s="318">
        <f t="shared" si="52"/>
        <v>200000</v>
      </c>
      <c r="M83" s="316">
        <f>'[1]7.Komunikácie'!$K$17</f>
        <v>200000</v>
      </c>
      <c r="N83" s="316">
        <f>'[1]7.Komunikácie'!$L$17</f>
        <v>0</v>
      </c>
      <c r="O83" s="317">
        <f>'[1]7.Komunikácie'!$M$17</f>
        <v>0</v>
      </c>
    </row>
    <row r="84" spans="1:15" ht="15.75" x14ac:dyDescent="0.25">
      <c r="A84" s="156"/>
      <c r="B84" s="359">
        <v>5</v>
      </c>
      <c r="C84" s="361" t="s">
        <v>249</v>
      </c>
      <c r="D84" s="327">
        <f t="shared" si="53"/>
        <v>66000</v>
      </c>
      <c r="E84" s="319">
        <f>'[1]7.Komunikácie'!$E$19</f>
        <v>66000</v>
      </c>
      <c r="F84" s="319">
        <f>'[1]7.Komunikácie'!$F$19</f>
        <v>0</v>
      </c>
      <c r="G84" s="320">
        <f>'[1]7.Komunikácie'!$G$19</f>
        <v>0</v>
      </c>
      <c r="H84" s="318">
        <f t="shared" si="51"/>
        <v>0</v>
      </c>
      <c r="I84" s="316">
        <f>'[1]7.Komunikácie'!$H$19</f>
        <v>0</v>
      </c>
      <c r="J84" s="316">
        <f>'[1]7.Komunikácie'!$I$19</f>
        <v>0</v>
      </c>
      <c r="K84" s="317">
        <f>'[1]7.Komunikácie'!$J$19</f>
        <v>0</v>
      </c>
      <c r="L84" s="318">
        <f t="shared" si="52"/>
        <v>66000</v>
      </c>
      <c r="M84" s="316">
        <f>'[1]7.Komunikácie'!$K$19</f>
        <v>66000</v>
      </c>
      <c r="N84" s="316">
        <f>'[1]7.Komunikácie'!$L$19</f>
        <v>0</v>
      </c>
      <c r="O84" s="317">
        <f>'[1]7.Komunikácie'!$M$19</f>
        <v>0</v>
      </c>
    </row>
    <row r="85" spans="1:15" ht="15.75" x14ac:dyDescent="0.25">
      <c r="A85" s="156"/>
      <c r="B85" s="359">
        <v>5</v>
      </c>
      <c r="C85" s="361" t="s">
        <v>250</v>
      </c>
      <c r="D85" s="327">
        <f t="shared" si="53"/>
        <v>30000</v>
      </c>
      <c r="E85" s="319">
        <f>'[1]7.Komunikácie'!$E$23</f>
        <v>30000</v>
      </c>
      <c r="F85" s="319">
        <f>'[1]7.Komunikácie'!$F$23</f>
        <v>0</v>
      </c>
      <c r="G85" s="320">
        <f>'[1]7.Komunikácie'!$G$23</f>
        <v>0</v>
      </c>
      <c r="H85" s="318">
        <f t="shared" si="51"/>
        <v>0</v>
      </c>
      <c r="I85" s="316">
        <f>'[1]7.Komunikácie'!$H$23</f>
        <v>0</v>
      </c>
      <c r="J85" s="316">
        <f>'[1]7.Komunikácie'!$I$23</f>
        <v>0</v>
      </c>
      <c r="K85" s="317">
        <f>'[1]7.Komunikácie'!$J$23</f>
        <v>0</v>
      </c>
      <c r="L85" s="318">
        <f t="shared" si="52"/>
        <v>30000</v>
      </c>
      <c r="M85" s="316">
        <f>'[1]7.Komunikácie'!$K$23</f>
        <v>30000</v>
      </c>
      <c r="N85" s="316">
        <f>'[1]7.Komunikácie'!$L$23</f>
        <v>0</v>
      </c>
      <c r="O85" s="317">
        <f>'[1]7.Komunikácie'!$M$23</f>
        <v>0</v>
      </c>
    </row>
    <row r="86" spans="1:15" ht="16.5" x14ac:dyDescent="0.3">
      <c r="A86" s="156"/>
      <c r="B86" s="359">
        <v>6</v>
      </c>
      <c r="C86" s="367" t="s">
        <v>251</v>
      </c>
      <c r="D86" s="327">
        <f t="shared" si="53"/>
        <v>18000</v>
      </c>
      <c r="E86" s="319">
        <f>'[1]7.Komunikácie'!$E$25</f>
        <v>18000</v>
      </c>
      <c r="F86" s="319">
        <f>'[1]7.Komunikácie'!$F$25</f>
        <v>0</v>
      </c>
      <c r="G86" s="320">
        <f>'[1]7.Komunikácie'!$G$25</f>
        <v>0</v>
      </c>
      <c r="H86" s="318">
        <f t="shared" si="51"/>
        <v>0</v>
      </c>
      <c r="I86" s="316">
        <f>'[1]7.Komunikácie'!$H$25</f>
        <v>0</v>
      </c>
      <c r="J86" s="316">
        <f>'[1]7.Komunikácie'!$I$25</f>
        <v>0</v>
      </c>
      <c r="K86" s="317">
        <f>'[1]7.Komunikácie'!$J$25</f>
        <v>0</v>
      </c>
      <c r="L86" s="318">
        <f t="shared" si="52"/>
        <v>18000</v>
      </c>
      <c r="M86" s="316">
        <f>'[1]7.Komunikácie'!$K$25</f>
        <v>18000</v>
      </c>
      <c r="N86" s="316">
        <f>'[1]7.Komunikácie'!$L$25</f>
        <v>0</v>
      </c>
      <c r="O86" s="317">
        <f>'[1]7.Komunikácie'!$M$25</f>
        <v>0</v>
      </c>
    </row>
    <row r="87" spans="1:15" ht="15.75" x14ac:dyDescent="0.25">
      <c r="A87" s="156"/>
      <c r="B87" s="374" t="s">
        <v>252</v>
      </c>
      <c r="C87" s="361" t="s">
        <v>253</v>
      </c>
      <c r="D87" s="327">
        <f>SUM(D88:D89)</f>
        <v>65000</v>
      </c>
      <c r="E87" s="319">
        <f>SUM(E88:E89)</f>
        <v>35000</v>
      </c>
      <c r="F87" s="319">
        <f>SUM(F88:F89)</f>
        <v>30000</v>
      </c>
      <c r="G87" s="320">
        <f>SUM(G88:G89)</f>
        <v>0</v>
      </c>
      <c r="H87" s="318">
        <f t="shared" ref="H87:K87" si="54">SUM(H88:H89)</f>
        <v>3796</v>
      </c>
      <c r="I87" s="316">
        <f t="shared" si="54"/>
        <v>0</v>
      </c>
      <c r="J87" s="316">
        <f t="shared" si="54"/>
        <v>3796</v>
      </c>
      <c r="K87" s="317">
        <f t="shared" si="54"/>
        <v>0</v>
      </c>
      <c r="L87" s="318">
        <f t="shared" ref="L87:O87" si="55">SUM(L88:L89)</f>
        <v>68796</v>
      </c>
      <c r="M87" s="316">
        <f t="shared" si="55"/>
        <v>35000</v>
      </c>
      <c r="N87" s="316">
        <f t="shared" si="55"/>
        <v>33796</v>
      </c>
      <c r="O87" s="317">
        <f t="shared" si="55"/>
        <v>0</v>
      </c>
    </row>
    <row r="88" spans="1:15" ht="15.75" x14ac:dyDescent="0.25">
      <c r="A88" s="156"/>
      <c r="B88" s="359">
        <v>1</v>
      </c>
      <c r="C88" s="361" t="s">
        <v>254</v>
      </c>
      <c r="D88" s="327">
        <f>SUM(E88:G88)</f>
        <v>0</v>
      </c>
      <c r="E88" s="319">
        <f>'[1]7.Komunikácie'!$E$28</f>
        <v>0</v>
      </c>
      <c r="F88" s="319">
        <f>'[1]7.Komunikácie'!$F$28</f>
        <v>0</v>
      </c>
      <c r="G88" s="320">
        <f>'[1]7.Komunikácie'!$G$28</f>
        <v>0</v>
      </c>
      <c r="H88" s="318">
        <f>SUM(I88:K88)</f>
        <v>3796</v>
      </c>
      <c r="I88" s="316">
        <f>'[1]7.Komunikácie'!$H$28</f>
        <v>0</v>
      </c>
      <c r="J88" s="316">
        <f>'[1]7.Komunikácie'!$I$28</f>
        <v>3796</v>
      </c>
      <c r="K88" s="317">
        <f>'[1]7.Komunikácie'!$J$28</f>
        <v>0</v>
      </c>
      <c r="L88" s="318">
        <f>SUM(M88:O88)</f>
        <v>3796</v>
      </c>
      <c r="M88" s="316">
        <f>'[1]7.Komunikácie'!$K$28</f>
        <v>0</v>
      </c>
      <c r="N88" s="316">
        <f>'[1]7.Komunikácie'!$L$28</f>
        <v>3796</v>
      </c>
      <c r="O88" s="317">
        <f>'[1]7.Komunikácie'!$M$28</f>
        <v>0</v>
      </c>
    </row>
    <row r="89" spans="1:15" ht="15.75" x14ac:dyDescent="0.25">
      <c r="A89" s="156"/>
      <c r="B89" s="359">
        <v>2</v>
      </c>
      <c r="C89" s="361" t="s">
        <v>255</v>
      </c>
      <c r="D89" s="327">
        <f>SUM(E89:G89)</f>
        <v>65000</v>
      </c>
      <c r="E89" s="319">
        <f>'[1]7.Komunikácie'!$E$30</f>
        <v>35000</v>
      </c>
      <c r="F89" s="319">
        <f>'[1]7.Komunikácie'!$F$30</f>
        <v>30000</v>
      </c>
      <c r="G89" s="320">
        <f>'[1]7.Komunikácie'!$G$30</f>
        <v>0</v>
      </c>
      <c r="H89" s="318">
        <f>SUM(I89:K89)</f>
        <v>0</v>
      </c>
      <c r="I89" s="316">
        <f>'[1]7.Komunikácie'!$H$30</f>
        <v>0</v>
      </c>
      <c r="J89" s="316">
        <f>'[1]7.Komunikácie'!$I$30</f>
        <v>0</v>
      </c>
      <c r="K89" s="317">
        <f>'[1]7.Komunikácie'!$J$30</f>
        <v>0</v>
      </c>
      <c r="L89" s="318">
        <f>SUM(M89:O89)</f>
        <v>65000</v>
      </c>
      <c r="M89" s="316">
        <f>'[1]7.Komunikácie'!$K$30</f>
        <v>35000</v>
      </c>
      <c r="N89" s="316">
        <f>'[1]7.Komunikácie'!$L$30</f>
        <v>30000</v>
      </c>
      <c r="O89" s="317">
        <f>'[1]7.Komunikácie'!$M$30</f>
        <v>0</v>
      </c>
    </row>
    <row r="90" spans="1:15" ht="15.75" outlineLevel="1" x14ac:dyDescent="0.25">
      <c r="A90" s="156"/>
      <c r="B90" s="374" t="s">
        <v>256</v>
      </c>
      <c r="C90" s="361" t="s">
        <v>257</v>
      </c>
      <c r="D90" s="327">
        <f>SUM(D91:D92)</f>
        <v>0</v>
      </c>
      <c r="E90" s="319">
        <f>SUM(E91:E92)</f>
        <v>0</v>
      </c>
      <c r="F90" s="319">
        <f>SUM(F91:F92)</f>
        <v>0</v>
      </c>
      <c r="G90" s="320">
        <f>SUM(G91:G92)</f>
        <v>0</v>
      </c>
      <c r="H90" s="318">
        <f t="shared" ref="H90:K90" si="56">SUM(H91:H92)</f>
        <v>0</v>
      </c>
      <c r="I90" s="316">
        <f t="shared" si="56"/>
        <v>0</v>
      </c>
      <c r="J90" s="316">
        <f t="shared" si="56"/>
        <v>0</v>
      </c>
      <c r="K90" s="317">
        <f t="shared" si="56"/>
        <v>0</v>
      </c>
      <c r="L90" s="318">
        <f t="shared" ref="L90:O90" si="57">SUM(L91:L92)</f>
        <v>0</v>
      </c>
      <c r="M90" s="316">
        <f t="shared" si="57"/>
        <v>0</v>
      </c>
      <c r="N90" s="316">
        <f t="shared" si="57"/>
        <v>0</v>
      </c>
      <c r="O90" s="317">
        <f t="shared" si="57"/>
        <v>0</v>
      </c>
    </row>
    <row r="91" spans="1:15" ht="15.75" outlineLevel="1" x14ac:dyDescent="0.25">
      <c r="A91" s="156"/>
      <c r="B91" s="359">
        <v>1</v>
      </c>
      <c r="C91" s="361" t="s">
        <v>258</v>
      </c>
      <c r="D91" s="327">
        <f>SUM(E91:G91)</f>
        <v>0</v>
      </c>
      <c r="E91" s="319">
        <f>'[1]7.Komunikácie'!$E$33</f>
        <v>0</v>
      </c>
      <c r="F91" s="319">
        <f>'[1]7.Komunikácie'!$F$33</f>
        <v>0</v>
      </c>
      <c r="G91" s="320">
        <f>'[1]7.Komunikácie'!$G$33</f>
        <v>0</v>
      </c>
      <c r="H91" s="318">
        <f>SUM(I91:K91)</f>
        <v>0</v>
      </c>
      <c r="I91" s="316">
        <f>'[1]7.Komunikácie'!QK$33</f>
        <v>0</v>
      </c>
      <c r="J91" s="316">
        <f>'[1]7.Komunikácie'!$I$33</f>
        <v>0</v>
      </c>
      <c r="K91" s="317">
        <f>'[1]7.Komunikácie'!$J$33</f>
        <v>0</v>
      </c>
      <c r="L91" s="318">
        <f>SUM(M91:O91)</f>
        <v>0</v>
      </c>
      <c r="M91" s="316">
        <f>'[1]7.Komunikácie'!$K$33</f>
        <v>0</v>
      </c>
      <c r="N91" s="316">
        <f>'[1]7.Komunikácie'!$L$33</f>
        <v>0</v>
      </c>
      <c r="O91" s="317">
        <f>'[1]7.Komunikácie'!$M$33</f>
        <v>0</v>
      </c>
    </row>
    <row r="92" spans="1:15" ht="16.5" outlineLevel="1" thickBot="1" x14ac:dyDescent="0.3">
      <c r="A92" s="156"/>
      <c r="B92" s="362">
        <v>2</v>
      </c>
      <c r="C92" s="363" t="s">
        <v>259</v>
      </c>
      <c r="D92" s="347">
        <f>SUM(E92:G92)</f>
        <v>0</v>
      </c>
      <c r="E92" s="348">
        <f>'[1]7.Komunikácie'!$E$36</f>
        <v>0</v>
      </c>
      <c r="F92" s="348">
        <f>'[1]7.Komunikácie'!$F$36</f>
        <v>0</v>
      </c>
      <c r="G92" s="411">
        <f>'[1]7.Komunikácie'!$G$36</f>
        <v>0</v>
      </c>
      <c r="H92" s="324">
        <f>SUM(I92:K92)</f>
        <v>0</v>
      </c>
      <c r="I92" s="325">
        <f>'[1]7.Komunikácie'!$H$36</f>
        <v>0</v>
      </c>
      <c r="J92" s="325">
        <f>'[1]7.Komunikácie'!$I$36</f>
        <v>0</v>
      </c>
      <c r="K92" s="326">
        <f>'[1]7.Komunikácie'!$J$36</f>
        <v>0</v>
      </c>
      <c r="L92" s="324">
        <f>SUM(M92:O92)</f>
        <v>0</v>
      </c>
      <c r="M92" s="325">
        <f>'[1]7.Komunikácie'!$K$36</f>
        <v>0</v>
      </c>
      <c r="N92" s="325">
        <f>'[1]7.Komunikácie'!$L$36</f>
        <v>0</v>
      </c>
      <c r="O92" s="326">
        <f>'[1]7.Komunikácie'!$M$36</f>
        <v>0</v>
      </c>
    </row>
    <row r="93" spans="1:15" s="158" customFormat="1" ht="15.75" x14ac:dyDescent="0.25">
      <c r="B93" s="364" t="s">
        <v>260</v>
      </c>
      <c r="C93" s="365"/>
      <c r="D93" s="344">
        <f t="shared" ref="D93:K93" si="58">D94+D95</f>
        <v>80000</v>
      </c>
      <c r="E93" s="345">
        <f t="shared" si="58"/>
        <v>80000</v>
      </c>
      <c r="F93" s="345">
        <f t="shared" si="58"/>
        <v>0</v>
      </c>
      <c r="G93" s="346">
        <f t="shared" si="58"/>
        <v>0</v>
      </c>
      <c r="H93" s="314">
        <f t="shared" si="58"/>
        <v>0</v>
      </c>
      <c r="I93" s="312">
        <f t="shared" si="58"/>
        <v>0</v>
      </c>
      <c r="J93" s="312">
        <f t="shared" si="58"/>
        <v>0</v>
      </c>
      <c r="K93" s="313">
        <f t="shared" si="58"/>
        <v>0</v>
      </c>
      <c r="L93" s="314">
        <f t="shared" ref="L93:O93" si="59">L94+L95</f>
        <v>80000</v>
      </c>
      <c r="M93" s="312">
        <f t="shared" si="59"/>
        <v>80000</v>
      </c>
      <c r="N93" s="312">
        <f t="shared" si="59"/>
        <v>0</v>
      </c>
      <c r="O93" s="313">
        <f t="shared" si="59"/>
        <v>0</v>
      </c>
    </row>
    <row r="94" spans="1:15" ht="16.5" x14ac:dyDescent="0.3">
      <c r="A94" s="156"/>
      <c r="B94" s="374" t="s">
        <v>261</v>
      </c>
      <c r="C94" s="367" t="s">
        <v>262</v>
      </c>
      <c r="D94" s="327">
        <f>SUM(E94:G94)</f>
        <v>80000</v>
      </c>
      <c r="E94" s="319">
        <f>'[1]8.Doprava'!$E$4</f>
        <v>80000</v>
      </c>
      <c r="F94" s="319">
        <f>'[1]8.Doprava'!$F$4</f>
        <v>0</v>
      </c>
      <c r="G94" s="320">
        <f>'[1]8.Doprava'!$G$4</f>
        <v>0</v>
      </c>
      <c r="H94" s="318">
        <f>SUM(I94:K94)</f>
        <v>0</v>
      </c>
      <c r="I94" s="316">
        <f>'[1]8.Doprava'!$H$4</f>
        <v>0</v>
      </c>
      <c r="J94" s="316">
        <f>'[1]8.Doprava'!$I$4</f>
        <v>0</v>
      </c>
      <c r="K94" s="317">
        <f>'[1]8.Doprava'!$J$4</f>
        <v>0</v>
      </c>
      <c r="L94" s="318">
        <f>SUM(M94:O94)</f>
        <v>80000</v>
      </c>
      <c r="M94" s="316">
        <f>'[1]8.Doprava'!$K$4</f>
        <v>80000</v>
      </c>
      <c r="N94" s="316">
        <f>'[1]8.Doprava'!$L$4</f>
        <v>0</v>
      </c>
      <c r="O94" s="317">
        <f>'[1]8.Doprava'!$M$4</f>
        <v>0</v>
      </c>
    </row>
    <row r="95" spans="1:15" ht="15.75" x14ac:dyDescent="0.25">
      <c r="A95" s="156"/>
      <c r="B95" s="374" t="s">
        <v>263</v>
      </c>
      <c r="C95" s="361" t="s">
        <v>264</v>
      </c>
      <c r="D95" s="327">
        <f>SUM(D96)</f>
        <v>0</v>
      </c>
      <c r="E95" s="319">
        <f>SUM(E96)</f>
        <v>0</v>
      </c>
      <c r="F95" s="319">
        <f>SUM(F96)</f>
        <v>0</v>
      </c>
      <c r="G95" s="320">
        <f>SUM(G96)</f>
        <v>0</v>
      </c>
      <c r="H95" s="318">
        <f t="shared" ref="H95:O95" si="60">SUM(H96)</f>
        <v>0</v>
      </c>
      <c r="I95" s="316">
        <f t="shared" si="60"/>
        <v>0</v>
      </c>
      <c r="J95" s="316">
        <f t="shared" si="60"/>
        <v>0</v>
      </c>
      <c r="K95" s="317">
        <f t="shared" si="60"/>
        <v>0</v>
      </c>
      <c r="L95" s="318">
        <f t="shared" si="60"/>
        <v>0</v>
      </c>
      <c r="M95" s="316">
        <f t="shared" si="60"/>
        <v>0</v>
      </c>
      <c r="N95" s="316">
        <f t="shared" si="60"/>
        <v>0</v>
      </c>
      <c r="O95" s="317">
        <f t="shared" si="60"/>
        <v>0</v>
      </c>
    </row>
    <row r="96" spans="1:15" ht="16.5" thickBot="1" x14ac:dyDescent="0.3">
      <c r="A96" s="156"/>
      <c r="B96" s="362">
        <v>1</v>
      </c>
      <c r="C96" s="363" t="s">
        <v>265</v>
      </c>
      <c r="D96" s="341">
        <f>SUM(E96:G96)</f>
        <v>0</v>
      </c>
      <c r="E96" s="342">
        <f>'[1]8.Doprava'!$E$7</f>
        <v>0</v>
      </c>
      <c r="F96" s="342">
        <f>'[1]8.Doprava'!$F$7</f>
        <v>0</v>
      </c>
      <c r="G96" s="343">
        <f>'[1]8.Doprava'!$G$7</f>
        <v>0</v>
      </c>
      <c r="H96" s="324">
        <f>SUM(I96:K96)</f>
        <v>0</v>
      </c>
      <c r="I96" s="325">
        <f>'[1]8.Doprava'!$H$7</f>
        <v>0</v>
      </c>
      <c r="J96" s="325">
        <f>'[1]8.Doprava'!$I$7</f>
        <v>0</v>
      </c>
      <c r="K96" s="326">
        <f>'[1]8.Doprava'!$J$7</f>
        <v>0</v>
      </c>
      <c r="L96" s="324">
        <f>SUM(M96:O96)</f>
        <v>0</v>
      </c>
      <c r="M96" s="325">
        <f>'[1]8.Doprava'!$K$7</f>
        <v>0</v>
      </c>
      <c r="N96" s="325">
        <f>'[1]8.Doprava'!$L$7</f>
        <v>0</v>
      </c>
      <c r="O96" s="326">
        <f>'[1]8.Doprava'!$M$7</f>
        <v>0</v>
      </c>
    </row>
    <row r="97" spans="1:15" s="158" customFormat="1" ht="15.75" x14ac:dyDescent="0.25">
      <c r="B97" s="364" t="s">
        <v>266</v>
      </c>
      <c r="C97" s="365"/>
      <c r="D97" s="344">
        <f t="shared" ref="D97:K97" si="61">D98+D99+D108+D115+D118+D119+D120</f>
        <v>6058903</v>
      </c>
      <c r="E97" s="345">
        <f t="shared" si="61"/>
        <v>6021403</v>
      </c>
      <c r="F97" s="345">
        <f t="shared" si="61"/>
        <v>37500</v>
      </c>
      <c r="G97" s="346">
        <f t="shared" si="61"/>
        <v>0</v>
      </c>
      <c r="H97" s="314">
        <f t="shared" si="61"/>
        <v>475715</v>
      </c>
      <c r="I97" s="312">
        <f>I98+I99+I108+I115+I118+I119+I120</f>
        <v>187305</v>
      </c>
      <c r="J97" s="312">
        <f t="shared" si="61"/>
        <v>288410</v>
      </c>
      <c r="K97" s="313">
        <f t="shared" si="61"/>
        <v>0</v>
      </c>
      <c r="L97" s="314">
        <f t="shared" ref="L97:O97" si="62">L98+L99+L108+L115+L118+L119+L120</f>
        <v>6534618</v>
      </c>
      <c r="M97" s="312">
        <f t="shared" si="62"/>
        <v>6208708</v>
      </c>
      <c r="N97" s="312">
        <f t="shared" si="62"/>
        <v>325910</v>
      </c>
      <c r="O97" s="313">
        <f t="shared" si="62"/>
        <v>0</v>
      </c>
    </row>
    <row r="98" spans="1:15" ht="16.5" x14ac:dyDescent="0.3">
      <c r="A98" s="156"/>
      <c r="B98" s="374" t="s">
        <v>267</v>
      </c>
      <c r="C98" s="367" t="s">
        <v>268</v>
      </c>
      <c r="D98" s="327">
        <f>SUM(E98:G98)</f>
        <v>5340</v>
      </c>
      <c r="E98" s="319">
        <f>'[1]9. Vzdelávanie'!$E$4</f>
        <v>5340</v>
      </c>
      <c r="F98" s="319">
        <f>'[1]9. Vzdelávanie'!$F$4</f>
        <v>0</v>
      </c>
      <c r="G98" s="320">
        <f>'[1]9. Vzdelávanie'!$G$4</f>
        <v>0</v>
      </c>
      <c r="H98" s="318">
        <f>SUM(I98:K98)</f>
        <v>0</v>
      </c>
      <c r="I98" s="316">
        <f>'[1]9. Vzdelávanie'!$H$4</f>
        <v>0</v>
      </c>
      <c r="J98" s="316">
        <f>'[1]9. Vzdelávanie'!$I$4</f>
        <v>0</v>
      </c>
      <c r="K98" s="317">
        <f>'[1]9. Vzdelávanie'!$J$4</f>
        <v>0</v>
      </c>
      <c r="L98" s="318">
        <f>SUM(M98:O98)</f>
        <v>5340</v>
      </c>
      <c r="M98" s="316">
        <f>'[1]9. Vzdelávanie'!$K$4</f>
        <v>5340</v>
      </c>
      <c r="N98" s="316">
        <f>'[1]9. Vzdelávanie'!$L$4</f>
        <v>0</v>
      </c>
      <c r="O98" s="317">
        <f>'[1]9. Vzdelávanie'!$M$4</f>
        <v>0</v>
      </c>
    </row>
    <row r="99" spans="1:15" ht="15.75" x14ac:dyDescent="0.25">
      <c r="A99" s="156"/>
      <c r="B99" s="374" t="s">
        <v>269</v>
      </c>
      <c r="C99" s="361" t="s">
        <v>270</v>
      </c>
      <c r="D99" s="327">
        <f>SUM(D100:D107)</f>
        <v>1508990</v>
      </c>
      <c r="E99" s="319">
        <f>SUM(E100:E107)</f>
        <v>1479290</v>
      </c>
      <c r="F99" s="319">
        <f>SUM(F100:F107)</f>
        <v>29700</v>
      </c>
      <c r="G99" s="320">
        <f>SUM(G100:G107)</f>
        <v>0</v>
      </c>
      <c r="H99" s="318">
        <f t="shared" ref="H99:O99" si="63">SUM(H100:H107)</f>
        <v>-11843</v>
      </c>
      <c r="I99" s="316">
        <f t="shared" si="63"/>
        <v>-11843</v>
      </c>
      <c r="J99" s="316">
        <f t="shared" si="63"/>
        <v>0</v>
      </c>
      <c r="K99" s="317">
        <f t="shared" si="63"/>
        <v>0</v>
      </c>
      <c r="L99" s="318">
        <f t="shared" si="63"/>
        <v>1497147</v>
      </c>
      <c r="M99" s="316">
        <f t="shared" si="63"/>
        <v>1467447</v>
      </c>
      <c r="N99" s="316">
        <f t="shared" si="63"/>
        <v>29700</v>
      </c>
      <c r="O99" s="317">
        <f t="shared" si="63"/>
        <v>0</v>
      </c>
    </row>
    <row r="100" spans="1:15" ht="15.75" x14ac:dyDescent="0.25">
      <c r="A100" s="156"/>
      <c r="B100" s="359">
        <v>1</v>
      </c>
      <c r="C100" s="361" t="s">
        <v>271</v>
      </c>
      <c r="D100" s="327">
        <f>SUM(E100:G100)</f>
        <v>169500</v>
      </c>
      <c r="E100" s="319">
        <f>'[1]9. Vzdelávanie'!$E$19</f>
        <v>146000</v>
      </c>
      <c r="F100" s="319">
        <f>'[1]9. Vzdelávanie'!$F$19</f>
        <v>23500</v>
      </c>
      <c r="G100" s="320">
        <f>'[1]9. Vzdelávanie'!$G$19</f>
        <v>0</v>
      </c>
      <c r="H100" s="318">
        <f t="shared" ref="H100:H107" si="64">SUM(I100:K100)</f>
        <v>-2436</v>
      </c>
      <c r="I100" s="316">
        <f>'[1]9. Vzdelávanie'!$H$19</f>
        <v>-2436</v>
      </c>
      <c r="J100" s="316">
        <f>'[1]9. Vzdelávanie'!$I$19</f>
        <v>0</v>
      </c>
      <c r="K100" s="317">
        <f>'[1]9. Vzdelávanie'!$J$19</f>
        <v>0</v>
      </c>
      <c r="L100" s="318">
        <f t="shared" ref="L100:L107" si="65">SUM(M100:O100)</f>
        <v>167064</v>
      </c>
      <c r="M100" s="316">
        <f>'[1]9. Vzdelávanie'!$K$19</f>
        <v>143564</v>
      </c>
      <c r="N100" s="316">
        <f>'[1]9. Vzdelávanie'!$L$19</f>
        <v>23500</v>
      </c>
      <c r="O100" s="317">
        <f>'[1]9. Vzdelávanie'!$M$19</f>
        <v>0</v>
      </c>
    </row>
    <row r="101" spans="1:15" ht="15.75" x14ac:dyDescent="0.25">
      <c r="A101" s="156"/>
      <c r="B101" s="359">
        <v>2</v>
      </c>
      <c r="C101" s="361" t="s">
        <v>272</v>
      </c>
      <c r="D101" s="327">
        <f t="shared" ref="D101:D107" si="66">SUM(E101:G101)</f>
        <v>313500</v>
      </c>
      <c r="E101" s="319">
        <f>'[1]9. Vzdelávanie'!$E$20</f>
        <v>311000</v>
      </c>
      <c r="F101" s="319">
        <f>'[1]9. Vzdelávanie'!$F$20</f>
        <v>2500</v>
      </c>
      <c r="G101" s="320">
        <f>'[1]9. Vzdelávanie'!$G$20</f>
        <v>0</v>
      </c>
      <c r="H101" s="318">
        <f t="shared" si="64"/>
        <v>-32910</v>
      </c>
      <c r="I101" s="316">
        <f>'[1]9. Vzdelávanie'!$H$20</f>
        <v>-32910</v>
      </c>
      <c r="J101" s="316">
        <f>'[1]9. Vzdelávanie'!$I$20</f>
        <v>0</v>
      </c>
      <c r="K101" s="317">
        <f>'[1]9. Vzdelávanie'!$J$20</f>
        <v>0</v>
      </c>
      <c r="L101" s="318">
        <f t="shared" si="65"/>
        <v>280590</v>
      </c>
      <c r="M101" s="316">
        <f>'[1]9. Vzdelávanie'!$K$20</f>
        <v>278090</v>
      </c>
      <c r="N101" s="316">
        <f>'[1]9. Vzdelávanie'!$L$20</f>
        <v>2500</v>
      </c>
      <c r="O101" s="317">
        <f>'[1]9. Vzdelávanie'!$M$20</f>
        <v>0</v>
      </c>
    </row>
    <row r="102" spans="1:15" ht="15.75" x14ac:dyDescent="0.25">
      <c r="A102" s="156"/>
      <c r="B102" s="359">
        <v>3</v>
      </c>
      <c r="C102" s="361" t="s">
        <v>273</v>
      </c>
      <c r="D102" s="327">
        <f t="shared" si="66"/>
        <v>333000</v>
      </c>
      <c r="E102" s="319">
        <f>'[1]9. Vzdelávanie'!$E$21</f>
        <v>333000</v>
      </c>
      <c r="F102" s="319">
        <f>'[1]9. Vzdelávanie'!$F$21</f>
        <v>0</v>
      </c>
      <c r="G102" s="320">
        <f>'[1]9. Vzdelávanie'!$G$21</f>
        <v>0</v>
      </c>
      <c r="H102" s="318">
        <f t="shared" si="64"/>
        <v>21286</v>
      </c>
      <c r="I102" s="316">
        <f>'[1]9. Vzdelávanie'!$H$21</f>
        <v>21286</v>
      </c>
      <c r="J102" s="316">
        <f>'[1]9. Vzdelávanie'!$I$21</f>
        <v>0</v>
      </c>
      <c r="K102" s="317">
        <f>'[1]9. Vzdelávanie'!$J$21</f>
        <v>0</v>
      </c>
      <c r="L102" s="318">
        <f t="shared" si="65"/>
        <v>354286</v>
      </c>
      <c r="M102" s="316">
        <f>'[1]9. Vzdelávanie'!$K$21</f>
        <v>354286</v>
      </c>
      <c r="N102" s="316">
        <f>'[1]9. Vzdelávanie'!$L$21</f>
        <v>0</v>
      </c>
      <c r="O102" s="317">
        <f>'[1]9. Vzdelávanie'!$M$21</f>
        <v>0</v>
      </c>
    </row>
    <row r="103" spans="1:15" ht="15.75" x14ac:dyDescent="0.25">
      <c r="A103" s="151"/>
      <c r="B103" s="359">
        <v>4</v>
      </c>
      <c r="C103" s="361" t="s">
        <v>435</v>
      </c>
      <c r="D103" s="327">
        <f t="shared" si="66"/>
        <v>108890</v>
      </c>
      <c r="E103" s="319">
        <f>'[1]9. Vzdelávanie'!$E$22</f>
        <v>108890</v>
      </c>
      <c r="F103" s="319">
        <f>'[1]9. Vzdelávanie'!$F$22</f>
        <v>0</v>
      </c>
      <c r="G103" s="320">
        <f>'[1]9. Vzdelávanie'!$G$22</f>
        <v>0</v>
      </c>
      <c r="H103" s="318">
        <f t="shared" si="64"/>
        <v>-6699</v>
      </c>
      <c r="I103" s="316">
        <f>'[1]9. Vzdelávanie'!$H$22</f>
        <v>-6699</v>
      </c>
      <c r="J103" s="316">
        <f>'[1]9. Vzdelávanie'!$I$22</f>
        <v>0</v>
      </c>
      <c r="K103" s="317">
        <f>'[1]9. Vzdelávanie'!$J$22</f>
        <v>0</v>
      </c>
      <c r="L103" s="318">
        <f t="shared" si="65"/>
        <v>102191</v>
      </c>
      <c r="M103" s="316">
        <f>'[1]9. Vzdelávanie'!$K$22</f>
        <v>102191</v>
      </c>
      <c r="N103" s="316">
        <f>'[1]9. Vzdelávanie'!$L$22</f>
        <v>0</v>
      </c>
      <c r="O103" s="317">
        <f>'[1]9. Vzdelávanie'!$M$22</f>
        <v>0</v>
      </c>
    </row>
    <row r="104" spans="1:15" ht="15.75" x14ac:dyDescent="0.25">
      <c r="A104" s="156"/>
      <c r="B104" s="359">
        <v>5</v>
      </c>
      <c r="C104" s="361" t="s">
        <v>275</v>
      </c>
      <c r="D104" s="327">
        <f t="shared" si="66"/>
        <v>187950</v>
      </c>
      <c r="E104" s="319">
        <f>'[1]9. Vzdelávanie'!$E$23</f>
        <v>186200</v>
      </c>
      <c r="F104" s="319">
        <f>'[1]9. Vzdelávanie'!$F$23</f>
        <v>1750</v>
      </c>
      <c r="G104" s="320">
        <f>'[1]9. Vzdelávanie'!$G$23</f>
        <v>0</v>
      </c>
      <c r="H104" s="318">
        <f t="shared" si="64"/>
        <v>4115</v>
      </c>
      <c r="I104" s="316">
        <f>'[1]9. Vzdelávanie'!$H$23</f>
        <v>4115</v>
      </c>
      <c r="J104" s="316">
        <f>'[1]9. Vzdelávanie'!$I$23</f>
        <v>0</v>
      </c>
      <c r="K104" s="317">
        <f>'[1]9. Vzdelávanie'!$J$23</f>
        <v>0</v>
      </c>
      <c r="L104" s="318">
        <f t="shared" si="65"/>
        <v>192065</v>
      </c>
      <c r="M104" s="316">
        <f>'[1]9. Vzdelávanie'!$K$23</f>
        <v>190315</v>
      </c>
      <c r="N104" s="316">
        <f>'[1]9. Vzdelávanie'!$L$23</f>
        <v>1750</v>
      </c>
      <c r="O104" s="317">
        <f>'[1]9. Vzdelávanie'!$M$23</f>
        <v>0</v>
      </c>
    </row>
    <row r="105" spans="1:15" ht="15.75" x14ac:dyDescent="0.25">
      <c r="A105" s="156"/>
      <c r="B105" s="359">
        <v>6</v>
      </c>
      <c r="C105" s="361" t="s">
        <v>276</v>
      </c>
      <c r="D105" s="327">
        <f t="shared" si="66"/>
        <v>192000</v>
      </c>
      <c r="E105" s="319">
        <f>'[1]9. Vzdelávanie'!$E$24</f>
        <v>192000</v>
      </c>
      <c r="F105" s="319">
        <f>'[1]9. Vzdelávanie'!$F$24</f>
        <v>0</v>
      </c>
      <c r="G105" s="320">
        <f>'[1]9. Vzdelávanie'!$G$24</f>
        <v>0</v>
      </c>
      <c r="H105" s="318">
        <f t="shared" si="64"/>
        <v>-9639</v>
      </c>
      <c r="I105" s="316">
        <f>'[1]9. Vzdelávanie'!$H$24</f>
        <v>-9639</v>
      </c>
      <c r="J105" s="316">
        <f>'[1]9. Vzdelávanie'!$I$24</f>
        <v>0</v>
      </c>
      <c r="K105" s="317">
        <f>'[1]9. Vzdelávanie'!$J$24</f>
        <v>0</v>
      </c>
      <c r="L105" s="318">
        <f t="shared" si="65"/>
        <v>182361</v>
      </c>
      <c r="M105" s="316">
        <f>'[1]9. Vzdelávanie'!$K$24</f>
        <v>182361</v>
      </c>
      <c r="N105" s="316">
        <f>'[1]9. Vzdelávanie'!$L$24</f>
        <v>0</v>
      </c>
      <c r="O105" s="317">
        <f>'[1]9. Vzdelávanie'!$M$24</f>
        <v>0</v>
      </c>
    </row>
    <row r="106" spans="1:15" ht="15.75" x14ac:dyDescent="0.25">
      <c r="A106" s="156"/>
      <c r="B106" s="359">
        <v>7</v>
      </c>
      <c r="C106" s="361" t="s">
        <v>277</v>
      </c>
      <c r="D106" s="327">
        <f t="shared" si="66"/>
        <v>184150</v>
      </c>
      <c r="E106" s="319">
        <f>'[1]9. Vzdelávanie'!$E$25</f>
        <v>182200</v>
      </c>
      <c r="F106" s="319">
        <f>'[1]9. Vzdelávanie'!$F$25</f>
        <v>1950</v>
      </c>
      <c r="G106" s="320">
        <f>'[1]9. Vzdelávanie'!$G$25</f>
        <v>0</v>
      </c>
      <c r="H106" s="318">
        <f t="shared" si="64"/>
        <v>920</v>
      </c>
      <c r="I106" s="316">
        <f>'[1]9. Vzdelávanie'!$H$25</f>
        <v>920</v>
      </c>
      <c r="J106" s="316">
        <f>'[1]9. Vzdelávanie'!$I$25</f>
        <v>0</v>
      </c>
      <c r="K106" s="317">
        <f>'[1]9. Vzdelávanie'!$J$25</f>
        <v>0</v>
      </c>
      <c r="L106" s="318">
        <f t="shared" si="65"/>
        <v>185070</v>
      </c>
      <c r="M106" s="316">
        <f>'[1]9. Vzdelávanie'!$K$25</f>
        <v>183120</v>
      </c>
      <c r="N106" s="316">
        <f>'[1]9. Vzdelávanie'!$L$25</f>
        <v>1950</v>
      </c>
      <c r="O106" s="317">
        <f>'[1]9. Vzdelávanie'!$M$25</f>
        <v>0</v>
      </c>
    </row>
    <row r="107" spans="1:15" ht="15.75" x14ac:dyDescent="0.25">
      <c r="A107" s="156"/>
      <c r="B107" s="359">
        <v>8</v>
      </c>
      <c r="C107" s="361" t="s">
        <v>445</v>
      </c>
      <c r="D107" s="327">
        <f t="shared" si="66"/>
        <v>20000</v>
      </c>
      <c r="E107" s="319">
        <f>'[1]9. Vzdelávanie'!$E$26</f>
        <v>20000</v>
      </c>
      <c r="F107" s="319">
        <f>'[1]9. Vzdelávanie'!$F$26</f>
        <v>0</v>
      </c>
      <c r="G107" s="320">
        <f>'[1]9. Vzdelávanie'!$G$26</f>
        <v>0</v>
      </c>
      <c r="H107" s="318">
        <f t="shared" si="64"/>
        <v>13520</v>
      </c>
      <c r="I107" s="316">
        <f>'[1]9. Vzdelávanie'!$H$26</f>
        <v>13520</v>
      </c>
      <c r="J107" s="316">
        <f>'[1]9. Vzdelávanie'!$I$26</f>
        <v>0</v>
      </c>
      <c r="K107" s="317">
        <f>'[1]9. Vzdelávanie'!$J$26</f>
        <v>0</v>
      </c>
      <c r="L107" s="318">
        <f t="shared" si="65"/>
        <v>33520</v>
      </c>
      <c r="M107" s="316">
        <f>'[1]9. Vzdelávanie'!$K$26</f>
        <v>33520</v>
      </c>
      <c r="N107" s="316">
        <f>'[1]9. Vzdelávanie'!$L$26</f>
        <v>0</v>
      </c>
      <c r="O107" s="317">
        <f>'[1]9. Vzdelávanie'!$M$26</f>
        <v>0</v>
      </c>
    </row>
    <row r="108" spans="1:15" ht="15.75" x14ac:dyDescent="0.25">
      <c r="A108" s="156"/>
      <c r="B108" s="374" t="s">
        <v>278</v>
      </c>
      <c r="C108" s="361" t="s">
        <v>279</v>
      </c>
      <c r="D108" s="327">
        <f>SUM(D109:D114)</f>
        <v>3527791</v>
      </c>
      <c r="E108" s="319">
        <f>SUM(E109:E114)</f>
        <v>3519991</v>
      </c>
      <c r="F108" s="319">
        <f>SUM(F109:F114)</f>
        <v>7800</v>
      </c>
      <c r="G108" s="320">
        <f>SUM(G109:G114)</f>
        <v>0</v>
      </c>
      <c r="H108" s="318">
        <f t="shared" ref="H108:K108" si="67">SUM(H109:H114)</f>
        <v>427064</v>
      </c>
      <c r="I108" s="316">
        <f t="shared" si="67"/>
        <v>138654</v>
      </c>
      <c r="J108" s="316">
        <f t="shared" si="67"/>
        <v>288410</v>
      </c>
      <c r="K108" s="317">
        <f t="shared" si="67"/>
        <v>0</v>
      </c>
      <c r="L108" s="318">
        <f t="shared" ref="L108:O108" si="68">SUM(L109:L114)</f>
        <v>3954855</v>
      </c>
      <c r="M108" s="316">
        <f t="shared" si="68"/>
        <v>3658645</v>
      </c>
      <c r="N108" s="316">
        <f t="shared" si="68"/>
        <v>296210</v>
      </c>
      <c r="O108" s="317">
        <f t="shared" si="68"/>
        <v>0</v>
      </c>
    </row>
    <row r="109" spans="1:15" ht="15.75" x14ac:dyDescent="0.25">
      <c r="A109" s="156"/>
      <c r="B109" s="359">
        <v>1</v>
      </c>
      <c r="C109" s="361" t="s">
        <v>280</v>
      </c>
      <c r="D109" s="327">
        <f t="shared" ref="D109:D114" si="69">SUM(E109:G109)</f>
        <v>254956</v>
      </c>
      <c r="E109" s="319">
        <f>'[1]9. Vzdelávanie'!$E$28</f>
        <v>254956</v>
      </c>
      <c r="F109" s="319">
        <f>'[1]9. Vzdelávanie'!$F$28</f>
        <v>0</v>
      </c>
      <c r="G109" s="320">
        <f>'[1]9. Vzdelávanie'!$G$28</f>
        <v>0</v>
      </c>
      <c r="H109" s="318">
        <f t="shared" ref="H109:H114" si="70">SUM(I109:K109)</f>
        <v>9040</v>
      </c>
      <c r="I109" s="316">
        <f>'[1]9. Vzdelávanie'!$H$28</f>
        <v>9040</v>
      </c>
      <c r="J109" s="316">
        <f>'[1]9. Vzdelávanie'!$I$28</f>
        <v>0</v>
      </c>
      <c r="K109" s="317">
        <f>'[1]9. Vzdelávanie'!$J$28</f>
        <v>0</v>
      </c>
      <c r="L109" s="318">
        <f t="shared" ref="L109:L114" si="71">SUM(M109:O109)</f>
        <v>263996</v>
      </c>
      <c r="M109" s="316">
        <f>'[1]9. Vzdelávanie'!$K$28</f>
        <v>263996</v>
      </c>
      <c r="N109" s="316">
        <f>'[1]9. Vzdelávanie'!$L$28</f>
        <v>0</v>
      </c>
      <c r="O109" s="317">
        <f>'[1]9. Vzdelávanie'!$M$28</f>
        <v>0</v>
      </c>
    </row>
    <row r="110" spans="1:15" ht="15.75" x14ac:dyDescent="0.25">
      <c r="A110" s="156"/>
      <c r="B110" s="359">
        <v>2</v>
      </c>
      <c r="C110" s="361" t="s">
        <v>281</v>
      </c>
      <c r="D110" s="327">
        <f t="shared" si="69"/>
        <v>602638</v>
      </c>
      <c r="E110" s="319">
        <f>'[1]9. Vzdelávanie'!$E$29</f>
        <v>602638</v>
      </c>
      <c r="F110" s="319">
        <f>'[1]9. Vzdelávanie'!$F$29</f>
        <v>0</v>
      </c>
      <c r="G110" s="320">
        <f>'[1]9. Vzdelávanie'!$G$29</f>
        <v>0</v>
      </c>
      <c r="H110" s="318">
        <f t="shared" si="70"/>
        <v>305227</v>
      </c>
      <c r="I110" s="316">
        <f>'[1]9. Vzdelávanie'!$H$29</f>
        <v>20227</v>
      </c>
      <c r="J110" s="316">
        <f>'[1]9. Vzdelávanie'!$I$29</f>
        <v>285000</v>
      </c>
      <c r="K110" s="317">
        <f>'[1]9. Vzdelávanie'!$J$29</f>
        <v>0</v>
      </c>
      <c r="L110" s="318">
        <f t="shared" si="71"/>
        <v>907865</v>
      </c>
      <c r="M110" s="316">
        <f>'[1]9. Vzdelávanie'!$K$29</f>
        <v>622865</v>
      </c>
      <c r="N110" s="316">
        <f>'[1]9. Vzdelávanie'!$L$29</f>
        <v>285000</v>
      </c>
      <c r="O110" s="317">
        <f>'[1]9. Vzdelávanie'!$M$29</f>
        <v>0</v>
      </c>
    </row>
    <row r="111" spans="1:15" ht="15.75" x14ac:dyDescent="0.25">
      <c r="A111" s="159"/>
      <c r="B111" s="359">
        <v>3</v>
      </c>
      <c r="C111" s="361" t="s">
        <v>282</v>
      </c>
      <c r="D111" s="327">
        <f t="shared" si="69"/>
        <v>992743</v>
      </c>
      <c r="E111" s="319">
        <f>'[1]9. Vzdelávanie'!$E$31</f>
        <v>990243</v>
      </c>
      <c r="F111" s="319">
        <f>'[1]9. Vzdelávanie'!$F$31</f>
        <v>2500</v>
      </c>
      <c r="G111" s="320">
        <f>'[1]9. Vzdelávanie'!$G$31</f>
        <v>0</v>
      </c>
      <c r="H111" s="318">
        <f t="shared" si="70"/>
        <v>51235</v>
      </c>
      <c r="I111" s="316">
        <f>'[1]9. Vzdelávanie'!$H$31</f>
        <v>47825</v>
      </c>
      <c r="J111" s="316">
        <f>'[1]9. Vzdelávanie'!$I$31</f>
        <v>3410</v>
      </c>
      <c r="K111" s="317">
        <f>'[1]9. Vzdelávanie'!$J$31</f>
        <v>0</v>
      </c>
      <c r="L111" s="318">
        <f t="shared" si="71"/>
        <v>1043978</v>
      </c>
      <c r="M111" s="316">
        <f>'[1]9. Vzdelávanie'!$K$31</f>
        <v>1038068</v>
      </c>
      <c r="N111" s="316">
        <f>'[1]9. Vzdelávanie'!$L$31</f>
        <v>5910</v>
      </c>
      <c r="O111" s="317">
        <f>'[1]9. Vzdelávanie'!$M$31</f>
        <v>0</v>
      </c>
    </row>
    <row r="112" spans="1:15" ht="15.75" x14ac:dyDescent="0.25">
      <c r="A112" s="159"/>
      <c r="B112" s="359">
        <v>4</v>
      </c>
      <c r="C112" s="361" t="s">
        <v>283</v>
      </c>
      <c r="D112" s="327">
        <f t="shared" si="69"/>
        <v>652417</v>
      </c>
      <c r="E112" s="319">
        <f>'[1]9. Vzdelávanie'!$E$32</f>
        <v>652417</v>
      </c>
      <c r="F112" s="319">
        <f>'[1]9. Vzdelávanie'!$F$32</f>
        <v>0</v>
      </c>
      <c r="G112" s="320">
        <f>'[1]9. Vzdelávanie'!$G$32</f>
        <v>0</v>
      </c>
      <c r="H112" s="318">
        <f t="shared" si="70"/>
        <v>28428</v>
      </c>
      <c r="I112" s="316">
        <f>'[1]9. Vzdelávanie'!$H$32</f>
        <v>28428</v>
      </c>
      <c r="J112" s="316">
        <f>'[1]9. Vzdelávanie'!$I$32</f>
        <v>0</v>
      </c>
      <c r="K112" s="317">
        <f>'[1]9. Vzdelávanie'!$J$32</f>
        <v>0</v>
      </c>
      <c r="L112" s="318">
        <f t="shared" si="71"/>
        <v>680845</v>
      </c>
      <c r="M112" s="316">
        <f>'[1]9. Vzdelávanie'!$K$32</f>
        <v>680845</v>
      </c>
      <c r="N112" s="316">
        <f>'[1]9. Vzdelávanie'!$L$32</f>
        <v>0</v>
      </c>
      <c r="O112" s="317">
        <f>'[1]9. Vzdelávanie'!$M$32</f>
        <v>0</v>
      </c>
    </row>
    <row r="113" spans="1:15" ht="15.75" x14ac:dyDescent="0.25">
      <c r="A113" s="159"/>
      <c r="B113" s="359">
        <v>5</v>
      </c>
      <c r="C113" s="361" t="s">
        <v>284</v>
      </c>
      <c r="D113" s="327">
        <f t="shared" si="69"/>
        <v>665933</v>
      </c>
      <c r="E113" s="319">
        <f>'[1]9. Vzdelávanie'!$E$33</f>
        <v>660633</v>
      </c>
      <c r="F113" s="319">
        <f>'[1]9. Vzdelávanie'!$F$33</f>
        <v>5300</v>
      </c>
      <c r="G113" s="320">
        <f>'[1]9. Vzdelávanie'!$G$33</f>
        <v>0</v>
      </c>
      <c r="H113" s="318">
        <f t="shared" si="70"/>
        <v>12636</v>
      </c>
      <c r="I113" s="316">
        <f>'[1]9. Vzdelávanie'!$H$33</f>
        <v>12636</v>
      </c>
      <c r="J113" s="316">
        <f>'[1]9. Vzdelávanie'!$I$33</f>
        <v>0</v>
      </c>
      <c r="K113" s="317">
        <f>'[1]9. Vzdelávanie'!$J$33</f>
        <v>0</v>
      </c>
      <c r="L113" s="318">
        <f t="shared" si="71"/>
        <v>678569</v>
      </c>
      <c r="M113" s="316">
        <f>'[1]9. Vzdelávanie'!$K$33</f>
        <v>673269</v>
      </c>
      <c r="N113" s="316">
        <f>'[1]9. Vzdelávanie'!$L$33</f>
        <v>5300</v>
      </c>
      <c r="O113" s="317">
        <f>'[1]9. Vzdelávanie'!$M$33</f>
        <v>0</v>
      </c>
    </row>
    <row r="114" spans="1:15" ht="15.75" x14ac:dyDescent="0.25">
      <c r="A114" s="159"/>
      <c r="B114" s="359">
        <v>6</v>
      </c>
      <c r="C114" s="361" t="s">
        <v>285</v>
      </c>
      <c r="D114" s="327">
        <f t="shared" si="69"/>
        <v>359104</v>
      </c>
      <c r="E114" s="319">
        <f>'[1]9. Vzdelávanie'!$E$34</f>
        <v>359104</v>
      </c>
      <c r="F114" s="319">
        <f>'[1]9. Vzdelávanie'!$F$34</f>
        <v>0</v>
      </c>
      <c r="G114" s="320">
        <f>'[1]9. Vzdelávanie'!$G$34</f>
        <v>0</v>
      </c>
      <c r="H114" s="318">
        <f t="shared" si="70"/>
        <v>20498</v>
      </c>
      <c r="I114" s="316">
        <f>'[1]9. Vzdelávanie'!$H$34</f>
        <v>20498</v>
      </c>
      <c r="J114" s="316">
        <f>'[1]9. Vzdelávanie'!$I$34</f>
        <v>0</v>
      </c>
      <c r="K114" s="317">
        <f>'[1]9. Vzdelávanie'!$J$34</f>
        <v>0</v>
      </c>
      <c r="L114" s="318">
        <f t="shared" si="71"/>
        <v>379602</v>
      </c>
      <c r="M114" s="316">
        <f>'[1]9. Vzdelávanie'!$K$34</f>
        <v>379602</v>
      </c>
      <c r="N114" s="316">
        <f>'[1]9. Vzdelávanie'!$L$34</f>
        <v>0</v>
      </c>
      <c r="O114" s="317">
        <f>'[1]9. Vzdelávanie'!$M$34</f>
        <v>0</v>
      </c>
    </row>
    <row r="115" spans="1:15" ht="15.75" x14ac:dyDescent="0.25">
      <c r="A115" s="159"/>
      <c r="B115" s="374" t="s">
        <v>286</v>
      </c>
      <c r="C115" s="361" t="s">
        <v>287</v>
      </c>
      <c r="D115" s="327">
        <f>SUM(D116:D117)</f>
        <v>539500</v>
      </c>
      <c r="E115" s="319">
        <f>SUM(E116:E117)</f>
        <v>539500</v>
      </c>
      <c r="F115" s="319">
        <f>SUM(F116:F117)</f>
        <v>0</v>
      </c>
      <c r="G115" s="320">
        <f>SUM(G116:G117)</f>
        <v>0</v>
      </c>
      <c r="H115" s="318">
        <f t="shared" ref="H115:K115" si="72">SUM(H116:H117)</f>
        <v>13073</v>
      </c>
      <c r="I115" s="316">
        <f t="shared" si="72"/>
        <v>13073</v>
      </c>
      <c r="J115" s="316">
        <f t="shared" si="72"/>
        <v>0</v>
      </c>
      <c r="K115" s="317">
        <f t="shared" si="72"/>
        <v>0</v>
      </c>
      <c r="L115" s="318">
        <f t="shared" ref="L115:O115" si="73">SUM(L116:L117)</f>
        <v>552573</v>
      </c>
      <c r="M115" s="316">
        <f t="shared" si="73"/>
        <v>552573</v>
      </c>
      <c r="N115" s="316">
        <f t="shared" si="73"/>
        <v>0</v>
      </c>
      <c r="O115" s="317">
        <f t="shared" si="73"/>
        <v>0</v>
      </c>
    </row>
    <row r="116" spans="1:15" ht="15.75" x14ac:dyDescent="0.25">
      <c r="A116" s="159"/>
      <c r="B116" s="359">
        <v>1</v>
      </c>
      <c r="C116" s="361" t="s">
        <v>288</v>
      </c>
      <c r="D116" s="327">
        <f>SUM(E116:G116)</f>
        <v>369500</v>
      </c>
      <c r="E116" s="319">
        <f>'[1]9. Vzdelávanie'!$E$36</f>
        <v>369500</v>
      </c>
      <c r="F116" s="319">
        <f>'[1]9. Vzdelávanie'!$F$36</f>
        <v>0</v>
      </c>
      <c r="G116" s="320">
        <f>'[1]9. Vzdelávanie'!$G$36</f>
        <v>0</v>
      </c>
      <c r="H116" s="318">
        <f>SUM(I116:K116)</f>
        <v>20000</v>
      </c>
      <c r="I116" s="316">
        <f>'[1]9. Vzdelávanie'!$H$36</f>
        <v>20000</v>
      </c>
      <c r="J116" s="316">
        <f>'[1]9. Vzdelávanie'!$I$36</f>
        <v>0</v>
      </c>
      <c r="K116" s="317">
        <f>'[1]9. Vzdelávanie'!$J$36</f>
        <v>0</v>
      </c>
      <c r="L116" s="318">
        <f>SUM(M116:O116)</f>
        <v>389500</v>
      </c>
      <c r="M116" s="316">
        <f>'[1]9. Vzdelávanie'!$K$36</f>
        <v>389500</v>
      </c>
      <c r="N116" s="316">
        <f>'[1]9. Vzdelávanie'!$L$36</f>
        <v>0</v>
      </c>
      <c r="O116" s="317">
        <f>'[1]9. Vzdelávanie'!$M$36</f>
        <v>0</v>
      </c>
    </row>
    <row r="117" spans="1:15" ht="15.75" x14ac:dyDescent="0.25">
      <c r="A117" s="159"/>
      <c r="B117" s="359">
        <v>2</v>
      </c>
      <c r="C117" s="361" t="s">
        <v>289</v>
      </c>
      <c r="D117" s="327">
        <f>SUM(E117:G117)</f>
        <v>170000</v>
      </c>
      <c r="E117" s="319">
        <f>'[1]9. Vzdelávanie'!$E$37</f>
        <v>170000</v>
      </c>
      <c r="F117" s="319">
        <f>'[1]9. Vzdelávanie'!$F$37</f>
        <v>0</v>
      </c>
      <c r="G117" s="320">
        <f>'[1]9. Vzdelávanie'!$G$37</f>
        <v>0</v>
      </c>
      <c r="H117" s="318">
        <f>SUM(I117:K117)</f>
        <v>-6927</v>
      </c>
      <c r="I117" s="316">
        <f>'[1]9. Vzdelávanie'!$H$37</f>
        <v>-6927</v>
      </c>
      <c r="J117" s="316">
        <f>'[1]9. Vzdelávanie'!$I$37</f>
        <v>0</v>
      </c>
      <c r="K117" s="317">
        <f>'[1]9. Vzdelávanie'!$J$37</f>
        <v>0</v>
      </c>
      <c r="L117" s="318">
        <f>SUM(M117:O117)</f>
        <v>163073</v>
      </c>
      <c r="M117" s="316">
        <f>'[1]9. Vzdelávanie'!$K$37</f>
        <v>163073</v>
      </c>
      <c r="N117" s="316">
        <f>'[1]9. Vzdelávanie'!$L$37</f>
        <v>0</v>
      </c>
      <c r="O117" s="317">
        <f>'[1]9. Vzdelávanie'!$M$37</f>
        <v>0</v>
      </c>
    </row>
    <row r="118" spans="1:15" ht="15.75" x14ac:dyDescent="0.25">
      <c r="A118" s="159"/>
      <c r="B118" s="379" t="s">
        <v>290</v>
      </c>
      <c r="C118" s="361" t="s">
        <v>291</v>
      </c>
      <c r="D118" s="327">
        <f>SUM(E118:G118)</f>
        <v>182852</v>
      </c>
      <c r="E118" s="319">
        <f>'[1]9. Vzdelávanie'!$E$38</f>
        <v>182852</v>
      </c>
      <c r="F118" s="319">
        <f>'[1]9. Vzdelávanie'!$F$38</f>
        <v>0</v>
      </c>
      <c r="G118" s="320">
        <f>'[1]9. Vzdelávanie'!$G$38</f>
        <v>0</v>
      </c>
      <c r="H118" s="318">
        <f>SUM(I118:K118)</f>
        <v>39686</v>
      </c>
      <c r="I118" s="316">
        <f>'[1]9. Vzdelávanie'!$H$38</f>
        <v>39686</v>
      </c>
      <c r="J118" s="316">
        <f>'[1]9. Vzdelávanie'!$I$38</f>
        <v>0</v>
      </c>
      <c r="K118" s="317">
        <f>'[1]9. Vzdelávanie'!$J$38</f>
        <v>0</v>
      </c>
      <c r="L118" s="318">
        <f>SUM(M118:O118)</f>
        <v>222538</v>
      </c>
      <c r="M118" s="316">
        <f>'[1]9. Vzdelávanie'!$K$38</f>
        <v>222538</v>
      </c>
      <c r="N118" s="316">
        <f>'[1]9. Vzdelávanie'!$L$38</f>
        <v>0</v>
      </c>
      <c r="O118" s="317">
        <f>'[1]9. Vzdelávanie'!$M$38</f>
        <v>0</v>
      </c>
    </row>
    <row r="119" spans="1:15" ht="15" x14ac:dyDescent="0.25">
      <c r="A119" s="159"/>
      <c r="B119" s="379" t="s">
        <v>292</v>
      </c>
      <c r="C119" s="380" t="s">
        <v>293</v>
      </c>
      <c r="D119" s="327">
        <f>SUM(E119:G119)</f>
        <v>294430</v>
      </c>
      <c r="E119" s="319">
        <f>'[1]9. Vzdelávanie'!$E$52</f>
        <v>294430</v>
      </c>
      <c r="F119" s="319">
        <f>'[1]9. Vzdelávanie'!$F$52</f>
        <v>0</v>
      </c>
      <c r="G119" s="320">
        <f>'[1]9. Vzdelávanie'!$G$52</f>
        <v>0</v>
      </c>
      <c r="H119" s="318">
        <f>SUM(I119:K119)</f>
        <v>7735</v>
      </c>
      <c r="I119" s="316">
        <f>'[1]9. Vzdelávanie'!$H$52</f>
        <v>7735</v>
      </c>
      <c r="J119" s="316">
        <f>'[1]9. Vzdelávanie'!$I$52</f>
        <v>0</v>
      </c>
      <c r="K119" s="317">
        <f>'[1]9. Vzdelávanie'!$J$52</f>
        <v>0</v>
      </c>
      <c r="L119" s="318">
        <f>SUM(M119:O119)</f>
        <v>302165</v>
      </c>
      <c r="M119" s="316">
        <f>'[1]9. Vzdelávanie'!$K$52</f>
        <v>302165</v>
      </c>
      <c r="N119" s="316">
        <f>'[1]9. Vzdelávanie'!$L$52</f>
        <v>0</v>
      </c>
      <c r="O119" s="317">
        <f>'[1]9. Vzdelávanie'!$M$52</f>
        <v>0</v>
      </c>
    </row>
    <row r="120" spans="1:15" ht="15.75" thickBot="1" x14ac:dyDescent="0.3">
      <c r="A120" s="159"/>
      <c r="B120" s="381" t="s">
        <v>294</v>
      </c>
      <c r="C120" s="382" t="s">
        <v>418</v>
      </c>
      <c r="D120" s="341">
        <f>SUM(E120:G120)</f>
        <v>0</v>
      </c>
      <c r="E120" s="342">
        <f>'[1]9. Vzdelávanie'!$E$53</f>
        <v>0</v>
      </c>
      <c r="F120" s="342">
        <f>'[1]9. Vzdelávanie'!$F$53</f>
        <v>0</v>
      </c>
      <c r="G120" s="343">
        <f>'[1]9. Vzdelávanie'!$G$53</f>
        <v>0</v>
      </c>
      <c r="H120" s="324">
        <f>SUM(I120:K120)</f>
        <v>0</v>
      </c>
      <c r="I120" s="325">
        <f>'[1]9. Vzdelávanie'!$H$53</f>
        <v>0</v>
      </c>
      <c r="J120" s="325">
        <f>'[1]9. Vzdelávanie'!$I$53</f>
        <v>0</v>
      </c>
      <c r="K120" s="326">
        <f>'[1]9. Vzdelávanie'!$J$53</f>
        <v>0</v>
      </c>
      <c r="L120" s="324">
        <f>SUM(M120:O120)</f>
        <v>0</v>
      </c>
      <c r="M120" s="325">
        <f>'[1]9. Vzdelávanie'!$K$53</f>
        <v>0</v>
      </c>
      <c r="N120" s="325">
        <f>'[1]9. Vzdelávanie'!$L$53</f>
        <v>0</v>
      </c>
      <c r="O120" s="326">
        <f>'[1]9. Vzdelávanie'!$M$53</f>
        <v>0</v>
      </c>
    </row>
    <row r="121" spans="1:15" s="158" customFormat="1" ht="15.75" x14ac:dyDescent="0.25">
      <c r="A121" s="160"/>
      <c r="B121" s="364" t="s">
        <v>296</v>
      </c>
      <c r="C121" s="383"/>
      <c r="D121" s="344">
        <f t="shared" ref="D121:K121" si="74">D122+D123+D130</f>
        <v>350350</v>
      </c>
      <c r="E121" s="345">
        <f t="shared" si="74"/>
        <v>333850</v>
      </c>
      <c r="F121" s="345">
        <f t="shared" si="74"/>
        <v>16500</v>
      </c>
      <c r="G121" s="346">
        <f t="shared" si="74"/>
        <v>0</v>
      </c>
      <c r="H121" s="314">
        <f t="shared" si="74"/>
        <v>500</v>
      </c>
      <c r="I121" s="312">
        <f t="shared" si="74"/>
        <v>-20000</v>
      </c>
      <c r="J121" s="312">
        <f t="shared" si="74"/>
        <v>20500</v>
      </c>
      <c r="K121" s="313">
        <f t="shared" si="74"/>
        <v>0</v>
      </c>
      <c r="L121" s="311">
        <f t="shared" ref="L121:O121" si="75">L122+L123+L130</f>
        <v>350850</v>
      </c>
      <c r="M121" s="312">
        <f t="shared" si="75"/>
        <v>313850</v>
      </c>
      <c r="N121" s="312">
        <f t="shared" si="75"/>
        <v>37000</v>
      </c>
      <c r="O121" s="313">
        <f t="shared" si="75"/>
        <v>0</v>
      </c>
    </row>
    <row r="122" spans="1:15" ht="16.5" x14ac:dyDescent="0.3">
      <c r="A122" s="156"/>
      <c r="B122" s="374" t="s">
        <v>297</v>
      </c>
      <c r="C122" s="367" t="s">
        <v>298</v>
      </c>
      <c r="D122" s="327">
        <f>SUM(E122:G122)</f>
        <v>21000</v>
      </c>
      <c r="E122" s="319">
        <f>'[1]10. Šport'!$E$4</f>
        <v>21000</v>
      </c>
      <c r="F122" s="319">
        <f>'[1]10. Šport'!$F$4</f>
        <v>0</v>
      </c>
      <c r="G122" s="320">
        <f>'[1]10. Šport'!$G$4</f>
        <v>0</v>
      </c>
      <c r="H122" s="318">
        <f>SUM(I122:K122)</f>
        <v>0</v>
      </c>
      <c r="I122" s="316">
        <f>'[1]10. Šport'!$H$4</f>
        <v>0</v>
      </c>
      <c r="J122" s="316">
        <f>'[1]10. Šport'!$I$4</f>
        <v>0</v>
      </c>
      <c r="K122" s="317">
        <f>'[1]10. Šport'!$J$4</f>
        <v>0</v>
      </c>
      <c r="L122" s="315">
        <f>SUM(M122:O122)</f>
        <v>21000</v>
      </c>
      <c r="M122" s="316">
        <f>'[1]10. Šport'!$K$4</f>
        <v>21000</v>
      </c>
      <c r="N122" s="316">
        <f>'[1]10. Šport'!$L$4</f>
        <v>0</v>
      </c>
      <c r="O122" s="317">
        <f>'[1]10. Šport'!$M$4</f>
        <v>0</v>
      </c>
    </row>
    <row r="123" spans="1:15" ht="15.75" x14ac:dyDescent="0.25">
      <c r="A123" s="156"/>
      <c r="B123" s="374" t="s">
        <v>299</v>
      </c>
      <c r="C123" s="361" t="s">
        <v>300</v>
      </c>
      <c r="D123" s="327">
        <f>SUM(D124:D129)</f>
        <v>247350</v>
      </c>
      <c r="E123" s="319">
        <f>SUM(E124:E129)</f>
        <v>230850</v>
      </c>
      <c r="F123" s="319">
        <f>SUM(F124:F129)</f>
        <v>16500</v>
      </c>
      <c r="G123" s="320">
        <f>SUM(G124:G129)</f>
        <v>0</v>
      </c>
      <c r="H123" s="318">
        <f t="shared" ref="H123" si="76">SUM(H124:H129)</f>
        <v>500</v>
      </c>
      <c r="I123" s="316">
        <f t="shared" ref="I123:O123" si="77">SUM(I124:I129)</f>
        <v>-20000</v>
      </c>
      <c r="J123" s="316">
        <f t="shared" si="77"/>
        <v>20500</v>
      </c>
      <c r="K123" s="316">
        <f t="shared" si="77"/>
        <v>0</v>
      </c>
      <c r="L123" s="316">
        <f t="shared" si="77"/>
        <v>247850</v>
      </c>
      <c r="M123" s="316">
        <f t="shared" si="77"/>
        <v>210850</v>
      </c>
      <c r="N123" s="316">
        <f t="shared" si="77"/>
        <v>37000</v>
      </c>
      <c r="O123" s="316">
        <f t="shared" si="77"/>
        <v>0</v>
      </c>
    </row>
    <row r="124" spans="1:15" ht="15.75" x14ac:dyDescent="0.25">
      <c r="A124" s="156"/>
      <c r="B124" s="359">
        <v>1</v>
      </c>
      <c r="C124" s="361" t="s">
        <v>301</v>
      </c>
      <c r="D124" s="327">
        <f t="shared" ref="D124:D130" si="78">SUM(E124:G124)</f>
        <v>52200</v>
      </c>
      <c r="E124" s="319">
        <f>'[1]10. Šport'!$E$8</f>
        <v>52200</v>
      </c>
      <c r="F124" s="319">
        <f>'[1]10. Šport'!$F$8</f>
        <v>0</v>
      </c>
      <c r="G124" s="320">
        <f>'[1]10. Šport'!$G$8</f>
        <v>0</v>
      </c>
      <c r="H124" s="318">
        <f t="shared" ref="H124:H130" si="79">SUM(I124:K124)</f>
        <v>0</v>
      </c>
      <c r="I124" s="316">
        <f>'[1]10. Šport'!$H$8</f>
        <v>0</v>
      </c>
      <c r="J124" s="316">
        <f>'[1]10. Šport'!$I$8</f>
        <v>0</v>
      </c>
      <c r="K124" s="317">
        <f>'[1]10. Šport'!$J$8</f>
        <v>0</v>
      </c>
      <c r="L124" s="315">
        <f t="shared" ref="L124:L129" si="80">SUM(M124:O124)</f>
        <v>52200</v>
      </c>
      <c r="M124" s="316">
        <f>'[1]10. Šport'!$K$8</f>
        <v>52200</v>
      </c>
      <c r="N124" s="316">
        <f>'[1]10. Šport'!$L$8</f>
        <v>0</v>
      </c>
      <c r="O124" s="317">
        <f>'[1]10. Šport'!$M$8</f>
        <v>0</v>
      </c>
    </row>
    <row r="125" spans="1:15" ht="15.75" x14ac:dyDescent="0.25">
      <c r="A125" s="156"/>
      <c r="B125" s="359">
        <v>2</v>
      </c>
      <c r="C125" s="361" t="s">
        <v>302</v>
      </c>
      <c r="D125" s="327">
        <f t="shared" si="78"/>
        <v>75700</v>
      </c>
      <c r="E125" s="319">
        <f>'[1]10. Šport'!$E$24</f>
        <v>59200</v>
      </c>
      <c r="F125" s="319">
        <f>'[1]10. Šport'!$F$24</f>
        <v>16500</v>
      </c>
      <c r="G125" s="320">
        <f>'[1]10. Šport'!$G$24</f>
        <v>0</v>
      </c>
      <c r="H125" s="318">
        <f t="shared" si="79"/>
        <v>500</v>
      </c>
      <c r="I125" s="316">
        <f>'[1]10. Šport'!$H$24</f>
        <v>-20000</v>
      </c>
      <c r="J125" s="316">
        <f>'[1]10. Šport'!$I$24</f>
        <v>20500</v>
      </c>
      <c r="K125" s="317">
        <f>'[1]10. Šport'!$J$24</f>
        <v>0</v>
      </c>
      <c r="L125" s="315">
        <f t="shared" si="80"/>
        <v>76200</v>
      </c>
      <c r="M125" s="316">
        <f>'[1]10. Šport'!$K$24</f>
        <v>39200</v>
      </c>
      <c r="N125" s="316">
        <f>'[1]10. Šport'!$L$24</f>
        <v>37000</v>
      </c>
      <c r="O125" s="317">
        <f>'[1]10. Šport'!$M$24</f>
        <v>0</v>
      </c>
    </row>
    <row r="126" spans="1:15" ht="15.75" x14ac:dyDescent="0.25">
      <c r="A126" s="156"/>
      <c r="B126" s="359">
        <v>3</v>
      </c>
      <c r="C126" s="361" t="s">
        <v>303</v>
      </c>
      <c r="D126" s="327">
        <f t="shared" si="78"/>
        <v>19600</v>
      </c>
      <c r="E126" s="319">
        <f>'[1]10. Šport'!$E$34</f>
        <v>19600</v>
      </c>
      <c r="F126" s="319">
        <f>'[1]10. Šport'!$F$34</f>
        <v>0</v>
      </c>
      <c r="G126" s="320">
        <f>'[1]10. Šport'!$G$34</f>
        <v>0</v>
      </c>
      <c r="H126" s="318">
        <f t="shared" si="79"/>
        <v>0</v>
      </c>
      <c r="I126" s="316">
        <f>'[1]10. Šport'!$H$34</f>
        <v>0</v>
      </c>
      <c r="J126" s="316">
        <f>'[1]10. Šport'!$I$34</f>
        <v>0</v>
      </c>
      <c r="K126" s="317">
        <f>'[1]10. Šport'!$J$34</f>
        <v>0</v>
      </c>
      <c r="L126" s="315">
        <f t="shared" si="80"/>
        <v>19600</v>
      </c>
      <c r="M126" s="316">
        <f>'[1]10. Šport'!$K$34</f>
        <v>19600</v>
      </c>
      <c r="N126" s="316">
        <f>'[1]10. Šport'!$L$34</f>
        <v>0</v>
      </c>
      <c r="O126" s="317">
        <f>'[1]10. Šport'!$M$34</f>
        <v>0</v>
      </c>
    </row>
    <row r="127" spans="1:15" ht="15.75" x14ac:dyDescent="0.25">
      <c r="A127" s="156"/>
      <c r="B127" s="359">
        <v>4</v>
      </c>
      <c r="C127" s="361" t="s">
        <v>304</v>
      </c>
      <c r="D127" s="327">
        <f t="shared" si="78"/>
        <v>94100</v>
      </c>
      <c r="E127" s="319">
        <f>'[1]10. Šport'!$E$41</f>
        <v>94100</v>
      </c>
      <c r="F127" s="319">
        <f>'[1]10. Šport'!$F$41</f>
        <v>0</v>
      </c>
      <c r="G127" s="320">
        <f>'[1]10. Šport'!$G$41</f>
        <v>0</v>
      </c>
      <c r="H127" s="318">
        <f t="shared" si="79"/>
        <v>0</v>
      </c>
      <c r="I127" s="316">
        <f>'[1]10. Šport'!$H$41</f>
        <v>0</v>
      </c>
      <c r="J127" s="316">
        <f>'[1]10. Šport'!$I$41</f>
        <v>0</v>
      </c>
      <c r="K127" s="317">
        <f>'[1]10. Šport'!$J$41</f>
        <v>0</v>
      </c>
      <c r="L127" s="315">
        <f t="shared" si="80"/>
        <v>94100</v>
      </c>
      <c r="M127" s="316">
        <f>'[1]10. Šport'!$K$41</f>
        <v>94100</v>
      </c>
      <c r="N127" s="316">
        <f>'[1]10. Šport'!$L$41</f>
        <v>0</v>
      </c>
      <c r="O127" s="317">
        <f>'[1]10. Šport'!$M$41</f>
        <v>0</v>
      </c>
    </row>
    <row r="128" spans="1:15" ht="15.75" x14ac:dyDescent="0.25">
      <c r="A128" s="156"/>
      <c r="B128" s="359">
        <v>5</v>
      </c>
      <c r="C128" s="361" t="s">
        <v>305</v>
      </c>
      <c r="D128" s="327">
        <f t="shared" si="78"/>
        <v>4350</v>
      </c>
      <c r="E128" s="319">
        <f>'[1]10. Šport'!$E$53</f>
        <v>4350</v>
      </c>
      <c r="F128" s="319">
        <f>'[1]10. Šport'!$F$53</f>
        <v>0</v>
      </c>
      <c r="G128" s="320">
        <f>'[1]10. Šport'!$G$53</f>
        <v>0</v>
      </c>
      <c r="H128" s="318">
        <f t="shared" si="79"/>
        <v>0</v>
      </c>
      <c r="I128" s="316">
        <f>'[1]10. Šport'!$H$53</f>
        <v>0</v>
      </c>
      <c r="J128" s="316">
        <f>'[1]10. Šport'!$I$53</f>
        <v>0</v>
      </c>
      <c r="K128" s="317">
        <f>'[1]10. Šport'!$J$53</f>
        <v>0</v>
      </c>
      <c r="L128" s="315">
        <f t="shared" si="80"/>
        <v>4350</v>
      </c>
      <c r="M128" s="316">
        <f>'[1]10. Šport'!$K$53</f>
        <v>4350</v>
      </c>
      <c r="N128" s="316">
        <f>'[1]10. Šport'!$L$53</f>
        <v>0</v>
      </c>
      <c r="O128" s="317">
        <f>'[1]10. Šport'!$M$53</f>
        <v>0</v>
      </c>
    </row>
    <row r="129" spans="1:15" ht="15.75" x14ac:dyDescent="0.25">
      <c r="A129" s="156"/>
      <c r="B129" s="384">
        <v>6</v>
      </c>
      <c r="C129" s="385" t="s">
        <v>386</v>
      </c>
      <c r="D129" s="327">
        <f t="shared" si="78"/>
        <v>1400</v>
      </c>
      <c r="E129" s="319">
        <f>'[1]10. Šport'!$E$60</f>
        <v>1400</v>
      </c>
      <c r="F129" s="319">
        <f>'[1]10. Šport'!$F$60</f>
        <v>0</v>
      </c>
      <c r="G129" s="320">
        <f>'[1]10. Šport'!$G$60</f>
        <v>0</v>
      </c>
      <c r="H129" s="318">
        <f t="shared" si="79"/>
        <v>0</v>
      </c>
      <c r="I129" s="321">
        <f>'[1]10. Šport'!$H$60</f>
        <v>0</v>
      </c>
      <c r="J129" s="321">
        <f>'[1]10. Šport'!$I$60</f>
        <v>0</v>
      </c>
      <c r="K129" s="322">
        <f>'[1]10. Šport'!$J$60</f>
        <v>0</v>
      </c>
      <c r="L129" s="315">
        <f t="shared" si="80"/>
        <v>1400</v>
      </c>
      <c r="M129" s="321">
        <f>'[1]10. Šport'!$K$60</f>
        <v>1400</v>
      </c>
      <c r="N129" s="321">
        <f>'[1]10. Šport'!$L$60</f>
        <v>0</v>
      </c>
      <c r="O129" s="322">
        <f>'[1]10. Šport'!$M$60</f>
        <v>0</v>
      </c>
    </row>
    <row r="130" spans="1:15" ht="17.25" thickBot="1" x14ac:dyDescent="0.35">
      <c r="A130" s="156"/>
      <c r="B130" s="368" t="s">
        <v>306</v>
      </c>
      <c r="C130" s="369" t="s">
        <v>307</v>
      </c>
      <c r="D130" s="341">
        <f t="shared" si="78"/>
        <v>82000</v>
      </c>
      <c r="E130" s="342">
        <f>'[1]10. Šport'!$E$65</f>
        <v>82000</v>
      </c>
      <c r="F130" s="342">
        <f>'[1]10. Šport'!$F$65</f>
        <v>0</v>
      </c>
      <c r="G130" s="343">
        <f>'[1]10. Šport'!$G$65</f>
        <v>0</v>
      </c>
      <c r="H130" s="324">
        <f t="shared" si="79"/>
        <v>0</v>
      </c>
      <c r="I130" s="325">
        <f>'[1]10. Šport'!$H$65</f>
        <v>0</v>
      </c>
      <c r="J130" s="325">
        <f>'[1]10. Šport'!$I$65</f>
        <v>0</v>
      </c>
      <c r="K130" s="326">
        <f>'[1]10. Šport'!$J$65</f>
        <v>0</v>
      </c>
      <c r="L130" s="328">
        <f>SUM(M130:O130)</f>
        <v>82000</v>
      </c>
      <c r="M130" s="325">
        <f>'[1]10. Šport'!$K$65</f>
        <v>82000</v>
      </c>
      <c r="N130" s="325">
        <f>'[1]10. Šport'!$L$65</f>
        <v>0</v>
      </c>
      <c r="O130" s="326">
        <f>'[1]10. Šport'!$M$65</f>
        <v>0</v>
      </c>
    </row>
    <row r="131" spans="1:15" s="158" customFormat="1" ht="15.75" x14ac:dyDescent="0.25">
      <c r="B131" s="364" t="s">
        <v>308</v>
      </c>
      <c r="C131" s="383"/>
      <c r="D131" s="344">
        <f t="shared" ref="D131:G131" si="81">D132+D133+D138+D139</f>
        <v>695950</v>
      </c>
      <c r="E131" s="345">
        <f t="shared" si="81"/>
        <v>601450</v>
      </c>
      <c r="F131" s="345">
        <f t="shared" si="81"/>
        <v>94500</v>
      </c>
      <c r="G131" s="346">
        <f t="shared" si="81"/>
        <v>0</v>
      </c>
      <c r="H131" s="314">
        <f>H132+H133+H139+H138</f>
        <v>-72000</v>
      </c>
      <c r="I131" s="312">
        <f>I132+I133+I138+I139</f>
        <v>3000</v>
      </c>
      <c r="J131" s="312">
        <f>J132+J133+J138+J139</f>
        <v>-75000</v>
      </c>
      <c r="K131" s="313">
        <f>K132+K133+K138+K139</f>
        <v>0</v>
      </c>
      <c r="L131" s="314">
        <f>L132+L133+L139+L138</f>
        <v>623950</v>
      </c>
      <c r="M131" s="312">
        <f>M132+M133+M138+M139</f>
        <v>604450</v>
      </c>
      <c r="N131" s="312">
        <f>N132+N133+N138+N139</f>
        <v>19500</v>
      </c>
      <c r="O131" s="313">
        <f>O132+O133+O138+O139</f>
        <v>0</v>
      </c>
    </row>
    <row r="132" spans="1:15" ht="16.5" x14ac:dyDescent="0.3">
      <c r="A132" s="156"/>
      <c r="B132" s="374" t="s">
        <v>309</v>
      </c>
      <c r="C132" s="367" t="s">
        <v>310</v>
      </c>
      <c r="D132" s="327">
        <f>SUM(E132:G132)</f>
        <v>6500</v>
      </c>
      <c r="E132" s="319">
        <f>'[1]11. Kultúra'!$E$4</f>
        <v>6500</v>
      </c>
      <c r="F132" s="319">
        <f>'[1]11. Kultúra'!$F$4</f>
        <v>0</v>
      </c>
      <c r="G132" s="320">
        <f>'[1]11. Kultúra'!$G$4</f>
        <v>0</v>
      </c>
      <c r="H132" s="318">
        <f>SUM(I132:K132)</f>
        <v>0</v>
      </c>
      <c r="I132" s="316">
        <f>'[1]11. Kultúra'!$H$4</f>
        <v>0</v>
      </c>
      <c r="J132" s="316">
        <f>'[1]11. Kultúra'!$I$4</f>
        <v>0</v>
      </c>
      <c r="K132" s="317">
        <f>'[1]11. Kultúra'!$J$4</f>
        <v>0</v>
      </c>
      <c r="L132" s="318">
        <f>SUM(M132:O132)</f>
        <v>6500</v>
      </c>
      <c r="M132" s="316">
        <f>'[1]11. Kultúra'!$K$4</f>
        <v>6500</v>
      </c>
      <c r="N132" s="316">
        <f>'[1]11. Kultúra'!$L$4</f>
        <v>0</v>
      </c>
      <c r="O132" s="317">
        <f>'[1]11. Kultúra'!$M$4</f>
        <v>0</v>
      </c>
    </row>
    <row r="133" spans="1:15" ht="15.75" x14ac:dyDescent="0.25">
      <c r="A133" s="156"/>
      <c r="B133" s="374" t="s">
        <v>311</v>
      </c>
      <c r="C133" s="361" t="s">
        <v>312</v>
      </c>
      <c r="D133" s="327">
        <f t="shared" ref="D133:O133" si="82">SUM(D134:D137)</f>
        <v>681950</v>
      </c>
      <c r="E133" s="319">
        <f t="shared" si="82"/>
        <v>587450</v>
      </c>
      <c r="F133" s="319">
        <f t="shared" si="82"/>
        <v>94500</v>
      </c>
      <c r="G133" s="320">
        <f t="shared" si="82"/>
        <v>0</v>
      </c>
      <c r="H133" s="318">
        <f t="shared" si="82"/>
        <v>-72000</v>
      </c>
      <c r="I133" s="316">
        <f t="shared" si="82"/>
        <v>3000</v>
      </c>
      <c r="J133" s="316">
        <f t="shared" si="82"/>
        <v>-75000</v>
      </c>
      <c r="K133" s="317">
        <f t="shared" si="82"/>
        <v>0</v>
      </c>
      <c r="L133" s="318">
        <f t="shared" si="82"/>
        <v>609950</v>
      </c>
      <c r="M133" s="316">
        <f t="shared" si="82"/>
        <v>590450</v>
      </c>
      <c r="N133" s="316">
        <f t="shared" si="82"/>
        <v>19500</v>
      </c>
      <c r="O133" s="317">
        <f t="shared" si="82"/>
        <v>0</v>
      </c>
    </row>
    <row r="134" spans="1:15" ht="15.75" x14ac:dyDescent="0.25">
      <c r="A134" s="156"/>
      <c r="B134" s="359">
        <v>1</v>
      </c>
      <c r="C134" s="361" t="s">
        <v>313</v>
      </c>
      <c r="D134" s="327">
        <f t="shared" ref="D134:D139" si="83">SUM(E134:G134)</f>
        <v>117500</v>
      </c>
      <c r="E134" s="319">
        <f>'[1]11. Kultúra'!$E$16</f>
        <v>117500</v>
      </c>
      <c r="F134" s="319">
        <f>'[1]11. Kultúra'!$F$16</f>
        <v>0</v>
      </c>
      <c r="G134" s="320">
        <f>'[1]11. Kultúra'!$G$16</f>
        <v>0</v>
      </c>
      <c r="H134" s="318">
        <f t="shared" ref="H134:H139" si="84">SUM(I134:K134)</f>
        <v>3000</v>
      </c>
      <c r="I134" s="316">
        <f>'[1]11. Kultúra'!$H$16</f>
        <v>3000</v>
      </c>
      <c r="J134" s="316">
        <f>'[1]11. Kultúra'!$I$16</f>
        <v>0</v>
      </c>
      <c r="K134" s="317">
        <f>'[1]11. Kultúra'!$J$16</f>
        <v>0</v>
      </c>
      <c r="L134" s="318">
        <f t="shared" ref="L134:L139" si="85">SUM(M134:O134)</f>
        <v>120500</v>
      </c>
      <c r="M134" s="316">
        <f>'[1]11. Kultúra'!$K$16</f>
        <v>120500</v>
      </c>
      <c r="N134" s="316">
        <f>'[1]11. Kultúra'!$L$16</f>
        <v>0</v>
      </c>
      <c r="O134" s="317">
        <f>'[1]11. Kultúra'!$M$16</f>
        <v>0</v>
      </c>
    </row>
    <row r="135" spans="1:15" ht="15.75" x14ac:dyDescent="0.25">
      <c r="A135" s="156"/>
      <c r="B135" s="359">
        <v>2</v>
      </c>
      <c r="C135" s="361" t="s">
        <v>314</v>
      </c>
      <c r="D135" s="327">
        <f t="shared" si="83"/>
        <v>5450</v>
      </c>
      <c r="E135" s="319">
        <f>'[1]11. Kultúra'!$E$23</f>
        <v>5450</v>
      </c>
      <c r="F135" s="319">
        <f>'[1]11. Kultúra'!$F$23</f>
        <v>0</v>
      </c>
      <c r="G135" s="320">
        <f>'[1]11. Kultúra'!$G$23</f>
        <v>0</v>
      </c>
      <c r="H135" s="318">
        <f t="shared" si="84"/>
        <v>0</v>
      </c>
      <c r="I135" s="316">
        <f>'[1]11. Kultúra'!$H$23</f>
        <v>0</v>
      </c>
      <c r="J135" s="316">
        <f>'[1]11. Kultúra'!$I$23</f>
        <v>0</v>
      </c>
      <c r="K135" s="317">
        <f>'[1]11. Kultúra'!$J$23</f>
        <v>0</v>
      </c>
      <c r="L135" s="318">
        <f t="shared" si="85"/>
        <v>5450</v>
      </c>
      <c r="M135" s="316">
        <f>'[1]11. Kultúra'!$K$23</f>
        <v>5450</v>
      </c>
      <c r="N135" s="316">
        <f>'[1]11. Kultúra'!$L$23</f>
        <v>0</v>
      </c>
      <c r="O135" s="317">
        <f>'[1]11. Kultúra'!$M$23</f>
        <v>0</v>
      </c>
    </row>
    <row r="136" spans="1:15" ht="15.75" x14ac:dyDescent="0.25">
      <c r="A136" s="156"/>
      <c r="B136" s="359">
        <v>3</v>
      </c>
      <c r="C136" s="361" t="s">
        <v>315</v>
      </c>
      <c r="D136" s="327">
        <f t="shared" si="83"/>
        <v>543280</v>
      </c>
      <c r="E136" s="319">
        <f>'[1]11. Kultúra'!$E$33</f>
        <v>448780</v>
      </c>
      <c r="F136" s="319">
        <f>'[1]11. Kultúra'!$F$33</f>
        <v>94500</v>
      </c>
      <c r="G136" s="320">
        <f>'[1]11. Kultúra'!$G$33</f>
        <v>0</v>
      </c>
      <c r="H136" s="318">
        <f t="shared" si="84"/>
        <v>-75000</v>
      </c>
      <c r="I136" s="316">
        <f>'[1]11. Kultúra'!$H$33</f>
        <v>0</v>
      </c>
      <c r="J136" s="316">
        <f>'[1]11. Kultúra'!$I$33</f>
        <v>-75000</v>
      </c>
      <c r="K136" s="317">
        <f>'[1]11. Kultúra'!$J$33</f>
        <v>0</v>
      </c>
      <c r="L136" s="318">
        <f t="shared" si="85"/>
        <v>468280</v>
      </c>
      <c r="M136" s="316">
        <f>'[1]11. Kultúra'!$K$33</f>
        <v>448780</v>
      </c>
      <c r="N136" s="316">
        <f>'[1]11. Kultúra'!$L$33</f>
        <v>19500</v>
      </c>
      <c r="O136" s="317">
        <f>'[1]11. Kultúra'!$M$33</f>
        <v>0</v>
      </c>
    </row>
    <row r="137" spans="1:15" ht="15.75" x14ac:dyDescent="0.25">
      <c r="A137" s="156"/>
      <c r="B137" s="359">
        <v>4</v>
      </c>
      <c r="C137" s="361" t="s">
        <v>316</v>
      </c>
      <c r="D137" s="327">
        <f t="shared" si="83"/>
        <v>15720</v>
      </c>
      <c r="E137" s="319">
        <f>'[1]11. Kultúra'!$E$97</f>
        <v>15720</v>
      </c>
      <c r="F137" s="319">
        <f>'[1]11. Kultúra'!$F$97</f>
        <v>0</v>
      </c>
      <c r="G137" s="320">
        <f>'[1]11. Kultúra'!$G$97</f>
        <v>0</v>
      </c>
      <c r="H137" s="318">
        <f t="shared" si="84"/>
        <v>0</v>
      </c>
      <c r="I137" s="316">
        <f>'[1]11. Kultúra'!$H$97</f>
        <v>0</v>
      </c>
      <c r="J137" s="316">
        <f>'[1]11. Kultúra'!$I$97</f>
        <v>0</v>
      </c>
      <c r="K137" s="317">
        <f>'[1]11. Kultúra'!$J$97</f>
        <v>0</v>
      </c>
      <c r="L137" s="318">
        <f t="shared" si="85"/>
        <v>15720</v>
      </c>
      <c r="M137" s="316">
        <f>'[1]11. Kultúra'!$K$97</f>
        <v>15720</v>
      </c>
      <c r="N137" s="316">
        <f>'[1]11. Kultúra'!$L$97</f>
        <v>0</v>
      </c>
      <c r="O137" s="317">
        <f>'[1]11. Kultúra'!$M$97</f>
        <v>0</v>
      </c>
    </row>
    <row r="138" spans="1:15" ht="15.75" x14ac:dyDescent="0.25">
      <c r="A138" s="156"/>
      <c r="B138" s="374" t="s">
        <v>317</v>
      </c>
      <c r="C138" s="361" t="s">
        <v>318</v>
      </c>
      <c r="D138" s="327">
        <f t="shared" si="83"/>
        <v>2500</v>
      </c>
      <c r="E138" s="319">
        <f>'[1]11. Kultúra'!$E$110</f>
        <v>2500</v>
      </c>
      <c r="F138" s="319">
        <f>'[1]11. Kultúra'!$F$110</f>
        <v>0</v>
      </c>
      <c r="G138" s="320">
        <f>'[1]11. Kultúra'!$G$110</f>
        <v>0</v>
      </c>
      <c r="H138" s="318">
        <f t="shared" si="84"/>
        <v>0</v>
      </c>
      <c r="I138" s="316">
        <f>'[1]11. Kultúra'!$H$110</f>
        <v>0</v>
      </c>
      <c r="J138" s="316">
        <f>'[1]11. Kultúra'!$I$110</f>
        <v>0</v>
      </c>
      <c r="K138" s="317">
        <f>'[1]11. Kultúra'!$J$110</f>
        <v>0</v>
      </c>
      <c r="L138" s="318">
        <f t="shared" si="85"/>
        <v>2500</v>
      </c>
      <c r="M138" s="316">
        <f>'[1]11. Kultúra'!$K$110</f>
        <v>2500</v>
      </c>
      <c r="N138" s="316">
        <f>'[1]11. Kultúra'!$L$110</f>
        <v>0</v>
      </c>
      <c r="O138" s="317">
        <f>'[1]11. Kultúra'!$M$110</f>
        <v>0</v>
      </c>
    </row>
    <row r="139" spans="1:15" ht="16.5" thickBot="1" x14ac:dyDescent="0.3">
      <c r="A139" s="156"/>
      <c r="B139" s="368" t="s">
        <v>319</v>
      </c>
      <c r="C139" s="363" t="s">
        <v>320</v>
      </c>
      <c r="D139" s="341">
        <f t="shared" si="83"/>
        <v>5000</v>
      </c>
      <c r="E139" s="412">
        <f>'[1]11. Kultúra'!$E$113</f>
        <v>5000</v>
      </c>
      <c r="F139" s="412">
        <f>'[1]11. Kultúra'!$F$113</f>
        <v>0</v>
      </c>
      <c r="G139" s="413">
        <f>'[1]11. Kultúra'!$G$113</f>
        <v>0</v>
      </c>
      <c r="H139" s="324">
        <f t="shared" si="84"/>
        <v>0</v>
      </c>
      <c r="I139" s="325">
        <f>'[1]11. Kultúra'!$H$113</f>
        <v>0</v>
      </c>
      <c r="J139" s="325">
        <f>'[1]11. Kultúra'!$I$113</f>
        <v>0</v>
      </c>
      <c r="K139" s="329">
        <f>'[1]11. Kultúra'!$J$113</f>
        <v>0</v>
      </c>
      <c r="L139" s="324">
        <f t="shared" si="85"/>
        <v>5000</v>
      </c>
      <c r="M139" s="325">
        <f>'[1]11. Kultúra'!$K$113</f>
        <v>5000</v>
      </c>
      <c r="N139" s="325">
        <f>'[1]11. Kultúra'!$L$113</f>
        <v>0</v>
      </c>
      <c r="O139" s="329">
        <f>'[1]11. Kultúra'!$M$113</f>
        <v>0</v>
      </c>
    </row>
    <row r="140" spans="1:15" s="158" customFormat="1" ht="15.75" x14ac:dyDescent="0.25">
      <c r="B140" s="364" t="s">
        <v>321</v>
      </c>
      <c r="C140" s="383"/>
      <c r="D140" s="344">
        <f t="shared" ref="D140:K140" si="86">D141+D146+D147+D148+D149+D150+D151</f>
        <v>382579</v>
      </c>
      <c r="E140" s="345">
        <f t="shared" si="86"/>
        <v>286060</v>
      </c>
      <c r="F140" s="345">
        <f t="shared" si="86"/>
        <v>96519</v>
      </c>
      <c r="G140" s="346">
        <f t="shared" si="86"/>
        <v>0</v>
      </c>
      <c r="H140" s="314">
        <f t="shared" si="86"/>
        <v>0</v>
      </c>
      <c r="I140" s="312">
        <f t="shared" si="86"/>
        <v>0</v>
      </c>
      <c r="J140" s="312">
        <f t="shared" si="86"/>
        <v>0</v>
      </c>
      <c r="K140" s="313">
        <f t="shared" si="86"/>
        <v>0</v>
      </c>
      <c r="L140" s="314">
        <f t="shared" ref="L140:O140" si="87">L141+L146+L147+L148+L149+L150+L151</f>
        <v>382579</v>
      </c>
      <c r="M140" s="312">
        <f t="shared" si="87"/>
        <v>286060</v>
      </c>
      <c r="N140" s="312">
        <f t="shared" si="87"/>
        <v>96519</v>
      </c>
      <c r="O140" s="313">
        <f t="shared" si="87"/>
        <v>0</v>
      </c>
    </row>
    <row r="141" spans="1:15" ht="15.75" x14ac:dyDescent="0.25">
      <c r="A141" s="156"/>
      <c r="B141" s="374" t="s">
        <v>322</v>
      </c>
      <c r="C141" s="361" t="s">
        <v>323</v>
      </c>
      <c r="D141" s="327">
        <f>SUM(D142:D145)</f>
        <v>234000</v>
      </c>
      <c r="E141" s="319">
        <f>SUM(E142:E145)</f>
        <v>234000</v>
      </c>
      <c r="F141" s="319">
        <f>SUM(F142:F145)</f>
        <v>0</v>
      </c>
      <c r="G141" s="320">
        <f>SUM(G142:G145)</f>
        <v>0</v>
      </c>
      <c r="H141" s="318">
        <f t="shared" ref="H141:K141" si="88">SUM(H142:H145)</f>
        <v>0</v>
      </c>
      <c r="I141" s="316">
        <f t="shared" si="88"/>
        <v>0</v>
      </c>
      <c r="J141" s="316">
        <f t="shared" si="88"/>
        <v>0</v>
      </c>
      <c r="K141" s="317">
        <f t="shared" si="88"/>
        <v>0</v>
      </c>
      <c r="L141" s="318">
        <f t="shared" ref="L141:O141" si="89">SUM(L142:L145)</f>
        <v>234000</v>
      </c>
      <c r="M141" s="316">
        <f t="shared" si="89"/>
        <v>234000</v>
      </c>
      <c r="N141" s="316">
        <f t="shared" si="89"/>
        <v>0</v>
      </c>
      <c r="O141" s="317">
        <f t="shared" si="89"/>
        <v>0</v>
      </c>
    </row>
    <row r="142" spans="1:15" ht="15.75" x14ac:dyDescent="0.25">
      <c r="A142" s="156"/>
      <c r="B142" s="359">
        <v>1</v>
      </c>
      <c r="C142" s="361" t="s">
        <v>324</v>
      </c>
      <c r="D142" s="327">
        <f>SUM(E142:G142)</f>
        <v>227100</v>
      </c>
      <c r="E142" s="319">
        <f>'[1]12. Prostredie pre život'!$E$5</f>
        <v>227100</v>
      </c>
      <c r="F142" s="319">
        <f>'[1]12. Prostredie pre život'!$F$5</f>
        <v>0</v>
      </c>
      <c r="G142" s="320">
        <f>'[1]12. Prostredie pre život'!$G$5</f>
        <v>0</v>
      </c>
      <c r="H142" s="318">
        <f t="shared" ref="H142:H151" si="90">SUM(I142:K142)</f>
        <v>0</v>
      </c>
      <c r="I142" s="316">
        <f>'[1]12. Prostredie pre život'!$H$5</f>
        <v>0</v>
      </c>
      <c r="J142" s="316">
        <f>'[1]12. Prostredie pre život'!$I$5</f>
        <v>0</v>
      </c>
      <c r="K142" s="317">
        <f>'[1]12. Prostredie pre život'!$J$5</f>
        <v>0</v>
      </c>
      <c r="L142" s="318">
        <f t="shared" ref="L142:L151" si="91">SUM(M142:O142)</f>
        <v>227100</v>
      </c>
      <c r="M142" s="316">
        <f>'[1]12. Prostredie pre život'!$K$5</f>
        <v>227100</v>
      </c>
      <c r="N142" s="316">
        <f>'[1]12. Prostredie pre život'!$L$5</f>
        <v>0</v>
      </c>
      <c r="O142" s="317">
        <f>'[1]12. Prostredie pre život'!$M$5</f>
        <v>0</v>
      </c>
    </row>
    <row r="143" spans="1:15" ht="15.75" x14ac:dyDescent="0.25">
      <c r="A143" s="156"/>
      <c r="B143" s="359">
        <v>2</v>
      </c>
      <c r="C143" s="361" t="s">
        <v>325</v>
      </c>
      <c r="D143" s="327">
        <f t="shared" ref="D143:D151" si="92">SUM(E143:G143)</f>
        <v>1000</v>
      </c>
      <c r="E143" s="319">
        <f>'[1]12. Prostredie pre život'!$E$18</f>
        <v>1000</v>
      </c>
      <c r="F143" s="319">
        <f>'[1]12. Prostredie pre život'!$F$18</f>
        <v>0</v>
      </c>
      <c r="G143" s="320">
        <f>'[1]12. Prostredie pre život'!$G$18</f>
        <v>0</v>
      </c>
      <c r="H143" s="318">
        <f t="shared" si="90"/>
        <v>0</v>
      </c>
      <c r="I143" s="316">
        <f>'[1]12. Prostredie pre život'!$H$18</f>
        <v>0</v>
      </c>
      <c r="J143" s="316">
        <f>'[1]12. Prostredie pre život'!$I$18</f>
        <v>0</v>
      </c>
      <c r="K143" s="317">
        <f>'[1]12. Prostredie pre život'!$J$18</f>
        <v>0</v>
      </c>
      <c r="L143" s="318">
        <f t="shared" si="91"/>
        <v>1000</v>
      </c>
      <c r="M143" s="316">
        <f>'[1]12. Prostredie pre život'!$K$18</f>
        <v>1000</v>
      </c>
      <c r="N143" s="316">
        <f>'[1]12. Prostredie pre život'!$L$18</f>
        <v>0</v>
      </c>
      <c r="O143" s="317">
        <f>'[1]12. Prostredie pre život'!$M$18</f>
        <v>0</v>
      </c>
    </row>
    <row r="144" spans="1:15" ht="15.75" x14ac:dyDescent="0.25">
      <c r="A144" s="156"/>
      <c r="B144" s="359">
        <v>3</v>
      </c>
      <c r="C144" s="361" t="s">
        <v>326</v>
      </c>
      <c r="D144" s="327">
        <f t="shared" si="92"/>
        <v>5500</v>
      </c>
      <c r="E144" s="319">
        <f>'[1]12. Prostredie pre život'!$E$20</f>
        <v>5500</v>
      </c>
      <c r="F144" s="319">
        <f>'[1]12. Prostredie pre život'!$F$20</f>
        <v>0</v>
      </c>
      <c r="G144" s="320">
        <f>'[1]12. Prostredie pre život'!$G$20</f>
        <v>0</v>
      </c>
      <c r="H144" s="318">
        <f t="shared" si="90"/>
        <v>0</v>
      </c>
      <c r="I144" s="316">
        <f>'[1]12. Prostredie pre život'!$H$20</f>
        <v>0</v>
      </c>
      <c r="J144" s="316">
        <f>'[1]12. Prostredie pre život'!$I$20</f>
        <v>0</v>
      </c>
      <c r="K144" s="317">
        <f>'[1]12. Prostredie pre život'!$J$20</f>
        <v>0</v>
      </c>
      <c r="L144" s="318">
        <f t="shared" si="91"/>
        <v>5500</v>
      </c>
      <c r="M144" s="316">
        <f>'[1]12. Prostredie pre život'!$K$20</f>
        <v>5500</v>
      </c>
      <c r="N144" s="316">
        <f>'[1]12. Prostredie pre život'!$L$20</f>
        <v>0</v>
      </c>
      <c r="O144" s="317">
        <f>'[1]12. Prostredie pre život'!$M$20</f>
        <v>0</v>
      </c>
    </row>
    <row r="145" spans="1:15" ht="15.75" x14ac:dyDescent="0.25">
      <c r="A145" s="156"/>
      <c r="B145" s="359">
        <v>4</v>
      </c>
      <c r="C145" s="361" t="s">
        <v>327</v>
      </c>
      <c r="D145" s="327">
        <f t="shared" si="92"/>
        <v>400</v>
      </c>
      <c r="E145" s="319">
        <f>'[1]12. Prostredie pre život'!$E$35</f>
        <v>400</v>
      </c>
      <c r="F145" s="319">
        <f>'[1]12. Prostredie pre život'!$F$35</f>
        <v>0</v>
      </c>
      <c r="G145" s="320">
        <f>'[1]12. Prostredie pre život'!$G$35</f>
        <v>0</v>
      </c>
      <c r="H145" s="318">
        <f t="shared" si="90"/>
        <v>0</v>
      </c>
      <c r="I145" s="316">
        <f>'[1]12. Prostredie pre život'!$H$35</f>
        <v>0</v>
      </c>
      <c r="J145" s="316">
        <f>'[1]12. Prostredie pre život'!$I$35</f>
        <v>0</v>
      </c>
      <c r="K145" s="317">
        <f>'[1]12. Prostredie pre život'!$J$35</f>
        <v>0</v>
      </c>
      <c r="L145" s="318">
        <f t="shared" si="91"/>
        <v>400</v>
      </c>
      <c r="M145" s="316">
        <f>'[1]12. Prostredie pre život'!$K$35</f>
        <v>400</v>
      </c>
      <c r="N145" s="316">
        <f>'[1]12. Prostredie pre život'!$L$35</f>
        <v>0</v>
      </c>
      <c r="O145" s="317">
        <f>'[1]12. Prostredie pre život'!$M$35</f>
        <v>0</v>
      </c>
    </row>
    <row r="146" spans="1:15" ht="16.5" x14ac:dyDescent="0.3">
      <c r="A146" s="156"/>
      <c r="B146" s="374" t="s">
        <v>328</v>
      </c>
      <c r="C146" s="367" t="s">
        <v>329</v>
      </c>
      <c r="D146" s="327">
        <f t="shared" si="92"/>
        <v>5000</v>
      </c>
      <c r="E146" s="319">
        <f>'[1]12. Prostredie pre život'!$E$39</f>
        <v>5000</v>
      </c>
      <c r="F146" s="319">
        <f>'[1]12. Prostredie pre život'!$F$39</f>
        <v>0</v>
      </c>
      <c r="G146" s="320">
        <f>'[1]12. Prostredie pre život'!$G$39</f>
        <v>0</v>
      </c>
      <c r="H146" s="318">
        <f t="shared" si="90"/>
        <v>0</v>
      </c>
      <c r="I146" s="316">
        <f>'[1]12. Prostredie pre život'!$H$39</f>
        <v>0</v>
      </c>
      <c r="J146" s="316">
        <f>'[1]12. Prostredie pre život'!$I$39</f>
        <v>0</v>
      </c>
      <c r="K146" s="317">
        <f>'[1]12. Prostredie pre život'!$J$39</f>
        <v>0</v>
      </c>
      <c r="L146" s="318">
        <f t="shared" si="91"/>
        <v>5000</v>
      </c>
      <c r="M146" s="316">
        <f>'[1]12. Prostredie pre život'!$K$39</f>
        <v>5000</v>
      </c>
      <c r="N146" s="316">
        <f>'[1]12. Prostredie pre život'!$L$39</f>
        <v>0</v>
      </c>
      <c r="O146" s="317">
        <f>'[1]12. Prostredie pre život'!$M$39</f>
        <v>0</v>
      </c>
    </row>
    <row r="147" spans="1:15" ht="16.5" x14ac:dyDescent="0.3">
      <c r="A147" s="159"/>
      <c r="B147" s="386" t="s">
        <v>330</v>
      </c>
      <c r="C147" s="367" t="s">
        <v>331</v>
      </c>
      <c r="D147" s="327">
        <f t="shared" si="92"/>
        <v>92839</v>
      </c>
      <c r="E147" s="319">
        <f>'[1]12. Prostredie pre život'!$E$42</f>
        <v>8660</v>
      </c>
      <c r="F147" s="319">
        <f>'[1]12. Prostredie pre život'!$F$42</f>
        <v>84179</v>
      </c>
      <c r="G147" s="320">
        <f>'[1]12. Prostredie pre život'!$G$42</f>
        <v>0</v>
      </c>
      <c r="H147" s="318">
        <f t="shared" si="90"/>
        <v>0</v>
      </c>
      <c r="I147" s="316">
        <f>'[1]12. Prostredie pre život'!$H$42</f>
        <v>0</v>
      </c>
      <c r="J147" s="316">
        <f>'[1]12. Prostredie pre život'!$I$42</f>
        <v>0</v>
      </c>
      <c r="K147" s="317">
        <f>'[1]12. Prostredie pre život'!$J$42</f>
        <v>0</v>
      </c>
      <c r="L147" s="318">
        <f t="shared" si="91"/>
        <v>92839</v>
      </c>
      <c r="M147" s="316">
        <f>'[1]12. Prostredie pre život'!$K$42</f>
        <v>8660</v>
      </c>
      <c r="N147" s="316">
        <f>'[1]12. Prostredie pre život'!$L$42</f>
        <v>84179</v>
      </c>
      <c r="O147" s="317">
        <f>'[1]12. Prostredie pre život'!$M$42</f>
        <v>0</v>
      </c>
    </row>
    <row r="148" spans="1:15" ht="16.5" x14ac:dyDescent="0.3">
      <c r="A148" s="159"/>
      <c r="B148" s="386" t="s">
        <v>332</v>
      </c>
      <c r="C148" s="367" t="s">
        <v>333</v>
      </c>
      <c r="D148" s="327">
        <f t="shared" si="92"/>
        <v>700</v>
      </c>
      <c r="E148" s="319">
        <f>'[1]12. Prostredie pre život'!$E$52</f>
        <v>700</v>
      </c>
      <c r="F148" s="319">
        <f>'[1]12. Prostredie pre život'!$F$52</f>
        <v>0</v>
      </c>
      <c r="G148" s="320">
        <f>'[1]12. Prostredie pre život'!$G$52</f>
        <v>0</v>
      </c>
      <c r="H148" s="318">
        <f t="shared" si="90"/>
        <v>0</v>
      </c>
      <c r="I148" s="316">
        <f>'[1]12. Prostredie pre život'!$H$52</f>
        <v>0</v>
      </c>
      <c r="J148" s="316">
        <f>'[1]12. Prostredie pre život'!$I$52</f>
        <v>0</v>
      </c>
      <c r="K148" s="317">
        <f>'[1]12. Prostredie pre život'!$J$52</f>
        <v>0</v>
      </c>
      <c r="L148" s="318">
        <f t="shared" si="91"/>
        <v>700</v>
      </c>
      <c r="M148" s="316">
        <f>'[1]12. Prostredie pre život'!$K$52</f>
        <v>700</v>
      </c>
      <c r="N148" s="316">
        <f>'[1]12. Prostredie pre život'!$L$52</f>
        <v>0</v>
      </c>
      <c r="O148" s="317">
        <f>'[1]12. Prostredie pre život'!$M$52</f>
        <v>0</v>
      </c>
    </row>
    <row r="149" spans="1:15" ht="16.5" x14ac:dyDescent="0.3">
      <c r="A149" s="159"/>
      <c r="B149" s="386" t="s">
        <v>334</v>
      </c>
      <c r="C149" s="367" t="s">
        <v>335</v>
      </c>
      <c r="D149" s="327">
        <f t="shared" si="92"/>
        <v>27000</v>
      </c>
      <c r="E149" s="319">
        <f>'[1]12. Prostredie pre život'!$E$54</f>
        <v>27000</v>
      </c>
      <c r="F149" s="319">
        <f>'[1]12. Prostredie pre život'!$F$54</f>
        <v>0</v>
      </c>
      <c r="G149" s="320">
        <f>'[1]12. Prostredie pre život'!$G$54</f>
        <v>0</v>
      </c>
      <c r="H149" s="318">
        <f t="shared" si="90"/>
        <v>0</v>
      </c>
      <c r="I149" s="316">
        <f>'[1]12. Prostredie pre život'!$H$54</f>
        <v>0</v>
      </c>
      <c r="J149" s="316">
        <f>'[1]12. Prostredie pre život'!$I$54</f>
        <v>0</v>
      </c>
      <c r="K149" s="317">
        <f>'[1]12. Prostredie pre život'!$J$54</f>
        <v>0</v>
      </c>
      <c r="L149" s="318">
        <f t="shared" si="91"/>
        <v>27000</v>
      </c>
      <c r="M149" s="316">
        <f>'[1]12. Prostredie pre život'!$K$54</f>
        <v>27000</v>
      </c>
      <c r="N149" s="316">
        <f>'[1]12. Prostredie pre život'!$L$54</f>
        <v>0</v>
      </c>
      <c r="O149" s="317">
        <f>'[1]12. Prostredie pre život'!$M$54</f>
        <v>0</v>
      </c>
    </row>
    <row r="150" spans="1:15" ht="16.5" x14ac:dyDescent="0.3">
      <c r="A150" s="159"/>
      <c r="B150" s="387" t="s">
        <v>336</v>
      </c>
      <c r="C150" s="388" t="s">
        <v>337</v>
      </c>
      <c r="D150" s="327">
        <f t="shared" si="92"/>
        <v>18040</v>
      </c>
      <c r="E150" s="319">
        <f>'[1]12. Prostredie pre život'!$E$58</f>
        <v>10700</v>
      </c>
      <c r="F150" s="319">
        <f>'[1]12. Prostredie pre život'!$F$58</f>
        <v>7340</v>
      </c>
      <c r="G150" s="320">
        <f>'[1]12. Prostredie pre život'!$G$58</f>
        <v>0</v>
      </c>
      <c r="H150" s="323">
        <f t="shared" si="90"/>
        <v>0</v>
      </c>
      <c r="I150" s="321">
        <f>'[1]12. Prostredie pre život'!$H$58</f>
        <v>0</v>
      </c>
      <c r="J150" s="321">
        <f>'[1]12. Prostredie pre život'!$I$58</f>
        <v>0</v>
      </c>
      <c r="K150" s="322">
        <f>'[1]12. Prostredie pre život'!$J$58</f>
        <v>0</v>
      </c>
      <c r="L150" s="323">
        <f t="shared" si="91"/>
        <v>18040</v>
      </c>
      <c r="M150" s="321">
        <f>'[1]12. Prostredie pre život'!$K$58</f>
        <v>10700</v>
      </c>
      <c r="N150" s="321">
        <f>'[1]12. Prostredie pre život'!$L$58</f>
        <v>7340</v>
      </c>
      <c r="O150" s="322">
        <f>'[1]12. Prostredie pre život'!$M$58</f>
        <v>0</v>
      </c>
    </row>
    <row r="151" spans="1:15" ht="16.5" thickBot="1" x14ac:dyDescent="0.3">
      <c r="A151" s="159"/>
      <c r="B151" s="389" t="s">
        <v>338</v>
      </c>
      <c r="C151" s="363" t="s">
        <v>419</v>
      </c>
      <c r="D151" s="341">
        <f t="shared" si="92"/>
        <v>5000</v>
      </c>
      <c r="E151" s="342">
        <f>'[1]12. Prostredie pre život'!$E$78</f>
        <v>0</v>
      </c>
      <c r="F151" s="342">
        <f>'[1]12. Prostredie pre život'!$F$78</f>
        <v>5000</v>
      </c>
      <c r="G151" s="343">
        <f>'[1]12. Prostredie pre život'!$G$78</f>
        <v>0</v>
      </c>
      <c r="H151" s="323">
        <f t="shared" si="90"/>
        <v>0</v>
      </c>
      <c r="I151" s="321">
        <f>'[1]12. Prostredie pre život'!$H$78</f>
        <v>0</v>
      </c>
      <c r="J151" s="321">
        <f>'[1]12. Prostredie pre život'!$I$78</f>
        <v>0</v>
      </c>
      <c r="K151" s="322">
        <f>'[1]12. Prostredie pre život'!$J$78</f>
        <v>0</v>
      </c>
      <c r="L151" s="323">
        <f t="shared" si="91"/>
        <v>5000</v>
      </c>
      <c r="M151" s="321">
        <f>'[1]12. Prostredie pre život'!$K$78</f>
        <v>0</v>
      </c>
      <c r="N151" s="321">
        <f>'[1]12. Prostredie pre život'!$L$78</f>
        <v>5000</v>
      </c>
      <c r="O151" s="322">
        <f>'[1]12. Prostredie pre život'!$M$78</f>
        <v>0</v>
      </c>
    </row>
    <row r="152" spans="1:15" s="158" customFormat="1" ht="15.75" x14ac:dyDescent="0.25">
      <c r="A152" s="160"/>
      <c r="B152" s="390" t="s">
        <v>340</v>
      </c>
      <c r="C152" s="391" t="s">
        <v>341</v>
      </c>
      <c r="D152" s="344">
        <f t="shared" ref="D152:K152" si="93">D153+D157+D162+D167+D171+D172+D173+D175+D176</f>
        <v>1663735</v>
      </c>
      <c r="E152" s="345">
        <f t="shared" si="93"/>
        <v>1037735</v>
      </c>
      <c r="F152" s="345">
        <f t="shared" si="93"/>
        <v>320000</v>
      </c>
      <c r="G152" s="485">
        <f t="shared" si="93"/>
        <v>306000</v>
      </c>
      <c r="H152" s="344">
        <f t="shared" si="93"/>
        <v>-13297</v>
      </c>
      <c r="I152" s="345">
        <f t="shared" si="93"/>
        <v>262698</v>
      </c>
      <c r="J152" s="345">
        <f t="shared" si="93"/>
        <v>-227995</v>
      </c>
      <c r="K152" s="346">
        <f t="shared" si="93"/>
        <v>-48000</v>
      </c>
      <c r="L152" s="344">
        <f t="shared" ref="L152:O152" si="94">L153+L157+L162+L167+L171+L172+L173+L175+L176</f>
        <v>1650438</v>
      </c>
      <c r="M152" s="345">
        <f t="shared" si="94"/>
        <v>1300433</v>
      </c>
      <c r="N152" s="345">
        <f t="shared" si="94"/>
        <v>92005</v>
      </c>
      <c r="O152" s="346">
        <f t="shared" si="94"/>
        <v>258000</v>
      </c>
    </row>
    <row r="153" spans="1:15" ht="15.75" x14ac:dyDescent="0.25">
      <c r="A153" s="159"/>
      <c r="B153" s="374" t="s">
        <v>342</v>
      </c>
      <c r="C153" s="361" t="s">
        <v>343</v>
      </c>
      <c r="D153" s="327">
        <f>SUM(D154:D156)</f>
        <v>5200</v>
      </c>
      <c r="E153" s="319">
        <f>SUM(E154:E156)</f>
        <v>5200</v>
      </c>
      <c r="F153" s="319">
        <f>SUM(F154:F156)</f>
        <v>0</v>
      </c>
      <c r="G153" s="350">
        <f>SUM(G154:G156)</f>
        <v>0</v>
      </c>
      <c r="H153" s="327">
        <f t="shared" ref="H153:K153" si="95">SUM(H154:H156)</f>
        <v>0</v>
      </c>
      <c r="I153" s="319">
        <f t="shared" si="95"/>
        <v>0</v>
      </c>
      <c r="J153" s="319">
        <f t="shared" si="95"/>
        <v>0</v>
      </c>
      <c r="K153" s="320">
        <f t="shared" si="95"/>
        <v>0</v>
      </c>
      <c r="L153" s="327">
        <f t="shared" ref="L153:O153" si="96">SUM(L154:L156)</f>
        <v>5200</v>
      </c>
      <c r="M153" s="319">
        <f t="shared" si="96"/>
        <v>5200</v>
      </c>
      <c r="N153" s="319">
        <f t="shared" si="96"/>
        <v>0</v>
      </c>
      <c r="O153" s="320">
        <f t="shared" si="96"/>
        <v>0</v>
      </c>
    </row>
    <row r="154" spans="1:15" ht="15.75" x14ac:dyDescent="0.25">
      <c r="A154" s="159"/>
      <c r="B154" s="359">
        <v>1</v>
      </c>
      <c r="C154" s="361" t="s">
        <v>344</v>
      </c>
      <c r="D154" s="327">
        <f>SUM(E154:G154)</f>
        <v>4700</v>
      </c>
      <c r="E154" s="319">
        <f>'[1]13. Sociálna starostlivosť'!$E$5</f>
        <v>4700</v>
      </c>
      <c r="F154" s="319">
        <f>'[1]13. Sociálna starostlivosť'!$F$5</f>
        <v>0</v>
      </c>
      <c r="G154" s="350">
        <f>'[1]13. Sociálna starostlivosť'!$G$5</f>
        <v>0</v>
      </c>
      <c r="H154" s="327">
        <f>SUM(I154:K154)</f>
        <v>0</v>
      </c>
      <c r="I154" s="319">
        <f>'[1]13. Sociálna starostlivosť'!$H$5</f>
        <v>0</v>
      </c>
      <c r="J154" s="319">
        <f>'[1]13. Sociálna starostlivosť'!$I$5</f>
        <v>0</v>
      </c>
      <c r="K154" s="320">
        <f>'[1]13. Sociálna starostlivosť'!$J$5</f>
        <v>0</v>
      </c>
      <c r="L154" s="327">
        <f>SUM(M154:O154)</f>
        <v>4700</v>
      </c>
      <c r="M154" s="319">
        <f>'[1]13. Sociálna starostlivosť'!$K$5</f>
        <v>4700</v>
      </c>
      <c r="N154" s="319">
        <f>'[1]13. Sociálna starostlivosť'!$L$5</f>
        <v>0</v>
      </c>
      <c r="O154" s="320">
        <f>'[1]13. Sociálna starostlivosť'!$M$5</f>
        <v>0</v>
      </c>
    </row>
    <row r="155" spans="1:15" ht="15.75" x14ac:dyDescent="0.25">
      <c r="A155" s="159"/>
      <c r="B155" s="359">
        <v>2</v>
      </c>
      <c r="C155" s="361" t="s">
        <v>345</v>
      </c>
      <c r="D155" s="327">
        <f>SUM(E155:G155)</f>
        <v>0</v>
      </c>
      <c r="E155" s="319">
        <f>'[1]13. Sociálna starostlivosť'!$E$7</f>
        <v>0</v>
      </c>
      <c r="F155" s="319">
        <f>'[1]13. Sociálna starostlivosť'!$F$7</f>
        <v>0</v>
      </c>
      <c r="G155" s="350">
        <f>'[1]13. Sociálna starostlivosť'!$G$7</f>
        <v>0</v>
      </c>
      <c r="H155" s="327">
        <f>SUM(I155:K155)</f>
        <v>0</v>
      </c>
      <c r="I155" s="319">
        <f>'[1]13. Sociálna starostlivosť'!$H$7</f>
        <v>0</v>
      </c>
      <c r="J155" s="319">
        <f>'[1]13. Sociálna starostlivosť'!$I$7</f>
        <v>0</v>
      </c>
      <c r="K155" s="320">
        <f>'[1]13. Sociálna starostlivosť'!$J$7</f>
        <v>0</v>
      </c>
      <c r="L155" s="327">
        <f>SUM(M155:O155)</f>
        <v>0</v>
      </c>
      <c r="M155" s="319">
        <f>'[1]13. Sociálna starostlivosť'!$K$7</f>
        <v>0</v>
      </c>
      <c r="N155" s="319">
        <f>'[1]13. Sociálna starostlivosť'!$L$7</f>
        <v>0</v>
      </c>
      <c r="O155" s="320">
        <f>'[1]13. Sociálna starostlivosť'!$M$7</f>
        <v>0</v>
      </c>
    </row>
    <row r="156" spans="1:15" ht="15.75" x14ac:dyDescent="0.25">
      <c r="A156" s="159"/>
      <c r="B156" s="359">
        <v>3</v>
      </c>
      <c r="C156" s="361" t="s">
        <v>346</v>
      </c>
      <c r="D156" s="327">
        <f>SUM(E156:G156)</f>
        <v>500</v>
      </c>
      <c r="E156" s="319">
        <f>'[1]13. Sociálna starostlivosť'!$E$8</f>
        <v>500</v>
      </c>
      <c r="F156" s="319">
        <f>'[1]13. Sociálna starostlivosť'!$F$8</f>
        <v>0</v>
      </c>
      <c r="G156" s="350">
        <f>'[1]13. Sociálna starostlivosť'!$G$8</f>
        <v>0</v>
      </c>
      <c r="H156" s="327">
        <f>SUM(I156:K156)</f>
        <v>0</v>
      </c>
      <c r="I156" s="319">
        <f>'[1]13. Sociálna starostlivosť'!$H$8</f>
        <v>0</v>
      </c>
      <c r="J156" s="319">
        <f>'[1]13. Sociálna starostlivosť'!$I$8</f>
        <v>0</v>
      </c>
      <c r="K156" s="320">
        <f>'[1]13. Sociálna starostlivosť'!$J$8</f>
        <v>0</v>
      </c>
      <c r="L156" s="327">
        <f>SUM(M156:O156)</f>
        <v>500</v>
      </c>
      <c r="M156" s="319">
        <f>'[1]13. Sociálna starostlivosť'!$K$8</f>
        <v>500</v>
      </c>
      <c r="N156" s="319">
        <f>'[1]13. Sociálna starostlivosť'!$L$8</f>
        <v>0</v>
      </c>
      <c r="O156" s="320">
        <f>'[1]13. Sociálna starostlivosť'!$M$8</f>
        <v>0</v>
      </c>
    </row>
    <row r="157" spans="1:15" ht="15.75" x14ac:dyDescent="0.25">
      <c r="A157" s="160"/>
      <c r="B157" s="374" t="s">
        <v>347</v>
      </c>
      <c r="C157" s="361" t="s">
        <v>348</v>
      </c>
      <c r="D157" s="327">
        <f>SUM(D158:D161)</f>
        <v>296290</v>
      </c>
      <c r="E157" s="319">
        <f>SUM(E158:E161)</f>
        <v>296290</v>
      </c>
      <c r="F157" s="319">
        <f>SUM(F158:F161)</f>
        <v>0</v>
      </c>
      <c r="G157" s="350">
        <f>SUM(G158:G161)</f>
        <v>0</v>
      </c>
      <c r="H157" s="327">
        <f t="shared" ref="H157:K157" si="97">SUM(H158:H161)</f>
        <v>0</v>
      </c>
      <c r="I157" s="319">
        <f>SUM(I158:I161)</f>
        <v>0</v>
      </c>
      <c r="J157" s="319">
        <f t="shared" si="97"/>
        <v>0</v>
      </c>
      <c r="K157" s="320">
        <f t="shared" si="97"/>
        <v>0</v>
      </c>
      <c r="L157" s="327">
        <f t="shared" ref="L157:O157" si="98">SUM(L158:L161)</f>
        <v>296290</v>
      </c>
      <c r="M157" s="319">
        <f t="shared" si="98"/>
        <v>296290</v>
      </c>
      <c r="N157" s="319">
        <f t="shared" si="98"/>
        <v>0</v>
      </c>
      <c r="O157" s="320">
        <f t="shared" si="98"/>
        <v>0</v>
      </c>
    </row>
    <row r="158" spans="1:15" ht="15.75" x14ac:dyDescent="0.25">
      <c r="A158" s="160"/>
      <c r="B158" s="359">
        <v>1</v>
      </c>
      <c r="C158" s="361" t="s">
        <v>349</v>
      </c>
      <c r="D158" s="327">
        <f>SUM(E158:G158)</f>
        <v>174510</v>
      </c>
      <c r="E158" s="319">
        <f>'[1]13. Sociálna starostlivosť'!$E$11</f>
        <v>174510</v>
      </c>
      <c r="F158" s="319">
        <f>'[1]13. Sociálna starostlivosť'!$F$11</f>
        <v>0</v>
      </c>
      <c r="G158" s="350">
        <f>'[1]13. Sociálna starostlivosť'!$G$11</f>
        <v>0</v>
      </c>
      <c r="H158" s="327">
        <f>SUM(I158:K158)</f>
        <v>0</v>
      </c>
      <c r="I158" s="319">
        <f>'[1]13. Sociálna starostlivosť'!$H$11</f>
        <v>0</v>
      </c>
      <c r="J158" s="319">
        <f>'[1]13. Sociálna starostlivosť'!$I$11</f>
        <v>0</v>
      </c>
      <c r="K158" s="320">
        <f>'[1]13. Sociálna starostlivosť'!$J$11</f>
        <v>0</v>
      </c>
      <c r="L158" s="327">
        <f>SUM(M158:O158)</f>
        <v>174510</v>
      </c>
      <c r="M158" s="319">
        <f>'[1]13. Sociálna starostlivosť'!$K$11</f>
        <v>174510</v>
      </c>
      <c r="N158" s="319">
        <f>'[1]13. Sociálna starostlivosť'!$L$11</f>
        <v>0</v>
      </c>
      <c r="O158" s="320">
        <f>'[1]13. Sociálna starostlivosť'!$M$11</f>
        <v>0</v>
      </c>
    </row>
    <row r="159" spans="1:15" ht="15.75" x14ac:dyDescent="0.25">
      <c r="A159" s="160"/>
      <c r="B159" s="359">
        <v>2</v>
      </c>
      <c r="C159" s="361" t="s">
        <v>350</v>
      </c>
      <c r="D159" s="327">
        <f>SUM(E159:G159)</f>
        <v>54280</v>
      </c>
      <c r="E159" s="319">
        <f>'[1]13. Sociálna starostlivosť'!$E$17</f>
        <v>54280</v>
      </c>
      <c r="F159" s="319">
        <f>'[1]13. Sociálna starostlivosť'!$F$17</f>
        <v>0</v>
      </c>
      <c r="G159" s="350">
        <f>'[1]13. Sociálna starostlivosť'!$G$17</f>
        <v>0</v>
      </c>
      <c r="H159" s="327">
        <f>SUM(I159:K159)</f>
        <v>0</v>
      </c>
      <c r="I159" s="319">
        <f>'[1]13. Sociálna starostlivosť'!$H$17</f>
        <v>0</v>
      </c>
      <c r="J159" s="319">
        <f>'[1]13. Sociálna starostlivosť'!$I$17</f>
        <v>0</v>
      </c>
      <c r="K159" s="320">
        <f>'[1]13. Sociálna starostlivosť'!$J$17</f>
        <v>0</v>
      </c>
      <c r="L159" s="327">
        <f>SUM(M159:O159)</f>
        <v>54280</v>
      </c>
      <c r="M159" s="319">
        <f>'[1]13. Sociálna starostlivosť'!$K$17</f>
        <v>54280</v>
      </c>
      <c r="N159" s="319">
        <f>'[1]13. Sociálna starostlivosť'!$L$17</f>
        <v>0</v>
      </c>
      <c r="O159" s="320">
        <f>'[1]13. Sociálna starostlivosť'!$M$17</f>
        <v>0</v>
      </c>
    </row>
    <row r="160" spans="1:15" ht="15.75" x14ac:dyDescent="0.25">
      <c r="A160" s="160"/>
      <c r="B160" s="359">
        <v>3</v>
      </c>
      <c r="C160" s="361" t="s">
        <v>351</v>
      </c>
      <c r="D160" s="327">
        <f>SUM(E160:G160)</f>
        <v>9000</v>
      </c>
      <c r="E160" s="319">
        <f>'[1]13. Sociálna starostlivosť'!$E$19</f>
        <v>9000</v>
      </c>
      <c r="F160" s="319">
        <f>'[1]13. Sociálna starostlivosť'!$F$19</f>
        <v>0</v>
      </c>
      <c r="G160" s="350">
        <f>'[1]13. Sociálna starostlivosť'!$G$19</f>
        <v>0</v>
      </c>
      <c r="H160" s="327">
        <f>SUM(I160:K160)</f>
        <v>0</v>
      </c>
      <c r="I160" s="319">
        <f>'[1]13. Sociálna starostlivosť'!$H$19</f>
        <v>0</v>
      </c>
      <c r="J160" s="319">
        <f>'[1]13. Sociálna starostlivosť'!$I$19</f>
        <v>0</v>
      </c>
      <c r="K160" s="320">
        <f>'[1]13. Sociálna starostlivosť'!$J$19</f>
        <v>0</v>
      </c>
      <c r="L160" s="327">
        <f>SUM(M160:O160)</f>
        <v>9000</v>
      </c>
      <c r="M160" s="319">
        <f>'[1]13. Sociálna starostlivosť'!$K$19</f>
        <v>9000</v>
      </c>
      <c r="N160" s="319">
        <f>'[1]13. Sociálna starostlivosť'!$L$19</f>
        <v>0</v>
      </c>
      <c r="O160" s="320">
        <f>'[1]13. Sociálna starostlivosť'!$M$19</f>
        <v>0</v>
      </c>
    </row>
    <row r="161" spans="1:15" ht="15.75" x14ac:dyDescent="0.25">
      <c r="A161" s="160"/>
      <c r="B161" s="359">
        <v>4</v>
      </c>
      <c r="C161" s="361" t="s">
        <v>352</v>
      </c>
      <c r="D161" s="327">
        <f>SUM(E161:G161)</f>
        <v>58500</v>
      </c>
      <c r="E161" s="319">
        <f>'[1]13. Sociálna starostlivosť'!$E$21</f>
        <v>58500</v>
      </c>
      <c r="F161" s="319">
        <f>'[1]13. Sociálna starostlivosť'!$F$21</f>
        <v>0</v>
      </c>
      <c r="G161" s="350">
        <f>'[1]13. Sociálna starostlivosť'!$G$21</f>
        <v>0</v>
      </c>
      <c r="H161" s="327">
        <f>SUM(I161:K161)</f>
        <v>0</v>
      </c>
      <c r="I161" s="319">
        <f>'[1]13. Sociálna starostlivosť'!$H$21</f>
        <v>0</v>
      </c>
      <c r="J161" s="319">
        <f>'[1]13. Sociálna starostlivosť'!$I$21</f>
        <v>0</v>
      </c>
      <c r="K161" s="320">
        <f>'[1]13. Sociálna starostlivosť'!$J$21</f>
        <v>0</v>
      </c>
      <c r="L161" s="327">
        <f>SUM(M161:O161)</f>
        <v>58500</v>
      </c>
      <c r="M161" s="319">
        <f>'[1]13. Sociálna starostlivosť'!$K$21</f>
        <v>58500</v>
      </c>
      <c r="N161" s="319">
        <f>'[1]13. Sociálna starostlivosť'!$L$21</f>
        <v>0</v>
      </c>
      <c r="O161" s="320">
        <f>'[1]13. Sociálna starostlivosť'!$M$21</f>
        <v>0</v>
      </c>
    </row>
    <row r="162" spans="1:15" ht="15.75" x14ac:dyDescent="0.25">
      <c r="A162" s="155"/>
      <c r="B162" s="374" t="s">
        <v>353</v>
      </c>
      <c r="C162" s="361" t="s">
        <v>354</v>
      </c>
      <c r="D162" s="327">
        <f t="shared" ref="D162:O162" si="99">SUM(D163:D166)</f>
        <v>1207020</v>
      </c>
      <c r="E162" s="319">
        <f t="shared" si="99"/>
        <v>581020</v>
      </c>
      <c r="F162" s="319">
        <f t="shared" si="99"/>
        <v>320000</v>
      </c>
      <c r="G162" s="350">
        <f t="shared" si="99"/>
        <v>306000</v>
      </c>
      <c r="H162" s="327">
        <f t="shared" si="99"/>
        <v>-12995</v>
      </c>
      <c r="I162" s="319">
        <f t="shared" si="99"/>
        <v>263000</v>
      </c>
      <c r="J162" s="319">
        <f t="shared" si="99"/>
        <v>-227995</v>
      </c>
      <c r="K162" s="320">
        <f t="shared" si="99"/>
        <v>-48000</v>
      </c>
      <c r="L162" s="327">
        <f t="shared" si="99"/>
        <v>1194025</v>
      </c>
      <c r="M162" s="319">
        <f t="shared" si="99"/>
        <v>844020</v>
      </c>
      <c r="N162" s="319">
        <f t="shared" si="99"/>
        <v>92005</v>
      </c>
      <c r="O162" s="320">
        <f t="shared" si="99"/>
        <v>258000</v>
      </c>
    </row>
    <row r="163" spans="1:15" ht="15.75" x14ac:dyDescent="0.25">
      <c r="A163" s="156"/>
      <c r="B163" s="359">
        <v>1</v>
      </c>
      <c r="C163" s="361" t="s">
        <v>355</v>
      </c>
      <c r="D163" s="327">
        <f>SUM(E163:G163)</f>
        <v>31780</v>
      </c>
      <c r="E163" s="319">
        <f>'[1]13. Sociálna starostlivosť'!$E$25</f>
        <v>31780</v>
      </c>
      <c r="F163" s="319">
        <f>'[1]13. Sociálna starostlivosť'!$F$25</f>
        <v>0</v>
      </c>
      <c r="G163" s="350">
        <f>'[1]13. Sociálna starostlivosť'!$G$25</f>
        <v>0</v>
      </c>
      <c r="H163" s="327">
        <f>SUM(I163:K163)</f>
        <v>0</v>
      </c>
      <c r="I163" s="319">
        <f>'[1]13. Sociálna starostlivosť'!$H$25</f>
        <v>0</v>
      </c>
      <c r="J163" s="319">
        <f>'[1]13. Sociálna starostlivosť'!$I$25</f>
        <v>0</v>
      </c>
      <c r="K163" s="320">
        <f>'[1]13. Sociálna starostlivosť'!$J$25</f>
        <v>0</v>
      </c>
      <c r="L163" s="327">
        <f>SUM(M163:O163)</f>
        <v>31780</v>
      </c>
      <c r="M163" s="319">
        <f>'[1]13. Sociálna starostlivosť'!$K$25</f>
        <v>31780</v>
      </c>
      <c r="N163" s="319">
        <f>'[1]13. Sociálna starostlivosť'!$L$25</f>
        <v>0</v>
      </c>
      <c r="O163" s="320">
        <f>'[1]13. Sociálna starostlivosť'!$M$25</f>
        <v>0</v>
      </c>
    </row>
    <row r="164" spans="1:15" ht="15.75" x14ac:dyDescent="0.25">
      <c r="A164" s="156"/>
      <c r="B164" s="359">
        <v>2</v>
      </c>
      <c r="C164" s="361" t="s">
        <v>356</v>
      </c>
      <c r="D164" s="327">
        <f>SUM(E164:G164)</f>
        <v>5590</v>
      </c>
      <c r="E164" s="319">
        <f>'[1]13. Sociálna starostlivosť'!$E$27</f>
        <v>5590</v>
      </c>
      <c r="F164" s="319">
        <f>'[1]13. Sociálna starostlivosť'!$F$27</f>
        <v>0</v>
      </c>
      <c r="G164" s="350">
        <f>'[1]13. Sociálna starostlivosť'!$G$27</f>
        <v>0</v>
      </c>
      <c r="H164" s="327">
        <f>SUM(I164:K164)</f>
        <v>0</v>
      </c>
      <c r="I164" s="319">
        <f>'[1]13. Sociálna starostlivosť'!$H$27</f>
        <v>0</v>
      </c>
      <c r="J164" s="319">
        <f>'[1]13. Sociálna starostlivosť'!$I$27</f>
        <v>0</v>
      </c>
      <c r="K164" s="320">
        <f>'[1]13. Sociálna starostlivosť'!$J$27</f>
        <v>0</v>
      </c>
      <c r="L164" s="327">
        <f>SUM(M164:O164)</f>
        <v>5590</v>
      </c>
      <c r="M164" s="319">
        <f>'[1]13. Sociálna starostlivosť'!$K$27</f>
        <v>5590</v>
      </c>
      <c r="N164" s="319">
        <f>'[1]13. Sociálna starostlivosť'!$L$27</f>
        <v>0</v>
      </c>
      <c r="O164" s="320">
        <f>'[1]13. Sociálna starostlivosť'!$M$27</f>
        <v>0</v>
      </c>
    </row>
    <row r="165" spans="1:15" ht="15.75" x14ac:dyDescent="0.25">
      <c r="A165" s="160"/>
      <c r="B165" s="359">
        <v>3</v>
      </c>
      <c r="C165" s="361" t="s">
        <v>456</v>
      </c>
      <c r="D165" s="327">
        <f>SUM(E165:G165)</f>
        <v>1088000</v>
      </c>
      <c r="E165" s="319">
        <f>'[1]13. Sociálna starostlivosť'!$E$29</f>
        <v>462000</v>
      </c>
      <c r="F165" s="319">
        <f>'[1]13. Sociálna starostlivosť'!$F$29</f>
        <v>320000</v>
      </c>
      <c r="G165" s="350">
        <f>'[1]13. Sociálna starostlivosť'!$G$29</f>
        <v>306000</v>
      </c>
      <c r="H165" s="327">
        <f>SUM(I165:K165)</f>
        <v>-12995</v>
      </c>
      <c r="I165" s="319">
        <f>'[1]13. Sociálna starostlivosť'!$H$29</f>
        <v>263000</v>
      </c>
      <c r="J165" s="319">
        <f>'[1]13. Sociálna starostlivosť'!$I$29</f>
        <v>-227995</v>
      </c>
      <c r="K165" s="320">
        <f>'[1]13. Sociálna starostlivosť'!$J$29</f>
        <v>-48000</v>
      </c>
      <c r="L165" s="327">
        <f>SUM(M165:O165)</f>
        <v>1075005</v>
      </c>
      <c r="M165" s="319">
        <f>'[1]13. Sociálna starostlivosť'!$K$29</f>
        <v>725000</v>
      </c>
      <c r="N165" s="319">
        <f>'[1]13. Sociálna starostlivosť'!$L$29</f>
        <v>92005</v>
      </c>
      <c r="O165" s="320">
        <f>'[1]13. Sociálna starostlivosť'!$M$29</f>
        <v>258000</v>
      </c>
    </row>
    <row r="166" spans="1:15" ht="15.75" x14ac:dyDescent="0.25">
      <c r="A166" s="160"/>
      <c r="B166" s="359">
        <v>4</v>
      </c>
      <c r="C166" s="361" t="s">
        <v>457</v>
      </c>
      <c r="D166" s="327">
        <f>SUM(E166:G166)</f>
        <v>81650</v>
      </c>
      <c r="E166" s="319">
        <f>'[1]13. Sociálna starostlivosť'!$E$43</f>
        <v>81650</v>
      </c>
      <c r="F166" s="319">
        <f>'[1]13. Sociálna starostlivosť'!$F$43</f>
        <v>0</v>
      </c>
      <c r="G166" s="350">
        <f>'[1]13. Sociálna starostlivosť'!$G$43</f>
        <v>0</v>
      </c>
      <c r="H166" s="327">
        <f>SUM(I166:K166)</f>
        <v>0</v>
      </c>
      <c r="I166" s="319">
        <f>'[1]13. Sociálna starostlivosť'!$H$43</f>
        <v>0</v>
      </c>
      <c r="J166" s="319">
        <f>'[1]13. Sociálna starostlivosť'!$I$43</f>
        <v>0</v>
      </c>
      <c r="K166" s="320">
        <f>'[1]13. Sociálna starostlivosť'!$J$43</f>
        <v>0</v>
      </c>
      <c r="L166" s="327">
        <f>SUM(M166:O166)</f>
        <v>81650</v>
      </c>
      <c r="M166" s="319">
        <f>'[1]13. Sociálna starostlivosť'!$K$43</f>
        <v>81650</v>
      </c>
      <c r="N166" s="319">
        <f>'[1]13. Sociálna starostlivosť'!$L$43</f>
        <v>0</v>
      </c>
      <c r="O166" s="320">
        <f>'[1]13. Sociálna starostlivosť'!$M$43</f>
        <v>0</v>
      </c>
    </row>
    <row r="167" spans="1:15" ht="15.75" x14ac:dyDescent="0.25">
      <c r="A167" s="156"/>
      <c r="B167" s="374" t="s">
        <v>358</v>
      </c>
      <c r="C167" s="361" t="s">
        <v>359</v>
      </c>
      <c r="D167" s="327">
        <f>SUM(D168:D170)</f>
        <v>36410</v>
      </c>
      <c r="E167" s="319">
        <f>SUM(E168:E170)</f>
        <v>36410</v>
      </c>
      <c r="F167" s="319">
        <f>SUM(F168:F170)</f>
        <v>0</v>
      </c>
      <c r="G167" s="350">
        <f>SUM(G168:G170)</f>
        <v>0</v>
      </c>
      <c r="H167" s="327">
        <f t="shared" ref="H167:K167" si="100">SUM(H168:H170)</f>
        <v>0</v>
      </c>
      <c r="I167" s="319">
        <f t="shared" si="100"/>
        <v>0</v>
      </c>
      <c r="J167" s="319">
        <f t="shared" si="100"/>
        <v>0</v>
      </c>
      <c r="K167" s="320">
        <f t="shared" si="100"/>
        <v>0</v>
      </c>
      <c r="L167" s="327">
        <f t="shared" ref="L167:O167" si="101">SUM(L168:L170)</f>
        <v>36410</v>
      </c>
      <c r="M167" s="319">
        <f t="shared" si="101"/>
        <v>36410</v>
      </c>
      <c r="N167" s="319">
        <f t="shared" si="101"/>
        <v>0</v>
      </c>
      <c r="O167" s="320">
        <f t="shared" si="101"/>
        <v>0</v>
      </c>
    </row>
    <row r="168" spans="1:15" ht="15.75" x14ac:dyDescent="0.25">
      <c r="A168" s="156"/>
      <c r="B168" s="359">
        <v>1</v>
      </c>
      <c r="C168" s="361" t="s">
        <v>360</v>
      </c>
      <c r="D168" s="327">
        <f>SUM(E168:G168)</f>
        <v>16620</v>
      </c>
      <c r="E168" s="319">
        <f>'[1]13. Sociálna starostlivosť'!$E$47</f>
        <v>16620</v>
      </c>
      <c r="F168" s="319">
        <f>'[1]13. Sociálna starostlivosť'!$F$47</f>
        <v>0</v>
      </c>
      <c r="G168" s="350">
        <f>'[1]13. Sociálna starostlivosť'!$G$47</f>
        <v>0</v>
      </c>
      <c r="H168" s="327">
        <f>SUM(I168:K168)</f>
        <v>0</v>
      </c>
      <c r="I168" s="319">
        <f>'[1]13. Sociálna starostlivosť'!$H$47</f>
        <v>0</v>
      </c>
      <c r="J168" s="319">
        <f>'[1]13. Sociálna starostlivosť'!$I$47</f>
        <v>0</v>
      </c>
      <c r="K168" s="320">
        <f>'[1]13. Sociálna starostlivosť'!$J$47</f>
        <v>0</v>
      </c>
      <c r="L168" s="327">
        <f>SUM(M168:O168)</f>
        <v>16620</v>
      </c>
      <c r="M168" s="319">
        <f>'[1]13. Sociálna starostlivosť'!$K$47</f>
        <v>16620</v>
      </c>
      <c r="N168" s="319">
        <f>'[1]13. Sociálna starostlivosť'!$L$47</f>
        <v>0</v>
      </c>
      <c r="O168" s="320">
        <f>'[1]13. Sociálna starostlivosť'!$M$47</f>
        <v>0</v>
      </c>
    </row>
    <row r="169" spans="1:15" ht="15.75" x14ac:dyDescent="0.25">
      <c r="A169" s="156"/>
      <c r="B169" s="359">
        <v>2</v>
      </c>
      <c r="C169" s="361" t="s">
        <v>361</v>
      </c>
      <c r="D169" s="327">
        <f>SUM(E169:G169)</f>
        <v>0</v>
      </c>
      <c r="E169" s="319">
        <f>'[1]13. Sociálna starostlivosť'!$E$51</f>
        <v>0</v>
      </c>
      <c r="F169" s="319">
        <f>'[1]13. Sociálna starostlivosť'!$F$51</f>
        <v>0</v>
      </c>
      <c r="G169" s="350">
        <f>'[1]13. Sociálna starostlivosť'!$G$51</f>
        <v>0</v>
      </c>
      <c r="H169" s="327">
        <f>SUM(I169:K169)</f>
        <v>0</v>
      </c>
      <c r="I169" s="319">
        <f>'[1]13. Sociálna starostlivosť'!$H$51</f>
        <v>0</v>
      </c>
      <c r="J169" s="319">
        <f>'[1]13. Sociálna starostlivosť'!$I$51</f>
        <v>0</v>
      </c>
      <c r="K169" s="320">
        <f>'[1]13. Sociálna starostlivosť'!$J$51</f>
        <v>0</v>
      </c>
      <c r="L169" s="327">
        <f>SUM(M169:O169)</f>
        <v>0</v>
      </c>
      <c r="M169" s="319">
        <f>'[1]13. Sociálna starostlivosť'!$K$51</f>
        <v>0</v>
      </c>
      <c r="N169" s="319">
        <f>'[1]13. Sociálna starostlivosť'!$L$51</f>
        <v>0</v>
      </c>
      <c r="O169" s="320">
        <f>'[1]13. Sociálna starostlivosť'!$M$51</f>
        <v>0</v>
      </c>
    </row>
    <row r="170" spans="1:15" ht="15.75" x14ac:dyDescent="0.25">
      <c r="A170" s="156"/>
      <c r="B170" s="359">
        <v>3</v>
      </c>
      <c r="C170" s="361" t="s">
        <v>362</v>
      </c>
      <c r="D170" s="327">
        <f>SUM(E170:G170)</f>
        <v>19790</v>
      </c>
      <c r="E170" s="319">
        <f>'[1]13. Sociálna starostlivosť'!$E$53</f>
        <v>19790</v>
      </c>
      <c r="F170" s="319">
        <f>'[1]13. Sociálna starostlivosť'!$F$53</f>
        <v>0</v>
      </c>
      <c r="G170" s="350">
        <f>'[1]13. Sociálna starostlivosť'!$G$53</f>
        <v>0</v>
      </c>
      <c r="H170" s="327">
        <f>SUM(I170:K170)</f>
        <v>0</v>
      </c>
      <c r="I170" s="319">
        <f>'[1]13. Sociálna starostlivosť'!$H$53</f>
        <v>0</v>
      </c>
      <c r="J170" s="319">
        <f>'[1]13. Sociálna starostlivosť'!$I$53</f>
        <v>0</v>
      </c>
      <c r="K170" s="320">
        <f>'[1]13. Sociálna starostlivosť'!$J$53</f>
        <v>0</v>
      </c>
      <c r="L170" s="327">
        <f>SUM(M170:O170)</f>
        <v>19790</v>
      </c>
      <c r="M170" s="319">
        <f>'[1]13. Sociálna starostlivosť'!$K$53</f>
        <v>19790</v>
      </c>
      <c r="N170" s="319">
        <f>'[1]13. Sociálna starostlivosť'!$L$53</f>
        <v>0</v>
      </c>
      <c r="O170" s="320">
        <f>'[1]13. Sociálna starostlivosť'!$M$53</f>
        <v>0</v>
      </c>
    </row>
    <row r="171" spans="1:15" ht="15.75" x14ac:dyDescent="0.25">
      <c r="A171" s="156"/>
      <c r="B171" s="374" t="s">
        <v>363</v>
      </c>
      <c r="C171" s="361" t="s">
        <v>364</v>
      </c>
      <c r="D171" s="327">
        <f>SUM(E171:G171)</f>
        <v>6020</v>
      </c>
      <c r="E171" s="319">
        <f>'[1]13. Sociálna starostlivosť'!$E$56</f>
        <v>6020</v>
      </c>
      <c r="F171" s="319">
        <f>'[1]13. Sociálna starostlivosť'!$F$56</f>
        <v>0</v>
      </c>
      <c r="G171" s="350">
        <f>'[1]13. Sociálna starostlivosť'!$G$56</f>
        <v>0</v>
      </c>
      <c r="H171" s="327">
        <f>SUM(I171:K171)</f>
        <v>0</v>
      </c>
      <c r="I171" s="319">
        <f>'[1]13. Sociálna starostlivosť'!$H$56</f>
        <v>0</v>
      </c>
      <c r="J171" s="319">
        <f>'[1]13. Sociálna starostlivosť'!$I$56</f>
        <v>0</v>
      </c>
      <c r="K171" s="320">
        <f>'[1]13. Sociálna starostlivosť'!$J$56</f>
        <v>0</v>
      </c>
      <c r="L171" s="327">
        <f>SUM(M171:O171)</f>
        <v>6020</v>
      </c>
      <c r="M171" s="319">
        <f>'[1]13. Sociálna starostlivosť'!$K$56</f>
        <v>6020</v>
      </c>
      <c r="N171" s="319">
        <f>'[1]13. Sociálna starostlivosť'!$L$56</f>
        <v>0</v>
      </c>
      <c r="O171" s="320">
        <f>'[1]13. Sociálna starostlivosť'!$M$56</f>
        <v>0</v>
      </c>
    </row>
    <row r="172" spans="1:15" ht="16.5" x14ac:dyDescent="0.3">
      <c r="A172" s="159"/>
      <c r="B172" s="374" t="s">
        <v>365</v>
      </c>
      <c r="C172" s="367" t="s">
        <v>366</v>
      </c>
      <c r="D172" s="327">
        <f>SUM(E172:G172)</f>
        <v>13345</v>
      </c>
      <c r="E172" s="319">
        <f>'[1]13. Sociálna starostlivosť'!$E$58</f>
        <v>13345</v>
      </c>
      <c r="F172" s="319">
        <f>'[1]13. Sociálna starostlivosť'!$F$58</f>
        <v>0</v>
      </c>
      <c r="G172" s="350">
        <f>'[1]13. Sociálna starostlivosť'!$G$58</f>
        <v>0</v>
      </c>
      <c r="H172" s="327">
        <f>SUM(I172:K172)</f>
        <v>0</v>
      </c>
      <c r="I172" s="319">
        <f>'[1]13. Sociálna starostlivosť'!$H$58</f>
        <v>0</v>
      </c>
      <c r="J172" s="319">
        <f>'[1]13. Sociálna starostlivosť'!$I$58</f>
        <v>0</v>
      </c>
      <c r="K172" s="320">
        <f>'[1]13. Sociálna starostlivosť'!$J$58</f>
        <v>0</v>
      </c>
      <c r="L172" s="327">
        <f>SUM(M172:O172)</f>
        <v>13345</v>
      </c>
      <c r="M172" s="319">
        <f>'[1]13. Sociálna starostlivosť'!$K$58</f>
        <v>13345</v>
      </c>
      <c r="N172" s="319">
        <f>'[1]13. Sociálna starostlivosť'!$L$58</f>
        <v>0</v>
      </c>
      <c r="O172" s="320">
        <f>'[1]13. Sociálna starostlivosť'!$M$58</f>
        <v>0</v>
      </c>
    </row>
    <row r="173" spans="1:15" ht="15.75" x14ac:dyDescent="0.25">
      <c r="A173" s="156"/>
      <c r="B173" s="392" t="s">
        <v>367</v>
      </c>
      <c r="C173" s="385" t="s">
        <v>368</v>
      </c>
      <c r="D173" s="327">
        <f>SUM(D174)</f>
        <v>8700</v>
      </c>
      <c r="E173" s="319">
        <f>SUM(E174)</f>
        <v>8700</v>
      </c>
      <c r="F173" s="319">
        <f>SUM(F174)</f>
        <v>0</v>
      </c>
      <c r="G173" s="350">
        <f>SUM(G174)</f>
        <v>0</v>
      </c>
      <c r="H173" s="327">
        <f t="shared" ref="H173:O173" si="102">SUM(H174)</f>
        <v>118</v>
      </c>
      <c r="I173" s="319">
        <f>SUM(I174)</f>
        <v>118</v>
      </c>
      <c r="J173" s="319">
        <f t="shared" si="102"/>
        <v>0</v>
      </c>
      <c r="K173" s="320">
        <f t="shared" si="102"/>
        <v>0</v>
      </c>
      <c r="L173" s="327">
        <f t="shared" si="102"/>
        <v>8818</v>
      </c>
      <c r="M173" s="319">
        <f>SUM(M174)</f>
        <v>8818</v>
      </c>
      <c r="N173" s="319">
        <f t="shared" si="102"/>
        <v>0</v>
      </c>
      <c r="O173" s="320">
        <f t="shared" si="102"/>
        <v>0</v>
      </c>
    </row>
    <row r="174" spans="1:15" ht="15.75" x14ac:dyDescent="0.25">
      <c r="A174" s="156"/>
      <c r="B174" s="393">
        <v>1</v>
      </c>
      <c r="C174" s="394" t="s">
        <v>369</v>
      </c>
      <c r="D174" s="327">
        <f>SUM(E174:G174)</f>
        <v>8700</v>
      </c>
      <c r="E174" s="319">
        <f>'[1]13. Sociálna starostlivosť'!$E$69</f>
        <v>8700</v>
      </c>
      <c r="F174" s="319">
        <f>'[1]13. Sociálna starostlivosť'!$F$69</f>
        <v>0</v>
      </c>
      <c r="G174" s="350">
        <f>'[1]13. Sociálna starostlivosť'!$G$69</f>
        <v>0</v>
      </c>
      <c r="H174" s="327">
        <f>SUM(I174:K174)</f>
        <v>118</v>
      </c>
      <c r="I174" s="319">
        <f>'[1]13. Sociálna starostlivosť'!$H$69</f>
        <v>118</v>
      </c>
      <c r="J174" s="319">
        <f>'[1]13. Sociálna starostlivosť'!$I$69</f>
        <v>0</v>
      </c>
      <c r="K174" s="320">
        <f>'[1]13. Sociálna starostlivosť'!$J$69</f>
        <v>0</v>
      </c>
      <c r="L174" s="327">
        <f>SUM(M174:O174)</f>
        <v>8818</v>
      </c>
      <c r="M174" s="319">
        <f>'[1]13. Sociálna starostlivosť'!$K$69</f>
        <v>8818</v>
      </c>
      <c r="N174" s="319">
        <f>'[1]13. Sociálna starostlivosť'!$L$69</f>
        <v>0</v>
      </c>
      <c r="O174" s="320">
        <f>'[1]13. Sociálna starostlivosť'!$M$69</f>
        <v>0</v>
      </c>
    </row>
    <row r="175" spans="1:15" ht="16.5" x14ac:dyDescent="0.3">
      <c r="A175" s="159"/>
      <c r="B175" s="395" t="s">
        <v>370</v>
      </c>
      <c r="C175" s="396" t="s">
        <v>371</v>
      </c>
      <c r="D175" s="327">
        <f>SUM(E175:G175)</f>
        <v>0</v>
      </c>
      <c r="E175" s="319">
        <f>'[1]13. Sociálna starostlivosť'!$E$91</f>
        <v>0</v>
      </c>
      <c r="F175" s="319">
        <f>'[1]13. Sociálna starostlivosť'!$F$91</f>
        <v>0</v>
      </c>
      <c r="G175" s="350">
        <f>'[1]13. Sociálna starostlivosť'!$G$91</f>
        <v>0</v>
      </c>
      <c r="H175" s="327">
        <f>SUM(I175:K175)</f>
        <v>0</v>
      </c>
      <c r="I175" s="319">
        <f>'[1]13. Sociálna starostlivosť'!$H$91</f>
        <v>0</v>
      </c>
      <c r="J175" s="319">
        <f>'[1]13. Sociálna starostlivosť'!$I$91</f>
        <v>0</v>
      </c>
      <c r="K175" s="320">
        <f>'[1]13. Sociálna starostlivosť'!$J$91</f>
        <v>0</v>
      </c>
      <c r="L175" s="327">
        <f>SUM(M175:O175)</f>
        <v>0</v>
      </c>
      <c r="M175" s="319">
        <f>'[1]13. Sociálna starostlivosť'!$K$91</f>
        <v>0</v>
      </c>
      <c r="N175" s="319">
        <f>'[1]13. Sociálna starostlivosť'!$L$91</f>
        <v>0</v>
      </c>
      <c r="O175" s="320">
        <f>'[1]13. Sociálna starostlivosť'!$M$91</f>
        <v>0</v>
      </c>
    </row>
    <row r="176" spans="1:15" ht="17.25" thickBot="1" x14ac:dyDescent="0.35">
      <c r="A176" s="159"/>
      <c r="B176" s="377" t="s">
        <v>394</v>
      </c>
      <c r="C176" s="397" t="s">
        <v>395</v>
      </c>
      <c r="D176" s="341">
        <f>SUM(E176:G176)</f>
        <v>90750</v>
      </c>
      <c r="E176" s="342">
        <f>'[1]13. Sociálna starostlivosť'!$E$93</f>
        <v>90750</v>
      </c>
      <c r="F176" s="342">
        <f>'[1]13. Sociálna starostlivosť'!$F$93</f>
        <v>0</v>
      </c>
      <c r="G176" s="486">
        <f>'[1]13. Sociálna starostlivosť'!$G$93</f>
        <v>0</v>
      </c>
      <c r="H176" s="341">
        <f>SUM(I176:K176)</f>
        <v>-420</v>
      </c>
      <c r="I176" s="342">
        <f>'[1]13. Sociálna starostlivosť'!$H$93</f>
        <v>-420</v>
      </c>
      <c r="J176" s="342">
        <f>'[1]13. Sociálna starostlivosť'!$I$93</f>
        <v>0</v>
      </c>
      <c r="K176" s="343">
        <f>'[1]13. Sociálna starostlivosť'!$J$93</f>
        <v>0</v>
      </c>
      <c r="L176" s="341">
        <f>SUM(M176:O176)</f>
        <v>90330</v>
      </c>
      <c r="M176" s="342">
        <f>'[1]13. Sociálna starostlivosť'!$K$93</f>
        <v>90330</v>
      </c>
      <c r="N176" s="342">
        <f>'[1]13. Sociálna starostlivosť'!$L$93</f>
        <v>0</v>
      </c>
      <c r="O176" s="343">
        <f>'[1]13. Sociálna starostlivosť'!$M$93</f>
        <v>0</v>
      </c>
    </row>
    <row r="177" spans="1:15" s="158" customFormat="1" ht="17.25" thickBot="1" x14ac:dyDescent="0.35">
      <c r="A177" s="160"/>
      <c r="B177" s="398" t="s">
        <v>372</v>
      </c>
      <c r="C177" s="399"/>
      <c r="D177" s="403">
        <f>SUM(E177:G177)</f>
        <v>546100</v>
      </c>
      <c r="E177" s="404">
        <f>'[1]14. Bývanie'!$E$23</f>
        <v>384300</v>
      </c>
      <c r="F177" s="404">
        <f>'[1]14. Bývanie'!$F$23</f>
        <v>89000</v>
      </c>
      <c r="G177" s="405">
        <f>'[1]14. Bývanie'!$G$23</f>
        <v>72800</v>
      </c>
      <c r="H177" s="487">
        <f>SUM(I177:K177)</f>
        <v>0</v>
      </c>
      <c r="I177" s="488">
        <f>'[1]14. Bývanie'!$H$23</f>
        <v>0</v>
      </c>
      <c r="J177" s="488">
        <f>'[1]14. Bývanie'!$I$23</f>
        <v>0</v>
      </c>
      <c r="K177" s="489">
        <f>'[1]14. Bývanie'!$J$23</f>
        <v>0</v>
      </c>
      <c r="L177" s="487">
        <f>SUM(M177:O177)</f>
        <v>546100</v>
      </c>
      <c r="M177" s="488">
        <f>'[1]14. Bývanie'!$K$23</f>
        <v>384300</v>
      </c>
      <c r="N177" s="488">
        <f>'[1]14. Bývanie'!$L$23</f>
        <v>89000</v>
      </c>
      <c r="O177" s="489">
        <f>'[1]14. Bývanie'!$M$23</f>
        <v>72800</v>
      </c>
    </row>
    <row r="178" spans="1:15" s="158" customFormat="1" ht="15.75" x14ac:dyDescent="0.25">
      <c r="A178" s="160"/>
      <c r="B178" s="364" t="s">
        <v>373</v>
      </c>
      <c r="C178" s="383"/>
      <c r="D178" s="349">
        <f t="shared" ref="D178:K178" si="103">SUM(D179:D181)</f>
        <v>1711427</v>
      </c>
      <c r="E178" s="409">
        <f t="shared" si="103"/>
        <v>1386427</v>
      </c>
      <c r="F178" s="409">
        <f t="shared" si="103"/>
        <v>53000</v>
      </c>
      <c r="G178" s="410">
        <f t="shared" si="103"/>
        <v>272000</v>
      </c>
      <c r="H178" s="406">
        <f t="shared" si="103"/>
        <v>7000</v>
      </c>
      <c r="I178" s="407">
        <f t="shared" si="103"/>
        <v>0</v>
      </c>
      <c r="J178" s="407">
        <f t="shared" si="103"/>
        <v>7000</v>
      </c>
      <c r="K178" s="408">
        <f t="shared" si="103"/>
        <v>0</v>
      </c>
      <c r="L178" s="406">
        <f t="shared" ref="L178:O178" si="104">SUM(L179:L181)</f>
        <v>1718427</v>
      </c>
      <c r="M178" s="407">
        <f t="shared" si="104"/>
        <v>1386427</v>
      </c>
      <c r="N178" s="407">
        <f t="shared" si="104"/>
        <v>60000</v>
      </c>
      <c r="O178" s="408">
        <f t="shared" si="104"/>
        <v>272000</v>
      </c>
    </row>
    <row r="179" spans="1:15" ht="14.25" x14ac:dyDescent="0.2">
      <c r="A179" s="156"/>
      <c r="B179" s="395" t="s">
        <v>420</v>
      </c>
      <c r="C179" s="400" t="s">
        <v>425</v>
      </c>
      <c r="D179" s="327">
        <f>SUM(E179:G179)</f>
        <v>1349427</v>
      </c>
      <c r="E179" s="319">
        <f>'[1]15. Administratíva'!$E$4</f>
        <v>1296427</v>
      </c>
      <c r="F179" s="319">
        <f>'[1]15. Administratíva'!$F$4</f>
        <v>53000</v>
      </c>
      <c r="G179" s="320">
        <f>'[1]15. Administratíva'!$G$4</f>
        <v>0</v>
      </c>
      <c r="H179" s="318">
        <f>SUM(I179:K179)</f>
        <v>7000</v>
      </c>
      <c r="I179" s="316">
        <f>'[1]15. Administratíva'!$H$4</f>
        <v>0</v>
      </c>
      <c r="J179" s="316">
        <f>'[1]15. Administratíva'!$I$4</f>
        <v>7000</v>
      </c>
      <c r="K179" s="317">
        <f>'[1]15. Administratíva'!$J$4</f>
        <v>0</v>
      </c>
      <c r="L179" s="318">
        <f>SUM(M179:O179)</f>
        <v>1356427</v>
      </c>
      <c r="M179" s="316">
        <f>'[1]15. Administratíva'!$K$4</f>
        <v>1296427</v>
      </c>
      <c r="N179" s="316">
        <f>'[1]15. Administratíva'!$L$4</f>
        <v>60000</v>
      </c>
      <c r="O179" s="317">
        <f>'[1]15. Administratíva'!$M$4</f>
        <v>0</v>
      </c>
    </row>
    <row r="180" spans="1:15" ht="14.25" x14ac:dyDescent="0.2">
      <c r="A180" s="156"/>
      <c r="B180" s="395" t="s">
        <v>421</v>
      </c>
      <c r="C180" s="400" t="s">
        <v>423</v>
      </c>
      <c r="D180" s="327">
        <f>SUM(E180:G180)</f>
        <v>0</v>
      </c>
      <c r="E180" s="319">
        <f>'[1]15. Administratíva'!$E$88</f>
        <v>0</v>
      </c>
      <c r="F180" s="319">
        <f>'[1]15. Administratíva'!$F$88</f>
        <v>0</v>
      </c>
      <c r="G180" s="320">
        <f>'[1]15. Administratíva'!$G$88</f>
        <v>0</v>
      </c>
      <c r="H180" s="318">
        <f>SUM(I180:K180)</f>
        <v>0</v>
      </c>
      <c r="I180" s="316">
        <f>'[1]15. Administratíva'!$H$88</f>
        <v>0</v>
      </c>
      <c r="J180" s="316">
        <f>'[1]15. Administratíva'!$I$88</f>
        <v>0</v>
      </c>
      <c r="K180" s="317">
        <f>'[1]15. Administratíva'!$J$88</f>
        <v>0</v>
      </c>
      <c r="L180" s="318">
        <f>SUM(M180:O180)</f>
        <v>0</v>
      </c>
      <c r="M180" s="316">
        <f>'[1]15. Administratíva'!$K$88</f>
        <v>0</v>
      </c>
      <c r="N180" s="316">
        <f>'[1]15. Administratíva'!$L$88</f>
        <v>0</v>
      </c>
      <c r="O180" s="317">
        <f>'[1]15. Administratíva'!$M$88</f>
        <v>0</v>
      </c>
    </row>
    <row r="181" spans="1:15" ht="15" thickBot="1" x14ac:dyDescent="0.25">
      <c r="A181" s="159"/>
      <c r="B181" s="401" t="s">
        <v>422</v>
      </c>
      <c r="C181" s="402" t="s">
        <v>424</v>
      </c>
      <c r="D181" s="341">
        <f>SUM(E181:G181)</f>
        <v>362000</v>
      </c>
      <c r="E181" s="342">
        <f>'[1]15. Administratíva'!$E$89</f>
        <v>90000</v>
      </c>
      <c r="F181" s="342">
        <f>'[1]15. Administratíva'!$F$89</f>
        <v>0</v>
      </c>
      <c r="G181" s="343">
        <f>'[1]15. Administratíva'!$G$89</f>
        <v>272000</v>
      </c>
      <c r="H181" s="324">
        <f>SUM(I181:K181)</f>
        <v>0</v>
      </c>
      <c r="I181" s="325">
        <f>'[1]15. Administratíva'!$H$89</f>
        <v>0</v>
      </c>
      <c r="J181" s="325">
        <f>'[1]15. Administratíva'!$I$89</f>
        <v>0</v>
      </c>
      <c r="K181" s="326">
        <f>'[1]15. Administratíva'!$J$89</f>
        <v>0</v>
      </c>
      <c r="L181" s="324">
        <f>SUM(M181:O181)</f>
        <v>362000</v>
      </c>
      <c r="M181" s="325">
        <f>'[1]15. Administratíva'!$K$89</f>
        <v>90000</v>
      </c>
      <c r="N181" s="325">
        <f>'[1]15. Administratíva'!$L$89</f>
        <v>0</v>
      </c>
      <c r="O181" s="326">
        <f>'[1]15. Administratíva'!$M$89</f>
        <v>272000</v>
      </c>
    </row>
    <row r="182" spans="1:15" x14ac:dyDescent="0.2">
      <c r="D182" s="151"/>
      <c r="E182" s="151"/>
      <c r="F182" s="151"/>
      <c r="G182" s="151"/>
      <c r="J182" s="151"/>
      <c r="K182" s="151"/>
    </row>
    <row r="183" spans="1:15" x14ac:dyDescent="0.2">
      <c r="D183" s="151"/>
      <c r="E183" s="151"/>
      <c r="F183" s="151"/>
      <c r="G183" s="151"/>
      <c r="J183" s="151"/>
      <c r="K183" s="151"/>
    </row>
    <row r="184" spans="1:15" x14ac:dyDescent="0.2">
      <c r="A184" s="159"/>
      <c r="D184" s="151"/>
      <c r="E184" s="151"/>
      <c r="F184" s="151"/>
      <c r="G184" s="151"/>
      <c r="J184" s="151"/>
      <c r="K184" s="151"/>
    </row>
    <row r="185" spans="1:15" x14ac:dyDescent="0.2">
      <c r="A185" s="156"/>
      <c r="D185" s="151"/>
      <c r="E185" s="151"/>
      <c r="F185" s="151"/>
      <c r="G185" s="151"/>
      <c r="J185" s="151"/>
      <c r="K185" s="151"/>
    </row>
    <row r="186" spans="1:15" x14ac:dyDescent="0.2">
      <c r="A186" s="156"/>
      <c r="D186" s="151"/>
      <c r="E186" s="151"/>
      <c r="F186" s="151"/>
      <c r="G186" s="151"/>
      <c r="J186" s="151"/>
      <c r="K186" s="151"/>
    </row>
    <row r="187" spans="1:15" x14ac:dyDescent="0.2">
      <c r="A187" s="156"/>
      <c r="D187" s="151"/>
      <c r="E187" s="151"/>
      <c r="F187" s="151"/>
      <c r="G187" s="151"/>
      <c r="J187" s="151"/>
      <c r="K187" s="151"/>
    </row>
    <row r="188" spans="1:15" x14ac:dyDescent="0.2">
      <c r="A188" s="156"/>
      <c r="D188" s="151"/>
      <c r="E188" s="151"/>
      <c r="F188" s="151"/>
      <c r="G188" s="151"/>
      <c r="J188" s="151"/>
      <c r="K188" s="151"/>
    </row>
    <row r="189" spans="1:15" x14ac:dyDescent="0.2">
      <c r="A189" s="156"/>
      <c r="D189" s="151"/>
      <c r="E189" s="151"/>
      <c r="F189" s="151"/>
      <c r="G189" s="151"/>
      <c r="J189" s="151"/>
      <c r="K189" s="151"/>
    </row>
    <row r="190" spans="1:15" x14ac:dyDescent="0.2">
      <c r="A190" s="159"/>
      <c r="D190" s="151"/>
      <c r="E190" s="151"/>
      <c r="F190" s="151"/>
      <c r="G190" s="151"/>
      <c r="J190" s="151"/>
      <c r="K190" s="151"/>
    </row>
    <row r="191" spans="1:15" x14ac:dyDescent="0.2">
      <c r="A191" s="159"/>
      <c r="D191" s="151"/>
      <c r="E191" s="151"/>
      <c r="F191" s="151"/>
      <c r="G191" s="151"/>
      <c r="J191" s="151"/>
      <c r="K191" s="151"/>
    </row>
    <row r="192" spans="1:15" x14ac:dyDescent="0.2">
      <c r="A192" s="156"/>
      <c r="D192" s="151"/>
      <c r="E192" s="151"/>
      <c r="F192" s="151"/>
      <c r="G192" s="151"/>
      <c r="J192" s="151"/>
      <c r="K192" s="151"/>
    </row>
    <row r="193" spans="1:11" x14ac:dyDescent="0.2">
      <c r="A193" s="151"/>
      <c r="D193" s="151"/>
      <c r="E193" s="151"/>
      <c r="F193" s="151"/>
      <c r="G193" s="151"/>
      <c r="J193" s="151"/>
      <c r="K193" s="151"/>
    </row>
    <row r="194" spans="1:11" x14ac:dyDescent="0.2">
      <c r="A194" s="151"/>
      <c r="D194" s="151"/>
      <c r="E194" s="151"/>
      <c r="F194" s="151"/>
      <c r="G194" s="151"/>
      <c r="J194" s="151"/>
      <c r="K194" s="151"/>
    </row>
    <row r="195" spans="1:11" x14ac:dyDescent="0.2">
      <c r="A195" s="151"/>
      <c r="D195" s="151"/>
      <c r="E195" s="151"/>
      <c r="F195" s="151"/>
      <c r="G195" s="151"/>
      <c r="J195" s="151"/>
      <c r="K195" s="151"/>
    </row>
    <row r="196" spans="1:11" x14ac:dyDescent="0.2">
      <c r="A196" s="151"/>
      <c r="D196" s="151"/>
      <c r="E196" s="151"/>
      <c r="F196" s="151"/>
      <c r="G196" s="151"/>
      <c r="J196" s="151"/>
      <c r="K196" s="151"/>
    </row>
    <row r="197" spans="1:11" x14ac:dyDescent="0.2">
      <c r="A197" s="151"/>
      <c r="D197" s="151"/>
      <c r="E197" s="151"/>
      <c r="F197" s="151"/>
      <c r="G197" s="151"/>
      <c r="J197" s="151"/>
      <c r="K197" s="151"/>
    </row>
    <row r="198" spans="1:11" x14ac:dyDescent="0.2">
      <c r="A198" s="151"/>
      <c r="D198" s="151"/>
      <c r="E198" s="151"/>
      <c r="F198" s="151"/>
      <c r="G198" s="151"/>
      <c r="J198" s="151"/>
      <c r="K198" s="151"/>
    </row>
    <row r="199" spans="1:11" x14ac:dyDescent="0.2">
      <c r="A199" s="151"/>
      <c r="D199" s="151"/>
      <c r="E199" s="151"/>
      <c r="F199" s="151"/>
      <c r="G199" s="151"/>
      <c r="J199" s="151"/>
      <c r="K199" s="151"/>
    </row>
    <row r="200" spans="1:11" x14ac:dyDescent="0.2">
      <c r="A200" s="159"/>
      <c r="D200" s="151"/>
      <c r="E200" s="151"/>
      <c r="F200" s="151"/>
      <c r="G200" s="151"/>
      <c r="J200" s="151"/>
      <c r="K200" s="151"/>
    </row>
    <row r="201" spans="1:11" x14ac:dyDescent="0.2">
      <c r="D201" s="151"/>
      <c r="E201" s="151"/>
      <c r="F201" s="151"/>
      <c r="G201" s="151"/>
      <c r="J201" s="151"/>
      <c r="K201" s="151"/>
    </row>
    <row r="202" spans="1:11" x14ac:dyDescent="0.2">
      <c r="D202" s="151"/>
      <c r="E202" s="151"/>
      <c r="F202" s="151"/>
      <c r="G202" s="151"/>
      <c r="J202" s="151"/>
      <c r="K202" s="151"/>
    </row>
    <row r="203" spans="1:11" x14ac:dyDescent="0.2">
      <c r="D203" s="151"/>
      <c r="E203" s="151"/>
      <c r="F203" s="151"/>
      <c r="G203" s="151"/>
      <c r="J203" s="151"/>
      <c r="K203" s="151"/>
    </row>
    <row r="204" spans="1:11" x14ac:dyDescent="0.2">
      <c r="D204" s="151"/>
      <c r="E204" s="151"/>
      <c r="F204" s="151"/>
      <c r="G204" s="151"/>
      <c r="J204" s="151"/>
      <c r="K204" s="151"/>
    </row>
    <row r="205" spans="1:11" x14ac:dyDescent="0.2">
      <c r="D205" s="151"/>
      <c r="E205" s="151"/>
      <c r="F205" s="151"/>
      <c r="G205" s="151"/>
      <c r="J205" s="151"/>
      <c r="K205" s="151"/>
    </row>
    <row r="206" spans="1:11" x14ac:dyDescent="0.2">
      <c r="D206" s="151"/>
      <c r="E206" s="151"/>
      <c r="F206" s="151"/>
      <c r="G206" s="151"/>
      <c r="J206" s="151"/>
      <c r="K206" s="151"/>
    </row>
    <row r="207" spans="1:11" x14ac:dyDescent="0.2">
      <c r="D207" s="151"/>
      <c r="E207" s="151"/>
      <c r="F207" s="151"/>
      <c r="G207" s="151"/>
      <c r="J207" s="151"/>
      <c r="K207" s="151"/>
    </row>
    <row r="208" spans="1:11" x14ac:dyDescent="0.2">
      <c r="D208" s="151"/>
      <c r="E208" s="151"/>
      <c r="F208" s="151"/>
      <c r="G208" s="151"/>
      <c r="J208" s="151"/>
      <c r="K208" s="151"/>
    </row>
    <row r="209" spans="4:11" x14ac:dyDescent="0.2">
      <c r="D209" s="151"/>
      <c r="E209" s="151"/>
      <c r="F209" s="151"/>
      <c r="G209" s="151"/>
      <c r="J209" s="151"/>
      <c r="K209" s="151"/>
    </row>
    <row r="210" spans="4:11" x14ac:dyDescent="0.2">
      <c r="D210" s="151"/>
      <c r="E210" s="151"/>
      <c r="F210" s="151"/>
      <c r="G210" s="151"/>
      <c r="J210" s="151"/>
      <c r="K210" s="151"/>
    </row>
    <row r="211" spans="4:11" x14ac:dyDescent="0.2">
      <c r="D211" s="151"/>
      <c r="E211" s="151"/>
      <c r="F211" s="151"/>
      <c r="G211" s="151"/>
      <c r="J211" s="151"/>
      <c r="K211" s="151"/>
    </row>
    <row r="212" spans="4:11" x14ac:dyDescent="0.2">
      <c r="D212" s="151"/>
      <c r="E212" s="151"/>
      <c r="F212" s="151"/>
      <c r="G212" s="151"/>
      <c r="J212" s="151"/>
      <c r="K212" s="151"/>
    </row>
    <row r="213" spans="4:11" x14ac:dyDescent="0.2">
      <c r="D213" s="151"/>
      <c r="E213" s="151"/>
      <c r="F213" s="151"/>
      <c r="G213" s="151"/>
      <c r="J213" s="151"/>
      <c r="K213" s="151"/>
    </row>
    <row r="214" spans="4:11" x14ac:dyDescent="0.2">
      <c r="D214" s="151"/>
      <c r="E214" s="151"/>
      <c r="F214" s="151"/>
      <c r="G214" s="151"/>
      <c r="J214" s="151"/>
      <c r="K214" s="151"/>
    </row>
    <row r="215" spans="4:11" x14ac:dyDescent="0.2">
      <c r="D215" s="151"/>
      <c r="E215" s="151"/>
      <c r="F215" s="151"/>
      <c r="G215" s="151"/>
      <c r="J215" s="151"/>
      <c r="K215" s="151"/>
    </row>
    <row r="216" spans="4:11" x14ac:dyDescent="0.2">
      <c r="D216" s="151"/>
      <c r="E216" s="151"/>
      <c r="F216" s="151"/>
      <c r="G216" s="151"/>
      <c r="J216" s="151"/>
      <c r="K216" s="151"/>
    </row>
    <row r="217" spans="4:11" x14ac:dyDescent="0.2">
      <c r="D217" s="151"/>
      <c r="E217" s="151"/>
      <c r="F217" s="151"/>
      <c r="G217" s="151"/>
      <c r="J217" s="151"/>
      <c r="K217" s="151"/>
    </row>
    <row r="218" spans="4:11" x14ac:dyDescent="0.2">
      <c r="D218" s="151"/>
      <c r="E218" s="151"/>
      <c r="F218" s="151"/>
      <c r="G218" s="151"/>
      <c r="J218" s="151"/>
      <c r="K218" s="151"/>
    </row>
    <row r="219" spans="4:11" x14ac:dyDescent="0.2">
      <c r="D219" s="151"/>
      <c r="E219" s="151"/>
      <c r="F219" s="151"/>
      <c r="G219" s="151"/>
      <c r="J219" s="151"/>
      <c r="K219" s="151"/>
    </row>
    <row r="220" spans="4:11" x14ac:dyDescent="0.2">
      <c r="D220" s="151"/>
      <c r="E220" s="151"/>
      <c r="F220" s="151"/>
      <c r="G220" s="151"/>
      <c r="J220" s="151"/>
      <c r="K220" s="151"/>
    </row>
    <row r="221" spans="4:11" x14ac:dyDescent="0.2">
      <c r="D221" s="151"/>
      <c r="E221" s="151"/>
      <c r="F221" s="151"/>
      <c r="G221" s="151"/>
      <c r="J221" s="151"/>
      <c r="K221" s="151"/>
    </row>
    <row r="222" spans="4:11" x14ac:dyDescent="0.2">
      <c r="D222" s="151"/>
      <c r="E222" s="151"/>
      <c r="F222" s="151"/>
      <c r="G222" s="151"/>
      <c r="J222" s="151"/>
      <c r="K222" s="151"/>
    </row>
    <row r="223" spans="4:11" x14ac:dyDescent="0.2">
      <c r="D223" s="151"/>
      <c r="E223" s="151"/>
      <c r="F223" s="151"/>
      <c r="G223" s="151"/>
      <c r="J223" s="151"/>
      <c r="K223" s="151"/>
    </row>
    <row r="224" spans="4:11" x14ac:dyDescent="0.2">
      <c r="D224" s="151"/>
      <c r="E224" s="151"/>
      <c r="F224" s="151"/>
      <c r="G224" s="151"/>
      <c r="J224" s="151"/>
      <c r="K224" s="151"/>
    </row>
    <row r="225" spans="4:11" x14ac:dyDescent="0.2">
      <c r="D225" s="151"/>
      <c r="E225" s="151"/>
      <c r="F225" s="151"/>
      <c r="G225" s="151"/>
      <c r="J225" s="151"/>
      <c r="K225" s="151"/>
    </row>
    <row r="226" spans="4:11" x14ac:dyDescent="0.2">
      <c r="D226" s="151"/>
      <c r="E226" s="151"/>
      <c r="F226" s="151"/>
      <c r="G226" s="151"/>
      <c r="J226" s="151"/>
      <c r="K226" s="151"/>
    </row>
    <row r="227" spans="4:11" x14ac:dyDescent="0.2">
      <c r="D227" s="151"/>
      <c r="E227" s="151"/>
      <c r="F227" s="151"/>
      <c r="G227" s="151"/>
      <c r="J227" s="151"/>
      <c r="K227" s="151"/>
    </row>
    <row r="228" spans="4:11" x14ac:dyDescent="0.2">
      <c r="D228" s="151"/>
      <c r="E228" s="151"/>
      <c r="F228" s="151"/>
      <c r="G228" s="151"/>
      <c r="J228" s="151"/>
      <c r="K228" s="151"/>
    </row>
    <row r="229" spans="4:11" x14ac:dyDescent="0.2">
      <c r="D229" s="151"/>
      <c r="E229" s="151"/>
      <c r="F229" s="151"/>
      <c r="G229" s="151"/>
      <c r="J229" s="151"/>
      <c r="K229" s="151"/>
    </row>
    <row r="230" spans="4:11" x14ac:dyDescent="0.2">
      <c r="D230" s="151"/>
      <c r="E230" s="151"/>
      <c r="F230" s="151"/>
      <c r="G230" s="151"/>
      <c r="J230" s="151"/>
      <c r="K230" s="151"/>
    </row>
    <row r="231" spans="4:11" x14ac:dyDescent="0.2">
      <c r="D231" s="151"/>
      <c r="E231" s="151"/>
      <c r="F231" s="151"/>
      <c r="G231" s="151"/>
      <c r="J231" s="151"/>
      <c r="K231" s="151"/>
    </row>
    <row r="232" spans="4:11" x14ac:dyDescent="0.2">
      <c r="D232" s="151"/>
      <c r="E232" s="151"/>
      <c r="F232" s="151"/>
      <c r="G232" s="151"/>
      <c r="J232" s="151"/>
      <c r="K232" s="151"/>
    </row>
    <row r="233" spans="4:11" x14ac:dyDescent="0.2">
      <c r="D233" s="151"/>
      <c r="E233" s="151"/>
      <c r="F233" s="151"/>
      <c r="G233" s="151"/>
      <c r="J233" s="151"/>
      <c r="K233" s="151"/>
    </row>
    <row r="234" spans="4:11" x14ac:dyDescent="0.2">
      <c r="D234" s="151"/>
      <c r="E234" s="151"/>
      <c r="F234" s="151"/>
      <c r="G234" s="151"/>
      <c r="J234" s="151"/>
      <c r="K234" s="151"/>
    </row>
    <row r="235" spans="4:11" x14ac:dyDescent="0.2">
      <c r="D235" s="151"/>
      <c r="E235" s="151"/>
      <c r="F235" s="151"/>
      <c r="G235" s="151"/>
      <c r="J235" s="151"/>
      <c r="K235" s="151"/>
    </row>
    <row r="236" spans="4:11" x14ac:dyDescent="0.2">
      <c r="D236" s="151"/>
      <c r="E236" s="151"/>
      <c r="F236" s="151"/>
      <c r="G236" s="151"/>
      <c r="J236" s="151"/>
      <c r="K236" s="151"/>
    </row>
    <row r="237" spans="4:11" x14ac:dyDescent="0.2">
      <c r="D237" s="151"/>
      <c r="E237" s="151"/>
      <c r="F237" s="151"/>
      <c r="G237" s="151"/>
      <c r="J237" s="151"/>
      <c r="K237" s="151"/>
    </row>
    <row r="238" spans="4:11" x14ac:dyDescent="0.2">
      <c r="D238" s="151"/>
      <c r="E238" s="151"/>
      <c r="F238" s="151"/>
      <c r="G238" s="151"/>
      <c r="J238" s="151"/>
      <c r="K238" s="151"/>
    </row>
    <row r="239" spans="4:11" x14ac:dyDescent="0.2">
      <c r="D239" s="151"/>
      <c r="E239" s="151"/>
      <c r="F239" s="151"/>
      <c r="G239" s="151"/>
      <c r="J239" s="151"/>
      <c r="K239" s="151"/>
    </row>
    <row r="240" spans="4:11" x14ac:dyDescent="0.2">
      <c r="D240" s="151"/>
      <c r="E240" s="151"/>
      <c r="F240" s="151"/>
      <c r="G240" s="151"/>
      <c r="J240" s="151"/>
      <c r="K240" s="151"/>
    </row>
    <row r="241" spans="4:11" x14ac:dyDescent="0.2">
      <c r="D241" s="151"/>
      <c r="E241" s="151"/>
      <c r="F241" s="151"/>
      <c r="G241" s="151"/>
      <c r="J241" s="151"/>
      <c r="K241" s="151"/>
    </row>
    <row r="242" spans="4:11" x14ac:dyDescent="0.2">
      <c r="D242" s="151"/>
      <c r="E242" s="151"/>
      <c r="F242" s="151"/>
      <c r="G242" s="151"/>
      <c r="J242" s="151"/>
      <c r="K242" s="151"/>
    </row>
    <row r="243" spans="4:11" x14ac:dyDescent="0.2">
      <c r="D243" s="151"/>
      <c r="E243" s="151"/>
      <c r="F243" s="151"/>
      <c r="G243" s="151"/>
      <c r="J243" s="151"/>
      <c r="K243" s="151"/>
    </row>
    <row r="244" spans="4:11" x14ac:dyDescent="0.2">
      <c r="D244" s="151"/>
      <c r="E244" s="151"/>
      <c r="F244" s="151"/>
      <c r="G244" s="151"/>
      <c r="J244" s="151"/>
      <c r="K244" s="151"/>
    </row>
    <row r="245" spans="4:11" x14ac:dyDescent="0.2">
      <c r="D245" s="151"/>
      <c r="E245" s="151"/>
      <c r="F245" s="151"/>
      <c r="G245" s="151"/>
      <c r="J245" s="151"/>
      <c r="K245" s="151"/>
    </row>
    <row r="246" spans="4:11" x14ac:dyDescent="0.2">
      <c r="D246" s="151"/>
      <c r="E246" s="151"/>
      <c r="F246" s="151"/>
      <c r="G246" s="151"/>
      <c r="J246" s="151"/>
      <c r="K246" s="151"/>
    </row>
    <row r="247" spans="4:11" x14ac:dyDescent="0.2">
      <c r="D247" s="151"/>
      <c r="E247" s="151"/>
      <c r="F247" s="151"/>
      <c r="G247" s="151"/>
      <c r="J247" s="151"/>
      <c r="K247" s="151"/>
    </row>
    <row r="248" spans="4:11" x14ac:dyDescent="0.2">
      <c r="D248" s="151"/>
      <c r="E248" s="151"/>
      <c r="F248" s="151"/>
      <c r="G248" s="151"/>
      <c r="J248" s="151"/>
      <c r="K248" s="151"/>
    </row>
    <row r="249" spans="4:11" x14ac:dyDescent="0.2">
      <c r="D249" s="151"/>
      <c r="E249" s="151"/>
      <c r="F249" s="151"/>
      <c r="G249" s="151"/>
      <c r="J249" s="151"/>
      <c r="K249" s="151"/>
    </row>
    <row r="250" spans="4:11" x14ac:dyDescent="0.2">
      <c r="D250" s="151"/>
      <c r="E250" s="151"/>
      <c r="F250" s="151"/>
      <c r="G250" s="151"/>
      <c r="J250" s="151"/>
      <c r="K250" s="151"/>
    </row>
    <row r="251" spans="4:11" x14ac:dyDescent="0.2">
      <c r="D251" s="151"/>
      <c r="E251" s="151"/>
      <c r="F251" s="151"/>
      <c r="G251" s="151"/>
      <c r="J251" s="151"/>
      <c r="K251" s="151"/>
    </row>
    <row r="252" spans="4:11" x14ac:dyDescent="0.2">
      <c r="D252" s="151"/>
      <c r="E252" s="151"/>
      <c r="F252" s="151"/>
      <c r="G252" s="151"/>
      <c r="J252" s="151"/>
      <c r="K252" s="151"/>
    </row>
    <row r="253" spans="4:11" x14ac:dyDescent="0.2">
      <c r="D253" s="151"/>
      <c r="E253" s="151"/>
      <c r="F253" s="151"/>
      <c r="G253" s="151"/>
      <c r="J253" s="151"/>
      <c r="K253" s="151"/>
    </row>
    <row r="254" spans="4:11" x14ac:dyDescent="0.2">
      <c r="D254" s="151"/>
      <c r="E254" s="151"/>
      <c r="F254" s="151"/>
      <c r="G254" s="151"/>
      <c r="J254" s="151"/>
      <c r="K254" s="151"/>
    </row>
    <row r="255" spans="4:11" x14ac:dyDescent="0.2">
      <c r="D255" s="151"/>
      <c r="E255" s="151"/>
      <c r="F255" s="151"/>
      <c r="G255" s="151"/>
      <c r="J255" s="151"/>
      <c r="K255" s="151"/>
    </row>
    <row r="256" spans="4:11" x14ac:dyDescent="0.2">
      <c r="D256" s="151"/>
      <c r="E256" s="151"/>
      <c r="F256" s="151"/>
      <c r="G256" s="151"/>
      <c r="J256" s="151"/>
      <c r="K256" s="151"/>
    </row>
    <row r="257" spans="4:11" x14ac:dyDescent="0.2">
      <c r="D257" s="151"/>
      <c r="E257" s="151"/>
      <c r="F257" s="151"/>
      <c r="G257" s="151"/>
      <c r="J257" s="151"/>
      <c r="K257" s="151"/>
    </row>
    <row r="258" spans="4:11" x14ac:dyDescent="0.2">
      <c r="D258" s="151"/>
      <c r="E258" s="151"/>
      <c r="F258" s="151"/>
      <c r="G258" s="151"/>
      <c r="J258" s="151"/>
      <c r="K258" s="151"/>
    </row>
    <row r="259" spans="4:11" x14ac:dyDescent="0.2">
      <c r="D259" s="151"/>
      <c r="E259" s="151"/>
      <c r="F259" s="151"/>
      <c r="G259" s="151"/>
      <c r="J259" s="151"/>
      <c r="K259" s="151"/>
    </row>
    <row r="260" spans="4:11" x14ac:dyDescent="0.2">
      <c r="D260" s="151"/>
      <c r="E260" s="151"/>
      <c r="F260" s="151"/>
      <c r="G260" s="151"/>
      <c r="J260" s="151"/>
      <c r="K260" s="151"/>
    </row>
    <row r="261" spans="4:11" x14ac:dyDescent="0.2">
      <c r="D261" s="151"/>
      <c r="E261" s="151"/>
      <c r="F261" s="151"/>
      <c r="G261" s="151"/>
      <c r="J261" s="151"/>
      <c r="K261" s="151"/>
    </row>
    <row r="262" spans="4:11" x14ac:dyDescent="0.2">
      <c r="D262" s="151"/>
      <c r="E262" s="151"/>
      <c r="F262" s="151"/>
      <c r="G262" s="151"/>
      <c r="J262" s="151"/>
      <c r="K262" s="151"/>
    </row>
    <row r="263" spans="4:11" x14ac:dyDescent="0.2">
      <c r="D263" s="151"/>
      <c r="E263" s="151"/>
      <c r="F263" s="151"/>
      <c r="G263" s="151"/>
      <c r="J263" s="151"/>
      <c r="K263" s="151"/>
    </row>
    <row r="264" spans="4:11" x14ac:dyDescent="0.2">
      <c r="D264" s="151"/>
      <c r="E264" s="151"/>
      <c r="F264" s="151"/>
      <c r="G264" s="151"/>
      <c r="J264" s="151"/>
      <c r="K264" s="151"/>
    </row>
    <row r="265" spans="4:11" x14ac:dyDescent="0.2">
      <c r="D265" s="151"/>
      <c r="E265" s="151"/>
      <c r="F265" s="151"/>
      <c r="G265" s="151"/>
      <c r="J265" s="151"/>
      <c r="K265" s="151"/>
    </row>
    <row r="266" spans="4:11" x14ac:dyDescent="0.2">
      <c r="D266" s="151"/>
      <c r="E266" s="151"/>
      <c r="F266" s="151"/>
      <c r="G266" s="151"/>
      <c r="J266" s="151"/>
      <c r="K266" s="151"/>
    </row>
    <row r="267" spans="4:11" x14ac:dyDescent="0.2">
      <c r="D267" s="151"/>
      <c r="E267" s="151"/>
      <c r="F267" s="151"/>
      <c r="G267" s="151"/>
      <c r="J267" s="151"/>
      <c r="K267" s="151"/>
    </row>
    <row r="268" spans="4:11" x14ac:dyDescent="0.2">
      <c r="D268" s="151"/>
      <c r="E268" s="151"/>
      <c r="F268" s="151"/>
      <c r="G268" s="151"/>
      <c r="J268" s="151"/>
      <c r="K268" s="151"/>
    </row>
    <row r="269" spans="4:11" x14ac:dyDescent="0.2">
      <c r="D269" s="151"/>
      <c r="E269" s="151"/>
      <c r="F269" s="151"/>
      <c r="G269" s="151"/>
      <c r="J269" s="151"/>
      <c r="K269" s="151"/>
    </row>
    <row r="270" spans="4:11" x14ac:dyDescent="0.2">
      <c r="D270" s="151"/>
      <c r="E270" s="151"/>
      <c r="F270" s="151"/>
      <c r="G270" s="151"/>
      <c r="J270" s="151"/>
      <c r="K270" s="151"/>
    </row>
    <row r="271" spans="4:11" x14ac:dyDescent="0.2">
      <c r="D271" s="151"/>
      <c r="E271" s="151"/>
      <c r="F271" s="151"/>
      <c r="G271" s="151"/>
      <c r="J271" s="151"/>
      <c r="K271" s="151"/>
    </row>
    <row r="272" spans="4:11" x14ac:dyDescent="0.2">
      <c r="D272" s="151"/>
      <c r="E272" s="151"/>
      <c r="F272" s="151"/>
      <c r="G272" s="151"/>
      <c r="J272" s="151"/>
      <c r="K272" s="151"/>
    </row>
    <row r="273" spans="4:11" x14ac:dyDescent="0.2">
      <c r="D273" s="151"/>
      <c r="E273" s="151"/>
      <c r="F273" s="151"/>
      <c r="G273" s="151"/>
      <c r="J273" s="151"/>
      <c r="K273" s="151"/>
    </row>
    <row r="274" spans="4:11" x14ac:dyDescent="0.2">
      <c r="D274" s="151"/>
      <c r="E274" s="151"/>
      <c r="F274" s="151"/>
      <c r="G274" s="151"/>
      <c r="J274" s="151"/>
      <c r="K274" s="151"/>
    </row>
    <row r="275" spans="4:11" x14ac:dyDescent="0.2">
      <c r="D275" s="151"/>
      <c r="E275" s="151"/>
      <c r="F275" s="151"/>
      <c r="G275" s="151"/>
      <c r="J275" s="151"/>
      <c r="K275" s="151"/>
    </row>
    <row r="276" spans="4:11" x14ac:dyDescent="0.2">
      <c r="D276" s="151"/>
      <c r="E276" s="151"/>
      <c r="F276" s="151"/>
      <c r="G276" s="151"/>
      <c r="J276" s="151"/>
      <c r="K276" s="151"/>
    </row>
    <row r="277" spans="4:11" x14ac:dyDescent="0.2">
      <c r="D277" s="151"/>
      <c r="E277" s="151"/>
      <c r="F277" s="151"/>
      <c r="G277" s="151"/>
      <c r="J277" s="151"/>
      <c r="K277" s="151"/>
    </row>
    <row r="278" spans="4:11" x14ac:dyDescent="0.2">
      <c r="D278" s="151"/>
      <c r="E278" s="151"/>
      <c r="F278" s="151"/>
      <c r="G278" s="151"/>
      <c r="J278" s="151"/>
      <c r="K278" s="151"/>
    </row>
    <row r="279" spans="4:11" x14ac:dyDescent="0.2">
      <c r="D279" s="151"/>
      <c r="E279" s="151"/>
      <c r="F279" s="151"/>
      <c r="G279" s="151"/>
      <c r="J279" s="151"/>
      <c r="K279" s="151"/>
    </row>
    <row r="280" spans="4:11" x14ac:dyDescent="0.2">
      <c r="D280" s="151"/>
      <c r="E280" s="151"/>
      <c r="F280" s="151"/>
      <c r="G280" s="151"/>
      <c r="J280" s="151"/>
      <c r="K280" s="151"/>
    </row>
    <row r="281" spans="4:11" x14ac:dyDescent="0.2">
      <c r="D281" s="151"/>
      <c r="E281" s="151"/>
      <c r="F281" s="151"/>
      <c r="G281" s="151"/>
      <c r="J281" s="151"/>
      <c r="K281" s="151"/>
    </row>
    <row r="282" spans="4:11" x14ac:dyDescent="0.2">
      <c r="D282" s="151"/>
      <c r="E282" s="151"/>
      <c r="F282" s="151"/>
      <c r="G282" s="151"/>
      <c r="J282" s="151"/>
      <c r="K282" s="151"/>
    </row>
    <row r="283" spans="4:11" x14ac:dyDescent="0.2">
      <c r="D283" s="151"/>
      <c r="E283" s="151"/>
      <c r="F283" s="151"/>
      <c r="G283" s="151"/>
      <c r="J283" s="151"/>
      <c r="K283" s="151"/>
    </row>
    <row r="284" spans="4:11" x14ac:dyDescent="0.2">
      <c r="D284" s="151"/>
      <c r="E284" s="151"/>
      <c r="F284" s="151"/>
      <c r="G284" s="151"/>
      <c r="J284" s="151"/>
      <c r="K284" s="151"/>
    </row>
    <row r="285" spans="4:11" x14ac:dyDescent="0.2">
      <c r="D285" s="151"/>
      <c r="E285" s="151"/>
      <c r="F285" s="151"/>
      <c r="G285" s="151"/>
      <c r="J285" s="151"/>
      <c r="K285" s="151"/>
    </row>
    <row r="286" spans="4:11" x14ac:dyDescent="0.2">
      <c r="D286" s="151"/>
      <c r="E286" s="151"/>
      <c r="F286" s="151"/>
      <c r="G286" s="151"/>
      <c r="J286" s="151"/>
      <c r="K286" s="151"/>
    </row>
    <row r="287" spans="4:11" x14ac:dyDescent="0.2">
      <c r="D287" s="151"/>
      <c r="E287" s="151"/>
      <c r="F287" s="151"/>
      <c r="G287" s="151"/>
      <c r="J287" s="151"/>
      <c r="K287" s="151"/>
    </row>
    <row r="288" spans="4:11" x14ac:dyDescent="0.2">
      <c r="D288" s="151"/>
      <c r="E288" s="151"/>
      <c r="F288" s="151"/>
      <c r="G288" s="151"/>
      <c r="J288" s="151"/>
      <c r="K288" s="151"/>
    </row>
    <row r="289" spans="4:11" x14ac:dyDescent="0.2">
      <c r="D289" s="151"/>
      <c r="E289" s="151"/>
      <c r="F289" s="151"/>
      <c r="G289" s="151"/>
      <c r="J289" s="151"/>
      <c r="K289" s="151"/>
    </row>
    <row r="290" spans="4:11" x14ac:dyDescent="0.2">
      <c r="D290" s="151"/>
      <c r="E290" s="151"/>
      <c r="F290" s="151"/>
      <c r="G290" s="151"/>
      <c r="J290" s="151"/>
      <c r="K290" s="151"/>
    </row>
    <row r="291" spans="4:11" x14ac:dyDescent="0.2">
      <c r="D291" s="151"/>
      <c r="E291" s="151"/>
      <c r="F291" s="151"/>
      <c r="G291" s="151"/>
      <c r="J291" s="151"/>
      <c r="K291" s="151"/>
    </row>
    <row r="292" spans="4:11" x14ac:dyDescent="0.2">
      <c r="D292" s="151"/>
      <c r="E292" s="151"/>
      <c r="F292" s="151"/>
      <c r="G292" s="151"/>
      <c r="J292" s="151"/>
      <c r="K292" s="151"/>
    </row>
    <row r="293" spans="4:11" x14ac:dyDescent="0.2">
      <c r="D293" s="151"/>
      <c r="E293" s="151"/>
      <c r="F293" s="151"/>
      <c r="G293" s="151"/>
      <c r="J293" s="151"/>
      <c r="K293" s="151"/>
    </row>
    <row r="294" spans="4:11" x14ac:dyDescent="0.2">
      <c r="D294" s="151"/>
      <c r="E294" s="151"/>
      <c r="F294" s="151"/>
      <c r="G294" s="151"/>
      <c r="J294" s="151"/>
      <c r="K294" s="151"/>
    </row>
    <row r="295" spans="4:11" x14ac:dyDescent="0.2">
      <c r="D295" s="151"/>
      <c r="E295" s="151"/>
      <c r="F295" s="151"/>
      <c r="G295" s="151"/>
      <c r="J295" s="151"/>
      <c r="K295" s="151"/>
    </row>
    <row r="296" spans="4:11" x14ac:dyDescent="0.2">
      <c r="D296" s="151"/>
      <c r="E296" s="151"/>
      <c r="F296" s="151"/>
      <c r="G296" s="151"/>
      <c r="J296" s="151"/>
      <c r="K296" s="151"/>
    </row>
    <row r="297" spans="4:11" x14ac:dyDescent="0.2">
      <c r="D297" s="151"/>
      <c r="E297" s="151"/>
      <c r="F297" s="151"/>
      <c r="G297" s="151"/>
      <c r="J297" s="151"/>
      <c r="K297" s="151"/>
    </row>
    <row r="298" spans="4:11" x14ac:dyDescent="0.2">
      <c r="D298" s="151"/>
      <c r="E298" s="151"/>
      <c r="F298" s="151"/>
      <c r="G298" s="151"/>
      <c r="J298" s="151"/>
      <c r="K298" s="151"/>
    </row>
    <row r="299" spans="4:11" x14ac:dyDescent="0.2">
      <c r="D299" s="151"/>
      <c r="E299" s="151"/>
      <c r="F299" s="151"/>
      <c r="G299" s="151"/>
      <c r="J299" s="151"/>
      <c r="K299" s="151"/>
    </row>
    <row r="300" spans="4:11" x14ac:dyDescent="0.2">
      <c r="D300" s="151"/>
      <c r="E300" s="151"/>
      <c r="F300" s="151"/>
      <c r="G300" s="151"/>
      <c r="J300" s="151"/>
      <c r="K300" s="151"/>
    </row>
    <row r="301" spans="4:11" x14ac:dyDescent="0.2">
      <c r="D301" s="151"/>
      <c r="E301" s="151"/>
      <c r="F301" s="151"/>
      <c r="G301" s="151"/>
      <c r="J301" s="151"/>
      <c r="K301" s="151"/>
    </row>
    <row r="302" spans="4:11" x14ac:dyDescent="0.2">
      <c r="D302" s="151"/>
      <c r="E302" s="151"/>
      <c r="F302" s="151"/>
      <c r="G302" s="151"/>
      <c r="J302" s="151"/>
      <c r="K302" s="151"/>
    </row>
    <row r="303" spans="4:11" x14ac:dyDescent="0.2">
      <c r="D303" s="151"/>
      <c r="E303" s="151"/>
      <c r="F303" s="151"/>
      <c r="G303" s="151"/>
      <c r="J303" s="151"/>
      <c r="K303" s="151"/>
    </row>
    <row r="304" spans="4:11" x14ac:dyDescent="0.2">
      <c r="D304" s="151"/>
      <c r="E304" s="151"/>
      <c r="F304" s="151"/>
      <c r="G304" s="151"/>
      <c r="J304" s="151"/>
      <c r="K304" s="151"/>
    </row>
    <row r="305" spans="4:11" x14ac:dyDescent="0.2">
      <c r="D305" s="151"/>
      <c r="E305" s="151"/>
      <c r="F305" s="151"/>
      <c r="G305" s="151"/>
      <c r="J305" s="151"/>
      <c r="K305" s="151"/>
    </row>
    <row r="306" spans="4:11" x14ac:dyDescent="0.2">
      <c r="D306" s="151"/>
      <c r="E306" s="151"/>
      <c r="F306" s="151"/>
      <c r="G306" s="151"/>
      <c r="J306" s="151"/>
      <c r="K306" s="151"/>
    </row>
    <row r="307" spans="4:11" x14ac:dyDescent="0.2">
      <c r="D307" s="151"/>
      <c r="E307" s="151"/>
      <c r="F307" s="151"/>
      <c r="G307" s="151"/>
      <c r="J307" s="151"/>
      <c r="K307" s="151"/>
    </row>
    <row r="308" spans="4:11" x14ac:dyDescent="0.2">
      <c r="D308" s="151"/>
      <c r="E308" s="151"/>
      <c r="F308" s="151"/>
      <c r="G308" s="151"/>
      <c r="J308" s="151"/>
      <c r="K308" s="151"/>
    </row>
    <row r="309" spans="4:11" x14ac:dyDescent="0.2">
      <c r="D309" s="151"/>
      <c r="E309" s="151"/>
      <c r="F309" s="151"/>
      <c r="G309" s="151"/>
      <c r="J309" s="151"/>
      <c r="K309" s="151"/>
    </row>
    <row r="310" spans="4:11" x14ac:dyDescent="0.2">
      <c r="D310" s="151"/>
      <c r="E310" s="151"/>
      <c r="F310" s="151"/>
      <c r="G310" s="151"/>
      <c r="J310" s="151"/>
      <c r="K310" s="151"/>
    </row>
    <row r="311" spans="4:11" x14ac:dyDescent="0.2">
      <c r="D311" s="151"/>
      <c r="E311" s="151"/>
      <c r="F311" s="151"/>
      <c r="G311" s="151"/>
      <c r="J311" s="151"/>
      <c r="K311" s="151"/>
    </row>
    <row r="312" spans="4:11" x14ac:dyDescent="0.2">
      <c r="D312" s="151"/>
      <c r="E312" s="151"/>
      <c r="F312" s="151"/>
      <c r="G312" s="151"/>
      <c r="J312" s="151"/>
      <c r="K312" s="151"/>
    </row>
    <row r="313" spans="4:11" x14ac:dyDescent="0.2">
      <c r="D313" s="151"/>
      <c r="E313" s="151"/>
      <c r="F313" s="151"/>
      <c r="G313" s="151"/>
      <c r="J313" s="151"/>
      <c r="K313" s="151"/>
    </row>
    <row r="314" spans="4:11" x14ac:dyDescent="0.2">
      <c r="D314" s="151"/>
      <c r="E314" s="151"/>
      <c r="F314" s="151"/>
      <c r="G314" s="151"/>
      <c r="J314" s="151"/>
      <c r="K314" s="151"/>
    </row>
    <row r="315" spans="4:11" x14ac:dyDescent="0.2">
      <c r="D315" s="151"/>
      <c r="E315" s="151"/>
      <c r="F315" s="151"/>
      <c r="G315" s="151"/>
      <c r="J315" s="151"/>
      <c r="K315" s="151"/>
    </row>
    <row r="316" spans="4:11" x14ac:dyDescent="0.2">
      <c r="D316" s="151"/>
      <c r="E316" s="151"/>
      <c r="F316" s="151"/>
      <c r="G316" s="151"/>
      <c r="J316" s="151"/>
      <c r="K316" s="151"/>
    </row>
    <row r="317" spans="4:11" x14ac:dyDescent="0.2">
      <c r="D317" s="151"/>
      <c r="E317" s="151"/>
      <c r="F317" s="151"/>
      <c r="G317" s="151"/>
      <c r="J317" s="151"/>
      <c r="K317" s="151"/>
    </row>
    <row r="318" spans="4:11" x14ac:dyDescent="0.2">
      <c r="D318" s="151"/>
      <c r="E318" s="151"/>
      <c r="F318" s="151"/>
      <c r="G318" s="151"/>
      <c r="J318" s="151"/>
      <c r="K318" s="151"/>
    </row>
    <row r="325" spans="4:11" x14ac:dyDescent="0.2">
      <c r="D325" s="149"/>
      <c r="E325" s="149"/>
      <c r="F325" s="149"/>
      <c r="G325" s="149"/>
      <c r="J325" s="149"/>
      <c r="K325" s="149"/>
    </row>
    <row r="326" spans="4:11" x14ac:dyDescent="0.2">
      <c r="D326" s="149"/>
      <c r="E326" s="149"/>
      <c r="F326" s="149"/>
      <c r="G326" s="149"/>
      <c r="J326" s="149"/>
      <c r="K326" s="149"/>
    </row>
    <row r="327" spans="4:11" x14ac:dyDescent="0.2">
      <c r="D327" s="149"/>
      <c r="E327" s="149"/>
      <c r="F327" s="149"/>
      <c r="G327" s="149"/>
      <c r="J327" s="149"/>
      <c r="K327" s="149"/>
    </row>
  </sheetData>
  <sheetProtection selectLockedCells="1" selectUnlockedCells="1"/>
  <mergeCells count="4">
    <mergeCell ref="B6:C7"/>
    <mergeCell ref="D5:G6"/>
    <mergeCell ref="H5:K6"/>
    <mergeCell ref="L5:O6"/>
  </mergeCells>
  <phoneticPr fontId="0" type="noConversion"/>
  <pageMargins left="0" right="0" top="0" bottom="0" header="0.51181102362204722" footer="0.51181102362204722"/>
  <pageSetup paperSize="9" scale="57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0" zoomScaleNormal="8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F35" sqref="F35:H36"/>
    </sheetView>
  </sheetViews>
  <sheetFormatPr defaultColWidth="34.28515625" defaultRowHeight="12.75" x14ac:dyDescent="0.2"/>
  <cols>
    <col min="1" max="1" width="59.42578125" style="124" bestFit="1" customWidth="1"/>
    <col min="2" max="3" width="22.42578125" style="125" customWidth="1"/>
    <col min="4" max="4" width="20.5703125" style="124" customWidth="1"/>
    <col min="5" max="5" width="9.140625" style="124" customWidth="1"/>
    <col min="6" max="6" width="20.42578125" style="124" customWidth="1"/>
    <col min="7" max="7" width="9.140625" style="124" customWidth="1"/>
    <col min="8" max="8" width="38.140625" style="124" customWidth="1"/>
    <col min="9" max="9" width="15.5703125" style="124" customWidth="1"/>
    <col min="10" max="11" width="15.5703125" style="124" bestFit="1" customWidth="1"/>
    <col min="12" max="247" width="9.140625" style="124" customWidth="1"/>
    <col min="248" max="16384" width="34.28515625" style="124"/>
  </cols>
  <sheetData>
    <row r="1" spans="1:8" ht="100.5" customHeight="1" x14ac:dyDescent="0.3">
      <c r="A1" s="737" t="s">
        <v>609</v>
      </c>
      <c r="B1" s="737"/>
      <c r="C1" s="737"/>
      <c r="D1" s="737"/>
    </row>
    <row r="2" spans="1:8" ht="13.5" thickBot="1" x14ac:dyDescent="0.25"/>
    <row r="3" spans="1:8" ht="36.75" thickBot="1" x14ac:dyDescent="0.3">
      <c r="A3" s="454" t="s">
        <v>404</v>
      </c>
      <c r="B3" s="455" t="s">
        <v>462</v>
      </c>
      <c r="C3" s="455" t="s">
        <v>459</v>
      </c>
      <c r="D3" s="455" t="s">
        <v>464</v>
      </c>
    </row>
    <row r="4" spans="1:8" ht="20.25" customHeight="1" x14ac:dyDescent="0.25">
      <c r="A4" s="452" t="s">
        <v>405</v>
      </c>
      <c r="B4" s="453">
        <f>'príjmy 2014 - 2016'!B3</f>
        <v>13300629</v>
      </c>
      <c r="C4" s="453">
        <f>'príjmy 2014 - 2016'!C3</f>
        <v>253169</v>
      </c>
      <c r="D4" s="453">
        <f>'príjmy 2014 - 2016'!D3</f>
        <v>13553798</v>
      </c>
    </row>
    <row r="5" spans="1:8" ht="21.75" customHeight="1" x14ac:dyDescent="0.25">
      <c r="A5" s="128" t="s">
        <v>406</v>
      </c>
      <c r="B5" s="141">
        <f>'výdavky 2014 - 2016'!E8</f>
        <v>12676310</v>
      </c>
      <c r="C5" s="141">
        <f>'výdavky 2014 - 2016'!I8</f>
        <v>483003</v>
      </c>
      <c r="D5" s="141">
        <f>'výdavky 2014 - 2016'!M8</f>
        <v>13159313</v>
      </c>
    </row>
    <row r="6" spans="1:8" ht="21" customHeight="1" x14ac:dyDescent="0.25">
      <c r="A6" s="128" t="s">
        <v>379</v>
      </c>
      <c r="B6" s="141">
        <f t="shared" ref="B6:D6" si="0">B4-B5</f>
        <v>624319</v>
      </c>
      <c r="C6" s="141">
        <f t="shared" si="0"/>
        <v>-229834</v>
      </c>
      <c r="D6" s="141">
        <f t="shared" si="0"/>
        <v>394485</v>
      </c>
    </row>
    <row r="7" spans="1:8" ht="18" x14ac:dyDescent="0.25">
      <c r="A7" s="128"/>
      <c r="B7" s="141"/>
      <c r="C7" s="141"/>
      <c r="D7" s="141"/>
      <c r="H7" s="125"/>
    </row>
    <row r="8" spans="1:8" ht="21.75" customHeight="1" x14ac:dyDescent="0.25">
      <c r="A8" s="128" t="s">
        <v>398</v>
      </c>
      <c r="B8" s="141">
        <f>'príjmy 2014 - 2016'!B72</f>
        <v>1064000</v>
      </c>
      <c r="C8" s="141">
        <f>'príjmy 2014 - 2016'!C72</f>
        <v>116000</v>
      </c>
      <c r="D8" s="141">
        <f>'príjmy 2014 - 2016'!D72</f>
        <v>1180000</v>
      </c>
    </row>
    <row r="9" spans="1:8" ht="21" customHeight="1" x14ac:dyDescent="0.25">
      <c r="A9" s="128" t="s">
        <v>399</v>
      </c>
      <c r="B9" s="141">
        <f>'výdavky 2014 - 2016'!F8</f>
        <v>1073519</v>
      </c>
      <c r="C9" s="141">
        <f>'výdavky 2014 - 2016'!J8</f>
        <v>71511</v>
      </c>
      <c r="D9" s="141">
        <f>'výdavky 2014 - 2016'!N8</f>
        <v>1145030</v>
      </c>
    </row>
    <row r="10" spans="1:8" ht="21.75" customHeight="1" x14ac:dyDescent="0.25">
      <c r="A10" s="128" t="s">
        <v>379</v>
      </c>
      <c r="B10" s="141">
        <f t="shared" ref="B10:D10" si="1">B8-B9</f>
        <v>-9519</v>
      </c>
      <c r="C10" s="141">
        <f t="shared" si="1"/>
        <v>44489</v>
      </c>
      <c r="D10" s="141">
        <f t="shared" si="1"/>
        <v>34970</v>
      </c>
    </row>
    <row r="11" spans="1:8" ht="18" x14ac:dyDescent="0.25">
      <c r="A11" s="128"/>
      <c r="B11" s="141"/>
      <c r="C11" s="141"/>
      <c r="D11" s="141"/>
    </row>
    <row r="12" spans="1:8" ht="22.5" customHeight="1" x14ac:dyDescent="0.25">
      <c r="A12" s="128" t="s">
        <v>400</v>
      </c>
      <c r="B12" s="141">
        <f>'príjmy 2014 - 2016'!B82</f>
        <v>660000</v>
      </c>
      <c r="C12" s="141">
        <f>'príjmy 2014 - 2016'!C82</f>
        <v>131345</v>
      </c>
      <c r="D12" s="141">
        <f>'príjmy 2014 - 2016'!D82</f>
        <v>791345</v>
      </c>
    </row>
    <row r="13" spans="1:8" ht="22.5" customHeight="1" x14ac:dyDescent="0.25">
      <c r="A13" s="128" t="s">
        <v>401</v>
      </c>
      <c r="B13" s="141">
        <f>'výdavky 2014 - 2016'!G8</f>
        <v>1274800</v>
      </c>
      <c r="C13" s="141">
        <f>'výdavky 2014 - 2016'!K8</f>
        <v>-72000</v>
      </c>
      <c r="D13" s="141">
        <f>'výdavky 2014 - 2016'!O8</f>
        <v>1202800</v>
      </c>
    </row>
    <row r="14" spans="1:8" ht="25.5" customHeight="1" thickBot="1" x14ac:dyDescent="0.3">
      <c r="A14" s="131" t="s">
        <v>379</v>
      </c>
      <c r="B14" s="144">
        <f t="shared" ref="B14:D14" si="2">B12-B13</f>
        <v>-614800</v>
      </c>
      <c r="C14" s="144">
        <f t="shared" si="2"/>
        <v>203345</v>
      </c>
      <c r="D14" s="144">
        <f t="shared" si="2"/>
        <v>-411455</v>
      </c>
    </row>
    <row r="15" spans="1:8" ht="13.5" thickBot="1" x14ac:dyDescent="0.25">
      <c r="A15" s="134"/>
      <c r="B15" s="135"/>
      <c r="C15" s="135"/>
      <c r="D15" s="135"/>
    </row>
    <row r="16" spans="1:8" ht="22.5" customHeight="1" x14ac:dyDescent="0.3">
      <c r="A16" s="303" t="s">
        <v>130</v>
      </c>
      <c r="B16" s="309">
        <f t="shared" ref="B16:D17" si="3">B4+B8+B12</f>
        <v>15024629</v>
      </c>
      <c r="C16" s="309">
        <f>C4+C8+C12</f>
        <v>500514</v>
      </c>
      <c r="D16" s="309">
        <f t="shared" si="3"/>
        <v>15525143</v>
      </c>
    </row>
    <row r="17" spans="1:11" ht="27.75" customHeight="1" thickBot="1" x14ac:dyDescent="0.35">
      <c r="A17" s="448" t="s">
        <v>383</v>
      </c>
      <c r="B17" s="449">
        <f t="shared" si="3"/>
        <v>15024629</v>
      </c>
      <c r="C17" s="449">
        <f>C5+C9+C13</f>
        <v>482514</v>
      </c>
      <c r="D17" s="449">
        <f>D5+D9+D13</f>
        <v>15507143</v>
      </c>
    </row>
    <row r="18" spans="1:11" ht="27" customHeight="1" thickBot="1" x14ac:dyDescent="0.35">
      <c r="A18" s="450" t="s">
        <v>384</v>
      </c>
      <c r="B18" s="451">
        <f t="shared" ref="B18:D18" si="4">B16-B17</f>
        <v>0</v>
      </c>
      <c r="C18" s="451">
        <f>C16-C17</f>
        <v>18000</v>
      </c>
      <c r="D18" s="451">
        <f t="shared" si="4"/>
        <v>18000</v>
      </c>
    </row>
    <row r="20" spans="1:11" ht="13.5" thickBot="1" x14ac:dyDescent="0.25"/>
    <row r="21" spans="1:11" ht="20.25" x14ac:dyDescent="0.3">
      <c r="A21" s="443" t="s">
        <v>438</v>
      </c>
      <c r="B21" s="444">
        <f>B4+B8</f>
        <v>14364629</v>
      </c>
      <c r="C21" s="444">
        <f t="shared" ref="C21:D21" si="5">C4+C8</f>
        <v>369169</v>
      </c>
      <c r="D21" s="444">
        <f t="shared" si="5"/>
        <v>14733798</v>
      </c>
    </row>
    <row r="22" spans="1:11" ht="21" thickBot="1" x14ac:dyDescent="0.35">
      <c r="A22" s="445" t="s">
        <v>439</v>
      </c>
      <c r="B22" s="310">
        <f t="shared" ref="B22:D22" si="6">B5+B9</f>
        <v>13749829</v>
      </c>
      <c r="C22" s="310">
        <f t="shared" si="6"/>
        <v>554514</v>
      </c>
      <c r="D22" s="310">
        <f t="shared" si="6"/>
        <v>14304343</v>
      </c>
    </row>
    <row r="23" spans="1:11" ht="21" thickBot="1" x14ac:dyDescent="0.35">
      <c r="A23" s="446" t="s">
        <v>414</v>
      </c>
      <c r="B23" s="447">
        <f t="shared" ref="B23:D23" si="7">B21-B22</f>
        <v>614800</v>
      </c>
      <c r="C23" s="447">
        <f t="shared" si="7"/>
        <v>-185345</v>
      </c>
      <c r="D23" s="447">
        <f t="shared" si="7"/>
        <v>429455</v>
      </c>
    </row>
    <row r="25" spans="1:11" ht="13.5" thickBot="1" x14ac:dyDescent="0.25"/>
    <row r="26" spans="1:11" ht="48" thickBot="1" x14ac:dyDescent="0.3">
      <c r="A26" s="305"/>
      <c r="F26" s="333" t="s">
        <v>426</v>
      </c>
      <c r="G26" s="731" t="s">
        <v>427</v>
      </c>
      <c r="H26" s="732"/>
      <c r="I26" s="490" t="s">
        <v>462</v>
      </c>
      <c r="J26" s="490" t="s">
        <v>460</v>
      </c>
      <c r="K26" s="490" t="s">
        <v>464</v>
      </c>
    </row>
    <row r="27" spans="1:11" ht="18" x14ac:dyDescent="0.25">
      <c r="A27" s="304"/>
      <c r="F27" s="334">
        <v>100</v>
      </c>
      <c r="G27" s="733" t="s">
        <v>428</v>
      </c>
      <c r="H27" s="734"/>
      <c r="I27" s="491">
        <f>'príjmy 2014 - 2016'!B4</f>
        <v>8087500</v>
      </c>
      <c r="J27" s="491">
        <f>'príjmy 2014 - 2016'!C4</f>
        <v>40347</v>
      </c>
      <c r="K27" s="491">
        <f>'príjmy 2014 - 2016'!D4</f>
        <v>8127847</v>
      </c>
    </row>
    <row r="28" spans="1:11" ht="18" x14ac:dyDescent="0.25">
      <c r="A28" s="332"/>
      <c r="F28" s="335">
        <v>200</v>
      </c>
      <c r="G28" s="735" t="s">
        <v>429</v>
      </c>
      <c r="H28" s="736"/>
      <c r="I28" s="492">
        <f>'príjmy 2014 - 2016'!B17+'príjmy 2014 - 2016'!B29+'príjmy 2014 - 2016'!B51+'príjmy 2014 - 2016'!B73</f>
        <v>1929130</v>
      </c>
      <c r="J28" s="492">
        <f>'príjmy 2014 - 2016'!C17+'príjmy 2014 - 2016'!C29+'príjmy 2014 - 2016'!C51+'príjmy 2014 - 2016'!C73</f>
        <v>57735</v>
      </c>
      <c r="K28" s="492">
        <f>'príjmy 2014 - 2016'!D17+'príjmy 2014 - 2016'!D29+'príjmy 2014 - 2016'!D51+'príjmy 2014 - 2016'!D73</f>
        <v>1986865</v>
      </c>
    </row>
    <row r="29" spans="1:11" ht="18" x14ac:dyDescent="0.25">
      <c r="A29" s="332"/>
      <c r="F29" s="335">
        <v>300</v>
      </c>
      <c r="G29" s="735" t="s">
        <v>430</v>
      </c>
      <c r="H29" s="736"/>
      <c r="I29" s="492">
        <f>'príjmy 2014 - 2016'!B57+'príjmy 2014 - 2016'!B77</f>
        <v>4347999</v>
      </c>
      <c r="J29" s="492">
        <f>'príjmy 2014 - 2016'!C57+'príjmy 2014 - 2016'!C77</f>
        <v>271087</v>
      </c>
      <c r="K29" s="492">
        <f>'príjmy 2014 - 2016'!D57+'príjmy 2014 - 2016'!D77</f>
        <v>4619086</v>
      </c>
    </row>
    <row r="30" spans="1:11" ht="18" x14ac:dyDescent="0.25">
      <c r="A30" s="332"/>
      <c r="F30" s="335">
        <v>400</v>
      </c>
      <c r="G30" s="735" t="s">
        <v>431</v>
      </c>
      <c r="H30" s="736"/>
      <c r="I30" s="492">
        <f>'príjmy 2014 - 2016'!B84</f>
        <v>660000</v>
      </c>
      <c r="J30" s="492">
        <f>'príjmy 2014 - 2016'!C83+'príjmy 2014 - 2016'!C84</f>
        <v>131345</v>
      </c>
      <c r="K30" s="492">
        <f>'príjmy 2014 - 2016'!D83+'príjmy 2014 - 2016'!D84</f>
        <v>791345</v>
      </c>
    </row>
    <row r="31" spans="1:11" ht="18" x14ac:dyDescent="0.25">
      <c r="A31" s="332"/>
      <c r="F31" s="335">
        <v>500</v>
      </c>
      <c r="G31" s="735" t="s">
        <v>432</v>
      </c>
      <c r="H31" s="736"/>
      <c r="I31" s="492">
        <v>0</v>
      </c>
      <c r="J31" s="492">
        <v>0</v>
      </c>
      <c r="K31" s="492">
        <v>0</v>
      </c>
    </row>
    <row r="32" spans="1:11" ht="18" x14ac:dyDescent="0.25">
      <c r="A32" s="332"/>
      <c r="F32" s="335">
        <v>600</v>
      </c>
      <c r="G32" s="735" t="s">
        <v>378</v>
      </c>
      <c r="H32" s="736"/>
      <c r="I32" s="492">
        <f>B5</f>
        <v>12676310</v>
      </c>
      <c r="J32" s="492">
        <f>C5</f>
        <v>483003</v>
      </c>
      <c r="K32" s="492">
        <f>D5</f>
        <v>13159313</v>
      </c>
    </row>
    <row r="33" spans="1:11" ht="18" x14ac:dyDescent="0.25">
      <c r="A33" s="332"/>
      <c r="F33" s="335">
        <v>700</v>
      </c>
      <c r="G33" s="735" t="s">
        <v>381</v>
      </c>
      <c r="H33" s="736"/>
      <c r="I33" s="492">
        <f>B9</f>
        <v>1073519</v>
      </c>
      <c r="J33" s="492">
        <f>C9</f>
        <v>71511</v>
      </c>
      <c r="K33" s="492">
        <f>D9</f>
        <v>1145030</v>
      </c>
    </row>
    <row r="34" spans="1:11" ht="18.75" thickBot="1" x14ac:dyDescent="0.3">
      <c r="A34" s="332"/>
      <c r="F34" s="336">
        <v>800</v>
      </c>
      <c r="G34" s="738" t="s">
        <v>433</v>
      </c>
      <c r="H34" s="739"/>
      <c r="I34" s="493">
        <f>B13</f>
        <v>1274800</v>
      </c>
      <c r="J34" s="493">
        <f>C13</f>
        <v>-72000</v>
      </c>
      <c r="K34" s="493">
        <f>D13</f>
        <v>1202800</v>
      </c>
    </row>
    <row r="35" spans="1:11" ht="18.75" thickBot="1" x14ac:dyDescent="0.3">
      <c r="A35" s="332"/>
      <c r="F35" s="729"/>
      <c r="G35" s="729"/>
      <c r="H35" s="729"/>
      <c r="I35" s="719"/>
      <c r="J35" s="719"/>
      <c r="K35" s="719"/>
    </row>
    <row r="36" spans="1:11" ht="48" thickBot="1" x14ac:dyDescent="0.3">
      <c r="A36" s="332"/>
      <c r="F36" s="730"/>
      <c r="G36" s="730"/>
      <c r="H36" s="730"/>
      <c r="I36" s="490" t="s">
        <v>462</v>
      </c>
      <c r="J36" s="490" t="s">
        <v>460</v>
      </c>
      <c r="K36" s="490" t="s">
        <v>464</v>
      </c>
    </row>
    <row r="37" spans="1:11" ht="18" x14ac:dyDescent="0.25">
      <c r="A37" s="332"/>
      <c r="F37" s="720" t="s">
        <v>454</v>
      </c>
      <c r="G37" s="721"/>
      <c r="H37" s="722"/>
      <c r="I37" s="495">
        <f>I27+I28+I29+I30+I31</f>
        <v>15024629</v>
      </c>
      <c r="J37" s="495">
        <f>J27+J28+J29+J30+J31</f>
        <v>500514</v>
      </c>
      <c r="K37" s="495">
        <f>K27+K28+K29+K30+K31</f>
        <v>15525143</v>
      </c>
    </row>
    <row r="38" spans="1:11" ht="18" x14ac:dyDescent="0.25">
      <c r="A38" s="332"/>
      <c r="F38" s="723" t="s">
        <v>455</v>
      </c>
      <c r="G38" s="724"/>
      <c r="H38" s="725"/>
      <c r="I38" s="496">
        <f>I32+I33+I34</f>
        <v>15024629</v>
      </c>
      <c r="J38" s="496">
        <f>J32+J33+J34</f>
        <v>482514</v>
      </c>
      <c r="K38" s="496">
        <f t="shared" ref="K38" si="8">K32+K33+K34</f>
        <v>15507143</v>
      </c>
    </row>
    <row r="39" spans="1:11" ht="18.75" thickBot="1" x14ac:dyDescent="0.3">
      <c r="F39" s="726" t="s">
        <v>379</v>
      </c>
      <c r="G39" s="727"/>
      <c r="H39" s="728"/>
      <c r="I39" s="497">
        <f>I37-I38</f>
        <v>0</v>
      </c>
      <c r="J39" s="497">
        <f>J37-J38</f>
        <v>18000</v>
      </c>
      <c r="K39" s="497">
        <f t="shared" ref="K39" si="9">K37-K38</f>
        <v>18000</v>
      </c>
    </row>
    <row r="40" spans="1:11" ht="18" x14ac:dyDescent="0.25">
      <c r="F40" s="494"/>
      <c r="G40" s="494"/>
      <c r="H40" s="494"/>
      <c r="I40" s="494"/>
      <c r="J40" s="494"/>
      <c r="K40" s="494"/>
    </row>
    <row r="51" spans="6:9" ht="58.5" customHeight="1" x14ac:dyDescent="0.2">
      <c r="F51" s="498"/>
      <c r="G51" s="498"/>
      <c r="H51" s="498"/>
    </row>
    <row r="52" spans="6:9" ht="15" x14ac:dyDescent="0.2">
      <c r="F52" s="498"/>
      <c r="G52" s="498"/>
      <c r="H52" s="498"/>
      <c r="I52" s="498"/>
    </row>
    <row r="53" spans="6:9" ht="15" x14ac:dyDescent="0.2">
      <c r="F53" s="498"/>
      <c r="G53" s="498"/>
      <c r="H53" s="498"/>
      <c r="I53" s="498"/>
    </row>
    <row r="54" spans="6:9" ht="15" x14ac:dyDescent="0.2">
      <c r="I54" s="498"/>
    </row>
    <row r="55" spans="6:9" ht="15" x14ac:dyDescent="0.2">
      <c r="I55" s="498"/>
    </row>
    <row r="56" spans="6:9" ht="15" x14ac:dyDescent="0.2">
      <c r="I56" s="498"/>
    </row>
    <row r="57" spans="6:9" ht="15" x14ac:dyDescent="0.2">
      <c r="I57" s="498"/>
    </row>
    <row r="58" spans="6:9" ht="15" x14ac:dyDescent="0.2">
      <c r="I58" s="498"/>
    </row>
    <row r="59" spans="6:9" ht="15" x14ac:dyDescent="0.2">
      <c r="I59" s="498"/>
    </row>
    <row r="60" spans="6:9" ht="15" x14ac:dyDescent="0.2">
      <c r="I60" s="498"/>
    </row>
    <row r="61" spans="6:9" ht="15" x14ac:dyDescent="0.2">
      <c r="I61" s="498"/>
    </row>
    <row r="62" spans="6:9" ht="15" x14ac:dyDescent="0.2">
      <c r="I62" s="498"/>
    </row>
    <row r="63" spans="6:9" ht="15" x14ac:dyDescent="0.2">
      <c r="I63" s="498"/>
    </row>
    <row r="64" spans="6:9" ht="15" x14ac:dyDescent="0.2">
      <c r="I64" s="498"/>
    </row>
    <row r="65" spans="9:9" ht="15" x14ac:dyDescent="0.2">
      <c r="I65" s="498"/>
    </row>
    <row r="66" spans="9:9" ht="15" x14ac:dyDescent="0.2">
      <c r="I66" s="498"/>
    </row>
  </sheetData>
  <sheetProtection selectLockedCells="1" selectUnlockedCells="1"/>
  <mergeCells count="15">
    <mergeCell ref="G30:H30"/>
    <mergeCell ref="G31:H31"/>
    <mergeCell ref="G32:H32"/>
    <mergeCell ref="G33:H33"/>
    <mergeCell ref="G34:H34"/>
    <mergeCell ref="G26:H26"/>
    <mergeCell ref="G27:H27"/>
    <mergeCell ref="G28:H28"/>
    <mergeCell ref="G29:H29"/>
    <mergeCell ref="A1:D1"/>
    <mergeCell ref="I35:K35"/>
    <mergeCell ref="F37:H37"/>
    <mergeCell ref="F38:H38"/>
    <mergeCell ref="F39:H39"/>
    <mergeCell ref="F35:H36"/>
  </mergeCells>
  <phoneticPr fontId="0" type="noConversion"/>
  <pageMargins left="0" right="0" top="0" bottom="0" header="0.51181102362204722" footer="0.51181102362204722"/>
  <pageSetup paperSize="9" scale="58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C15" sqref="C15"/>
    </sheetView>
  </sheetViews>
  <sheetFormatPr defaultRowHeight="15" x14ac:dyDescent="0.25"/>
  <cols>
    <col min="2" max="2" width="14.140625" bestFit="1" customWidth="1"/>
    <col min="3" max="3" width="48.42578125" bestFit="1" customWidth="1"/>
    <col min="4" max="4" width="15.5703125" customWidth="1"/>
    <col min="5" max="6" width="15.7109375" customWidth="1"/>
  </cols>
  <sheetData>
    <row r="1" spans="1:7" ht="20.25" x14ac:dyDescent="0.3">
      <c r="A1" s="737" t="s">
        <v>465</v>
      </c>
      <c r="B1" s="737"/>
      <c r="C1" s="737"/>
      <c r="D1" s="737"/>
      <c r="E1" s="737"/>
      <c r="F1" s="737"/>
    </row>
    <row r="2" spans="1:7" ht="18" customHeight="1" thickBot="1" x14ac:dyDescent="0.35">
      <c r="A2" s="503"/>
      <c r="B2" s="503"/>
      <c r="C2" s="503"/>
      <c r="D2" s="503"/>
      <c r="E2" s="503"/>
      <c r="F2" s="503"/>
    </row>
    <row r="3" spans="1:7" s="505" customFormat="1" ht="30" customHeight="1" thickBot="1" x14ac:dyDescent="0.3">
      <c r="A3" s="740" t="s">
        <v>381</v>
      </c>
      <c r="B3" s="741"/>
      <c r="C3" s="742"/>
      <c r="D3" s="512" t="s">
        <v>511</v>
      </c>
      <c r="E3" s="512" t="s">
        <v>461</v>
      </c>
      <c r="F3" s="516" t="s">
        <v>464</v>
      </c>
      <c r="G3" s="504"/>
    </row>
    <row r="4" spans="1:7" x14ac:dyDescent="0.25">
      <c r="A4" s="509" t="s">
        <v>466</v>
      </c>
      <c r="B4" s="510" t="s">
        <v>467</v>
      </c>
      <c r="C4" s="511" t="s">
        <v>468</v>
      </c>
      <c r="D4" s="513">
        <v>48500</v>
      </c>
      <c r="E4" s="513">
        <v>54800</v>
      </c>
      <c r="F4" s="706">
        <f>D4+E4</f>
        <v>103300</v>
      </c>
    </row>
    <row r="5" spans="1:7" x14ac:dyDescent="0.25">
      <c r="A5" s="507" t="s">
        <v>469</v>
      </c>
      <c r="B5" s="506" t="s">
        <v>470</v>
      </c>
      <c r="C5" s="508" t="s">
        <v>471</v>
      </c>
      <c r="D5" s="514">
        <v>45000</v>
      </c>
      <c r="E5" s="514"/>
      <c r="F5" s="706">
        <f t="shared" ref="F5:F35" si="0">D5+E5</f>
        <v>45000</v>
      </c>
    </row>
    <row r="6" spans="1:7" x14ac:dyDescent="0.25">
      <c r="A6" s="507" t="s">
        <v>473</v>
      </c>
      <c r="B6" s="506" t="s">
        <v>474</v>
      </c>
      <c r="C6" s="508" t="s">
        <v>475</v>
      </c>
      <c r="D6" s="514">
        <v>3000</v>
      </c>
      <c r="E6" s="514"/>
      <c r="F6" s="706">
        <f t="shared" si="0"/>
        <v>3000</v>
      </c>
    </row>
    <row r="7" spans="1:7" x14ac:dyDescent="0.25">
      <c r="A7" s="507" t="s">
        <v>476</v>
      </c>
      <c r="B7" s="506" t="s">
        <v>477</v>
      </c>
      <c r="C7" s="508" t="s">
        <v>478</v>
      </c>
      <c r="D7" s="514">
        <v>240000</v>
      </c>
      <c r="E7" s="514"/>
      <c r="F7" s="706">
        <f t="shared" si="0"/>
        <v>240000</v>
      </c>
    </row>
    <row r="8" spans="1:7" x14ac:dyDescent="0.25">
      <c r="A8" s="507"/>
      <c r="B8" s="506" t="s">
        <v>477</v>
      </c>
      <c r="C8" s="508" t="s">
        <v>479</v>
      </c>
      <c r="D8" s="514">
        <v>30000</v>
      </c>
      <c r="E8" s="514"/>
      <c r="F8" s="706">
        <f t="shared" si="0"/>
        <v>30000</v>
      </c>
    </row>
    <row r="9" spans="1:7" x14ac:dyDescent="0.25">
      <c r="A9" s="507"/>
      <c r="B9" s="506" t="s">
        <v>594</v>
      </c>
      <c r="C9" s="508" t="s">
        <v>595</v>
      </c>
      <c r="D9" s="514"/>
      <c r="E9" s="514">
        <v>3796</v>
      </c>
      <c r="F9" s="706">
        <f t="shared" si="0"/>
        <v>3796</v>
      </c>
    </row>
    <row r="10" spans="1:7" x14ac:dyDescent="0.25">
      <c r="A10" s="507" t="s">
        <v>480</v>
      </c>
      <c r="B10" s="506" t="s">
        <v>481</v>
      </c>
      <c r="C10" s="508" t="s">
        <v>482</v>
      </c>
      <c r="D10" s="514">
        <v>23500</v>
      </c>
      <c r="E10" s="514"/>
      <c r="F10" s="706">
        <f t="shared" si="0"/>
        <v>23500</v>
      </c>
    </row>
    <row r="11" spans="1:7" x14ac:dyDescent="0.25">
      <c r="A11" s="507"/>
      <c r="B11" s="506" t="s">
        <v>481</v>
      </c>
      <c r="C11" s="508" t="s">
        <v>483</v>
      </c>
      <c r="D11" s="514">
        <v>2500</v>
      </c>
      <c r="E11" s="514"/>
      <c r="F11" s="706">
        <f t="shared" si="0"/>
        <v>2500</v>
      </c>
    </row>
    <row r="12" spans="1:7" x14ac:dyDescent="0.25">
      <c r="A12" s="507"/>
      <c r="B12" s="506" t="s">
        <v>481</v>
      </c>
      <c r="C12" s="508" t="s">
        <v>484</v>
      </c>
      <c r="D12" s="514">
        <v>1950</v>
      </c>
      <c r="E12" s="514"/>
      <c r="F12" s="706">
        <f t="shared" si="0"/>
        <v>1950</v>
      </c>
    </row>
    <row r="13" spans="1:7" x14ac:dyDescent="0.25">
      <c r="A13" s="507"/>
      <c r="B13" s="506" t="s">
        <v>481</v>
      </c>
      <c r="C13" s="508" t="s">
        <v>485</v>
      </c>
      <c r="D13" s="514">
        <v>1750</v>
      </c>
      <c r="E13" s="514"/>
      <c r="F13" s="706">
        <f t="shared" si="0"/>
        <v>1750</v>
      </c>
    </row>
    <row r="14" spans="1:7" x14ac:dyDescent="0.25">
      <c r="A14" s="507"/>
      <c r="B14" s="506" t="s">
        <v>481</v>
      </c>
      <c r="C14" s="508" t="s">
        <v>486</v>
      </c>
      <c r="D14" s="514">
        <v>5300</v>
      </c>
      <c r="E14" s="514"/>
      <c r="F14" s="706">
        <f t="shared" si="0"/>
        <v>5300</v>
      </c>
    </row>
    <row r="15" spans="1:7" x14ac:dyDescent="0.25">
      <c r="A15" s="507"/>
      <c r="B15" s="506" t="s">
        <v>481</v>
      </c>
      <c r="C15" s="508" t="s">
        <v>487</v>
      </c>
      <c r="D15" s="514">
        <v>2500</v>
      </c>
      <c r="E15" s="514"/>
      <c r="F15" s="706">
        <f t="shared" si="0"/>
        <v>2500</v>
      </c>
    </row>
    <row r="16" spans="1:7" x14ac:dyDescent="0.25">
      <c r="A16" s="507"/>
      <c r="B16" s="506" t="s">
        <v>481</v>
      </c>
      <c r="C16" s="508" t="s">
        <v>611</v>
      </c>
      <c r="D16" s="514"/>
      <c r="E16" s="514">
        <v>3410</v>
      </c>
      <c r="F16" s="706">
        <f t="shared" si="0"/>
        <v>3410</v>
      </c>
    </row>
    <row r="17" spans="1:6" x14ac:dyDescent="0.25">
      <c r="A17" s="507"/>
      <c r="B17" s="506" t="s">
        <v>481</v>
      </c>
      <c r="C17" s="508" t="s">
        <v>596</v>
      </c>
      <c r="D17" s="515"/>
      <c r="E17" s="514">
        <v>35000</v>
      </c>
      <c r="F17" s="706">
        <f t="shared" si="0"/>
        <v>35000</v>
      </c>
    </row>
    <row r="18" spans="1:6" x14ac:dyDescent="0.25">
      <c r="A18" s="507"/>
      <c r="B18" s="506" t="s">
        <v>481</v>
      </c>
      <c r="C18" s="508" t="s">
        <v>597</v>
      </c>
      <c r="D18" s="515"/>
      <c r="E18" s="514">
        <v>250000</v>
      </c>
      <c r="F18" s="706">
        <f t="shared" si="0"/>
        <v>250000</v>
      </c>
    </row>
    <row r="19" spans="1:6" x14ac:dyDescent="0.25">
      <c r="A19" s="507" t="s">
        <v>488</v>
      </c>
      <c r="B19" s="506" t="s">
        <v>489</v>
      </c>
      <c r="C19" s="508" t="s">
        <v>598</v>
      </c>
      <c r="D19" s="515"/>
      <c r="E19" s="514">
        <v>20500</v>
      </c>
      <c r="F19" s="706">
        <f t="shared" si="0"/>
        <v>20500</v>
      </c>
    </row>
    <row r="20" spans="1:6" x14ac:dyDescent="0.25">
      <c r="A20" s="507"/>
      <c r="B20" s="506" t="s">
        <v>600</v>
      </c>
      <c r="C20" s="508" t="s">
        <v>601</v>
      </c>
      <c r="D20" s="515">
        <v>1500</v>
      </c>
      <c r="E20" s="514"/>
      <c r="F20" s="706">
        <f t="shared" si="0"/>
        <v>1500</v>
      </c>
    </row>
    <row r="21" spans="1:6" x14ac:dyDescent="0.25">
      <c r="A21" s="507"/>
      <c r="B21" s="506" t="s">
        <v>602</v>
      </c>
      <c r="C21" s="508" t="s">
        <v>603</v>
      </c>
      <c r="D21" s="515">
        <v>15000</v>
      </c>
      <c r="E21" s="514"/>
      <c r="F21" s="706">
        <f t="shared" si="0"/>
        <v>15000</v>
      </c>
    </row>
    <row r="22" spans="1:6" x14ac:dyDescent="0.25">
      <c r="A22" s="507" t="s">
        <v>490</v>
      </c>
      <c r="B22" s="506" t="s">
        <v>491</v>
      </c>
      <c r="C22" s="508" t="s">
        <v>492</v>
      </c>
      <c r="D22" s="514">
        <v>2500</v>
      </c>
      <c r="E22" s="514"/>
      <c r="F22" s="706">
        <f t="shared" si="0"/>
        <v>2500</v>
      </c>
    </row>
    <row r="23" spans="1:6" x14ac:dyDescent="0.25">
      <c r="A23" s="507"/>
      <c r="B23" s="506" t="s">
        <v>493</v>
      </c>
      <c r="C23" s="508" t="s">
        <v>494</v>
      </c>
      <c r="D23" s="514">
        <v>80000</v>
      </c>
      <c r="E23" s="514">
        <v>-80000</v>
      </c>
      <c r="F23" s="706">
        <f t="shared" si="0"/>
        <v>0</v>
      </c>
    </row>
    <row r="24" spans="1:6" x14ac:dyDescent="0.25">
      <c r="A24" s="507"/>
      <c r="B24" s="506" t="s">
        <v>495</v>
      </c>
      <c r="C24" s="508" t="s">
        <v>496</v>
      </c>
      <c r="D24" s="514">
        <v>12000</v>
      </c>
      <c r="E24" s="514"/>
      <c r="F24" s="706">
        <f t="shared" si="0"/>
        <v>12000</v>
      </c>
    </row>
    <row r="25" spans="1:6" x14ac:dyDescent="0.25">
      <c r="A25" s="507"/>
      <c r="B25" s="506" t="s">
        <v>491</v>
      </c>
      <c r="C25" s="508" t="s">
        <v>599</v>
      </c>
      <c r="D25" s="515"/>
      <c r="E25" s="514">
        <v>5000</v>
      </c>
      <c r="F25" s="706">
        <f t="shared" si="0"/>
        <v>5000</v>
      </c>
    </row>
    <row r="26" spans="1:6" x14ac:dyDescent="0.25">
      <c r="A26" s="507" t="s">
        <v>497</v>
      </c>
      <c r="B26" s="506" t="s">
        <v>472</v>
      </c>
      <c r="C26" s="508" t="s">
        <v>498</v>
      </c>
      <c r="D26" s="514">
        <v>74179</v>
      </c>
      <c r="E26" s="514"/>
      <c r="F26" s="706">
        <f t="shared" si="0"/>
        <v>74179</v>
      </c>
    </row>
    <row r="27" spans="1:6" x14ac:dyDescent="0.25">
      <c r="A27" s="507"/>
      <c r="B27" s="506" t="s">
        <v>472</v>
      </c>
      <c r="C27" s="508" t="s">
        <v>499</v>
      </c>
      <c r="D27" s="514">
        <v>10000</v>
      </c>
      <c r="E27" s="514"/>
      <c r="F27" s="706">
        <f t="shared" si="0"/>
        <v>10000</v>
      </c>
    </row>
    <row r="28" spans="1:6" x14ac:dyDescent="0.25">
      <c r="A28" s="507"/>
      <c r="B28" s="506" t="s">
        <v>500</v>
      </c>
      <c r="C28" s="508" t="s">
        <v>501</v>
      </c>
      <c r="D28" s="514">
        <v>3300</v>
      </c>
      <c r="E28" s="514"/>
      <c r="F28" s="706">
        <f t="shared" si="0"/>
        <v>3300</v>
      </c>
    </row>
    <row r="29" spans="1:6" x14ac:dyDescent="0.25">
      <c r="A29" s="507"/>
      <c r="B29" s="506" t="s">
        <v>502</v>
      </c>
      <c r="C29" s="508" t="s">
        <v>503</v>
      </c>
      <c r="D29" s="514">
        <v>4040</v>
      </c>
      <c r="E29" s="514"/>
      <c r="F29" s="706">
        <f t="shared" si="0"/>
        <v>4040</v>
      </c>
    </row>
    <row r="30" spans="1:6" x14ac:dyDescent="0.25">
      <c r="A30" s="507"/>
      <c r="B30" s="506" t="s">
        <v>472</v>
      </c>
      <c r="C30" s="508" t="s">
        <v>419</v>
      </c>
      <c r="D30" s="514">
        <v>5000</v>
      </c>
      <c r="E30" s="514"/>
      <c r="F30" s="706">
        <f t="shared" si="0"/>
        <v>5000</v>
      </c>
    </row>
    <row r="31" spans="1:6" x14ac:dyDescent="0.25">
      <c r="A31" s="507" t="s">
        <v>504</v>
      </c>
      <c r="B31" s="506" t="s">
        <v>604</v>
      </c>
      <c r="C31" s="508" t="s">
        <v>605</v>
      </c>
      <c r="D31" s="514">
        <v>288000</v>
      </c>
      <c r="E31" s="514">
        <v>-288000</v>
      </c>
      <c r="F31" s="706">
        <f t="shared" si="0"/>
        <v>0</v>
      </c>
    </row>
    <row r="32" spans="1:6" x14ac:dyDescent="0.25">
      <c r="A32" s="507"/>
      <c r="B32" s="506" t="s">
        <v>604</v>
      </c>
      <c r="C32" s="508" t="s">
        <v>606</v>
      </c>
      <c r="D32" s="514"/>
      <c r="E32" s="514">
        <v>25000</v>
      </c>
      <c r="F32" s="706">
        <f t="shared" si="0"/>
        <v>25000</v>
      </c>
    </row>
    <row r="33" spans="1:6" x14ac:dyDescent="0.25">
      <c r="A33" s="507"/>
      <c r="B33" s="506"/>
      <c r="C33" s="508"/>
      <c r="D33" s="514">
        <v>32000</v>
      </c>
      <c r="E33" s="514">
        <v>35005</v>
      </c>
      <c r="F33" s="706">
        <f t="shared" si="0"/>
        <v>67005</v>
      </c>
    </row>
    <row r="34" spans="1:6" x14ac:dyDescent="0.25">
      <c r="A34" s="507" t="s">
        <v>505</v>
      </c>
      <c r="B34" s="506" t="s">
        <v>506</v>
      </c>
      <c r="C34" s="508" t="s">
        <v>507</v>
      </c>
      <c r="D34" s="514">
        <v>89000</v>
      </c>
      <c r="E34" s="514"/>
      <c r="F34" s="706">
        <f t="shared" si="0"/>
        <v>89000</v>
      </c>
    </row>
    <row r="35" spans="1:6" ht="15.75" thickBot="1" x14ac:dyDescent="0.3">
      <c r="A35" s="518" t="s">
        <v>508</v>
      </c>
      <c r="B35" s="519" t="s">
        <v>470</v>
      </c>
      <c r="C35" s="520" t="s">
        <v>509</v>
      </c>
      <c r="D35" s="521">
        <v>53000</v>
      </c>
      <c r="E35" s="521">
        <v>7000</v>
      </c>
      <c r="F35" s="706">
        <f t="shared" si="0"/>
        <v>60000</v>
      </c>
    </row>
    <row r="36" spans="1:6" s="517" customFormat="1" ht="16.5" thickBot="1" x14ac:dyDescent="0.3">
      <c r="A36" s="522" t="s">
        <v>510</v>
      </c>
      <c r="B36" s="523"/>
      <c r="C36" s="524"/>
      <c r="D36" s="525">
        <f>SUM(D4:D35)</f>
        <v>1073519</v>
      </c>
      <c r="E36" s="525">
        <f>SUM(E4:E35)</f>
        <v>71511</v>
      </c>
      <c r="F36" s="707">
        <f>SUM(F4:F35)</f>
        <v>1145030</v>
      </c>
    </row>
    <row r="37" spans="1:6" x14ac:dyDescent="0.25">
      <c r="A37" s="743" t="s">
        <v>512</v>
      </c>
      <c r="B37" s="744"/>
      <c r="C37" s="744"/>
      <c r="D37" s="1">
        <f>'sumár 2013 - 2015'!B9</f>
        <v>1073519</v>
      </c>
      <c r="E37" s="1">
        <f>'sumár 2013 - 2015'!C9</f>
        <v>71511</v>
      </c>
      <c r="F37" s="1">
        <f>'sumár 2013 - 2015'!D9</f>
        <v>1145030</v>
      </c>
    </row>
    <row r="38" spans="1:6" x14ac:dyDescent="0.25">
      <c r="D38" s="1"/>
    </row>
  </sheetData>
  <mergeCells count="3">
    <mergeCell ref="A3:C3"/>
    <mergeCell ref="A1:F1"/>
    <mergeCell ref="A37:C37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G23" sqref="G23"/>
    </sheetView>
  </sheetViews>
  <sheetFormatPr defaultRowHeight="15" x14ac:dyDescent="0.25"/>
  <cols>
    <col min="1" max="1" width="9.140625" style="646"/>
    <col min="2" max="2" width="23.42578125" style="646" customWidth="1"/>
    <col min="3" max="3" width="9.5703125" style="646" customWidth="1"/>
    <col min="4" max="4" width="10" style="646" customWidth="1"/>
    <col min="5" max="5" width="9.28515625" style="646" bestFit="1" customWidth="1"/>
    <col min="6" max="6" width="11" style="646" customWidth="1"/>
    <col min="7" max="7" width="12" style="646" customWidth="1"/>
    <col min="8" max="8" width="9.7109375" style="646" bestFit="1" customWidth="1"/>
    <col min="9" max="9" width="10.85546875" style="646" customWidth="1"/>
    <col min="10" max="10" width="9.28515625" style="646" bestFit="1" customWidth="1"/>
    <col min="11" max="11" width="9.7109375" style="646" bestFit="1" customWidth="1"/>
    <col min="12" max="14" width="9.28515625" style="646" bestFit="1" customWidth="1"/>
    <col min="15" max="15" width="9.140625" style="646"/>
  </cols>
  <sheetData>
    <row r="1" spans="1:15" ht="32.25" customHeight="1" thickBot="1" x14ac:dyDescent="0.35">
      <c r="A1" s="748" t="s">
        <v>610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</row>
    <row r="2" spans="1:15" ht="24" customHeight="1" x14ac:dyDescent="0.25">
      <c r="A2" s="764" t="s">
        <v>516</v>
      </c>
      <c r="B2" s="767" t="s">
        <v>517</v>
      </c>
      <c r="C2" s="770" t="s">
        <v>378</v>
      </c>
      <c r="D2" s="771"/>
      <c r="E2" s="771"/>
      <c r="F2" s="771"/>
      <c r="G2" s="771"/>
      <c r="H2" s="771"/>
      <c r="I2" s="772"/>
      <c r="J2" s="749" t="s">
        <v>591</v>
      </c>
      <c r="K2" s="752" t="s">
        <v>518</v>
      </c>
      <c r="L2" s="755"/>
      <c r="M2" s="756"/>
      <c r="N2" s="756"/>
      <c r="O2" s="757"/>
    </row>
    <row r="3" spans="1:15" x14ac:dyDescent="0.25">
      <c r="A3" s="765"/>
      <c r="B3" s="768"/>
      <c r="C3" s="773" t="s">
        <v>519</v>
      </c>
      <c r="D3" s="774"/>
      <c r="E3" s="775"/>
      <c r="F3" s="776" t="s">
        <v>520</v>
      </c>
      <c r="G3" s="777"/>
      <c r="H3" s="533" t="s">
        <v>521</v>
      </c>
      <c r="I3" s="534" t="s">
        <v>522</v>
      </c>
      <c r="J3" s="750"/>
      <c r="K3" s="753"/>
      <c r="L3" s="758"/>
      <c r="M3" s="759"/>
      <c r="N3" s="759"/>
      <c r="O3" s="760"/>
    </row>
    <row r="4" spans="1:15" x14ac:dyDescent="0.25">
      <c r="A4" s="765"/>
      <c r="B4" s="768"/>
      <c r="C4" s="778" t="s">
        <v>397</v>
      </c>
      <c r="D4" s="781" t="s">
        <v>523</v>
      </c>
      <c r="E4" s="782"/>
      <c r="F4" s="783" t="s">
        <v>524</v>
      </c>
      <c r="G4" s="786" t="s">
        <v>525</v>
      </c>
      <c r="H4" s="535"/>
      <c r="I4" s="789" t="s">
        <v>526</v>
      </c>
      <c r="J4" s="750"/>
      <c r="K4" s="753"/>
      <c r="L4" s="761"/>
      <c r="M4" s="762"/>
      <c r="N4" s="762"/>
      <c r="O4" s="763"/>
    </row>
    <row r="5" spans="1:15" x14ac:dyDescent="0.25">
      <c r="A5" s="765"/>
      <c r="B5" s="768"/>
      <c r="C5" s="779"/>
      <c r="D5" s="792" t="s">
        <v>527</v>
      </c>
      <c r="E5" s="794" t="s">
        <v>528</v>
      </c>
      <c r="F5" s="784"/>
      <c r="G5" s="787"/>
      <c r="H5" s="535"/>
      <c r="I5" s="790"/>
      <c r="J5" s="750"/>
      <c r="K5" s="753"/>
      <c r="L5" s="638" t="s">
        <v>135</v>
      </c>
      <c r="M5" s="745" t="s">
        <v>529</v>
      </c>
      <c r="N5" s="746"/>
      <c r="O5" s="747"/>
    </row>
    <row r="6" spans="1:15" ht="21.75" customHeight="1" thickBot="1" x14ac:dyDescent="0.3">
      <c r="A6" s="766"/>
      <c r="B6" s="769"/>
      <c r="C6" s="780"/>
      <c r="D6" s="793"/>
      <c r="E6" s="795"/>
      <c r="F6" s="785"/>
      <c r="G6" s="788"/>
      <c r="H6" s="536"/>
      <c r="I6" s="791"/>
      <c r="J6" s="751"/>
      <c r="K6" s="754"/>
      <c r="L6" s="639" t="s">
        <v>530</v>
      </c>
      <c r="M6" s="640" t="s">
        <v>141</v>
      </c>
      <c r="N6" s="641" t="s">
        <v>142</v>
      </c>
      <c r="O6" s="642" t="s">
        <v>143</v>
      </c>
    </row>
    <row r="7" spans="1:15" ht="15.75" thickBot="1" x14ac:dyDescent="0.3">
      <c r="A7" s="568" t="s">
        <v>531</v>
      </c>
      <c r="B7" s="569"/>
      <c r="C7" s="573">
        <f>C10+C19+C26</f>
        <v>3287161</v>
      </c>
      <c r="D7" s="574">
        <f>D19</f>
        <v>3064623</v>
      </c>
      <c r="E7" s="575">
        <f>E10+E19+E26</f>
        <v>222538</v>
      </c>
      <c r="F7" s="573">
        <f>F10+F19+F26</f>
        <v>2614042</v>
      </c>
      <c r="G7" s="575">
        <f>G10+G19+G26</f>
        <v>302165</v>
      </c>
      <c r="H7" s="583">
        <f>H10+H19+H26+H45+H8</f>
        <v>6208708</v>
      </c>
      <c r="I7" s="689">
        <f>I10+I19+I26</f>
        <v>5678665</v>
      </c>
      <c r="J7" s="583">
        <f>J10+J19+J26+J9</f>
        <v>325910</v>
      </c>
      <c r="K7" s="590">
        <f>H7+J7</f>
        <v>6534618</v>
      </c>
      <c r="L7" s="554">
        <f>L10+L19+L26+L30+L44+L45+L8+L9</f>
        <v>6534618</v>
      </c>
      <c r="M7" s="555"/>
      <c r="N7" s="555"/>
      <c r="O7" s="556"/>
    </row>
    <row r="8" spans="1:15" x14ac:dyDescent="0.25">
      <c r="A8" s="591" t="s">
        <v>532</v>
      </c>
      <c r="B8" s="570" t="s">
        <v>533</v>
      </c>
      <c r="C8" s="576"/>
      <c r="D8" s="557"/>
      <c r="E8" s="672"/>
      <c r="F8" s="680"/>
      <c r="G8" s="681"/>
      <c r="H8" s="704">
        <v>5340</v>
      </c>
      <c r="I8" s="690"/>
      <c r="J8" s="584"/>
      <c r="K8" s="584">
        <f>SUM(H8)</f>
        <v>5340</v>
      </c>
      <c r="L8" s="636">
        <f>SUM(M8:O8)</f>
        <v>5340</v>
      </c>
      <c r="M8" s="614">
        <v>5340</v>
      </c>
      <c r="N8" s="614"/>
      <c r="O8" s="615"/>
    </row>
    <row r="9" spans="1:15" ht="15.75" thickBot="1" x14ac:dyDescent="0.3">
      <c r="A9" s="537" t="s">
        <v>556</v>
      </c>
      <c r="B9" s="571" t="s">
        <v>592</v>
      </c>
      <c r="C9" s="577"/>
      <c r="D9" s="538"/>
      <c r="E9" s="673"/>
      <c r="F9" s="682"/>
      <c r="G9" s="683"/>
      <c r="H9" s="705"/>
      <c r="I9" s="691"/>
      <c r="J9" s="585">
        <v>285000</v>
      </c>
      <c r="K9" s="585">
        <f>SUM(J9)</f>
        <v>285000</v>
      </c>
      <c r="L9" s="637">
        <f>SUM(M9:O9)</f>
        <v>285000</v>
      </c>
      <c r="M9" s="548"/>
      <c r="N9" s="548">
        <v>285000</v>
      </c>
      <c r="O9" s="549"/>
    </row>
    <row r="10" spans="1:15" ht="15.75" thickBot="1" x14ac:dyDescent="0.3">
      <c r="A10" s="593" t="s">
        <v>534</v>
      </c>
      <c r="B10" s="592" t="s">
        <v>535</v>
      </c>
      <c r="C10" s="578">
        <f>C11+C12+C13+C14+C15+C16+C17+C18</f>
        <v>39619</v>
      </c>
      <c r="D10" s="539"/>
      <c r="E10" s="540">
        <f t="shared" ref="E10:N10" si="0">E11+E12+E13+E14+E15+E16+E17+E18</f>
        <v>39619</v>
      </c>
      <c r="F10" s="578">
        <f t="shared" si="0"/>
        <v>1467447</v>
      </c>
      <c r="G10" s="540">
        <f t="shared" si="0"/>
        <v>95700</v>
      </c>
      <c r="H10" s="586">
        <f t="shared" si="0"/>
        <v>1602766</v>
      </c>
      <c r="I10" s="692">
        <f t="shared" si="0"/>
        <v>1467447</v>
      </c>
      <c r="J10" s="586">
        <f t="shared" si="0"/>
        <v>29700</v>
      </c>
      <c r="K10" s="586">
        <f t="shared" si="0"/>
        <v>1632466</v>
      </c>
      <c r="L10" s="541">
        <f t="shared" si="0"/>
        <v>1497147</v>
      </c>
      <c r="M10" s="542">
        <f t="shared" si="0"/>
        <v>1467447</v>
      </c>
      <c r="N10" s="542">
        <f t="shared" si="0"/>
        <v>29700</v>
      </c>
      <c r="O10" s="543"/>
    </row>
    <row r="11" spans="1:15" s="44" customFormat="1" x14ac:dyDescent="0.25">
      <c r="A11" s="599" t="s">
        <v>536</v>
      </c>
      <c r="B11" s="600" t="s">
        <v>537</v>
      </c>
      <c r="C11" s="671">
        <f>E11</f>
        <v>4303</v>
      </c>
      <c r="D11" s="648"/>
      <c r="E11" s="674">
        <v>4303</v>
      </c>
      <c r="F11" s="684">
        <v>143564</v>
      </c>
      <c r="G11" s="674">
        <v>8800</v>
      </c>
      <c r="H11" s="649">
        <f>C11+F11+G11</f>
        <v>156667</v>
      </c>
      <c r="I11" s="693">
        <f t="shared" ref="I11:I18" si="1">F11</f>
        <v>143564</v>
      </c>
      <c r="J11" s="649">
        <v>23500</v>
      </c>
      <c r="K11" s="649">
        <f t="shared" ref="K11:K18" si="2">H11+J11</f>
        <v>180167</v>
      </c>
      <c r="L11" s="601">
        <f>M11+N11</f>
        <v>167064</v>
      </c>
      <c r="M11" s="544">
        <f t="shared" ref="M11:N18" si="3">I11</f>
        <v>143564</v>
      </c>
      <c r="N11" s="544">
        <f t="shared" si="3"/>
        <v>23500</v>
      </c>
      <c r="O11" s="545"/>
    </row>
    <row r="12" spans="1:15" s="44" customFormat="1" x14ac:dyDescent="0.25">
      <c r="A12" s="550" t="s">
        <v>538</v>
      </c>
      <c r="B12" s="602" t="s">
        <v>539</v>
      </c>
      <c r="C12" s="603">
        <f t="shared" ref="C12:C18" si="4">E12</f>
        <v>9638</v>
      </c>
      <c r="D12" s="650"/>
      <c r="E12" s="675">
        <v>9638</v>
      </c>
      <c r="F12" s="685">
        <v>278090</v>
      </c>
      <c r="G12" s="675">
        <v>16900</v>
      </c>
      <c r="H12" s="651">
        <f t="shared" ref="H12:H18" si="5">C12+F12+G12</f>
        <v>304628</v>
      </c>
      <c r="I12" s="694">
        <f t="shared" si="1"/>
        <v>278090</v>
      </c>
      <c r="J12" s="651">
        <v>2500</v>
      </c>
      <c r="K12" s="651">
        <f t="shared" si="2"/>
        <v>307128</v>
      </c>
      <c r="L12" s="607">
        <f t="shared" ref="L12:L18" si="6">M12+N12</f>
        <v>280590</v>
      </c>
      <c r="M12" s="546">
        <f t="shared" si="3"/>
        <v>278090</v>
      </c>
      <c r="N12" s="546">
        <f t="shared" si="3"/>
        <v>2500</v>
      </c>
      <c r="O12" s="547"/>
    </row>
    <row r="13" spans="1:15" s="44" customFormat="1" x14ac:dyDescent="0.25">
      <c r="A13" s="550" t="s">
        <v>540</v>
      </c>
      <c r="B13" s="602" t="s">
        <v>541</v>
      </c>
      <c r="C13" s="603">
        <f t="shared" si="4"/>
        <v>10976</v>
      </c>
      <c r="D13" s="650"/>
      <c r="E13" s="675">
        <v>10976</v>
      </c>
      <c r="F13" s="685">
        <v>354286</v>
      </c>
      <c r="G13" s="675">
        <v>25100</v>
      </c>
      <c r="H13" s="651">
        <f t="shared" si="5"/>
        <v>390362</v>
      </c>
      <c r="I13" s="694">
        <f t="shared" si="1"/>
        <v>354286</v>
      </c>
      <c r="J13" s="651">
        <v>0</v>
      </c>
      <c r="K13" s="651">
        <f t="shared" si="2"/>
        <v>390362</v>
      </c>
      <c r="L13" s="607">
        <f t="shared" si="6"/>
        <v>354286</v>
      </c>
      <c r="M13" s="546">
        <f t="shared" si="3"/>
        <v>354286</v>
      </c>
      <c r="N13" s="546">
        <f t="shared" si="3"/>
        <v>0</v>
      </c>
      <c r="O13" s="547"/>
    </row>
    <row r="14" spans="1:15" s="44" customFormat="1" x14ac:dyDescent="0.25">
      <c r="A14" s="550" t="s">
        <v>542</v>
      </c>
      <c r="B14" s="602" t="s">
        <v>543</v>
      </c>
      <c r="C14" s="603">
        <f t="shared" si="4"/>
        <v>1936</v>
      </c>
      <c r="D14" s="650"/>
      <c r="E14" s="675">
        <v>1936</v>
      </c>
      <c r="F14" s="685">
        <v>102191</v>
      </c>
      <c r="G14" s="675">
        <v>6600</v>
      </c>
      <c r="H14" s="651">
        <f t="shared" si="5"/>
        <v>110727</v>
      </c>
      <c r="I14" s="694">
        <f t="shared" si="1"/>
        <v>102191</v>
      </c>
      <c r="J14" s="651">
        <v>0</v>
      </c>
      <c r="K14" s="651">
        <f t="shared" si="2"/>
        <v>110727</v>
      </c>
      <c r="L14" s="647">
        <f t="shared" si="6"/>
        <v>102191</v>
      </c>
      <c r="M14" s="546">
        <f t="shared" si="3"/>
        <v>102191</v>
      </c>
      <c r="N14" s="546">
        <f t="shared" si="3"/>
        <v>0</v>
      </c>
      <c r="O14" s="547"/>
    </row>
    <row r="15" spans="1:15" s="44" customFormat="1" x14ac:dyDescent="0.25">
      <c r="A15" s="550" t="s">
        <v>544</v>
      </c>
      <c r="B15" s="602" t="s">
        <v>545</v>
      </c>
      <c r="C15" s="603">
        <f t="shared" si="4"/>
        <v>4557</v>
      </c>
      <c r="D15" s="650"/>
      <c r="E15" s="675">
        <v>4557</v>
      </c>
      <c r="F15" s="685">
        <v>190315</v>
      </c>
      <c r="G15" s="675">
        <v>12000</v>
      </c>
      <c r="H15" s="651">
        <f t="shared" si="5"/>
        <v>206872</v>
      </c>
      <c r="I15" s="694">
        <f t="shared" si="1"/>
        <v>190315</v>
      </c>
      <c r="J15" s="651">
        <v>1750</v>
      </c>
      <c r="K15" s="651">
        <f t="shared" si="2"/>
        <v>208622</v>
      </c>
      <c r="L15" s="607">
        <f t="shared" si="6"/>
        <v>192065</v>
      </c>
      <c r="M15" s="546">
        <f t="shared" si="3"/>
        <v>190315</v>
      </c>
      <c r="N15" s="546">
        <f t="shared" si="3"/>
        <v>1750</v>
      </c>
      <c r="O15" s="547"/>
    </row>
    <row r="16" spans="1:15" s="44" customFormat="1" x14ac:dyDescent="0.25">
      <c r="A16" s="550" t="s">
        <v>546</v>
      </c>
      <c r="B16" s="602" t="s">
        <v>547</v>
      </c>
      <c r="C16" s="603">
        <f t="shared" si="4"/>
        <v>3743</v>
      </c>
      <c r="D16" s="650"/>
      <c r="E16" s="675">
        <v>3743</v>
      </c>
      <c r="F16" s="685">
        <v>182361</v>
      </c>
      <c r="G16" s="675">
        <v>13000</v>
      </c>
      <c r="H16" s="651">
        <f t="shared" si="5"/>
        <v>199104</v>
      </c>
      <c r="I16" s="694">
        <f t="shared" si="1"/>
        <v>182361</v>
      </c>
      <c r="J16" s="651">
        <v>0</v>
      </c>
      <c r="K16" s="651">
        <f t="shared" si="2"/>
        <v>199104</v>
      </c>
      <c r="L16" s="607">
        <f t="shared" si="6"/>
        <v>182361</v>
      </c>
      <c r="M16" s="546">
        <f t="shared" si="3"/>
        <v>182361</v>
      </c>
      <c r="N16" s="546">
        <f t="shared" si="3"/>
        <v>0</v>
      </c>
      <c r="O16" s="547"/>
    </row>
    <row r="17" spans="1:15" s="44" customFormat="1" x14ac:dyDescent="0.25">
      <c r="A17" s="550" t="s">
        <v>548</v>
      </c>
      <c r="B17" s="602" t="s">
        <v>549</v>
      </c>
      <c r="C17" s="603">
        <f t="shared" si="4"/>
        <v>4466</v>
      </c>
      <c r="D17" s="650"/>
      <c r="E17" s="675">
        <v>4466</v>
      </c>
      <c r="F17" s="685">
        <v>183120</v>
      </c>
      <c r="G17" s="675">
        <v>13300</v>
      </c>
      <c r="H17" s="651">
        <f t="shared" si="5"/>
        <v>200886</v>
      </c>
      <c r="I17" s="694">
        <f t="shared" si="1"/>
        <v>183120</v>
      </c>
      <c r="J17" s="651">
        <v>1950</v>
      </c>
      <c r="K17" s="651">
        <f t="shared" si="2"/>
        <v>202836</v>
      </c>
      <c r="L17" s="607">
        <f t="shared" si="6"/>
        <v>185070</v>
      </c>
      <c r="M17" s="546">
        <f t="shared" si="3"/>
        <v>183120</v>
      </c>
      <c r="N17" s="546">
        <f t="shared" si="3"/>
        <v>1950</v>
      </c>
      <c r="O17" s="547"/>
    </row>
    <row r="18" spans="1:15" s="44" customFormat="1" ht="15.75" thickBot="1" x14ac:dyDescent="0.3">
      <c r="A18" s="608" t="s">
        <v>550</v>
      </c>
      <c r="B18" s="609" t="s">
        <v>551</v>
      </c>
      <c r="C18" s="610">
        <f t="shared" si="4"/>
        <v>0</v>
      </c>
      <c r="D18" s="652"/>
      <c r="E18" s="676">
        <v>0</v>
      </c>
      <c r="F18" s="686">
        <v>33520</v>
      </c>
      <c r="G18" s="676">
        <v>0</v>
      </c>
      <c r="H18" s="653">
        <f t="shared" si="5"/>
        <v>33520</v>
      </c>
      <c r="I18" s="695">
        <f t="shared" si="1"/>
        <v>33520</v>
      </c>
      <c r="J18" s="653">
        <v>0</v>
      </c>
      <c r="K18" s="653">
        <f t="shared" si="2"/>
        <v>33520</v>
      </c>
      <c r="L18" s="611">
        <f t="shared" si="6"/>
        <v>33520</v>
      </c>
      <c r="M18" s="561">
        <f t="shared" si="3"/>
        <v>33520</v>
      </c>
      <c r="N18" s="561">
        <f t="shared" si="3"/>
        <v>0</v>
      </c>
      <c r="O18" s="562"/>
    </row>
    <row r="19" spans="1:15" ht="15.75" thickBot="1" x14ac:dyDescent="0.3">
      <c r="A19" s="593" t="s">
        <v>552</v>
      </c>
      <c r="B19" s="594" t="s">
        <v>553</v>
      </c>
      <c r="C19" s="552">
        <f t="shared" ref="C19:I19" si="7">C20+C21+C22+C23+C24+C25</f>
        <v>3246656</v>
      </c>
      <c r="D19" s="553">
        <f t="shared" si="7"/>
        <v>3064623</v>
      </c>
      <c r="E19" s="558">
        <f t="shared" si="7"/>
        <v>182033</v>
      </c>
      <c r="F19" s="552">
        <f t="shared" si="7"/>
        <v>594022</v>
      </c>
      <c r="G19" s="558">
        <f t="shared" si="7"/>
        <v>137965</v>
      </c>
      <c r="H19" s="587">
        <f t="shared" si="7"/>
        <v>3978643</v>
      </c>
      <c r="I19" s="582">
        <f t="shared" si="7"/>
        <v>3658645</v>
      </c>
      <c r="J19" s="587">
        <f>J20+J21+J22+J23+J24+J25</f>
        <v>11210</v>
      </c>
      <c r="K19" s="587">
        <f>K20+K21+K22+K23+K24+K25</f>
        <v>3989853</v>
      </c>
      <c r="L19" s="552">
        <f>L20+L21+L22+L23+L24+L25</f>
        <v>3669855</v>
      </c>
      <c r="M19" s="553">
        <f>M20+M21+M22+M23+M24+M25</f>
        <v>3658645</v>
      </c>
      <c r="N19" s="553">
        <f>N20+N21+N22+N23+N24+N25</f>
        <v>11210</v>
      </c>
      <c r="O19" s="558"/>
    </row>
    <row r="20" spans="1:15" x14ac:dyDescent="0.25">
      <c r="A20" s="599" t="s">
        <v>554</v>
      </c>
      <c r="B20" s="600" t="s">
        <v>555</v>
      </c>
      <c r="C20" s="654">
        <f t="shared" ref="C20:C25" si="8">D20+E20</f>
        <v>242232</v>
      </c>
      <c r="D20" s="659">
        <v>230775</v>
      </c>
      <c r="E20" s="678">
        <v>11457</v>
      </c>
      <c r="F20" s="687">
        <v>33221</v>
      </c>
      <c r="G20" s="678">
        <v>10550</v>
      </c>
      <c r="H20" s="655">
        <f t="shared" ref="H20:H25" si="9">C20+F20+G20</f>
        <v>286003</v>
      </c>
      <c r="I20" s="696">
        <f t="shared" ref="I20:I25" si="10">D20+F20</f>
        <v>263996</v>
      </c>
      <c r="J20" s="655">
        <v>0</v>
      </c>
      <c r="K20" s="655">
        <f t="shared" ref="K20:K25" si="11">H20+J20</f>
        <v>286003</v>
      </c>
      <c r="L20" s="612">
        <f t="shared" ref="L20:L25" si="12">M20+N20</f>
        <v>263996</v>
      </c>
      <c r="M20" s="559">
        <f t="shared" ref="M20:N25" si="13">I20</f>
        <v>263996</v>
      </c>
      <c r="N20" s="559">
        <f t="shared" si="13"/>
        <v>0</v>
      </c>
      <c r="O20" s="560"/>
    </row>
    <row r="21" spans="1:15" x14ac:dyDescent="0.25">
      <c r="A21" s="550" t="s">
        <v>556</v>
      </c>
      <c r="B21" s="602" t="s">
        <v>557</v>
      </c>
      <c r="C21" s="656">
        <f t="shared" si="8"/>
        <v>553312</v>
      </c>
      <c r="D21" s="660">
        <v>530156</v>
      </c>
      <c r="E21" s="675">
        <v>23156</v>
      </c>
      <c r="F21" s="685">
        <v>92709</v>
      </c>
      <c r="G21" s="675">
        <v>26815</v>
      </c>
      <c r="H21" s="651">
        <f t="shared" si="9"/>
        <v>672836</v>
      </c>
      <c r="I21" s="694">
        <f t="shared" si="10"/>
        <v>622865</v>
      </c>
      <c r="J21" s="651">
        <v>0</v>
      </c>
      <c r="K21" s="651">
        <f t="shared" si="11"/>
        <v>672836</v>
      </c>
      <c r="L21" s="607">
        <f t="shared" si="12"/>
        <v>622865</v>
      </c>
      <c r="M21" s="546">
        <f t="shared" si="13"/>
        <v>622865</v>
      </c>
      <c r="N21" s="546">
        <f t="shared" si="13"/>
        <v>0</v>
      </c>
      <c r="O21" s="547"/>
    </row>
    <row r="22" spans="1:15" x14ac:dyDescent="0.25">
      <c r="A22" s="550" t="s">
        <v>558</v>
      </c>
      <c r="B22" s="602" t="s">
        <v>559</v>
      </c>
      <c r="C22" s="656">
        <f t="shared" si="8"/>
        <v>878640</v>
      </c>
      <c r="D22" s="660">
        <v>821248</v>
      </c>
      <c r="E22" s="675">
        <v>57392</v>
      </c>
      <c r="F22" s="685">
        <v>216820</v>
      </c>
      <c r="G22" s="675">
        <v>49450</v>
      </c>
      <c r="H22" s="651">
        <f t="shared" si="9"/>
        <v>1144910</v>
      </c>
      <c r="I22" s="694">
        <f t="shared" si="10"/>
        <v>1038068</v>
      </c>
      <c r="J22" s="651">
        <v>5910</v>
      </c>
      <c r="K22" s="651">
        <f t="shared" si="11"/>
        <v>1150820</v>
      </c>
      <c r="L22" s="607">
        <f t="shared" si="12"/>
        <v>1043978</v>
      </c>
      <c r="M22" s="546">
        <f t="shared" si="13"/>
        <v>1038068</v>
      </c>
      <c r="N22" s="546">
        <f t="shared" si="13"/>
        <v>5910</v>
      </c>
      <c r="O22" s="547"/>
    </row>
    <row r="23" spans="1:15" x14ac:dyDescent="0.25">
      <c r="A23" s="550" t="s">
        <v>560</v>
      </c>
      <c r="B23" s="602" t="s">
        <v>561</v>
      </c>
      <c r="C23" s="656">
        <f t="shared" si="8"/>
        <v>636801</v>
      </c>
      <c r="D23" s="660">
        <v>594910</v>
      </c>
      <c r="E23" s="675">
        <v>41891</v>
      </c>
      <c r="F23" s="685">
        <v>85935</v>
      </c>
      <c r="G23" s="675">
        <v>24750</v>
      </c>
      <c r="H23" s="651">
        <f t="shared" si="9"/>
        <v>747486</v>
      </c>
      <c r="I23" s="694">
        <f t="shared" si="10"/>
        <v>680845</v>
      </c>
      <c r="J23" s="651">
        <v>0</v>
      </c>
      <c r="K23" s="651">
        <f t="shared" si="11"/>
        <v>747486</v>
      </c>
      <c r="L23" s="607">
        <f t="shared" si="12"/>
        <v>680845</v>
      </c>
      <c r="M23" s="546">
        <f t="shared" si="13"/>
        <v>680845</v>
      </c>
      <c r="N23" s="546">
        <f t="shared" si="13"/>
        <v>0</v>
      </c>
      <c r="O23" s="547"/>
    </row>
    <row r="24" spans="1:15" x14ac:dyDescent="0.25">
      <c r="A24" s="550" t="s">
        <v>562</v>
      </c>
      <c r="B24" s="602" t="s">
        <v>563</v>
      </c>
      <c r="C24" s="656">
        <f t="shared" si="8"/>
        <v>591221</v>
      </c>
      <c r="D24" s="660">
        <v>563533</v>
      </c>
      <c r="E24" s="675">
        <v>27688</v>
      </c>
      <c r="F24" s="685">
        <v>109736</v>
      </c>
      <c r="G24" s="675">
        <v>20650</v>
      </c>
      <c r="H24" s="651">
        <f t="shared" si="9"/>
        <v>721607</v>
      </c>
      <c r="I24" s="694">
        <f t="shared" si="10"/>
        <v>673269</v>
      </c>
      <c r="J24" s="651">
        <v>5300</v>
      </c>
      <c r="K24" s="651">
        <f t="shared" si="11"/>
        <v>726907</v>
      </c>
      <c r="L24" s="607">
        <f t="shared" si="12"/>
        <v>678569</v>
      </c>
      <c r="M24" s="546">
        <f t="shared" si="13"/>
        <v>673269</v>
      </c>
      <c r="N24" s="546">
        <f t="shared" si="13"/>
        <v>5300</v>
      </c>
      <c r="O24" s="547"/>
    </row>
    <row r="25" spans="1:15" ht="15.75" thickBot="1" x14ac:dyDescent="0.3">
      <c r="A25" s="608" t="s">
        <v>564</v>
      </c>
      <c r="B25" s="609" t="s">
        <v>565</v>
      </c>
      <c r="C25" s="657">
        <f t="shared" si="8"/>
        <v>344450</v>
      </c>
      <c r="D25" s="661">
        <v>324001</v>
      </c>
      <c r="E25" s="679">
        <v>20449</v>
      </c>
      <c r="F25" s="688">
        <v>55601</v>
      </c>
      <c r="G25" s="679">
        <v>5750</v>
      </c>
      <c r="H25" s="658">
        <f t="shared" si="9"/>
        <v>405801</v>
      </c>
      <c r="I25" s="697">
        <f t="shared" si="10"/>
        <v>379602</v>
      </c>
      <c r="J25" s="658">
        <v>0</v>
      </c>
      <c r="K25" s="658">
        <f t="shared" si="11"/>
        <v>405801</v>
      </c>
      <c r="L25" s="613">
        <f t="shared" si="12"/>
        <v>379602</v>
      </c>
      <c r="M25" s="548">
        <f t="shared" si="13"/>
        <v>379602</v>
      </c>
      <c r="N25" s="548">
        <f t="shared" si="13"/>
        <v>0</v>
      </c>
      <c r="O25" s="549"/>
    </row>
    <row r="26" spans="1:15" ht="15.75" thickBot="1" x14ac:dyDescent="0.3">
      <c r="A26" s="593" t="s">
        <v>566</v>
      </c>
      <c r="B26" s="594" t="s">
        <v>593</v>
      </c>
      <c r="C26" s="579">
        <f>C28+C29</f>
        <v>886</v>
      </c>
      <c r="D26" s="563"/>
      <c r="E26" s="564">
        <f>E27+E28+E29</f>
        <v>886</v>
      </c>
      <c r="F26" s="579">
        <f>F27+F28</f>
        <v>552573</v>
      </c>
      <c r="G26" s="564">
        <f>G27+G28</f>
        <v>68500</v>
      </c>
      <c r="H26" s="588">
        <f>H27+H28+H29</f>
        <v>621959</v>
      </c>
      <c r="I26" s="698">
        <f>I27+I28</f>
        <v>552573</v>
      </c>
      <c r="J26" s="588">
        <v>0</v>
      </c>
      <c r="K26" s="588">
        <f>K27+K28+K29</f>
        <v>621959</v>
      </c>
      <c r="L26" s="579">
        <f>L27+L28</f>
        <v>552573</v>
      </c>
      <c r="M26" s="563">
        <f>M27+M28</f>
        <v>552573</v>
      </c>
      <c r="N26" s="563">
        <f>N27+N28</f>
        <v>0</v>
      </c>
      <c r="O26" s="564"/>
    </row>
    <row r="27" spans="1:15" x14ac:dyDescent="0.25">
      <c r="A27" s="599" t="s">
        <v>567</v>
      </c>
      <c r="B27" s="600" t="s">
        <v>568</v>
      </c>
      <c r="C27" s="654"/>
      <c r="D27" s="659"/>
      <c r="E27" s="678">
        <v>0</v>
      </c>
      <c r="F27" s="687">
        <v>389500</v>
      </c>
      <c r="G27" s="678">
        <v>29000</v>
      </c>
      <c r="H27" s="655">
        <f>F27+G27</f>
        <v>418500</v>
      </c>
      <c r="I27" s="696">
        <f>F27</f>
        <v>389500</v>
      </c>
      <c r="J27" s="655">
        <v>0</v>
      </c>
      <c r="K27" s="655">
        <f>H27+J27</f>
        <v>418500</v>
      </c>
      <c r="L27" s="612">
        <f>M27+N27</f>
        <v>389500</v>
      </c>
      <c r="M27" s="559">
        <f>I27</f>
        <v>389500</v>
      </c>
      <c r="N27" s="559">
        <f>J27</f>
        <v>0</v>
      </c>
      <c r="O27" s="560"/>
    </row>
    <row r="28" spans="1:15" x14ac:dyDescent="0.25">
      <c r="A28" s="550" t="s">
        <v>569</v>
      </c>
      <c r="B28" s="602" t="s">
        <v>570</v>
      </c>
      <c r="C28" s="656">
        <f>E28</f>
        <v>620</v>
      </c>
      <c r="D28" s="660"/>
      <c r="E28" s="675">
        <v>620</v>
      </c>
      <c r="F28" s="685">
        <v>163073</v>
      </c>
      <c r="G28" s="675">
        <v>39500</v>
      </c>
      <c r="H28" s="651">
        <f>C28+F28+G28</f>
        <v>203193</v>
      </c>
      <c r="I28" s="694">
        <f>F28</f>
        <v>163073</v>
      </c>
      <c r="J28" s="651">
        <v>0</v>
      </c>
      <c r="K28" s="651">
        <f>H28+J28</f>
        <v>203193</v>
      </c>
      <c r="L28" s="607">
        <f>M28+N28</f>
        <v>163073</v>
      </c>
      <c r="M28" s="546">
        <f>I28</f>
        <v>163073</v>
      </c>
      <c r="N28" s="546">
        <f>J28</f>
        <v>0</v>
      </c>
      <c r="O28" s="551"/>
    </row>
    <row r="29" spans="1:15" ht="15.75" thickBot="1" x14ac:dyDescent="0.3">
      <c r="A29" s="608"/>
      <c r="B29" s="609" t="s">
        <v>571</v>
      </c>
      <c r="C29" s="657">
        <f>E29</f>
        <v>266</v>
      </c>
      <c r="D29" s="661"/>
      <c r="E29" s="679">
        <v>266</v>
      </c>
      <c r="F29" s="688"/>
      <c r="G29" s="679"/>
      <c r="H29" s="658">
        <f>C29+F29+G29</f>
        <v>266</v>
      </c>
      <c r="I29" s="697"/>
      <c r="J29" s="658"/>
      <c r="K29" s="658">
        <f>H29+J29</f>
        <v>266</v>
      </c>
      <c r="L29" s="613"/>
      <c r="M29" s="548"/>
      <c r="N29" s="548"/>
      <c r="O29" s="549"/>
    </row>
    <row r="30" spans="1:15" ht="15.75" thickBot="1" x14ac:dyDescent="0.3">
      <c r="A30" s="593" t="s">
        <v>572</v>
      </c>
      <c r="B30" s="594" t="s">
        <v>573</v>
      </c>
      <c r="C30" s="580"/>
      <c r="D30" s="565"/>
      <c r="E30" s="677">
        <f>E31+E32+E33+E34+E35+E36+E37+E38+E39+E40+E41+E42+E43</f>
        <v>222538</v>
      </c>
      <c r="F30" s="580"/>
      <c r="G30" s="581"/>
      <c r="H30" s="589"/>
      <c r="I30" s="699"/>
      <c r="J30" s="589"/>
      <c r="K30" s="589"/>
      <c r="L30" s="579">
        <f>L31+L32+L33+L34+L35+L36+L37+L38+L39+L40+L41+L42+L43</f>
        <v>222538</v>
      </c>
      <c r="M30" s="563">
        <f>M31+M32+M33+M34+M35+M36+M37+M38+M39+M40+M41+M42+M43</f>
        <v>222538</v>
      </c>
      <c r="N30" s="566"/>
      <c r="O30" s="567"/>
    </row>
    <row r="31" spans="1:15" x14ac:dyDescent="0.25">
      <c r="A31" s="643"/>
      <c r="B31" s="625" t="s">
        <v>574</v>
      </c>
      <c r="C31" s="616"/>
      <c r="D31" s="617"/>
      <c r="E31" s="678">
        <v>19054</v>
      </c>
      <c r="F31" s="654"/>
      <c r="G31" s="618"/>
      <c r="H31" s="619"/>
      <c r="I31" s="700"/>
      <c r="J31" s="619"/>
      <c r="K31" s="619"/>
      <c r="L31" s="626">
        <f>E31</f>
        <v>19054</v>
      </c>
      <c r="M31" s="627">
        <f>E31</f>
        <v>19054</v>
      </c>
      <c r="N31" s="559"/>
      <c r="O31" s="628"/>
    </row>
    <row r="32" spans="1:15" x14ac:dyDescent="0.25">
      <c r="A32" s="644"/>
      <c r="B32" s="629" t="s">
        <v>575</v>
      </c>
      <c r="C32" s="620"/>
      <c r="D32" s="604"/>
      <c r="E32" s="675">
        <v>40852</v>
      </c>
      <c r="F32" s="656"/>
      <c r="G32" s="605"/>
      <c r="H32" s="606"/>
      <c r="I32" s="701"/>
      <c r="J32" s="606"/>
      <c r="K32" s="606"/>
      <c r="L32" s="630">
        <f t="shared" ref="L32:L43" si="14">E32</f>
        <v>40852</v>
      </c>
      <c r="M32" s="631">
        <f t="shared" ref="M32:M43" si="15">E32</f>
        <v>40852</v>
      </c>
      <c r="N32" s="546"/>
      <c r="O32" s="551"/>
    </row>
    <row r="33" spans="1:15" x14ac:dyDescent="0.25">
      <c r="A33" s="644"/>
      <c r="B33" s="629" t="s">
        <v>576</v>
      </c>
      <c r="C33" s="620"/>
      <c r="D33" s="604"/>
      <c r="E33" s="675">
        <v>51274</v>
      </c>
      <c r="F33" s="656"/>
      <c r="G33" s="605"/>
      <c r="H33" s="606"/>
      <c r="I33" s="701"/>
      <c r="J33" s="606"/>
      <c r="K33" s="606"/>
      <c r="L33" s="630">
        <f t="shared" si="14"/>
        <v>51274</v>
      </c>
      <c r="M33" s="631">
        <f t="shared" si="15"/>
        <v>51274</v>
      </c>
      <c r="N33" s="546"/>
      <c r="O33" s="551"/>
    </row>
    <row r="34" spans="1:15" x14ac:dyDescent="0.25">
      <c r="A34" s="644"/>
      <c r="B34" s="629" t="s">
        <v>577</v>
      </c>
      <c r="C34" s="620"/>
      <c r="D34" s="604"/>
      <c r="E34" s="675">
        <v>0</v>
      </c>
      <c r="F34" s="656"/>
      <c r="G34" s="605"/>
      <c r="H34" s="606"/>
      <c r="I34" s="701"/>
      <c r="J34" s="606"/>
      <c r="K34" s="606"/>
      <c r="L34" s="630">
        <f t="shared" si="14"/>
        <v>0</v>
      </c>
      <c r="M34" s="631">
        <f t="shared" si="15"/>
        <v>0</v>
      </c>
      <c r="N34" s="546"/>
      <c r="O34" s="551"/>
    </row>
    <row r="35" spans="1:15" x14ac:dyDescent="0.25">
      <c r="A35" s="644"/>
      <c r="B35" s="629" t="s">
        <v>578</v>
      </c>
      <c r="C35" s="620"/>
      <c r="D35" s="604"/>
      <c r="E35" s="675">
        <v>0</v>
      </c>
      <c r="F35" s="656"/>
      <c r="G35" s="605"/>
      <c r="H35" s="606"/>
      <c r="I35" s="701"/>
      <c r="J35" s="606"/>
      <c r="K35" s="606"/>
      <c r="L35" s="630">
        <f t="shared" si="14"/>
        <v>0</v>
      </c>
      <c r="M35" s="631">
        <f t="shared" si="15"/>
        <v>0</v>
      </c>
      <c r="N35" s="546"/>
      <c r="O35" s="551"/>
    </row>
    <row r="36" spans="1:15" x14ac:dyDescent="0.25">
      <c r="A36" s="644"/>
      <c r="B36" s="629" t="s">
        <v>579</v>
      </c>
      <c r="C36" s="620"/>
      <c r="D36" s="604"/>
      <c r="E36" s="675">
        <v>19190</v>
      </c>
      <c r="F36" s="656"/>
      <c r="G36" s="605"/>
      <c r="H36" s="606"/>
      <c r="I36" s="701"/>
      <c r="J36" s="606"/>
      <c r="K36" s="606"/>
      <c r="L36" s="630">
        <f t="shared" si="14"/>
        <v>19190</v>
      </c>
      <c r="M36" s="631">
        <f t="shared" si="15"/>
        <v>19190</v>
      </c>
      <c r="N36" s="546"/>
      <c r="O36" s="551"/>
    </row>
    <row r="37" spans="1:15" x14ac:dyDescent="0.25">
      <c r="A37" s="644"/>
      <c r="B37" s="629" t="s">
        <v>580</v>
      </c>
      <c r="C37" s="620"/>
      <c r="D37" s="604"/>
      <c r="E37" s="675">
        <v>2895</v>
      </c>
      <c r="F37" s="656"/>
      <c r="G37" s="605"/>
      <c r="H37" s="606"/>
      <c r="I37" s="701"/>
      <c r="J37" s="606"/>
      <c r="K37" s="606"/>
      <c r="L37" s="630">
        <f t="shared" si="14"/>
        <v>2895</v>
      </c>
      <c r="M37" s="631">
        <f t="shared" si="15"/>
        <v>2895</v>
      </c>
      <c r="N37" s="546"/>
      <c r="O37" s="551"/>
    </row>
    <row r="38" spans="1:15" x14ac:dyDescent="0.25">
      <c r="A38" s="644"/>
      <c r="B38" s="629" t="s">
        <v>581</v>
      </c>
      <c r="C38" s="620"/>
      <c r="D38" s="604"/>
      <c r="E38" s="675">
        <v>31798</v>
      </c>
      <c r="F38" s="656"/>
      <c r="G38" s="605"/>
      <c r="H38" s="606"/>
      <c r="I38" s="701"/>
      <c r="J38" s="606"/>
      <c r="K38" s="606"/>
      <c r="L38" s="630">
        <f t="shared" si="14"/>
        <v>31798</v>
      </c>
      <c r="M38" s="631">
        <f t="shared" si="15"/>
        <v>31798</v>
      </c>
      <c r="N38" s="546"/>
      <c r="O38" s="551"/>
    </row>
    <row r="39" spans="1:15" x14ac:dyDescent="0.25">
      <c r="A39" s="644"/>
      <c r="B39" s="629" t="s">
        <v>582</v>
      </c>
      <c r="C39" s="620"/>
      <c r="D39" s="604"/>
      <c r="E39" s="675">
        <v>19500</v>
      </c>
      <c r="F39" s="656"/>
      <c r="G39" s="605"/>
      <c r="H39" s="606"/>
      <c r="I39" s="701"/>
      <c r="J39" s="606"/>
      <c r="K39" s="606"/>
      <c r="L39" s="630">
        <f t="shared" si="14"/>
        <v>19500</v>
      </c>
      <c r="M39" s="631">
        <f t="shared" si="15"/>
        <v>19500</v>
      </c>
      <c r="N39" s="546"/>
      <c r="O39" s="551"/>
    </row>
    <row r="40" spans="1:15" x14ac:dyDescent="0.25">
      <c r="A40" s="644"/>
      <c r="B40" s="629" t="s">
        <v>583</v>
      </c>
      <c r="C40" s="620"/>
      <c r="D40" s="604"/>
      <c r="E40" s="675">
        <v>34050</v>
      </c>
      <c r="F40" s="656"/>
      <c r="G40" s="605"/>
      <c r="H40" s="606"/>
      <c r="I40" s="701"/>
      <c r="J40" s="606"/>
      <c r="K40" s="606"/>
      <c r="L40" s="630">
        <f t="shared" si="14"/>
        <v>34050</v>
      </c>
      <c r="M40" s="631">
        <f t="shared" si="15"/>
        <v>34050</v>
      </c>
      <c r="N40" s="546"/>
      <c r="O40" s="551"/>
    </row>
    <row r="41" spans="1:15" x14ac:dyDescent="0.25">
      <c r="A41" s="644"/>
      <c r="B41" s="629" t="s">
        <v>584</v>
      </c>
      <c r="C41" s="620"/>
      <c r="D41" s="604"/>
      <c r="E41" s="675">
        <v>0</v>
      </c>
      <c r="F41" s="656"/>
      <c r="G41" s="605"/>
      <c r="H41" s="606"/>
      <c r="I41" s="701"/>
      <c r="J41" s="606"/>
      <c r="K41" s="606"/>
      <c r="L41" s="630">
        <f t="shared" si="14"/>
        <v>0</v>
      </c>
      <c r="M41" s="631">
        <f t="shared" si="15"/>
        <v>0</v>
      </c>
      <c r="N41" s="546"/>
      <c r="O41" s="551"/>
    </row>
    <row r="42" spans="1:15" x14ac:dyDescent="0.25">
      <c r="A42" s="644"/>
      <c r="B42" s="629" t="s">
        <v>585</v>
      </c>
      <c r="C42" s="620"/>
      <c r="D42" s="604"/>
      <c r="E42" s="675">
        <v>0</v>
      </c>
      <c r="F42" s="656"/>
      <c r="G42" s="605"/>
      <c r="H42" s="606"/>
      <c r="I42" s="701"/>
      <c r="J42" s="606"/>
      <c r="K42" s="606"/>
      <c r="L42" s="630">
        <f t="shared" si="14"/>
        <v>0</v>
      </c>
      <c r="M42" s="631">
        <f t="shared" si="15"/>
        <v>0</v>
      </c>
      <c r="N42" s="546"/>
      <c r="O42" s="551"/>
    </row>
    <row r="43" spans="1:15" ht="15.75" thickBot="1" x14ac:dyDescent="0.3">
      <c r="A43" s="645"/>
      <c r="B43" s="632" t="s">
        <v>586</v>
      </c>
      <c r="C43" s="621"/>
      <c r="D43" s="622"/>
      <c r="E43" s="679">
        <v>3925</v>
      </c>
      <c r="F43" s="657"/>
      <c r="G43" s="623"/>
      <c r="H43" s="624"/>
      <c r="I43" s="702"/>
      <c r="J43" s="624"/>
      <c r="K43" s="624"/>
      <c r="L43" s="633">
        <f t="shared" si="14"/>
        <v>3925</v>
      </c>
      <c r="M43" s="634">
        <f t="shared" si="15"/>
        <v>3925</v>
      </c>
      <c r="N43" s="548"/>
      <c r="O43" s="635"/>
    </row>
    <row r="44" spans="1:15" ht="15.75" thickBot="1" x14ac:dyDescent="0.3">
      <c r="A44" s="597" t="s">
        <v>587</v>
      </c>
      <c r="B44" s="572" t="s">
        <v>525</v>
      </c>
      <c r="C44" s="580"/>
      <c r="D44" s="565"/>
      <c r="E44" s="581"/>
      <c r="F44" s="580"/>
      <c r="G44" s="581">
        <f>G10+G19+G26</f>
        <v>302165</v>
      </c>
      <c r="H44" s="589"/>
      <c r="I44" s="699"/>
      <c r="J44" s="589"/>
      <c r="K44" s="589"/>
      <c r="L44" s="579">
        <f>G44</f>
        <v>302165</v>
      </c>
      <c r="M44" s="563">
        <f>L44</f>
        <v>302165</v>
      </c>
      <c r="N44" s="563"/>
      <c r="O44" s="567"/>
    </row>
    <row r="45" spans="1:15" ht="15.75" thickBot="1" x14ac:dyDescent="0.3">
      <c r="A45" s="595" t="s">
        <v>588</v>
      </c>
      <c r="B45" s="596" t="s">
        <v>295</v>
      </c>
      <c r="C45" s="580"/>
      <c r="D45" s="565"/>
      <c r="E45" s="581"/>
      <c r="F45" s="580">
        <v>0</v>
      </c>
      <c r="G45" s="581"/>
      <c r="H45" s="589">
        <f>F45</f>
        <v>0</v>
      </c>
      <c r="I45" s="699"/>
      <c r="J45" s="589"/>
      <c r="K45" s="589">
        <f>F45</f>
        <v>0</v>
      </c>
      <c r="L45" s="579">
        <f>M45</f>
        <v>0</v>
      </c>
      <c r="M45" s="563">
        <f>F45</f>
        <v>0</v>
      </c>
      <c r="N45" s="566"/>
      <c r="O45" s="567"/>
    </row>
    <row r="46" spans="1:15" s="670" customFormat="1" ht="12.75" thickBot="1" x14ac:dyDescent="0.25">
      <c r="A46" s="662" t="s">
        <v>589</v>
      </c>
      <c r="B46" s="598" t="s">
        <v>590</v>
      </c>
      <c r="C46" s="663">
        <f>C10+C19+C26</f>
        <v>3287161</v>
      </c>
      <c r="D46" s="664">
        <f>D19</f>
        <v>3064623</v>
      </c>
      <c r="E46" s="665">
        <f>E31+E32+E33+E34+E35+E36+E37+E38+E39+E40+E41+E42+E43</f>
        <v>222538</v>
      </c>
      <c r="F46" s="663">
        <f>F10+F19+F26+F45</f>
        <v>2614042</v>
      </c>
      <c r="G46" s="665">
        <f>G10+G19+G26</f>
        <v>302165</v>
      </c>
      <c r="H46" s="666">
        <f>H10+H19+H26</f>
        <v>6203368</v>
      </c>
      <c r="I46" s="703">
        <f>I10+I19+I26</f>
        <v>5678665</v>
      </c>
      <c r="J46" s="666">
        <f>J10+J19+J26</f>
        <v>40910</v>
      </c>
      <c r="K46" s="666">
        <f>K10+K19+K26+K45+K9+K8</f>
        <v>6534618</v>
      </c>
      <c r="L46" s="667"/>
      <c r="M46" s="668"/>
      <c r="N46" s="668"/>
      <c r="O46" s="669"/>
    </row>
  </sheetData>
  <mergeCells count="17">
    <mergeCell ref="E5:E6"/>
    <mergeCell ref="M5:O5"/>
    <mergeCell ref="A1:O1"/>
    <mergeCell ref="J2:J6"/>
    <mergeCell ref="K2:K6"/>
    <mergeCell ref="L2:O4"/>
    <mergeCell ref="A2:A6"/>
    <mergeCell ref="B2:B6"/>
    <mergeCell ref="C2:I2"/>
    <mergeCell ref="C3:E3"/>
    <mergeCell ref="F3:G3"/>
    <mergeCell ref="C4:C6"/>
    <mergeCell ref="D4:E4"/>
    <mergeCell ref="F4:F6"/>
    <mergeCell ref="G4:G6"/>
    <mergeCell ref="I4:I6"/>
    <mergeCell ref="D5:D6"/>
  </mergeCells>
  <pageMargins left="0.7" right="0.7" top="0.75" bottom="0.75" header="0.3" footer="0.3"/>
  <pageSetup paperSize="9" scale="6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796" t="s">
        <v>393</v>
      </c>
      <c r="B1" s="796"/>
      <c r="C1" s="796"/>
      <c r="D1" s="796"/>
      <c r="E1" s="796"/>
      <c r="F1" s="796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61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61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61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52" t="s">
        <v>388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62" t="s">
        <v>385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62" t="s">
        <v>389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61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61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61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02" t="s">
        <v>132</v>
      </c>
      <c r="E5" s="802"/>
      <c r="F5" s="802"/>
      <c r="G5" s="802"/>
      <c r="H5" s="803" t="s">
        <v>133</v>
      </c>
      <c r="I5" s="803"/>
      <c r="J5" s="803"/>
      <c r="K5" s="803"/>
      <c r="L5" s="797" t="s">
        <v>2</v>
      </c>
      <c r="M5" s="797"/>
      <c r="N5" s="797"/>
      <c r="O5" s="797"/>
      <c r="P5" s="797" t="s">
        <v>391</v>
      </c>
      <c r="Q5" s="797"/>
      <c r="R5" s="797"/>
      <c r="S5" s="797"/>
      <c r="T5" s="797" t="s">
        <v>387</v>
      </c>
      <c r="U5" s="797"/>
      <c r="V5" s="797"/>
      <c r="W5" s="797"/>
    </row>
    <row r="6" spans="1:23" ht="12.75" customHeight="1" thickBot="1" x14ac:dyDescent="0.25">
      <c r="A6" s="80"/>
      <c r="B6" s="799" t="s">
        <v>134</v>
      </c>
      <c r="C6" s="799"/>
      <c r="D6" s="165" t="s">
        <v>135</v>
      </c>
      <c r="E6" s="800" t="s">
        <v>136</v>
      </c>
      <c r="F6" s="800"/>
      <c r="G6" s="800"/>
      <c r="H6" s="165" t="s">
        <v>135</v>
      </c>
      <c r="I6" s="801" t="s">
        <v>137</v>
      </c>
      <c r="J6" s="801"/>
      <c r="K6" s="801"/>
      <c r="L6" s="166" t="s">
        <v>135</v>
      </c>
      <c r="M6" s="798" t="s">
        <v>138</v>
      </c>
      <c r="N6" s="798"/>
      <c r="O6" s="798"/>
      <c r="P6" s="166" t="s">
        <v>135</v>
      </c>
      <c r="Q6" s="798" t="s">
        <v>138</v>
      </c>
      <c r="R6" s="798"/>
      <c r="S6" s="798"/>
      <c r="T6" s="166" t="s">
        <v>135</v>
      </c>
      <c r="U6" s="798" t="s">
        <v>139</v>
      </c>
      <c r="V6" s="798"/>
      <c r="W6" s="798"/>
    </row>
    <row r="7" spans="1:23" ht="24.75" thickBot="1" x14ac:dyDescent="0.25">
      <c r="A7" s="80"/>
      <c r="B7" s="799"/>
      <c r="C7" s="799"/>
      <c r="D7" s="167" t="s">
        <v>140</v>
      </c>
      <c r="E7" s="168" t="s">
        <v>141</v>
      </c>
      <c r="F7" s="169" t="s">
        <v>142</v>
      </c>
      <c r="G7" s="170" t="s">
        <v>143</v>
      </c>
      <c r="H7" s="167" t="s">
        <v>144</v>
      </c>
      <c r="I7" s="168" t="s">
        <v>141</v>
      </c>
      <c r="J7" s="169" t="s">
        <v>142</v>
      </c>
      <c r="K7" s="171" t="s">
        <v>143</v>
      </c>
      <c r="L7" s="172" t="s">
        <v>145</v>
      </c>
      <c r="M7" s="173" t="s">
        <v>141</v>
      </c>
      <c r="N7" s="174" t="s">
        <v>142</v>
      </c>
      <c r="O7" s="175" t="s">
        <v>143</v>
      </c>
      <c r="P7" s="172" t="s">
        <v>145</v>
      </c>
      <c r="Q7" s="173" t="s">
        <v>141</v>
      </c>
      <c r="R7" s="174" t="s">
        <v>142</v>
      </c>
      <c r="S7" s="175" t="s">
        <v>143</v>
      </c>
      <c r="T7" s="172" t="s">
        <v>146</v>
      </c>
      <c r="U7" s="173" t="s">
        <v>141</v>
      </c>
      <c r="V7" s="174" t="s">
        <v>142</v>
      </c>
      <c r="W7" s="175" t="s">
        <v>143</v>
      </c>
    </row>
    <row r="8" spans="1:23" ht="24" customHeight="1" thickBot="1" x14ac:dyDescent="0.25">
      <c r="A8" s="80"/>
      <c r="B8" s="176" t="s">
        <v>147</v>
      </c>
      <c r="C8" s="177"/>
      <c r="D8" s="178" t="e">
        <f>E8+F8+G8</f>
        <v>#REF!</v>
      </c>
      <c r="E8" s="179" t="e">
        <f>E10+E24+E38+E48+E54+E70+E78+E93+E97+E120+E130+E139+E151+E174+E175</f>
        <v>#REF!</v>
      </c>
      <c r="F8" s="179" t="e">
        <f>F10+F24+F38+F48+F54+F70+F78+F93+F97+F120+F130+F139+F151+F174+F175</f>
        <v>#REF!</v>
      </c>
      <c r="G8" s="180" t="e">
        <f>G10+G24+G38+G48+G54+G70+G78+G93+G97+G120+G130+G139+G151+G174+G175</f>
        <v>#REF!</v>
      </c>
      <c r="H8" s="178" t="e">
        <f>I8+J8+K8</f>
        <v>#REF!</v>
      </c>
      <c r="I8" s="179" t="e">
        <f>I10+I24+I38+I48+I54+I70+I78+I93+I97+I120+I130+I139+I151+I174+I175</f>
        <v>#REF!</v>
      </c>
      <c r="J8" s="179" t="e">
        <f>J10+J24+J38+J48+J54+J70+J78+J93+J97+J120+J130+J139+J151+J174+J175</f>
        <v>#REF!</v>
      </c>
      <c r="K8" s="181" t="e">
        <f>K10+K24+K38+K48+K54+K70+K78+K93+K97+K120+K130+K139+K151+K174+K175</f>
        <v>#REF!</v>
      </c>
      <c r="L8" s="182" t="e">
        <f>SUM(M8:O8)</f>
        <v>#REF!</v>
      </c>
      <c r="M8" s="179" t="e">
        <f>M10+M24+M38+M48+M54+M70+M78+M93+M97+M120+M130+M139+M151+M174+M175</f>
        <v>#REF!</v>
      </c>
      <c r="N8" s="179" t="e">
        <f>N10+N24+N38+N48+N54+N70+N78+N93+N97+N120+N130+N139+N151+N174+N175</f>
        <v>#REF!</v>
      </c>
      <c r="O8" s="181" t="e">
        <f>O10+O24+O38+O48+O54+O70+O78+O93+O97+O120+O130+O139+O151+O174+O175</f>
        <v>#REF!</v>
      </c>
      <c r="P8" s="182">
        <v>12339862.450000001</v>
      </c>
      <c r="Q8" s="179">
        <v>10730799.140000001</v>
      </c>
      <c r="R8" s="179">
        <v>957999</v>
      </c>
      <c r="S8" s="181">
        <v>654683.57999999996</v>
      </c>
      <c r="T8" s="182" t="e">
        <f>SUM(U8:W8)</f>
        <v>#REF!</v>
      </c>
      <c r="U8" s="179" t="e">
        <f>U10+U24+U38+U48+U54+U70+U78+U93+U97+U120+U130+U139+U151+U174+U175</f>
        <v>#REF!</v>
      </c>
      <c r="V8" s="179" t="e">
        <f>V10+V24+V38+V48+V54+V70+V78+V93+V97+V120+V130+V139+V151+V174+V175</f>
        <v>#REF!</v>
      </c>
      <c r="W8" s="181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90"/>
      <c r="Q9" s="291"/>
      <c r="R9" s="292"/>
      <c r="S9" s="291"/>
      <c r="T9" s="87"/>
      <c r="U9" s="90"/>
      <c r="V9" s="89"/>
      <c r="W9" s="90"/>
    </row>
    <row r="10" spans="1:23" ht="14.25" x14ac:dyDescent="0.2">
      <c r="A10" s="80"/>
      <c r="B10" s="183" t="s">
        <v>149</v>
      </c>
      <c r="C10" s="184"/>
      <c r="D10" s="185">
        <f t="shared" ref="D10:W10" si="0">D11+D16+D20+D21+D22+D23</f>
        <v>249041</v>
      </c>
      <c r="E10" s="186">
        <f t="shared" si="0"/>
        <v>202089</v>
      </c>
      <c r="F10" s="186">
        <f t="shared" si="0"/>
        <v>46952</v>
      </c>
      <c r="G10" s="187">
        <f t="shared" si="0"/>
        <v>0</v>
      </c>
      <c r="H10" s="185">
        <f>H11+H16+H20+H21+H22+H23-1</f>
        <v>182685</v>
      </c>
      <c r="I10" s="186">
        <f t="shared" si="0"/>
        <v>169377</v>
      </c>
      <c r="J10" s="186">
        <f t="shared" si="0"/>
        <v>13309</v>
      </c>
      <c r="K10" s="188">
        <f t="shared" si="0"/>
        <v>0</v>
      </c>
      <c r="L10" s="189" t="e">
        <f t="shared" si="0"/>
        <v>#REF!</v>
      </c>
      <c r="M10" s="186" t="e">
        <f t="shared" si="0"/>
        <v>#REF!</v>
      </c>
      <c r="N10" s="186" t="e">
        <f t="shared" si="0"/>
        <v>#REF!</v>
      </c>
      <c r="O10" s="188" t="e">
        <f t="shared" si="0"/>
        <v>#REF!</v>
      </c>
      <c r="P10" s="253">
        <v>167746.69</v>
      </c>
      <c r="Q10" s="254">
        <v>166090.16</v>
      </c>
      <c r="R10" s="254">
        <v>1656.53</v>
      </c>
      <c r="S10" s="255">
        <v>0</v>
      </c>
      <c r="T10" s="189">
        <f t="shared" si="0"/>
        <v>202120</v>
      </c>
      <c r="U10" s="186">
        <f t="shared" si="0"/>
        <v>179552</v>
      </c>
      <c r="V10" s="186">
        <f t="shared" si="0"/>
        <v>22568</v>
      </c>
      <c r="W10" s="188">
        <f t="shared" si="0"/>
        <v>0</v>
      </c>
    </row>
    <row r="11" spans="1:23" ht="15.75" x14ac:dyDescent="0.25">
      <c r="A11" s="80"/>
      <c r="B11" s="206" t="s">
        <v>150</v>
      </c>
      <c r="C11" s="207" t="s">
        <v>151</v>
      </c>
      <c r="D11" s="208">
        <f>SUM(D12:D15)</f>
        <v>114308</v>
      </c>
      <c r="E11" s="209">
        <f>SUM(E12:E15)</f>
        <v>114308</v>
      </c>
      <c r="F11" s="209">
        <f>SUM(F12:F15)</f>
        <v>0</v>
      </c>
      <c r="G11" s="210">
        <f>SUM(G12:G15)</f>
        <v>0</v>
      </c>
      <c r="H11" s="208">
        <f t="shared" ref="H11:W11" si="1">SUM(H12:H15)</f>
        <v>84347</v>
      </c>
      <c r="I11" s="209">
        <f t="shared" si="1"/>
        <v>84347</v>
      </c>
      <c r="J11" s="209">
        <f t="shared" si="1"/>
        <v>0</v>
      </c>
      <c r="K11" s="211">
        <f t="shared" si="1"/>
        <v>0</v>
      </c>
      <c r="L11" s="212" t="e">
        <f t="shared" si="1"/>
        <v>#REF!</v>
      </c>
      <c r="M11" s="209" t="e">
        <f t="shared" si="1"/>
        <v>#REF!</v>
      </c>
      <c r="N11" s="209" t="e">
        <f t="shared" si="1"/>
        <v>#REF!</v>
      </c>
      <c r="O11" s="211" t="e">
        <f t="shared" si="1"/>
        <v>#REF!</v>
      </c>
      <c r="P11" s="256">
        <v>92823.26</v>
      </c>
      <c r="Q11" s="257">
        <v>92823.26</v>
      </c>
      <c r="R11" s="257">
        <v>0</v>
      </c>
      <c r="S11" s="258">
        <v>0</v>
      </c>
      <c r="T11" s="212">
        <f t="shared" si="1"/>
        <v>100632</v>
      </c>
      <c r="U11" s="209">
        <f t="shared" si="1"/>
        <v>100632</v>
      </c>
      <c r="V11" s="209">
        <f t="shared" si="1"/>
        <v>0</v>
      </c>
      <c r="W11" s="211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'[2]1.Plánovanie, manažment a kontr'!#REF!</f>
        <v>#REF!</v>
      </c>
      <c r="N12" s="94" t="e">
        <f>'[2]1.Plánovanie, manažment a kontr'!#REF!</f>
        <v>#REF!</v>
      </c>
      <c r="O12" s="96" t="e">
        <f>'[2]1.Plánovanie, manažment a kontr'!#REF!</f>
        <v>#REF!</v>
      </c>
      <c r="P12" s="256">
        <v>38175.74</v>
      </c>
      <c r="Q12" s="259">
        <v>38175.74</v>
      </c>
      <c r="R12" s="259">
        <v>0</v>
      </c>
      <c r="S12" s="260">
        <v>0</v>
      </c>
      <c r="T12" s="97">
        <f>SUM(U12:W12)</f>
        <v>39379</v>
      </c>
      <c r="U12" s="94">
        <f>'[2]1.Plánovanie, manažment a kontr'!$H$5</f>
        <v>39379</v>
      </c>
      <c r="V12" s="94">
        <f>'[2]1.Plánovanie, manažment a kontr'!$I$5</f>
        <v>0</v>
      </c>
      <c r="W12" s="96">
        <f>'[2]1.Plánovanie,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'[2]1.Plánovanie, manažment a kontr'!#REF!</f>
        <v>#REF!</v>
      </c>
      <c r="N13" s="94" t="e">
        <f>'[2]1.Plánovanie, manažment a kontr'!#REF!</f>
        <v>#REF!</v>
      </c>
      <c r="O13" s="96" t="e">
        <f>'[2]1.Plánovanie, manažment a kontr'!#REF!</f>
        <v>#REF!</v>
      </c>
      <c r="P13" s="256">
        <v>26838.14</v>
      </c>
      <c r="Q13" s="259">
        <v>26838.14</v>
      </c>
      <c r="R13" s="259">
        <v>0</v>
      </c>
      <c r="S13" s="260">
        <v>0</v>
      </c>
      <c r="T13" s="97">
        <f>SUM(U13:W13)</f>
        <v>26321</v>
      </c>
      <c r="U13" s="94">
        <f>'[2]1.Plánovanie, manažment a kontr'!$H$16</f>
        <v>26321</v>
      </c>
      <c r="V13" s="94">
        <f>'[2]1.Plánovanie, manažment a kontr'!$I$16</f>
        <v>0</v>
      </c>
      <c r="W13" s="96">
        <f>'[2]1.Plánovanie,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'[2]1.Plánovanie, manažment a kontr'!#REF!</f>
        <v>#REF!</v>
      </c>
      <c r="N14" s="94" t="e">
        <f>'[2]1.Plánovanie, manažment a kontr'!#REF!</f>
        <v>#REF!</v>
      </c>
      <c r="O14" s="96" t="e">
        <f>'[2]1.Plánovanie, manažment a kontr'!#REF!</f>
        <v>#REF!</v>
      </c>
      <c r="P14" s="256">
        <v>27809.38</v>
      </c>
      <c r="Q14" s="259">
        <v>27809.38</v>
      </c>
      <c r="R14" s="259">
        <v>0</v>
      </c>
      <c r="S14" s="260">
        <v>0</v>
      </c>
      <c r="T14" s="97">
        <f>SUM(U14:W14)</f>
        <v>34932</v>
      </c>
      <c r="U14" s="94">
        <f>'[2]1.Plánovanie, manažment a kontr'!$H$27</f>
        <v>34932</v>
      </c>
      <c r="V14" s="94">
        <f>'[2]1.Plánovanie, manažment a kontr'!$I$27</f>
        <v>0</v>
      </c>
      <c r="W14" s="96">
        <f>'[2]1.Plánovanie,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'[2]1.Plánovanie, manažment a kontr'!#REF!</f>
        <v>#REF!</v>
      </c>
      <c r="N15" s="94" t="e">
        <f>'[2]1.Plánovanie, manažment a kontr'!#REF!</f>
        <v>#REF!</v>
      </c>
      <c r="O15" s="96" t="e">
        <f>'[2]1.Plánovanie, manažment a kontr'!#REF!</f>
        <v>#REF!</v>
      </c>
      <c r="P15" s="256">
        <v>0</v>
      </c>
      <c r="Q15" s="259">
        <v>0</v>
      </c>
      <c r="R15" s="259">
        <v>0</v>
      </c>
      <c r="S15" s="260">
        <v>0</v>
      </c>
      <c r="T15" s="97">
        <f>SUM(U15:W15)</f>
        <v>0</v>
      </c>
      <c r="U15" s="94">
        <f>'[2]1.Plánovanie, manažment a kontr'!$H$31</f>
        <v>0</v>
      </c>
      <c r="V15" s="94">
        <f>'[2]1.Plánovanie, manažment a kontr'!$I$31</f>
        <v>0</v>
      </c>
      <c r="W15" s="96">
        <f>'[2]1.Plánovanie, manažment a kontr'!$J$31</f>
        <v>0</v>
      </c>
    </row>
    <row r="16" spans="1:23" ht="15.75" x14ac:dyDescent="0.25">
      <c r="A16" s="99"/>
      <c r="B16" s="206" t="s">
        <v>156</v>
      </c>
      <c r="C16" s="213" t="s">
        <v>157</v>
      </c>
      <c r="D16" s="208">
        <f t="shared" ref="D16:W16" si="2">SUM(D17:D19)</f>
        <v>61358</v>
      </c>
      <c r="E16" s="209">
        <f t="shared" si="2"/>
        <v>16667</v>
      </c>
      <c r="F16" s="209">
        <f t="shared" si="2"/>
        <v>44691</v>
      </c>
      <c r="G16" s="210">
        <f t="shared" si="2"/>
        <v>0</v>
      </c>
      <c r="H16" s="208">
        <f t="shared" si="2"/>
        <v>32896</v>
      </c>
      <c r="I16" s="209">
        <f t="shared" si="2"/>
        <v>19587</v>
      </c>
      <c r="J16" s="209">
        <f t="shared" si="2"/>
        <v>13309</v>
      </c>
      <c r="K16" s="211">
        <f t="shared" si="2"/>
        <v>0</v>
      </c>
      <c r="L16" s="212" t="e">
        <f t="shared" si="2"/>
        <v>#REF!</v>
      </c>
      <c r="M16" s="209" t="e">
        <f t="shared" si="2"/>
        <v>#REF!</v>
      </c>
      <c r="N16" s="209" t="e">
        <f t="shared" si="2"/>
        <v>#REF!</v>
      </c>
      <c r="O16" s="211" t="e">
        <f t="shared" si="2"/>
        <v>#REF!</v>
      </c>
      <c r="P16" s="256">
        <v>9763.3700000000008</v>
      </c>
      <c r="Q16" s="257">
        <v>8106.84</v>
      </c>
      <c r="R16" s="257">
        <v>1656.53</v>
      </c>
      <c r="S16" s="258">
        <v>0</v>
      </c>
      <c r="T16" s="212">
        <f t="shared" si="2"/>
        <v>45168</v>
      </c>
      <c r="U16" s="209">
        <f t="shared" si="2"/>
        <v>22600</v>
      </c>
      <c r="V16" s="209">
        <f t="shared" si="2"/>
        <v>22568</v>
      </c>
      <c r="W16" s="211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'[2]1.Plánovanie, manažment a kontr'!#REF!</f>
        <v>#REF!</v>
      </c>
      <c r="N17" s="94" t="e">
        <f>'[2]1.Plánovanie, manažment a kontr'!#REF!</f>
        <v>#REF!</v>
      </c>
      <c r="O17" s="96" t="e">
        <f>'[2]1.Plánovanie, manažment a kontr'!#REF!</f>
        <v>#REF!</v>
      </c>
      <c r="P17" s="256">
        <v>228.58</v>
      </c>
      <c r="Q17" s="259">
        <v>228.58</v>
      </c>
      <c r="R17" s="259">
        <v>0</v>
      </c>
      <c r="S17" s="260">
        <v>0</v>
      </c>
      <c r="T17" s="97">
        <f t="shared" ref="T17:T23" si="6">SUM(U17:W17)</f>
        <v>2046</v>
      </c>
      <c r="U17" s="94">
        <f>'[2]1.Plánovanie, manažment a kontr'!$H$35</f>
        <v>2046</v>
      </c>
      <c r="V17" s="94">
        <f>'[2]1.Plánovanie, manažment a kontr'!$I$35</f>
        <v>0</v>
      </c>
      <c r="W17" s="96">
        <f>'[2]1.Plánovanie,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'[2]1.Plánovanie, manažment a kontr'!#REF!</f>
        <v>#REF!</v>
      </c>
      <c r="N18" s="94" t="e">
        <f>'[2]1.Plánovanie, manažment a kontr'!#REF!</f>
        <v>#REF!</v>
      </c>
      <c r="O18" s="96" t="e">
        <f>'[2]1.Plánovanie, manažment a kontr'!#REF!</f>
        <v>#REF!</v>
      </c>
      <c r="P18" s="256">
        <v>0</v>
      </c>
      <c r="Q18" s="259">
        <v>0</v>
      </c>
      <c r="R18" s="259">
        <v>0</v>
      </c>
      <c r="S18" s="260">
        <v>0</v>
      </c>
      <c r="T18" s="97">
        <f t="shared" si="6"/>
        <v>10904</v>
      </c>
      <c r="U18" s="94">
        <f>'[2]1.Plánovanie, manažment a kontr'!$H$47</f>
        <v>10904</v>
      </c>
      <c r="V18" s="94">
        <f>'[2]1.Plánovanie, manažment a kontr'!$I$47</f>
        <v>0</v>
      </c>
      <c r="W18" s="96">
        <f>'[2]1.Plánovanie,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'[2]1.Plánovanie, manažment a kontr'!#REF!</f>
        <v>#REF!</v>
      </c>
      <c r="N19" s="94" t="e">
        <f>'[2]1.Plánovanie, manažment a kontr'!#REF!</f>
        <v>#REF!</v>
      </c>
      <c r="O19" s="96" t="e">
        <f>'[2]1.Plánovanie, manažment a kontr'!#REF!</f>
        <v>#REF!</v>
      </c>
      <c r="P19" s="256">
        <v>9534.7900000000009</v>
      </c>
      <c r="Q19" s="259">
        <v>7878.26</v>
      </c>
      <c r="R19" s="259">
        <v>1656.53</v>
      </c>
      <c r="S19" s="260">
        <v>0</v>
      </c>
      <c r="T19" s="97">
        <f t="shared" si="6"/>
        <v>32218</v>
      </c>
      <c r="U19" s="94">
        <f>'[2]1.Plánovanie, manažment a kontr'!$H$50</f>
        <v>9650</v>
      </c>
      <c r="V19" s="94">
        <f>'[2]1.Plánovanie, manažment a kontr'!$I$50</f>
        <v>22568</v>
      </c>
      <c r="W19" s="96">
        <f>'[2]1.Plánovanie, manažment a kontr'!$J$50</f>
        <v>0</v>
      </c>
    </row>
    <row r="20" spans="1:23" ht="15.75" x14ac:dyDescent="0.25">
      <c r="A20" s="83"/>
      <c r="B20" s="206" t="s">
        <v>161</v>
      </c>
      <c r="C20" s="213" t="s">
        <v>162</v>
      </c>
      <c r="D20" s="208">
        <f t="shared" si="3"/>
        <v>59900</v>
      </c>
      <c r="E20" s="209">
        <v>59900</v>
      </c>
      <c r="F20" s="209"/>
      <c r="G20" s="210"/>
      <c r="H20" s="208">
        <f t="shared" si="4"/>
        <v>57447</v>
      </c>
      <c r="I20" s="209">
        <v>57447</v>
      </c>
      <c r="J20" s="209"/>
      <c r="K20" s="211"/>
      <c r="L20" s="212" t="e">
        <f t="shared" si="5"/>
        <v>#REF!</v>
      </c>
      <c r="M20" s="209" t="e">
        <f>'[2]1.Plánovanie, manažment a kontr'!#REF!</f>
        <v>#REF!</v>
      </c>
      <c r="N20" s="209" t="e">
        <f>'[2]1.Plánovanie, manažment a kontr'!#REF!</f>
        <v>#REF!</v>
      </c>
      <c r="O20" s="211" t="e">
        <f>'[2]1.Plánovanie, manažment a kontr'!#REF!</f>
        <v>#REF!</v>
      </c>
      <c r="P20" s="256">
        <v>51038.51</v>
      </c>
      <c r="Q20" s="257">
        <v>51038.51</v>
      </c>
      <c r="R20" s="257">
        <v>0</v>
      </c>
      <c r="S20" s="258">
        <v>0</v>
      </c>
      <c r="T20" s="212">
        <f t="shared" si="6"/>
        <v>44354</v>
      </c>
      <c r="U20" s="209">
        <f>'[2]1.Plánovanie, manažment a kontr'!$H$62</f>
        <v>44354</v>
      </c>
      <c r="V20" s="209">
        <f>'[2]1.Plánovanie, manažment a kontr'!$I$62</f>
        <v>0</v>
      </c>
      <c r="W20" s="211">
        <f>'[2]1.Plánovanie, manažment a kontr'!$J$62</f>
        <v>0</v>
      </c>
    </row>
    <row r="21" spans="1:23" ht="15.75" x14ac:dyDescent="0.25">
      <c r="A21" s="80"/>
      <c r="B21" s="206" t="s">
        <v>163</v>
      </c>
      <c r="C21" s="213" t="s">
        <v>164</v>
      </c>
      <c r="D21" s="208">
        <f t="shared" si="3"/>
        <v>1990</v>
      </c>
      <c r="E21" s="209">
        <v>1990</v>
      </c>
      <c r="F21" s="209"/>
      <c r="G21" s="210"/>
      <c r="H21" s="208">
        <f t="shared" si="4"/>
        <v>1990</v>
      </c>
      <c r="I21" s="209">
        <v>1990</v>
      </c>
      <c r="J21" s="209"/>
      <c r="K21" s="211"/>
      <c r="L21" s="212" t="e">
        <f t="shared" si="5"/>
        <v>#REF!</v>
      </c>
      <c r="M21" s="209" t="e">
        <f>'[2]1.Plánovanie, manažment a kontr'!#REF!</f>
        <v>#REF!</v>
      </c>
      <c r="N21" s="209" t="e">
        <f>'[2]1.Plánovanie, manažment a kontr'!#REF!</f>
        <v>#REF!</v>
      </c>
      <c r="O21" s="211" t="e">
        <f>'[2]1.Plánovanie, manažment a kontr'!#REF!</f>
        <v>#REF!</v>
      </c>
      <c r="P21" s="256">
        <v>2300</v>
      </c>
      <c r="Q21" s="257">
        <v>2300</v>
      </c>
      <c r="R21" s="257">
        <v>0</v>
      </c>
      <c r="S21" s="258">
        <v>0</v>
      </c>
      <c r="T21" s="212">
        <f t="shared" si="6"/>
        <v>3600</v>
      </c>
      <c r="U21" s="209">
        <f>'[2]1.Plánovanie, manažment a kontr'!$H$72</f>
        <v>3600</v>
      </c>
      <c r="V21" s="209">
        <f>'[2]1.Plánovanie, manažment a kontr'!$I$72</f>
        <v>0</v>
      </c>
      <c r="W21" s="211">
        <f>'[2]1.Plánovanie, manažment a kontr'!$J$72</f>
        <v>0</v>
      </c>
    </row>
    <row r="22" spans="1:23" ht="15.75" x14ac:dyDescent="0.25">
      <c r="A22" s="80"/>
      <c r="B22" s="206" t="s">
        <v>165</v>
      </c>
      <c r="C22" s="213" t="s">
        <v>166</v>
      </c>
      <c r="D22" s="208">
        <f t="shared" si="3"/>
        <v>5812</v>
      </c>
      <c r="E22" s="209">
        <v>5812</v>
      </c>
      <c r="F22" s="209"/>
      <c r="G22" s="210"/>
      <c r="H22" s="208">
        <f t="shared" si="4"/>
        <v>6006</v>
      </c>
      <c r="I22" s="209">
        <v>6006</v>
      </c>
      <c r="J22" s="209"/>
      <c r="K22" s="211"/>
      <c r="L22" s="212" t="e">
        <f t="shared" si="5"/>
        <v>#REF!</v>
      </c>
      <c r="M22" s="209" t="e">
        <f>'[2]1.Plánovanie, manažment a kontr'!#REF!</f>
        <v>#REF!</v>
      </c>
      <c r="N22" s="209" t="e">
        <f>'[2]1.Plánovanie, manažment a kontr'!#REF!</f>
        <v>#REF!</v>
      </c>
      <c r="O22" s="211" t="e">
        <f>'[2]1.Plánovanie, manažment a kontr'!#REF!</f>
        <v>#REF!</v>
      </c>
      <c r="P22" s="256">
        <v>11821.55</v>
      </c>
      <c r="Q22" s="257">
        <v>11821.55</v>
      </c>
      <c r="R22" s="257">
        <v>0</v>
      </c>
      <c r="S22" s="258">
        <v>0</v>
      </c>
      <c r="T22" s="212">
        <f t="shared" si="6"/>
        <v>8366</v>
      </c>
      <c r="U22" s="209">
        <f>'[2]1.Plánovanie, manažment a kontr'!$H$75</f>
        <v>8366</v>
      </c>
      <c r="V22" s="209">
        <f>'[2]1.Plánovanie, manažment a kontr'!$I$75</f>
        <v>0</v>
      </c>
      <c r="W22" s="211">
        <f>'[2]1.Plánovanie, manažment a kontr'!$J$75</f>
        <v>0</v>
      </c>
    </row>
    <row r="23" spans="1:23" ht="16.5" thickBot="1" x14ac:dyDescent="0.3">
      <c r="A23" s="80"/>
      <c r="B23" s="214" t="s">
        <v>167</v>
      </c>
      <c r="C23" s="215" t="s">
        <v>168</v>
      </c>
      <c r="D23" s="216">
        <f t="shared" si="3"/>
        <v>5673</v>
      </c>
      <c r="E23" s="217">
        <v>3412</v>
      </c>
      <c r="F23" s="217">
        <v>2261</v>
      </c>
      <c r="G23" s="218"/>
      <c r="H23" s="208">
        <f t="shared" si="4"/>
        <v>0</v>
      </c>
      <c r="I23" s="219">
        <v>0</v>
      </c>
      <c r="J23" s="219"/>
      <c r="K23" s="220"/>
      <c r="L23" s="221" t="e">
        <f t="shared" si="5"/>
        <v>#REF!</v>
      </c>
      <c r="M23" s="219" t="e">
        <f>'[2]1.Plánovanie, manažment a kontr'!#REF!</f>
        <v>#REF!</v>
      </c>
      <c r="N23" s="219" t="e">
        <f>'[2]1.Plánovanie, manažment a kontr'!#REF!</f>
        <v>#REF!</v>
      </c>
      <c r="O23" s="220" t="e">
        <f>'[2]1.Plánovanie, manažment a kontr'!#REF!</f>
        <v>#REF!</v>
      </c>
      <c r="P23" s="261">
        <v>0</v>
      </c>
      <c r="Q23" s="262">
        <v>0</v>
      </c>
      <c r="R23" s="262">
        <v>0</v>
      </c>
      <c r="S23" s="263">
        <v>0</v>
      </c>
      <c r="T23" s="221">
        <f t="shared" si="6"/>
        <v>0</v>
      </c>
      <c r="U23" s="219">
        <f>'[2]1.Plánovanie, manažment a kontr'!$H$79</f>
        <v>0</v>
      </c>
      <c r="V23" s="219">
        <f>'[2]1.Plánovanie, manažment a kontr'!$I$79</f>
        <v>0</v>
      </c>
      <c r="W23" s="220">
        <f>'[2]1.Plánovanie, manažment a kontr'!$J$79</f>
        <v>0</v>
      </c>
    </row>
    <row r="24" spans="1:23" s="82" customFormat="1" ht="14.25" x14ac:dyDescent="0.2">
      <c r="A24" s="99"/>
      <c r="B24" s="190" t="s">
        <v>169</v>
      </c>
      <c r="C24" s="191"/>
      <c r="D24" s="185" t="e">
        <f t="shared" ref="D24:W24" si="7">D25+D34+D37</f>
        <v>#REF!</v>
      </c>
      <c r="E24" s="186">
        <f t="shared" si="7"/>
        <v>34198</v>
      </c>
      <c r="F24" s="186" t="e">
        <f t="shared" si="7"/>
        <v>#REF!</v>
      </c>
      <c r="G24" s="187" t="e">
        <f t="shared" si="7"/>
        <v>#REF!</v>
      </c>
      <c r="H24" s="185" t="e">
        <f>H25+H34+H37-1</f>
        <v>#REF!</v>
      </c>
      <c r="I24" s="186">
        <f>I25+I34+I37-1</f>
        <v>23616</v>
      </c>
      <c r="J24" s="186" t="e">
        <f t="shared" si="7"/>
        <v>#REF!</v>
      </c>
      <c r="K24" s="188" t="e">
        <f t="shared" si="7"/>
        <v>#REF!</v>
      </c>
      <c r="L24" s="189" t="e">
        <f t="shared" si="7"/>
        <v>#REF!</v>
      </c>
      <c r="M24" s="186" t="e">
        <f t="shared" si="7"/>
        <v>#REF!</v>
      </c>
      <c r="N24" s="186" t="e">
        <f t="shared" si="7"/>
        <v>#REF!</v>
      </c>
      <c r="O24" s="188" t="e">
        <f t="shared" si="7"/>
        <v>#REF!</v>
      </c>
      <c r="P24" s="264">
        <v>32781.14</v>
      </c>
      <c r="Q24" s="265">
        <v>32781.14</v>
      </c>
      <c r="R24" s="254">
        <v>0</v>
      </c>
      <c r="S24" s="255">
        <v>0</v>
      </c>
      <c r="T24" s="189" t="e">
        <f t="shared" si="7"/>
        <v>#REF!</v>
      </c>
      <c r="U24" s="186">
        <f t="shared" si="7"/>
        <v>14525</v>
      </c>
      <c r="V24" s="186" t="e">
        <f t="shared" si="7"/>
        <v>#REF!</v>
      </c>
      <c r="W24" s="188" t="e">
        <f t="shared" si="7"/>
        <v>#REF!</v>
      </c>
    </row>
    <row r="25" spans="1:23" ht="15.75" x14ac:dyDescent="0.25">
      <c r="A25" s="80"/>
      <c r="B25" s="206" t="s">
        <v>170</v>
      </c>
      <c r="C25" s="222" t="s">
        <v>171</v>
      </c>
      <c r="D25" s="208" t="e">
        <f t="shared" ref="D25:W25" si="8">SUM(D26:D33)</f>
        <v>#REF!</v>
      </c>
      <c r="E25" s="209">
        <f t="shared" si="8"/>
        <v>23986</v>
      </c>
      <c r="F25" s="209" t="e">
        <f t="shared" si="8"/>
        <v>#REF!</v>
      </c>
      <c r="G25" s="210" t="e">
        <f t="shared" si="8"/>
        <v>#REF!</v>
      </c>
      <c r="H25" s="208" t="e">
        <f t="shared" si="8"/>
        <v>#REF!</v>
      </c>
      <c r="I25" s="209">
        <f t="shared" si="8"/>
        <v>7699</v>
      </c>
      <c r="J25" s="209" t="e">
        <f t="shared" si="8"/>
        <v>#REF!</v>
      </c>
      <c r="K25" s="211" t="e">
        <f t="shared" si="8"/>
        <v>#REF!</v>
      </c>
      <c r="L25" s="212" t="e">
        <f t="shared" si="8"/>
        <v>#REF!</v>
      </c>
      <c r="M25" s="209" t="e">
        <f t="shared" si="8"/>
        <v>#REF!</v>
      </c>
      <c r="N25" s="209" t="e">
        <f t="shared" si="8"/>
        <v>#REF!</v>
      </c>
      <c r="O25" s="211" t="e">
        <f t="shared" si="8"/>
        <v>#REF!</v>
      </c>
      <c r="P25" s="256">
        <v>17531.349999999999</v>
      </c>
      <c r="Q25" s="257">
        <v>17531.349999999999</v>
      </c>
      <c r="R25" s="257">
        <v>0</v>
      </c>
      <c r="S25" s="258">
        <v>0</v>
      </c>
      <c r="T25" s="212">
        <f t="shared" si="8"/>
        <v>9375</v>
      </c>
      <c r="U25" s="209">
        <f t="shared" si="8"/>
        <v>9375</v>
      </c>
      <c r="V25" s="209">
        <f t="shared" si="8"/>
        <v>0</v>
      </c>
      <c r="W25" s="211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'[2]2. Propagácia a marketing'!#REF!</f>
        <v>#REF!</v>
      </c>
      <c r="G26" s="95" t="e">
        <f>'[2]2.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'[2]2. Propagácia a marketing'!#REF!</f>
        <v>#REF!</v>
      </c>
      <c r="K26" s="96" t="e">
        <f>'[2]2. Propagácia a marketing'!#REF!</f>
        <v>#REF!</v>
      </c>
      <c r="L26" s="97" t="e">
        <f t="shared" ref="L26:L33" si="11">SUM(M26:O26)</f>
        <v>#REF!</v>
      </c>
      <c r="M26" s="94" t="e">
        <f>'[2]2. Propagácia a marketing'!#REF!</f>
        <v>#REF!</v>
      </c>
      <c r="N26" s="94" t="e">
        <f>'[2]2. Propagácia a marketing'!#REF!</f>
        <v>#REF!</v>
      </c>
      <c r="O26" s="96" t="e">
        <f>'[2]2. Propagácia a marketing'!#REF!</f>
        <v>#REF!</v>
      </c>
      <c r="P26" s="256">
        <v>128.30000000000001</v>
      </c>
      <c r="Q26" s="259">
        <v>128.30000000000001</v>
      </c>
      <c r="R26" s="259">
        <v>0</v>
      </c>
      <c r="S26" s="260">
        <v>0</v>
      </c>
      <c r="T26" s="97">
        <f t="shared" ref="T26:T33" si="12">SUM(U26:W26)</f>
        <v>130</v>
      </c>
      <c r="U26" s="94">
        <f>'[2]2. Propagácia a marketing'!$H$5</f>
        <v>130</v>
      </c>
      <c r="V26" s="94">
        <f>'[2]2. Propagácia a marketing'!$I$5</f>
        <v>0</v>
      </c>
      <c r="W26" s="96">
        <f>'[2]2.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'[2]2. Propagácia a marketing'!#REF!</f>
        <v>#REF!</v>
      </c>
      <c r="G27" s="95" t="e">
        <f>'[2]2. Propagácia a marketing'!#REF!</f>
        <v>#REF!</v>
      </c>
      <c r="H27" s="93" t="e">
        <f t="shared" si="10"/>
        <v>#REF!</v>
      </c>
      <c r="I27" s="94">
        <v>239</v>
      </c>
      <c r="J27" s="94" t="e">
        <f>'[2]2. Propagácia a marketing'!#REF!</f>
        <v>#REF!</v>
      </c>
      <c r="K27" s="96" t="e">
        <f>'[2]2. Propagácia a marketing'!#REF!</f>
        <v>#REF!</v>
      </c>
      <c r="L27" s="97" t="e">
        <f t="shared" si="11"/>
        <v>#REF!</v>
      </c>
      <c r="M27" s="94" t="e">
        <f>'[2]2. Propagácia a marketing'!#REF!</f>
        <v>#REF!</v>
      </c>
      <c r="N27" s="94" t="e">
        <f>'[2]2. Propagácia a marketing'!#REF!</f>
        <v>#REF!</v>
      </c>
      <c r="O27" s="96" t="e">
        <f>'[2]2. Propagácia a marketing'!#REF!</f>
        <v>#REF!</v>
      </c>
      <c r="P27" s="256">
        <v>168.38</v>
      </c>
      <c r="Q27" s="259">
        <v>168.38</v>
      </c>
      <c r="R27" s="259">
        <v>0</v>
      </c>
      <c r="S27" s="260">
        <v>0</v>
      </c>
      <c r="T27" s="97">
        <f t="shared" si="12"/>
        <v>1000</v>
      </c>
      <c r="U27" s="94">
        <f>'[2]2. Propagácia a marketing'!$H$7</f>
        <v>1000</v>
      </c>
      <c r="V27" s="94">
        <f>'[2]2. Propagácia a marketing'!$I$7</f>
        <v>0</v>
      </c>
      <c r="W27" s="96">
        <f>'[2]2.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'[2]2. Propagácia a marketing'!#REF!</f>
        <v>#REF!</v>
      </c>
      <c r="G28" s="95" t="e">
        <f>'[2]2. Propagácia a marketing'!#REF!</f>
        <v>#REF!</v>
      </c>
      <c r="H28" s="93" t="e">
        <f t="shared" si="10"/>
        <v>#REF!</v>
      </c>
      <c r="I28" s="94">
        <v>1669</v>
      </c>
      <c r="J28" s="94" t="e">
        <f>'[2]2. Propagácia a marketing'!#REF!</f>
        <v>#REF!</v>
      </c>
      <c r="K28" s="96" t="e">
        <f>'[2]2. Propagácia a marketing'!#REF!</f>
        <v>#REF!</v>
      </c>
      <c r="L28" s="97" t="e">
        <f t="shared" si="11"/>
        <v>#REF!</v>
      </c>
      <c r="M28" s="94" t="e">
        <f>'[2]2. Propagácia a marketing'!#REF!</f>
        <v>#REF!</v>
      </c>
      <c r="N28" s="94" t="e">
        <f>'[2]2. Propagácia a marketing'!#REF!</f>
        <v>#REF!</v>
      </c>
      <c r="O28" s="96" t="e">
        <f>'[2]2. Propagácia a marketing'!#REF!</f>
        <v>#REF!</v>
      </c>
      <c r="P28" s="256">
        <v>14531.72</v>
      </c>
      <c r="Q28" s="259">
        <v>14531.72</v>
      </c>
      <c r="R28" s="259">
        <v>0</v>
      </c>
      <c r="S28" s="260">
        <v>0</v>
      </c>
      <c r="T28" s="97">
        <f t="shared" si="12"/>
        <v>5765</v>
      </c>
      <c r="U28" s="94">
        <f>'[2]2. Propagácia a marketing'!$H$11</f>
        <v>5765</v>
      </c>
      <c r="V28" s="94">
        <f>'[2]2. Propagácia a marketing'!$I$11</f>
        <v>0</v>
      </c>
      <c r="W28" s="96">
        <f>'[2]2.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'[2]2. Propagácia a marketing'!#REF!</f>
        <v>#REF!</v>
      </c>
      <c r="G29" s="95" t="e">
        <f>'[2]2. Propagácia a marketing'!#REF!</f>
        <v>#REF!</v>
      </c>
      <c r="H29" s="93" t="e">
        <f t="shared" si="10"/>
        <v>#REF!</v>
      </c>
      <c r="I29" s="94">
        <v>2024</v>
      </c>
      <c r="J29" s="94" t="e">
        <f>'[2]2. Propagácia a marketing'!#REF!</f>
        <v>#REF!</v>
      </c>
      <c r="K29" s="96" t="e">
        <f>'[2]2. Propagácia a marketing'!#REF!</f>
        <v>#REF!</v>
      </c>
      <c r="L29" s="97" t="e">
        <f t="shared" si="11"/>
        <v>#REF!</v>
      </c>
      <c r="M29" s="94" t="e">
        <f>'[2]2. Propagácia a marketing'!#REF!</f>
        <v>#REF!</v>
      </c>
      <c r="N29" s="94" t="e">
        <f>'[2]2. Propagácia a marketing'!#REF!</f>
        <v>#REF!</v>
      </c>
      <c r="O29" s="96" t="e">
        <f>'[2]2. Propagácia a marketing'!#REF!</f>
        <v>#REF!</v>
      </c>
      <c r="P29" s="256">
        <v>0</v>
      </c>
      <c r="Q29" s="259">
        <v>0</v>
      </c>
      <c r="R29" s="259">
        <v>0</v>
      </c>
      <c r="S29" s="260">
        <v>0</v>
      </c>
      <c r="T29" s="97">
        <f t="shared" si="12"/>
        <v>1000</v>
      </c>
      <c r="U29" s="94">
        <f>'[2]2. Propagácia a marketing'!$H$19</f>
        <v>1000</v>
      </c>
      <c r="V29" s="94">
        <f>'[2]2. Propagácia a marketing'!$I$19</f>
        <v>0</v>
      </c>
      <c r="W29" s="96">
        <f>'[2]2.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'[2]2. Propagácia a marketing'!#REF!</f>
        <v>#REF!</v>
      </c>
      <c r="G30" s="95" t="e">
        <f>'[2]2. Propagácia a marketing'!#REF!</f>
        <v>#REF!</v>
      </c>
      <c r="H30" s="93" t="e">
        <f t="shared" si="10"/>
        <v>#REF!</v>
      </c>
      <c r="I30" s="94">
        <v>764</v>
      </c>
      <c r="J30" s="94" t="e">
        <f>'[2]2. Propagácia a marketing'!#REF!</f>
        <v>#REF!</v>
      </c>
      <c r="K30" s="96" t="e">
        <f>'[2]2. Propagácia a marketing'!#REF!</f>
        <v>#REF!</v>
      </c>
      <c r="L30" s="97" t="e">
        <f t="shared" si="11"/>
        <v>#REF!</v>
      </c>
      <c r="M30" s="94" t="e">
        <f>'[2]2. Propagácia a marketing'!#REF!</f>
        <v>#REF!</v>
      </c>
      <c r="N30" s="94" t="e">
        <f>'[2]2. Propagácia a marketing'!#REF!</f>
        <v>#REF!</v>
      </c>
      <c r="O30" s="96" t="e">
        <f>'[2]2. Propagácia a marketing'!#REF!</f>
        <v>#REF!</v>
      </c>
      <c r="P30" s="256">
        <v>1265</v>
      </c>
      <c r="Q30" s="259">
        <v>1265</v>
      </c>
      <c r="R30" s="259">
        <v>0</v>
      </c>
      <c r="S30" s="260">
        <v>0</v>
      </c>
      <c r="T30" s="97">
        <f t="shared" si="12"/>
        <v>0</v>
      </c>
      <c r="U30" s="94">
        <f>'[2]2. Propagácia a marketing'!$H$21</f>
        <v>0</v>
      </c>
      <c r="V30" s="94">
        <f>'[2]2. Propagácia a marketing'!$I$21</f>
        <v>0</v>
      </c>
      <c r="W30" s="96">
        <f>'[2]2.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'[2]2. Propagácia a marketing'!#REF!</f>
        <v>#REF!</v>
      </c>
      <c r="G31" s="95" t="e">
        <f>'[2]2. Propagácia a marketing'!#REF!</f>
        <v>#REF!</v>
      </c>
      <c r="H31" s="93" t="e">
        <f t="shared" si="10"/>
        <v>#REF!</v>
      </c>
      <c r="I31" s="94">
        <v>1363</v>
      </c>
      <c r="J31" s="94" t="e">
        <f>'[2]2. Propagácia a marketing'!#REF!</f>
        <v>#REF!</v>
      </c>
      <c r="K31" s="96" t="e">
        <f>'[2]2. Propagácia a marketing'!#REF!</f>
        <v>#REF!</v>
      </c>
      <c r="L31" s="97" t="e">
        <f t="shared" si="11"/>
        <v>#REF!</v>
      </c>
      <c r="M31" s="94" t="e">
        <f>'[2]2. Propagácia a marketing'!#REF!</f>
        <v>#REF!</v>
      </c>
      <c r="N31" s="94" t="e">
        <f>'[2]2. Propagácia a marketing'!#REF!</f>
        <v>#REF!</v>
      </c>
      <c r="O31" s="96" t="e">
        <f>'[2]2. Propagácia a marketing'!#REF!</f>
        <v>#REF!</v>
      </c>
      <c r="P31" s="256">
        <v>60.95</v>
      </c>
      <c r="Q31" s="259">
        <v>60.95</v>
      </c>
      <c r="R31" s="259">
        <v>0</v>
      </c>
      <c r="S31" s="260">
        <v>0</v>
      </c>
      <c r="T31" s="97">
        <f t="shared" si="12"/>
        <v>0</v>
      </c>
      <c r="U31" s="94">
        <f>'[2]2. Propagácia a marketing'!$H$24</f>
        <v>0</v>
      </c>
      <c r="V31" s="94">
        <f>'[2]2. Propagácia a marketing'!$I$24</f>
        <v>0</v>
      </c>
      <c r="W31" s="96">
        <f>'[2]2.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'[2]2. Propagácia a marketing'!#REF!</f>
        <v>#REF!</v>
      </c>
      <c r="G32" s="95" t="e">
        <f>'[2]2. Propagácia a marketing'!#REF!</f>
        <v>#REF!</v>
      </c>
      <c r="H32" s="93" t="e">
        <f t="shared" si="10"/>
        <v>#REF!</v>
      </c>
      <c r="I32" s="94">
        <v>1530</v>
      </c>
      <c r="J32" s="94" t="e">
        <f>'[2]2. Propagácia a marketing'!#REF!</f>
        <v>#REF!</v>
      </c>
      <c r="K32" s="96" t="e">
        <f>'[2]2. Propagácia a marketing'!#REF!</f>
        <v>#REF!</v>
      </c>
      <c r="L32" s="97" t="e">
        <f t="shared" si="11"/>
        <v>#REF!</v>
      </c>
      <c r="M32" s="94" t="e">
        <f>'[2]2. Propagácia a marketing'!#REF!</f>
        <v>#REF!</v>
      </c>
      <c r="N32" s="94" t="e">
        <f>'[2]2. Propagácia a marketing'!#REF!</f>
        <v>#REF!</v>
      </c>
      <c r="O32" s="96" t="e">
        <f>'[2]2. Propagácia a marketing'!#REF!</f>
        <v>#REF!</v>
      </c>
      <c r="P32" s="256">
        <v>1377</v>
      </c>
      <c r="Q32" s="259">
        <v>1377</v>
      </c>
      <c r="R32" s="259">
        <v>0</v>
      </c>
      <c r="S32" s="260">
        <v>0</v>
      </c>
      <c r="T32" s="97">
        <f t="shared" si="12"/>
        <v>1480</v>
      </c>
      <c r="U32" s="94">
        <f>'[2]2. Propagácia a marketing'!$H$26</f>
        <v>1480</v>
      </c>
      <c r="V32" s="94">
        <f>'[2]2. Propagácia a marketing'!$I$26</f>
        <v>0</v>
      </c>
      <c r="W32" s="96">
        <f>'[2]2.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'[2]2. Propagácia a marketing'!#REF!</f>
        <v>#REF!</v>
      </c>
      <c r="G33" s="95" t="e">
        <f>'[2]2. Propagácia a marketing'!#REF!</f>
        <v>#REF!</v>
      </c>
      <c r="H33" s="93" t="e">
        <f t="shared" si="10"/>
        <v>#REF!</v>
      </c>
      <c r="I33" s="94">
        <v>0</v>
      </c>
      <c r="J33" s="94" t="e">
        <f>'[2]2. Propagácia a marketing'!#REF!</f>
        <v>#REF!</v>
      </c>
      <c r="K33" s="96" t="e">
        <f>'[2]2. Propagácia a marketing'!#REF!</f>
        <v>#REF!</v>
      </c>
      <c r="L33" s="97" t="e">
        <f t="shared" si="11"/>
        <v>#REF!</v>
      </c>
      <c r="M33" s="94" t="e">
        <f>'[2]2. Propagácia a marketing'!#REF!</f>
        <v>#REF!</v>
      </c>
      <c r="N33" s="94" t="e">
        <f>'[2]2. Propagácia a marketing'!#REF!</f>
        <v>#REF!</v>
      </c>
      <c r="O33" s="96" t="e">
        <f>'[2]2. Propagácia a marketing'!#REF!</f>
        <v>#REF!</v>
      </c>
      <c r="P33" s="256">
        <v>0</v>
      </c>
      <c r="Q33" s="259">
        <v>0</v>
      </c>
      <c r="R33" s="259">
        <v>0</v>
      </c>
      <c r="S33" s="260">
        <v>0</v>
      </c>
      <c r="T33" s="97">
        <f t="shared" si="12"/>
        <v>0</v>
      </c>
      <c r="U33" s="94">
        <f>'[2]2. Propagácia a marketing'!$H$28</f>
        <v>0</v>
      </c>
      <c r="V33" s="94">
        <f>'[2]2. Propagácia a marketing'!$I$28</f>
        <v>0</v>
      </c>
      <c r="W33" s="96">
        <f>'[2]2. Propagácia a marketing'!$J$28</f>
        <v>0</v>
      </c>
    </row>
    <row r="34" spans="1:23" ht="15.75" x14ac:dyDescent="0.25">
      <c r="A34" s="84"/>
      <c r="B34" s="206" t="s">
        <v>180</v>
      </c>
      <c r="C34" s="222" t="s">
        <v>181</v>
      </c>
      <c r="D34" s="208" t="e">
        <f t="shared" ref="D34:W34" si="13">SUM(D35:D36)</f>
        <v>#REF!</v>
      </c>
      <c r="E34" s="209">
        <f t="shared" si="13"/>
        <v>3755</v>
      </c>
      <c r="F34" s="209" t="e">
        <f t="shared" si="13"/>
        <v>#REF!</v>
      </c>
      <c r="G34" s="210" t="e">
        <f t="shared" si="13"/>
        <v>#REF!</v>
      </c>
      <c r="H34" s="208" t="e">
        <f t="shared" si="13"/>
        <v>#REF!</v>
      </c>
      <c r="I34" s="209">
        <f t="shared" si="13"/>
        <v>11564</v>
      </c>
      <c r="J34" s="209" t="e">
        <f t="shared" si="13"/>
        <v>#REF!</v>
      </c>
      <c r="K34" s="211" t="e">
        <f t="shared" si="13"/>
        <v>#REF!</v>
      </c>
      <c r="L34" s="212" t="e">
        <f t="shared" si="13"/>
        <v>#REF!</v>
      </c>
      <c r="M34" s="209" t="e">
        <f t="shared" si="13"/>
        <v>#REF!</v>
      </c>
      <c r="N34" s="209" t="e">
        <f t="shared" si="13"/>
        <v>#REF!</v>
      </c>
      <c r="O34" s="211" t="e">
        <f t="shared" si="13"/>
        <v>#REF!</v>
      </c>
      <c r="P34" s="256">
        <v>14469.77</v>
      </c>
      <c r="Q34" s="257">
        <v>14469.77</v>
      </c>
      <c r="R34" s="257">
        <v>0</v>
      </c>
      <c r="S34" s="258">
        <v>0</v>
      </c>
      <c r="T34" s="212" t="e">
        <f t="shared" si="13"/>
        <v>#REF!</v>
      </c>
      <c r="U34" s="209">
        <f t="shared" si="13"/>
        <v>4150</v>
      </c>
      <c r="V34" s="209" t="e">
        <f t="shared" si="13"/>
        <v>#REF!</v>
      </c>
      <c r="W34" s="211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'[2]2. Propagácia a marketing'!#REF!</f>
        <v>#REF!</v>
      </c>
      <c r="G35" s="95" t="e">
        <f>'[2]2. Propagácia a marketing'!#REF!</f>
        <v>#REF!</v>
      </c>
      <c r="H35" s="93" t="e">
        <f>SUM(I35:K35)</f>
        <v>#REF!</v>
      </c>
      <c r="I35" s="94">
        <v>9757</v>
      </c>
      <c r="J35" s="94" t="e">
        <f>'[2]2. Propagácia a marketing'!#REF!</f>
        <v>#REF!</v>
      </c>
      <c r="K35" s="96" t="e">
        <f>'[2]2. Propagácia a marketing'!#REF!</f>
        <v>#REF!</v>
      </c>
      <c r="L35" s="97" t="e">
        <f>SUM(M35:O35)</f>
        <v>#REF!</v>
      </c>
      <c r="M35" s="98" t="e">
        <f>'[2]2. Propagácia a marketing'!#REF!</f>
        <v>#REF!</v>
      </c>
      <c r="N35" s="94" t="e">
        <f>'[2]2. Propagácia a marketing'!#REF!</f>
        <v>#REF!</v>
      </c>
      <c r="O35" s="96" t="e">
        <f>'[2]2. Propagácia a marketing'!#REF!</f>
        <v>#REF!</v>
      </c>
      <c r="P35" s="256">
        <v>13379.77</v>
      </c>
      <c r="Q35" s="259">
        <v>13379.77</v>
      </c>
      <c r="R35" s="259">
        <v>0</v>
      </c>
      <c r="S35" s="260">
        <v>0</v>
      </c>
      <c r="T35" s="97">
        <f>SUM(U35:W35)</f>
        <v>3580</v>
      </c>
      <c r="U35" s="98">
        <f>'[2]2. Propagácia a marketing'!$H$32</f>
        <v>3580</v>
      </c>
      <c r="V35" s="94">
        <f>'[2]2. Propagácia a marketing'!$I$32</f>
        <v>0</v>
      </c>
      <c r="W35" s="96">
        <f>'[2]2.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'[2]2. Propagácia a marketing'!#REF!</f>
        <v>#REF!</v>
      </c>
      <c r="G36" s="95" t="e">
        <f>'[2]2. Propagácia a marketing'!#REF!</f>
        <v>#REF!</v>
      </c>
      <c r="H36" s="93" t="e">
        <f>SUM(I36:K36)</f>
        <v>#REF!</v>
      </c>
      <c r="I36" s="94">
        <v>1807</v>
      </c>
      <c r="J36" s="94" t="e">
        <f>'[2]2. Propagácia a marketing'!#REF!</f>
        <v>#REF!</v>
      </c>
      <c r="K36" s="96" t="e">
        <f>'[2]2. Propagácia a marketing'!#REF!</f>
        <v>#REF!</v>
      </c>
      <c r="L36" s="97" t="e">
        <f>SUM(M36:O36)</f>
        <v>#REF!</v>
      </c>
      <c r="M36" s="94" t="e">
        <f>'[2]2. Propagácia a marketing'!#REF!</f>
        <v>#REF!</v>
      </c>
      <c r="N36" s="94" t="e">
        <f>'[2]2. Propagácia a marketing'!#REF!</f>
        <v>#REF!</v>
      </c>
      <c r="O36" s="96" t="e">
        <f>'[2]2. Propagácia a marketing'!#REF!</f>
        <v>#REF!</v>
      </c>
      <c r="P36" s="256">
        <v>1090</v>
      </c>
      <c r="Q36" s="259">
        <v>1090</v>
      </c>
      <c r="R36" s="259">
        <v>0</v>
      </c>
      <c r="S36" s="260">
        <v>0</v>
      </c>
      <c r="T36" s="97" t="e">
        <f>SUM(U36:W36)</f>
        <v>#REF!</v>
      </c>
      <c r="U36" s="94">
        <f>'[2]2. Propagácia a marketing'!$H$54</f>
        <v>570</v>
      </c>
      <c r="V36" s="94" t="e">
        <f>'[2]2. Propagácia a marketing'!$I$54</f>
        <v>#REF!</v>
      </c>
      <c r="W36" s="96" t="e">
        <f>'[2]2. Propagácia a marketing'!$J$54</f>
        <v>#REF!</v>
      </c>
    </row>
    <row r="37" spans="1:23" ht="16.5" thickBot="1" x14ac:dyDescent="0.3">
      <c r="A37" s="108"/>
      <c r="B37" s="214" t="s">
        <v>184</v>
      </c>
      <c r="C37" s="223" t="s">
        <v>185</v>
      </c>
      <c r="D37" s="216" t="e">
        <f>SUM(E37:G37)</f>
        <v>#REF!</v>
      </c>
      <c r="E37" s="217">
        <v>6457</v>
      </c>
      <c r="F37" s="217" t="e">
        <f>'[2]2. Propagácia a marketing'!#REF!</f>
        <v>#REF!</v>
      </c>
      <c r="G37" s="218" t="e">
        <f>'[2]2. Propagácia a marketing'!#REF!</f>
        <v>#REF!</v>
      </c>
      <c r="H37" s="224" t="e">
        <f>SUM(I37:K37)</f>
        <v>#REF!</v>
      </c>
      <c r="I37" s="219">
        <v>4354</v>
      </c>
      <c r="J37" s="219" t="e">
        <f>'[2]2. Propagácia a marketing'!#REF!</f>
        <v>#REF!</v>
      </c>
      <c r="K37" s="220" t="e">
        <f>'[2]2. Propagácia a marketing'!#REF!</f>
        <v>#REF!</v>
      </c>
      <c r="L37" s="225" t="e">
        <f>SUM(M37:O37)</f>
        <v>#REF!</v>
      </c>
      <c r="M37" s="217" t="e">
        <f>'[2]2. Propagácia a marketing'!#REF!</f>
        <v>#REF!</v>
      </c>
      <c r="N37" s="217" t="e">
        <f>'[2]2. Propagácia a marketing'!#REF!</f>
        <v>#REF!</v>
      </c>
      <c r="O37" s="226" t="e">
        <f>'[2]2. Propagácia a marketing'!#REF!</f>
        <v>#REF!</v>
      </c>
      <c r="P37" s="266">
        <v>780.02</v>
      </c>
      <c r="Q37" s="267">
        <v>780.02</v>
      </c>
      <c r="R37" s="267">
        <v>0</v>
      </c>
      <c r="S37" s="268">
        <v>0</v>
      </c>
      <c r="T37" s="225" t="e">
        <f>SUM(U37:W37)</f>
        <v>#REF!</v>
      </c>
      <c r="U37" s="217">
        <f>'[2]2. Propagácia a marketing'!$H$60</f>
        <v>1000</v>
      </c>
      <c r="V37" s="217" t="e">
        <f>'[2]2. Propagácia a marketing'!$I$60</f>
        <v>#REF!</v>
      </c>
      <c r="W37" s="226" t="e">
        <f>'[2]2. Propagácia a marketing'!$J$60</f>
        <v>#REF!</v>
      </c>
    </row>
    <row r="38" spans="1:23" s="82" customFormat="1" ht="14.25" x14ac:dyDescent="0.2">
      <c r="A38" s="114"/>
      <c r="B38" s="190" t="s">
        <v>186</v>
      </c>
      <c r="C38" s="191"/>
      <c r="D38" s="185" t="e">
        <f t="shared" ref="D38:W38" si="14">D39+D40+D41+D46+D47</f>
        <v>#REF!</v>
      </c>
      <c r="E38" s="186">
        <f t="shared" si="14"/>
        <v>271426</v>
      </c>
      <c r="F38" s="186" t="e">
        <f t="shared" si="14"/>
        <v>#REF!</v>
      </c>
      <c r="G38" s="187" t="e">
        <f t="shared" si="14"/>
        <v>#REF!</v>
      </c>
      <c r="H38" s="185" t="e">
        <f t="shared" si="14"/>
        <v>#REF!</v>
      </c>
      <c r="I38" s="186">
        <f t="shared" si="14"/>
        <v>197118</v>
      </c>
      <c r="J38" s="186" t="e">
        <f t="shared" si="14"/>
        <v>#REF!</v>
      </c>
      <c r="K38" s="188" t="e">
        <f t="shared" si="14"/>
        <v>#REF!</v>
      </c>
      <c r="L38" s="189" t="e">
        <f t="shared" si="14"/>
        <v>#REF!</v>
      </c>
      <c r="M38" s="186" t="e">
        <f t="shared" si="14"/>
        <v>#REF!</v>
      </c>
      <c r="N38" s="186" t="e">
        <f t="shared" si="14"/>
        <v>#REF!</v>
      </c>
      <c r="O38" s="188" t="e">
        <f t="shared" si="14"/>
        <v>#REF!</v>
      </c>
      <c r="P38" s="264">
        <v>238983.5</v>
      </c>
      <c r="Q38" s="265">
        <v>213988.5</v>
      </c>
      <c r="R38" s="265">
        <v>24995</v>
      </c>
      <c r="S38" s="269">
        <v>0</v>
      </c>
      <c r="T38" s="189" t="e">
        <f t="shared" si="14"/>
        <v>#REF!</v>
      </c>
      <c r="U38" s="186">
        <f t="shared" si="14"/>
        <v>70414</v>
      </c>
      <c r="V38" s="186" t="e">
        <f t="shared" si="14"/>
        <v>#REF!</v>
      </c>
      <c r="W38" s="188" t="e">
        <f t="shared" si="14"/>
        <v>#REF!</v>
      </c>
    </row>
    <row r="39" spans="1:23" ht="16.5" x14ac:dyDescent="0.3">
      <c r="A39" s="80"/>
      <c r="B39" s="206" t="s">
        <v>187</v>
      </c>
      <c r="C39" s="227" t="s">
        <v>188</v>
      </c>
      <c r="D39" s="208" t="e">
        <f>SUM(E39:G39)</f>
        <v>#REF!</v>
      </c>
      <c r="E39" s="209">
        <v>36902</v>
      </c>
      <c r="F39" s="209">
        <v>4033</v>
      </c>
      <c r="G39" s="210" t="e">
        <f>'[2]3.Interné služby'!#REF!</f>
        <v>#REF!</v>
      </c>
      <c r="H39" s="208" t="e">
        <f>SUM(I39:K39)</f>
        <v>#REF!</v>
      </c>
      <c r="I39" s="209">
        <v>22326</v>
      </c>
      <c r="J39" s="209">
        <v>5865</v>
      </c>
      <c r="K39" s="211" t="e">
        <f>'[2]3.Interné služby'!#REF!</f>
        <v>#REF!</v>
      </c>
      <c r="L39" s="212" t="e">
        <f>SUM(M39:O39)</f>
        <v>#REF!</v>
      </c>
      <c r="M39" s="209" t="e">
        <f>'[2]3.Interné služby'!#REF!</f>
        <v>#REF!</v>
      </c>
      <c r="N39" s="209" t="e">
        <f>'[2]3.Interné služby'!#REF!</f>
        <v>#REF!</v>
      </c>
      <c r="O39" s="211" t="e">
        <f>'[2]3.Interné služby'!#REF!</f>
        <v>#REF!</v>
      </c>
      <c r="P39" s="256">
        <v>27814.74</v>
      </c>
      <c r="Q39" s="257">
        <v>22025.74</v>
      </c>
      <c r="R39" s="257">
        <v>5789</v>
      </c>
      <c r="S39" s="258">
        <v>0</v>
      </c>
      <c r="T39" s="212">
        <f>SUM(U39:W39)</f>
        <v>80864</v>
      </c>
      <c r="U39" s="209">
        <f>'[2]3.Interné služby'!$H$4</f>
        <v>46864</v>
      </c>
      <c r="V39" s="209">
        <f>'[2]3.Interné služby'!$I$4</f>
        <v>34000</v>
      </c>
      <c r="W39" s="211">
        <f>'[2]3.Interné služby'!$J$4</f>
        <v>0</v>
      </c>
    </row>
    <row r="40" spans="1:23" ht="16.5" x14ac:dyDescent="0.3">
      <c r="A40" s="108"/>
      <c r="B40" s="206" t="s">
        <v>189</v>
      </c>
      <c r="C40" s="227" t="s">
        <v>190</v>
      </c>
      <c r="D40" s="208" t="e">
        <f>SUM(E40:G40)</f>
        <v>#REF!</v>
      </c>
      <c r="E40" s="209">
        <v>35806</v>
      </c>
      <c r="F40" s="209" t="e">
        <f>'[2]3.Interné služby'!#REF!</f>
        <v>#REF!</v>
      </c>
      <c r="G40" s="210" t="e">
        <f>'[2]3.Interné služby'!#REF!</f>
        <v>#REF!</v>
      </c>
      <c r="H40" s="208" t="e">
        <f>SUM(I40:K40)</f>
        <v>#REF!</v>
      </c>
      <c r="I40" s="209">
        <v>9784</v>
      </c>
      <c r="J40" s="209"/>
      <c r="K40" s="211" t="e">
        <f>'[2]3.Interné služby'!#REF!</f>
        <v>#REF!</v>
      </c>
      <c r="L40" s="212" t="e">
        <f>SUM(M40:O40)</f>
        <v>#REF!</v>
      </c>
      <c r="M40" s="209">
        <v>30256</v>
      </c>
      <c r="N40" s="209" t="e">
        <f>'[2]3.Interné služby'!#REF!</f>
        <v>#REF!</v>
      </c>
      <c r="O40" s="211" t="e">
        <f>'[2]3.Interné služby'!#REF!</f>
        <v>#REF!</v>
      </c>
      <c r="P40" s="256">
        <v>27507.78</v>
      </c>
      <c r="Q40" s="257">
        <v>27507.78</v>
      </c>
      <c r="R40" s="257">
        <v>0</v>
      </c>
      <c r="S40" s="258">
        <v>0</v>
      </c>
      <c r="T40" s="212">
        <f>SUM(U40:W40)</f>
        <v>10900</v>
      </c>
      <c r="U40" s="209">
        <f>'[2]3.Interné služby'!$H$31</f>
        <v>10900</v>
      </c>
      <c r="V40" s="209">
        <f>'[2]3.Interné služby'!$I$31</f>
        <v>0</v>
      </c>
      <c r="W40" s="211">
        <f>'[2]3.Interné služby'!$J$31</f>
        <v>0</v>
      </c>
    </row>
    <row r="41" spans="1:23" ht="16.5" x14ac:dyDescent="0.3">
      <c r="A41" s="84"/>
      <c r="B41" s="206" t="s">
        <v>191</v>
      </c>
      <c r="C41" s="227" t="s">
        <v>192</v>
      </c>
      <c r="D41" s="208" t="e">
        <f t="shared" ref="D41:W41" si="15">SUM(D42:D45)</f>
        <v>#REF!</v>
      </c>
      <c r="E41" s="209">
        <f t="shared" si="15"/>
        <v>193704</v>
      </c>
      <c r="F41" s="209" t="e">
        <f t="shared" si="15"/>
        <v>#REF!</v>
      </c>
      <c r="G41" s="210" t="e">
        <f t="shared" si="15"/>
        <v>#REF!</v>
      </c>
      <c r="H41" s="208" t="e">
        <f t="shared" si="15"/>
        <v>#REF!</v>
      </c>
      <c r="I41" s="209">
        <f t="shared" si="15"/>
        <v>160978</v>
      </c>
      <c r="J41" s="209">
        <f t="shared" si="15"/>
        <v>46477</v>
      </c>
      <c r="K41" s="211" t="e">
        <f t="shared" si="15"/>
        <v>#REF!</v>
      </c>
      <c r="L41" s="212" t="e">
        <f t="shared" si="15"/>
        <v>#REF!</v>
      </c>
      <c r="M41" s="209" t="e">
        <f t="shared" si="15"/>
        <v>#REF!</v>
      </c>
      <c r="N41" s="209" t="e">
        <f t="shared" si="15"/>
        <v>#REF!</v>
      </c>
      <c r="O41" s="211" t="e">
        <f t="shared" si="15"/>
        <v>#REF!</v>
      </c>
      <c r="P41" s="256">
        <v>178249.2</v>
      </c>
      <c r="Q41" s="257">
        <v>159043.20000000001</v>
      </c>
      <c r="R41" s="257">
        <v>19206</v>
      </c>
      <c r="S41" s="258">
        <v>0</v>
      </c>
      <c r="T41" s="212" t="e">
        <f t="shared" si="15"/>
        <v>#REF!</v>
      </c>
      <c r="U41" s="209">
        <f t="shared" si="15"/>
        <v>7750</v>
      </c>
      <c r="V41" s="209" t="e">
        <f t="shared" si="15"/>
        <v>#REF!</v>
      </c>
      <c r="W41" s="211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'[2]3.Interné služby'!#REF!</f>
        <v>#REF!</v>
      </c>
      <c r="G42" s="95" t="e">
        <f>'[2]3.Interné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'[2]3.Interné služby'!#REF!</f>
        <v>#REF!</v>
      </c>
      <c r="L42" s="97" t="e">
        <f t="shared" ref="L42:L47" si="18">SUM(M42:O42)</f>
        <v>#REF!</v>
      </c>
      <c r="M42" s="94" t="e">
        <f>'[2]3.Interné služby'!#REF!</f>
        <v>#REF!</v>
      </c>
      <c r="N42" s="94" t="e">
        <f>'[2]3.Interné služby'!#REF!</f>
        <v>#REF!</v>
      </c>
      <c r="O42" s="96" t="e">
        <f>'[2]3.Interné služby'!#REF!</f>
        <v>#REF!</v>
      </c>
      <c r="P42" s="256">
        <v>1873.69</v>
      </c>
      <c r="Q42" s="259">
        <v>1873.69</v>
      </c>
      <c r="R42" s="259">
        <v>0</v>
      </c>
      <c r="S42" s="260">
        <v>0</v>
      </c>
      <c r="T42" s="97">
        <f t="shared" ref="T42:T47" si="19">SUM(U42:W42)</f>
        <v>3250</v>
      </c>
      <c r="U42" s="94">
        <f>'[2]3.Interné služby'!$H$37</f>
        <v>3250</v>
      </c>
      <c r="V42" s="94">
        <f>'[2]3.Interné služby'!$I$37</f>
        <v>0</v>
      </c>
      <c r="W42" s="96">
        <f>'[2]3.Interné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'[2]3.Interné služby'!#REF!</f>
        <v>#REF!</v>
      </c>
      <c r="G43" s="95" t="e">
        <f>'[2]3.Interné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'[2]3.Interné služby'!#REF!</f>
        <v>#REF!</v>
      </c>
      <c r="L43" s="97" t="e">
        <f t="shared" si="18"/>
        <v>#REF!</v>
      </c>
      <c r="M43" s="94">
        <v>800</v>
      </c>
      <c r="N43" s="94" t="e">
        <f>'[2]3.Interné služby'!#REF!</f>
        <v>#REF!</v>
      </c>
      <c r="O43" s="96" t="e">
        <f>'[2]3.Interné služby'!#REF!</f>
        <v>#REF!</v>
      </c>
      <c r="P43" s="256">
        <v>108.36</v>
      </c>
      <c r="Q43" s="259">
        <v>108.36</v>
      </c>
      <c r="R43" s="259">
        <v>0</v>
      </c>
      <c r="S43" s="260">
        <v>0</v>
      </c>
      <c r="T43" s="97">
        <f t="shared" si="19"/>
        <v>500</v>
      </c>
      <c r="U43" s="94">
        <f>'[2]3.Interné služby'!$H$43</f>
        <v>500</v>
      </c>
      <c r="V43" s="94">
        <f>'[2]3.Interné služby'!$I$43</f>
        <v>0</v>
      </c>
      <c r="W43" s="96">
        <f>'[2]3.Interné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'[2]3.Interné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'[2]3.Interné služby'!#REF!</f>
        <v>#REF!</v>
      </c>
      <c r="L44" s="97" t="e">
        <f t="shared" si="18"/>
        <v>#REF!</v>
      </c>
      <c r="M44" s="94" t="e">
        <f>'[2]3.Interné služby'!#REF!</f>
        <v>#REF!</v>
      </c>
      <c r="N44" s="94">
        <v>20700</v>
      </c>
      <c r="O44" s="96" t="e">
        <f>'[2]3.Interné služby'!#REF!</f>
        <v>#REF!</v>
      </c>
      <c r="P44" s="256">
        <v>155457.15</v>
      </c>
      <c r="Q44" s="259">
        <v>154761.15</v>
      </c>
      <c r="R44" s="259">
        <v>696</v>
      </c>
      <c r="S44" s="260">
        <v>0</v>
      </c>
      <c r="T44" s="97">
        <f t="shared" si="19"/>
        <v>0</v>
      </c>
      <c r="U44" s="94">
        <f>'[1]3.Interné služby'!$H$18</f>
        <v>0</v>
      </c>
      <c r="V44" s="94">
        <f>'[2]3.Interné služby'!$I$47</f>
        <v>0</v>
      </c>
      <c r="W44" s="96">
        <f>'[2]3.Interné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'[2]3.Interné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'[2]3.Interné služby'!#REF!</f>
        <v>#REF!</v>
      </c>
      <c r="L45" s="97" t="e">
        <f t="shared" si="18"/>
        <v>#REF!</v>
      </c>
      <c r="M45" s="94" t="e">
        <f>'[2]3.Interné služby'!#REF!</f>
        <v>#REF!</v>
      </c>
      <c r="N45" s="98" t="e">
        <f>'[2]3.Interné služby'!#REF!</f>
        <v>#REF!</v>
      </c>
      <c r="O45" s="96" t="e">
        <f>'[2]3.Interné služby'!#REF!</f>
        <v>#REF!</v>
      </c>
      <c r="P45" s="256">
        <v>20810</v>
      </c>
      <c r="Q45" s="259">
        <v>2300</v>
      </c>
      <c r="R45" s="259">
        <v>18510</v>
      </c>
      <c r="S45" s="260">
        <v>0</v>
      </c>
      <c r="T45" s="97" t="e">
        <f t="shared" si="19"/>
        <v>#REF!</v>
      </c>
      <c r="U45" s="94">
        <f>'[2]3.Interné služby'!$H$99</f>
        <v>4000</v>
      </c>
      <c r="V45" s="98" t="e">
        <f>'[2]3.Interné služby'!$I$99</f>
        <v>#REF!</v>
      </c>
      <c r="W45" s="96" t="e">
        <f>'[2]3.Interné služby'!$J$99</f>
        <v>#REF!</v>
      </c>
    </row>
    <row r="46" spans="1:23" ht="16.5" x14ac:dyDescent="0.3">
      <c r="A46" s="84"/>
      <c r="B46" s="206" t="s">
        <v>197</v>
      </c>
      <c r="C46" s="227" t="s">
        <v>198</v>
      </c>
      <c r="D46" s="208" t="e">
        <f t="shared" si="16"/>
        <v>#REF!</v>
      </c>
      <c r="E46" s="209">
        <v>1736</v>
      </c>
      <c r="F46" s="209" t="e">
        <f>'[2]3.Interné služby'!#REF!</f>
        <v>#REF!</v>
      </c>
      <c r="G46" s="210" t="e">
        <f>'[2]3.Interné služby'!#REF!</f>
        <v>#REF!</v>
      </c>
      <c r="H46" s="208" t="e">
        <f t="shared" si="17"/>
        <v>#REF!</v>
      </c>
      <c r="I46" s="209">
        <v>2400</v>
      </c>
      <c r="J46" s="209" t="e">
        <f>'[2]3.Interné služby'!#REF!</f>
        <v>#REF!</v>
      </c>
      <c r="K46" s="211" t="e">
        <f>'[2]3.Interné služby'!#REF!</f>
        <v>#REF!</v>
      </c>
      <c r="L46" s="212" t="e">
        <f t="shared" si="18"/>
        <v>#REF!</v>
      </c>
      <c r="M46" s="209">
        <v>3900</v>
      </c>
      <c r="N46" s="209" t="e">
        <f>'[2]3.Interné služby'!#REF!</f>
        <v>#REF!</v>
      </c>
      <c r="O46" s="211" t="e">
        <f>'[2]3.Interné služby'!#REF!</f>
        <v>#REF!</v>
      </c>
      <c r="P46" s="256">
        <v>4017.4</v>
      </c>
      <c r="Q46" s="257">
        <v>4017.4</v>
      </c>
      <c r="R46" s="257">
        <v>0</v>
      </c>
      <c r="S46" s="258">
        <v>0</v>
      </c>
      <c r="T46" s="212" t="e">
        <f t="shared" si="19"/>
        <v>#REF!</v>
      </c>
      <c r="U46" s="209">
        <f>'[2]3.Interné služby'!$H$101</f>
        <v>3700</v>
      </c>
      <c r="V46" s="209" t="e">
        <f>'[2]3.Interné služby'!$I$102</f>
        <v>#REF!</v>
      </c>
      <c r="W46" s="211" t="e">
        <f>'[2]3.Interné služby'!$J$102</f>
        <v>#REF!</v>
      </c>
    </row>
    <row r="47" spans="1:23" ht="17.25" thickBot="1" x14ac:dyDescent="0.35">
      <c r="A47" s="84"/>
      <c r="B47" s="228" t="s">
        <v>199</v>
      </c>
      <c r="C47" s="229" t="s">
        <v>200</v>
      </c>
      <c r="D47" s="216" t="e">
        <f t="shared" si="16"/>
        <v>#REF!</v>
      </c>
      <c r="E47" s="217">
        <v>3278</v>
      </c>
      <c r="F47" s="217" t="e">
        <f>'[2]3.Interné služby'!#REF!</f>
        <v>#REF!</v>
      </c>
      <c r="G47" s="218" t="e">
        <f>'[2]3.Interné služby'!#REF!</f>
        <v>#REF!</v>
      </c>
      <c r="H47" s="224" t="e">
        <f t="shared" si="17"/>
        <v>#REF!</v>
      </c>
      <c r="I47" s="219">
        <v>1630</v>
      </c>
      <c r="J47" s="219" t="e">
        <f>'[2]3.Interné služby'!#REF!</f>
        <v>#REF!</v>
      </c>
      <c r="K47" s="220" t="e">
        <f>'[2]3.Interné služby'!#REF!</f>
        <v>#REF!</v>
      </c>
      <c r="L47" s="225" t="e">
        <f t="shared" si="18"/>
        <v>#REF!</v>
      </c>
      <c r="M47" s="217" t="e">
        <f>'[2]3.Interné služby'!#REF!</f>
        <v>#REF!</v>
      </c>
      <c r="N47" s="217" t="e">
        <f>'[2]3.Interné služby'!#REF!</f>
        <v>#REF!</v>
      </c>
      <c r="O47" s="226" t="e">
        <f>'[2]3.Interné služby'!#REF!</f>
        <v>#REF!</v>
      </c>
      <c r="P47" s="266">
        <v>1394.38</v>
      </c>
      <c r="Q47" s="267">
        <v>1394.38</v>
      </c>
      <c r="R47" s="267">
        <v>0</v>
      </c>
      <c r="S47" s="268">
        <v>0</v>
      </c>
      <c r="T47" s="225" t="e">
        <f t="shared" si="19"/>
        <v>#REF!</v>
      </c>
      <c r="U47" s="217">
        <f>'[2]3.Interné služby'!$H$108</f>
        <v>1200</v>
      </c>
      <c r="V47" s="217" t="e">
        <f>'[2]3.Interné služby'!$I$108</f>
        <v>#REF!</v>
      </c>
      <c r="W47" s="226" t="e">
        <f>'[2]3.Interné služby'!$J$108</f>
        <v>#REF!</v>
      </c>
    </row>
    <row r="48" spans="1:23" s="82" customFormat="1" ht="14.25" x14ac:dyDescent="0.2">
      <c r="B48" s="192" t="s">
        <v>201</v>
      </c>
      <c r="C48" s="193"/>
      <c r="D48" s="185" t="e">
        <f t="shared" ref="D48:J48" si="20">D49+D50+D53</f>
        <v>#REF!</v>
      </c>
      <c r="E48" s="186" t="e">
        <f t="shared" si="20"/>
        <v>#REF!</v>
      </c>
      <c r="F48" s="186" t="e">
        <f t="shared" si="20"/>
        <v>#REF!</v>
      </c>
      <c r="G48" s="187" t="e">
        <f t="shared" si="20"/>
        <v>#REF!</v>
      </c>
      <c r="H48" s="185" t="e">
        <f>H49+H50+H53-1</f>
        <v>#REF!</v>
      </c>
      <c r="I48" s="186" t="e">
        <f>I49+I50+I53-1</f>
        <v>#REF!</v>
      </c>
      <c r="J48" s="186">
        <f t="shared" si="20"/>
        <v>0</v>
      </c>
      <c r="K48" s="188" t="e">
        <f>K49+K53</f>
        <v>#REF!</v>
      </c>
      <c r="L48" s="189" t="e">
        <f t="shared" ref="L48:W48" si="21">L49+L50+L53</f>
        <v>#REF!</v>
      </c>
      <c r="M48" s="186" t="e">
        <f t="shared" si="21"/>
        <v>#REF!</v>
      </c>
      <c r="N48" s="186" t="e">
        <f t="shared" si="21"/>
        <v>#REF!</v>
      </c>
      <c r="O48" s="188" t="e">
        <f t="shared" si="21"/>
        <v>#REF!</v>
      </c>
      <c r="P48" s="264">
        <v>24336.959999999999</v>
      </c>
      <c r="Q48" s="265">
        <v>24336.959999999999</v>
      </c>
      <c r="R48" s="265">
        <v>0</v>
      </c>
      <c r="S48" s="269">
        <v>0</v>
      </c>
      <c r="T48" s="189" t="e">
        <f t="shared" si="21"/>
        <v>#REF!</v>
      </c>
      <c r="U48" s="186">
        <f t="shared" si="21"/>
        <v>32547</v>
      </c>
      <c r="V48" s="186" t="e">
        <f t="shared" si="21"/>
        <v>#REF!</v>
      </c>
      <c r="W48" s="188" t="e">
        <f t="shared" si="21"/>
        <v>#REF!</v>
      </c>
    </row>
    <row r="49" spans="1:23" ht="16.5" x14ac:dyDescent="0.3">
      <c r="A49" s="84"/>
      <c r="B49" s="206" t="s">
        <v>202</v>
      </c>
      <c r="C49" s="227" t="s">
        <v>203</v>
      </c>
      <c r="D49" s="208" t="e">
        <f>SUM(E49:G49)</f>
        <v>#REF!</v>
      </c>
      <c r="E49" s="209">
        <v>15307.52</v>
      </c>
      <c r="F49" s="209" t="e">
        <f>'[2]4.Služby občanov'!#REF!</f>
        <v>#REF!</v>
      </c>
      <c r="G49" s="210" t="e">
        <f>'[2]4.Služby občanov'!#REF!</f>
        <v>#REF!</v>
      </c>
      <c r="H49" s="208" t="e">
        <f>SUM(I49:K49)</f>
        <v>#REF!</v>
      </c>
      <c r="I49" s="209">
        <v>26456</v>
      </c>
      <c r="J49" s="209">
        <v>0</v>
      </c>
      <c r="K49" s="211" t="e">
        <f>'[2]4.Služby občanov'!#REF!</f>
        <v>#REF!</v>
      </c>
      <c r="L49" s="212" t="e">
        <f>SUM(M49:O49)</f>
        <v>#REF!</v>
      </c>
      <c r="M49" s="209" t="e">
        <f>'[2]4.Služby občanov'!#REF!</f>
        <v>#REF!</v>
      </c>
      <c r="N49" s="209" t="e">
        <f>'[2]4.Služby občanov'!#REF!</f>
        <v>#REF!</v>
      </c>
      <c r="O49" s="211" t="e">
        <f>'[2]4.Služby občanov'!#REF!</f>
        <v>#REF!</v>
      </c>
      <c r="P49" s="256">
        <v>8958.27</v>
      </c>
      <c r="Q49" s="257">
        <v>8958.27</v>
      </c>
      <c r="R49" s="257">
        <v>0</v>
      </c>
      <c r="S49" s="258">
        <v>0</v>
      </c>
      <c r="T49" s="212">
        <f>SUM(U49:W49)</f>
        <v>15600</v>
      </c>
      <c r="U49" s="209">
        <f>'[2]4.Služby občanov'!$H$4</f>
        <v>15600</v>
      </c>
      <c r="V49" s="209">
        <f>'[2]4.Služby občanov'!$I$4</f>
        <v>0</v>
      </c>
      <c r="W49" s="211">
        <f>'[2]4.Služby občanov'!$J$4</f>
        <v>0</v>
      </c>
    </row>
    <row r="50" spans="1:23" ht="15.75" x14ac:dyDescent="0.25">
      <c r="A50" s="116"/>
      <c r="B50" s="206" t="s">
        <v>204</v>
      </c>
      <c r="C50" s="222" t="s">
        <v>205</v>
      </c>
      <c r="D50" s="208" t="e">
        <f t="shared" ref="D50:W50" si="22">SUM(D51:D52)</f>
        <v>#REF!</v>
      </c>
      <c r="E50" s="209">
        <f t="shared" si="22"/>
        <v>23245.5</v>
      </c>
      <c r="F50" s="209" t="e">
        <f t="shared" si="22"/>
        <v>#REF!</v>
      </c>
      <c r="G50" s="210" t="e">
        <f t="shared" si="22"/>
        <v>#REF!</v>
      </c>
      <c r="H50" s="208" t="e">
        <f t="shared" si="22"/>
        <v>#REF!</v>
      </c>
      <c r="I50" s="209" t="e">
        <f t="shared" si="22"/>
        <v>#REF!</v>
      </c>
      <c r="J50" s="209">
        <f t="shared" si="22"/>
        <v>0</v>
      </c>
      <c r="K50" s="211" t="e">
        <f t="shared" si="22"/>
        <v>#REF!</v>
      </c>
      <c r="L50" s="212" t="e">
        <f t="shared" si="22"/>
        <v>#REF!</v>
      </c>
      <c r="M50" s="209" t="e">
        <f t="shared" si="22"/>
        <v>#REF!</v>
      </c>
      <c r="N50" s="209" t="e">
        <f t="shared" si="22"/>
        <v>#REF!</v>
      </c>
      <c r="O50" s="211" t="e">
        <f t="shared" si="22"/>
        <v>#REF!</v>
      </c>
      <c r="P50" s="256">
        <v>15378.69</v>
      </c>
      <c r="Q50" s="257">
        <v>15378.69</v>
      </c>
      <c r="R50" s="257">
        <v>0</v>
      </c>
      <c r="S50" s="258">
        <v>0</v>
      </c>
      <c r="T50" s="212" t="e">
        <f t="shared" si="22"/>
        <v>#REF!</v>
      </c>
      <c r="U50" s="209">
        <f t="shared" si="22"/>
        <v>16937</v>
      </c>
      <c r="V50" s="209" t="e">
        <f t="shared" si="22"/>
        <v>#REF!</v>
      </c>
      <c r="W50" s="211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'[2]4.Služby občanov'!#REF!</f>
        <v>#REF!</v>
      </c>
      <c r="G51" s="95" t="e">
        <f>'[2]4.Služby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'[2]4.Služby občanov'!#REF!</f>
        <v>#REF!</v>
      </c>
      <c r="L51" s="97" t="e">
        <f>SUM(M51:O51)</f>
        <v>#REF!</v>
      </c>
      <c r="M51" s="94" t="e">
        <f>'[2]4.Služby občanov'!#REF!</f>
        <v>#REF!</v>
      </c>
      <c r="N51" s="94" t="e">
        <f>'[2]4.Služby občanov'!#REF!</f>
        <v>#REF!</v>
      </c>
      <c r="O51" s="96" t="e">
        <f>'[2]4.Služby občanov'!#REF!</f>
        <v>#REF!</v>
      </c>
      <c r="P51" s="256">
        <v>15378.69</v>
      </c>
      <c r="Q51" s="270">
        <v>15378.69</v>
      </c>
      <c r="R51" s="270">
        <v>0</v>
      </c>
      <c r="S51" s="271">
        <v>0</v>
      </c>
      <c r="T51" s="97">
        <f>SUM(U51:W51)</f>
        <v>16737</v>
      </c>
      <c r="U51" s="94">
        <f>'[2]4.Služby občanov'!$H$18</f>
        <v>16737</v>
      </c>
      <c r="V51" s="94">
        <f>'[2]4.Služby občanov'!$I$18</f>
        <v>0</v>
      </c>
      <c r="W51" s="96">
        <f>'[2]4.Služby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'[2]4.Služby občanov'!#REF!</f>
        <v>#REF!</v>
      </c>
      <c r="G52" s="95" t="e">
        <f>'[2]4.Služby občanov'!#REF!</f>
        <v>#REF!</v>
      </c>
      <c r="H52" s="93" t="e">
        <f>SUM(I52:K52)</f>
        <v>#REF!</v>
      </c>
      <c r="I52" s="94" t="e">
        <f>'[2]4.Služby občanov'!#REF!</f>
        <v>#REF!</v>
      </c>
      <c r="J52" s="94">
        <v>0</v>
      </c>
      <c r="K52" s="96" t="e">
        <f>'[2]4.Služby občanov'!#REF!</f>
        <v>#REF!</v>
      </c>
      <c r="L52" s="97" t="e">
        <f>SUM(M52:O52)</f>
        <v>#REF!</v>
      </c>
      <c r="M52" s="94" t="e">
        <f>'[2]4.Služby občanov'!#REF!</f>
        <v>#REF!</v>
      </c>
      <c r="N52" s="94" t="e">
        <f>'[2]4.Služby občanov'!#REF!</f>
        <v>#REF!</v>
      </c>
      <c r="O52" s="96" t="e">
        <f>'[2]4.Služby občanov'!#REF!</f>
        <v>#REF!</v>
      </c>
      <c r="P52" s="256">
        <v>0</v>
      </c>
      <c r="Q52" s="270">
        <v>0</v>
      </c>
      <c r="R52" s="270">
        <v>0</v>
      </c>
      <c r="S52" s="271">
        <v>0</v>
      </c>
      <c r="T52" s="97" t="e">
        <f>SUM(U52:W52)</f>
        <v>#REF!</v>
      </c>
      <c r="U52" s="94">
        <f>'[2]4.Služby občanov'!$H$26</f>
        <v>200</v>
      </c>
      <c r="V52" s="94" t="e">
        <f>'[2]4.Služby občanov'!$I$26</f>
        <v>#REF!</v>
      </c>
      <c r="W52" s="96" t="e">
        <f>'[2]4.Služby občanov'!$J$26</f>
        <v>#REF!</v>
      </c>
    </row>
    <row r="53" spans="1:23" ht="16.5" thickBot="1" x14ac:dyDescent="0.3">
      <c r="A53" s="116"/>
      <c r="B53" s="230" t="s">
        <v>208</v>
      </c>
      <c r="C53" s="223" t="s">
        <v>209</v>
      </c>
      <c r="D53" s="216" t="e">
        <f>SUM(E53:G53)</f>
        <v>#REF!</v>
      </c>
      <c r="E53" s="217" t="e">
        <f>'[2]4.Služby občanov'!#REF!</f>
        <v>#REF!</v>
      </c>
      <c r="F53" s="217" t="e">
        <f>'[2]4.Služby občanov'!#REF!</f>
        <v>#REF!</v>
      </c>
      <c r="G53" s="218" t="e">
        <f>'[2]4.Služby občanov'!#REF!</f>
        <v>#REF!</v>
      </c>
      <c r="H53" s="224" t="e">
        <f>SUM(I53:K53)</f>
        <v>#REF!</v>
      </c>
      <c r="I53" s="219">
        <v>0</v>
      </c>
      <c r="J53" s="219">
        <v>0</v>
      </c>
      <c r="K53" s="220" t="e">
        <f>'[2]4.Služby občanov'!#REF!</f>
        <v>#REF!</v>
      </c>
      <c r="L53" s="225" t="e">
        <f>SUM(M53:O53)</f>
        <v>#REF!</v>
      </c>
      <c r="M53" s="217" t="e">
        <f>'[2]4.Služby občanov'!#REF!</f>
        <v>#REF!</v>
      </c>
      <c r="N53" s="217" t="e">
        <f>'[2]4.Služby občanov'!#REF!</f>
        <v>#REF!</v>
      </c>
      <c r="O53" s="226" t="e">
        <f>'[2]4.Služby občanov'!#REF!</f>
        <v>#REF!</v>
      </c>
      <c r="P53" s="266">
        <v>0</v>
      </c>
      <c r="Q53" s="272">
        <v>0</v>
      </c>
      <c r="R53" s="272">
        <v>0</v>
      </c>
      <c r="S53" s="273">
        <v>0</v>
      </c>
      <c r="T53" s="225" t="e">
        <f>SUM(U53:W53)</f>
        <v>#REF!</v>
      </c>
      <c r="U53" s="217">
        <f>'[2]4.Služby občanov'!$H$28</f>
        <v>10</v>
      </c>
      <c r="V53" s="217" t="e">
        <f>'[2]4.Služby občanov'!$I$28</f>
        <v>#REF!</v>
      </c>
      <c r="W53" s="226" t="e">
        <f>'[2]4.Služby občanov'!$J$28</f>
        <v>#REF!</v>
      </c>
    </row>
    <row r="54" spans="1:23" s="82" customFormat="1" ht="14.25" x14ac:dyDescent="0.2">
      <c r="A54" s="116"/>
      <c r="B54" s="190" t="s">
        <v>210</v>
      </c>
      <c r="C54" s="194"/>
      <c r="D54" s="185" t="e">
        <f t="shared" ref="D54:W54" si="23">D55+D60+D61+D62+D67</f>
        <v>#REF!</v>
      </c>
      <c r="E54" s="186" t="e">
        <f t="shared" si="23"/>
        <v>#REF!</v>
      </c>
      <c r="F54" s="186" t="e">
        <f t="shared" si="23"/>
        <v>#REF!</v>
      </c>
      <c r="G54" s="187" t="e">
        <f t="shared" si="23"/>
        <v>#REF!</v>
      </c>
      <c r="H54" s="185" t="e">
        <f t="shared" si="23"/>
        <v>#REF!</v>
      </c>
      <c r="I54" s="186" t="e">
        <f t="shared" si="23"/>
        <v>#REF!</v>
      </c>
      <c r="J54" s="186" t="e">
        <f t="shared" si="23"/>
        <v>#REF!</v>
      </c>
      <c r="K54" s="188" t="e">
        <f t="shared" si="23"/>
        <v>#REF!</v>
      </c>
      <c r="L54" s="189" t="e">
        <f t="shared" si="23"/>
        <v>#REF!</v>
      </c>
      <c r="M54" s="186" t="e">
        <f t="shared" si="23"/>
        <v>#REF!</v>
      </c>
      <c r="N54" s="186" t="e">
        <f t="shared" si="23"/>
        <v>#REF!</v>
      </c>
      <c r="O54" s="188" t="e">
        <f t="shared" si="23"/>
        <v>#REF!</v>
      </c>
      <c r="P54" s="264">
        <v>667835.55000000005</v>
      </c>
      <c r="Q54" s="265">
        <v>666135.55000000005</v>
      </c>
      <c r="R54" s="265">
        <v>1700</v>
      </c>
      <c r="S54" s="269">
        <v>0</v>
      </c>
      <c r="T54" s="189" t="e">
        <f t="shared" si="23"/>
        <v>#REF!</v>
      </c>
      <c r="U54" s="186" t="e">
        <f t="shared" si="23"/>
        <v>#REF!</v>
      </c>
      <c r="V54" s="186" t="e">
        <f t="shared" si="23"/>
        <v>#REF!</v>
      </c>
      <c r="W54" s="188" t="e">
        <f t="shared" si="23"/>
        <v>#REF!</v>
      </c>
    </row>
    <row r="55" spans="1:23" ht="15.75" x14ac:dyDescent="0.25">
      <c r="A55" s="116"/>
      <c r="B55" s="231" t="s">
        <v>211</v>
      </c>
      <c r="C55" s="232" t="s">
        <v>212</v>
      </c>
      <c r="D55" s="208" t="e">
        <f t="shared" ref="D55:W55" si="24">SUM(D56:D59)</f>
        <v>#REF!</v>
      </c>
      <c r="E55" s="209">
        <f t="shared" si="24"/>
        <v>496158.19</v>
      </c>
      <c r="F55" s="209" t="e">
        <f t="shared" si="24"/>
        <v>#REF!</v>
      </c>
      <c r="G55" s="210" t="e">
        <f t="shared" si="24"/>
        <v>#REF!</v>
      </c>
      <c r="H55" s="208" t="e">
        <f t="shared" si="24"/>
        <v>#REF!</v>
      </c>
      <c r="I55" s="209">
        <f t="shared" si="24"/>
        <v>480129.99</v>
      </c>
      <c r="J55" s="209" t="e">
        <f t="shared" si="24"/>
        <v>#REF!</v>
      </c>
      <c r="K55" s="211" t="e">
        <f t="shared" si="24"/>
        <v>#REF!</v>
      </c>
      <c r="L55" s="212" t="e">
        <f t="shared" si="24"/>
        <v>#REF!</v>
      </c>
      <c r="M55" s="209" t="e">
        <f t="shared" si="24"/>
        <v>#REF!</v>
      </c>
      <c r="N55" s="209" t="e">
        <f t="shared" si="24"/>
        <v>#REF!</v>
      </c>
      <c r="O55" s="211" t="e">
        <f t="shared" si="24"/>
        <v>#REF!</v>
      </c>
      <c r="P55" s="256">
        <v>463317.1</v>
      </c>
      <c r="Q55" s="257">
        <v>461617.1</v>
      </c>
      <c r="R55" s="257">
        <v>1700</v>
      </c>
      <c r="S55" s="258">
        <v>0</v>
      </c>
      <c r="T55" s="212" t="e">
        <f t="shared" si="24"/>
        <v>#REF!</v>
      </c>
      <c r="U55" s="209">
        <f t="shared" si="24"/>
        <v>468983</v>
      </c>
      <c r="V55" s="209">
        <f t="shared" si="24"/>
        <v>6100</v>
      </c>
      <c r="W55" s="211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'[2]5.Bezpečnosť,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'[2]5.Bezpečnosť, právo a por.'!#REF!</f>
        <v>#REF!</v>
      </c>
      <c r="L56" s="97" t="e">
        <f t="shared" ref="L56:L61" si="27">SUM(M56:O56)</f>
        <v>#REF!</v>
      </c>
      <c r="M56" s="94" t="e">
        <f>'[2]5.Bezpečnosť, právo a por.'!#REF!</f>
        <v>#REF!</v>
      </c>
      <c r="N56" s="94" t="e">
        <f>'[2]5.Bezpečnosť, právo a por.'!#REF!</f>
        <v>#REF!</v>
      </c>
      <c r="O56" s="96" t="e">
        <f>'[2]5.Bezpečnosť, právo a por.'!#REF!</f>
        <v>#REF!</v>
      </c>
      <c r="P56" s="256">
        <v>326420.21000000002</v>
      </c>
      <c r="Q56" s="259">
        <v>324720.21000000002</v>
      </c>
      <c r="R56" s="259">
        <v>1700</v>
      </c>
      <c r="S56" s="260">
        <v>0</v>
      </c>
      <c r="T56" s="97">
        <f t="shared" ref="T56:T61" si="28">SUM(U56:W56)</f>
        <v>326718</v>
      </c>
      <c r="U56" s="94">
        <f>'[2]5.Bezpečnosť, právo a por.'!$H$5</f>
        <v>326718</v>
      </c>
      <c r="V56" s="94">
        <f>'[2]5.Bezpečnosť, právo a por.'!$I$5</f>
        <v>0</v>
      </c>
      <c r="W56" s="96">
        <f>'[2]5.Bezpečnosť,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'[2]5.Bezpečnosť,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'[2]5.Bezpečnosť, právo a por.'!#REF!</f>
        <v>#REF!</v>
      </c>
      <c r="L57" s="97" t="e">
        <f t="shared" si="27"/>
        <v>#REF!</v>
      </c>
      <c r="M57" s="94" t="e">
        <f>'[2]5.Bezpečnosť, právo a por.'!#REF!</f>
        <v>#REF!</v>
      </c>
      <c r="N57" s="94" t="e">
        <f>'[2]5.Bezpečnosť, právo a por.'!#REF!</f>
        <v>#REF!</v>
      </c>
      <c r="O57" s="96" t="e">
        <f>'[2]5.Bezpečnosť, právo a por.'!#REF!</f>
        <v>#REF!</v>
      </c>
      <c r="P57" s="256">
        <v>63166.06</v>
      </c>
      <c r="Q57" s="259">
        <v>63166.06</v>
      </c>
      <c r="R57" s="259">
        <v>0</v>
      </c>
      <c r="S57" s="260">
        <v>0</v>
      </c>
      <c r="T57" s="97">
        <f t="shared" si="28"/>
        <v>70911</v>
      </c>
      <c r="U57" s="94">
        <f>'[2]5.Bezpečnosť, právo a por.'!$H$49</f>
        <v>67861</v>
      </c>
      <c r="V57" s="94">
        <f>'[2]5.Bezpečnosť, právo a por.'!$I$49</f>
        <v>3050</v>
      </c>
      <c r="W57" s="96">
        <f>'[2]5.Bezpečnosť,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'[2]5.Bezpečnosť,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'[2]5.Bezpečnosť, právo a por.'!#REF!</f>
        <v>#REF!</v>
      </c>
      <c r="L58" s="97" t="e">
        <f t="shared" si="27"/>
        <v>#REF!</v>
      </c>
      <c r="M58" s="94" t="e">
        <f>'[2]5.Bezpečnosť, právo a por.'!#REF!</f>
        <v>#REF!</v>
      </c>
      <c r="N58" s="94" t="e">
        <f>'[2]5.Bezpečnosť, právo a por.'!#REF!</f>
        <v>#REF!</v>
      </c>
      <c r="O58" s="96" t="e">
        <f>'[2]5.Bezpečnosť, právo a por.'!#REF!</f>
        <v>#REF!</v>
      </c>
      <c r="P58" s="256">
        <v>35909.43</v>
      </c>
      <c r="Q58" s="259">
        <v>35909.43</v>
      </c>
      <c r="R58" s="259">
        <v>0</v>
      </c>
      <c r="S58" s="260">
        <v>0</v>
      </c>
      <c r="T58" s="97" t="e">
        <f t="shared" si="28"/>
        <v>#REF!</v>
      </c>
      <c r="U58" s="94">
        <f>'[2]5.Bezpečnosť, právo a por.'!$H$66</f>
        <v>36887</v>
      </c>
      <c r="V58" s="94">
        <f>'[2]5.Bezpečnosť, právo a por.'!$I$65</f>
        <v>3050</v>
      </c>
      <c r="W58" s="96" t="e">
        <f>'[2]5.Bezpečnosť,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'[2]5.Bezpečnosť, právo a por.'!#REF!</f>
        <v>#REF!</v>
      </c>
      <c r="G59" s="95" t="e">
        <f>'[2]5.Bezpečnosť, právo a por.'!#REF!</f>
        <v>#REF!</v>
      </c>
      <c r="H59" s="93" t="e">
        <f t="shared" si="26"/>
        <v>#REF!</v>
      </c>
      <c r="I59" s="94">
        <v>40098.5</v>
      </c>
      <c r="J59" s="94" t="e">
        <f>'[2]5.Bezpečnosť, právo a por.'!#REF!</f>
        <v>#REF!</v>
      </c>
      <c r="K59" s="96" t="e">
        <f>'[2]5.Bezpečnosť, právo a por.'!#REF!</f>
        <v>#REF!</v>
      </c>
      <c r="L59" s="97" t="e">
        <f t="shared" si="27"/>
        <v>#REF!</v>
      </c>
      <c r="M59" s="94" t="e">
        <f>'[2]5.Bezpečnosť, právo a por.'!#REF!</f>
        <v>#REF!</v>
      </c>
      <c r="N59" s="94" t="e">
        <f>'[2]5.Bezpečnosť, právo a por.'!#REF!</f>
        <v>#REF!</v>
      </c>
      <c r="O59" s="96" t="e">
        <f>'[2]5.Bezpečnosť, právo a por.'!#REF!</f>
        <v>#REF!</v>
      </c>
      <c r="P59" s="256">
        <v>37821.4</v>
      </c>
      <c r="Q59" s="259">
        <v>37821.4</v>
      </c>
      <c r="R59" s="259">
        <v>0</v>
      </c>
      <c r="S59" s="260">
        <v>0</v>
      </c>
      <c r="T59" s="97" t="e">
        <f t="shared" si="28"/>
        <v>#REF!</v>
      </c>
      <c r="U59" s="94">
        <f>'[2]5.Bezpečnosť, právo a por.'!$H$69</f>
        <v>37517</v>
      </c>
      <c r="V59" s="94">
        <f>'[2]5.Bezpečnosť, právo a por.'!$I$69</f>
        <v>0</v>
      </c>
      <c r="W59" s="96" t="e">
        <f>'[2]5.Bezpečnosť, právo a por.'!$J$68</f>
        <v>#REF!</v>
      </c>
    </row>
    <row r="60" spans="1:23" ht="16.5" x14ac:dyDescent="0.3">
      <c r="A60" s="84"/>
      <c r="B60" s="231" t="s">
        <v>217</v>
      </c>
      <c r="C60" s="227" t="s">
        <v>218</v>
      </c>
      <c r="D60" s="208" t="e">
        <f t="shared" si="25"/>
        <v>#REF!</v>
      </c>
      <c r="E60" s="209" t="e">
        <f>'[2]5.Bezpečnosť, právo a por.'!#REF!</f>
        <v>#REF!</v>
      </c>
      <c r="F60" s="209" t="e">
        <f>'[2]5.Bezpečnosť, právo a por.'!#REF!</f>
        <v>#REF!</v>
      </c>
      <c r="G60" s="210" t="e">
        <f>'[2]5.Bezpečnosť, právo a por.'!#REF!</f>
        <v>#REF!</v>
      </c>
      <c r="H60" s="208" t="e">
        <f t="shared" si="26"/>
        <v>#REF!</v>
      </c>
      <c r="I60" s="209">
        <v>0</v>
      </c>
      <c r="J60" s="209">
        <v>0</v>
      </c>
      <c r="K60" s="211" t="e">
        <f>'[2]5.Bezpečnosť, právo a por.'!#REF!</f>
        <v>#REF!</v>
      </c>
      <c r="L60" s="212" t="e">
        <f t="shared" si="27"/>
        <v>#REF!</v>
      </c>
      <c r="M60" s="209" t="e">
        <f>'[2]5.Bezpečnosť, právo a por.'!#REF!</f>
        <v>#REF!</v>
      </c>
      <c r="N60" s="209" t="e">
        <f>'[2]5.Bezpečnosť, právo a por.'!#REF!</f>
        <v>#REF!</v>
      </c>
      <c r="O60" s="211" t="e">
        <f>'[2]5.Bezpečnosť, právo a por.'!#REF!</f>
        <v>#REF!</v>
      </c>
      <c r="P60" s="256">
        <v>0</v>
      </c>
      <c r="Q60" s="257">
        <v>0</v>
      </c>
      <c r="R60" s="257">
        <v>0</v>
      </c>
      <c r="S60" s="258">
        <v>0</v>
      </c>
      <c r="T60" s="212" t="e">
        <f t="shared" si="28"/>
        <v>#REF!</v>
      </c>
      <c r="U60" s="209">
        <f>'[2]5.Bezpečnosť, právo a por.'!$H$77</f>
        <v>0</v>
      </c>
      <c r="V60" s="209"/>
      <c r="W60" s="211" t="e">
        <f>'[2]5.Bezpečnosť, právo a por.'!$J$76</f>
        <v>#REF!</v>
      </c>
    </row>
    <row r="61" spans="1:23" ht="16.5" x14ac:dyDescent="0.3">
      <c r="A61" s="84"/>
      <c r="B61" s="231" t="s">
        <v>219</v>
      </c>
      <c r="C61" s="227" t="s">
        <v>220</v>
      </c>
      <c r="D61" s="208" t="e">
        <f t="shared" si="25"/>
        <v>#REF!</v>
      </c>
      <c r="E61" s="209">
        <v>1286</v>
      </c>
      <c r="F61" s="209" t="e">
        <f>'[2]5.Bezpečnosť, právo a por.'!#REF!</f>
        <v>#REF!</v>
      </c>
      <c r="G61" s="210" t="e">
        <f>'[2]5.Bezpečnosť, právo a por.'!#REF!</f>
        <v>#REF!</v>
      </c>
      <c r="H61" s="208" t="e">
        <f t="shared" si="26"/>
        <v>#REF!</v>
      </c>
      <c r="I61" s="209">
        <v>797</v>
      </c>
      <c r="J61" s="209">
        <v>0</v>
      </c>
      <c r="K61" s="211" t="e">
        <f>'[2]5.Bezpečnosť, právo a por.'!#REF!</f>
        <v>#REF!</v>
      </c>
      <c r="L61" s="212" t="e">
        <f t="shared" si="27"/>
        <v>#REF!</v>
      </c>
      <c r="M61" s="209" t="e">
        <f>'[2]5.Bezpečnosť, právo a por.'!#REF!</f>
        <v>#REF!</v>
      </c>
      <c r="N61" s="209" t="e">
        <f>'[2]5.Bezpečnosť, právo a por.'!#REF!</f>
        <v>#REF!</v>
      </c>
      <c r="O61" s="211" t="e">
        <f>'[2]5.Bezpečnosť, právo a por.'!#REF!</f>
        <v>#REF!</v>
      </c>
      <c r="P61" s="256">
        <v>914.32</v>
      </c>
      <c r="Q61" s="257">
        <v>914.32</v>
      </c>
      <c r="R61" s="257">
        <v>0</v>
      </c>
      <c r="S61" s="258">
        <v>0</v>
      </c>
      <c r="T61" s="212" t="e">
        <f t="shared" si="28"/>
        <v>#REF!</v>
      </c>
      <c r="U61" s="209">
        <f>'[2]5.Bezpečnosť, právo a por.'!$H$79</f>
        <v>1650</v>
      </c>
      <c r="V61" s="209" t="e">
        <f>'[2]5.Bezpečnosť, právo a por.'!$I$78</f>
        <v>#REF!</v>
      </c>
      <c r="W61" s="211" t="e">
        <f>'[2]5.Bezpečnosť, právo a por.'!$J$78</f>
        <v>#REF!</v>
      </c>
    </row>
    <row r="62" spans="1:23" ht="15.75" x14ac:dyDescent="0.25">
      <c r="A62" s="84"/>
      <c r="B62" s="231" t="s">
        <v>221</v>
      </c>
      <c r="C62" s="222" t="s">
        <v>222</v>
      </c>
      <c r="D62" s="208" t="e">
        <f>SUM(D63:D66)</f>
        <v>#REF!</v>
      </c>
      <c r="E62" s="209">
        <f>SUM(E63:E66)</f>
        <v>255279.5</v>
      </c>
      <c r="F62" s="209" t="e">
        <f>SUM(F63:F66)</f>
        <v>#REF!</v>
      </c>
      <c r="G62" s="210" t="e">
        <f>SUM(G63:G66)</f>
        <v>#REF!</v>
      </c>
      <c r="H62" s="208" t="e">
        <f t="shared" si="26"/>
        <v>#REF!</v>
      </c>
      <c r="I62" s="209">
        <f t="shared" ref="I62:W62" si="29">SUM(I63:I66)</f>
        <v>270995.5</v>
      </c>
      <c r="J62" s="209">
        <f t="shared" si="29"/>
        <v>0</v>
      </c>
      <c r="K62" s="211" t="e">
        <f t="shared" si="29"/>
        <v>#REF!</v>
      </c>
      <c r="L62" s="212" t="e">
        <f t="shared" si="29"/>
        <v>#REF!</v>
      </c>
      <c r="M62" s="209" t="e">
        <f t="shared" si="29"/>
        <v>#REF!</v>
      </c>
      <c r="N62" s="209" t="e">
        <f t="shared" si="29"/>
        <v>#REF!</v>
      </c>
      <c r="O62" s="211" t="e">
        <f t="shared" si="29"/>
        <v>#REF!</v>
      </c>
      <c r="P62" s="256">
        <v>203577.43</v>
      </c>
      <c r="Q62" s="257">
        <v>203577.43</v>
      </c>
      <c r="R62" s="257">
        <v>0</v>
      </c>
      <c r="S62" s="258">
        <v>0</v>
      </c>
      <c r="T62" s="212" t="e">
        <f t="shared" si="29"/>
        <v>#REF!</v>
      </c>
      <c r="U62" s="209" t="e">
        <f t="shared" si="29"/>
        <v>#REF!</v>
      </c>
      <c r="V62" s="209">
        <f t="shared" si="29"/>
        <v>64679</v>
      </c>
      <c r="W62" s="211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'[2]5.Bezpečnosť, právo a por.'!#REF!</f>
        <v>#REF!</v>
      </c>
      <c r="G63" s="95" t="e">
        <f>'[2]5.Bezpečnosť,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'[2]5.Bezpečnosť, právo a por.'!#REF!</f>
        <v>#REF!</v>
      </c>
      <c r="L63" s="97" t="e">
        <f>SUM(M63:O63)</f>
        <v>#REF!</v>
      </c>
      <c r="M63" s="94" t="e">
        <f>'[2]5.Bezpečnosť, právo a por.'!#REF!</f>
        <v>#REF!</v>
      </c>
      <c r="N63" s="94" t="e">
        <f>'[2]5.Bezpečnosť, právo a por.'!#REF!</f>
        <v>#REF!</v>
      </c>
      <c r="O63" s="96" t="e">
        <f>'[2]5.Bezpečnosť, právo a por.'!#REF!</f>
        <v>#REF!</v>
      </c>
      <c r="P63" s="256">
        <v>0</v>
      </c>
      <c r="Q63" s="259">
        <v>0</v>
      </c>
      <c r="R63" s="259">
        <v>0</v>
      </c>
      <c r="S63" s="260">
        <v>0</v>
      </c>
      <c r="T63" s="97">
        <f>SUM(U63:W63)</f>
        <v>251721</v>
      </c>
      <c r="U63" s="94">
        <f>'[2]5.Bezpečnosť, právo a por.'!$H$95</f>
        <v>187042</v>
      </c>
      <c r="V63" s="94">
        <f>'[2]5.Bezpečnosť, právo a por.'!$I$94</f>
        <v>64679</v>
      </c>
      <c r="W63" s="96">
        <f>'[2]5.Bezpečnosť,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'[2]5.Bezpečnosť, právo a por.'!#REF!</f>
        <v>#REF!</v>
      </c>
      <c r="G64" s="95" t="e">
        <f>'[2]5.Bezpečnosť,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'[2]5.Bezpečnosť, právo a por.'!#REF!</f>
        <v>#REF!</v>
      </c>
      <c r="L64" s="97" t="e">
        <f>SUM(M64:O64)</f>
        <v>#REF!</v>
      </c>
      <c r="M64" s="94">
        <v>42145</v>
      </c>
      <c r="N64" s="94" t="e">
        <f>'[2]5.Bezpečnosť, právo a por.'!#REF!</f>
        <v>#REF!</v>
      </c>
      <c r="O64" s="96" t="e">
        <f>'[2]5.Bezpečnosť, právo a por.'!#REF!</f>
        <v>#REF!</v>
      </c>
      <c r="P64" s="256">
        <v>32015.58</v>
      </c>
      <c r="Q64" s="259">
        <v>32015.58</v>
      </c>
      <c r="R64" s="259">
        <v>0</v>
      </c>
      <c r="S64" s="260">
        <v>0</v>
      </c>
      <c r="T64" s="97" t="e">
        <f>SUM(U64:W64)</f>
        <v>#REF!</v>
      </c>
      <c r="U64" s="94">
        <f>'[2]5.Bezpečnosť, právo a por.'!$H$101</f>
        <v>74900</v>
      </c>
      <c r="V64" s="94"/>
      <c r="W64" s="96" t="e">
        <f>'[2]5.Bezpečnosť,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'[2]5.Bezpečnosť, právo a por.'!#REF!</f>
        <v>#REF!</v>
      </c>
      <c r="G65" s="95" t="e">
        <f>'[2]5.Bezpečnosť,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'[2]5.Bezpečnosť, právo a por.'!#REF!</f>
        <v>#REF!</v>
      </c>
      <c r="L65" s="97" t="e">
        <f>SUM(M65:O65)</f>
        <v>#REF!</v>
      </c>
      <c r="M65" s="94" t="e">
        <f>'[2]5.Bezpečnosť, právo a por.'!#REF!</f>
        <v>#REF!</v>
      </c>
      <c r="N65" s="94" t="e">
        <f>'[2]5.Bezpečnosť, právo a por.'!#REF!</f>
        <v>#REF!</v>
      </c>
      <c r="O65" s="96" t="e">
        <f>'[2]5.Bezpečnosť, právo a por.'!#REF!</f>
        <v>#REF!</v>
      </c>
      <c r="P65" s="256">
        <v>171561.85</v>
      </c>
      <c r="Q65" s="259">
        <v>171561.85</v>
      </c>
      <c r="R65" s="259">
        <v>0</v>
      </c>
      <c r="S65" s="260">
        <v>0</v>
      </c>
      <c r="T65" s="97" t="e">
        <f>SUM(U65:W65)</f>
        <v>#REF!</v>
      </c>
      <c r="U65" s="94" t="e">
        <f>'[2]5.Bezpečnosť, právo a por.'!$H$103</f>
        <v>#REF!</v>
      </c>
      <c r="V65" s="94">
        <f>'[2]5.Bezpečnosť, právo a por.'!$I$102</f>
        <v>0</v>
      </c>
      <c r="W65" s="96">
        <f>'[2]5.Bezpečnosť,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'[2]5.Bezpečnosť, právo a por.'!#REF!</f>
        <v>#REF!</v>
      </c>
      <c r="G66" s="95" t="e">
        <f>'[2]5.Bezpečnosť,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'[2]5.Bezpečnosť, právo a por.'!#REF!</f>
        <v>#REF!</v>
      </c>
      <c r="L66" s="97" t="e">
        <f>SUM(M66:O66)</f>
        <v>#REF!</v>
      </c>
      <c r="M66" s="94">
        <v>0</v>
      </c>
      <c r="N66" s="94" t="e">
        <f>'[2]5.Bezpečnosť, právo a por.'!#REF!</f>
        <v>#REF!</v>
      </c>
      <c r="O66" s="96" t="e">
        <f>'[2]5.Bezpečnosť, právo a por.'!#REF!</f>
        <v>#REF!</v>
      </c>
      <c r="P66" s="256">
        <v>0</v>
      </c>
      <c r="Q66" s="259">
        <v>0</v>
      </c>
      <c r="R66" s="259">
        <v>0</v>
      </c>
      <c r="S66" s="260">
        <v>0</v>
      </c>
      <c r="T66" s="97" t="e">
        <f>SUM(U66:W66)</f>
        <v>#REF!</v>
      </c>
      <c r="U66" s="94" t="e">
        <f>'[2]5.Bezpečnosť, právo a por.'!$H$106</f>
        <v>#REF!</v>
      </c>
      <c r="V66" s="94">
        <f>'[2]5.Bezpečnosť, právo a por.'!$I$105</f>
        <v>0</v>
      </c>
      <c r="W66" s="96">
        <f>'[2]5.Bezpečnosť, právo a por.'!$J$105</f>
        <v>0</v>
      </c>
    </row>
    <row r="67" spans="1:23" ht="15.75" x14ac:dyDescent="0.25">
      <c r="A67" s="116"/>
      <c r="B67" s="231" t="s">
        <v>227</v>
      </c>
      <c r="C67" s="233" t="s">
        <v>228</v>
      </c>
      <c r="D67" s="208" t="e">
        <f t="shared" ref="D67:W67" si="30">SUM(D68:D69)</f>
        <v>#REF!</v>
      </c>
      <c r="E67" s="209">
        <f t="shared" si="30"/>
        <v>1324</v>
      </c>
      <c r="F67" s="209" t="e">
        <f t="shared" si="30"/>
        <v>#REF!</v>
      </c>
      <c r="G67" s="210" t="e">
        <f t="shared" si="30"/>
        <v>#REF!</v>
      </c>
      <c r="H67" s="208" t="e">
        <f t="shared" si="30"/>
        <v>#REF!</v>
      </c>
      <c r="I67" s="209" t="e">
        <f t="shared" si="30"/>
        <v>#REF!</v>
      </c>
      <c r="J67" s="209">
        <f t="shared" si="30"/>
        <v>0</v>
      </c>
      <c r="K67" s="211" t="e">
        <f t="shared" si="30"/>
        <v>#REF!</v>
      </c>
      <c r="L67" s="212" t="e">
        <f t="shared" si="30"/>
        <v>#REF!</v>
      </c>
      <c r="M67" s="209" t="e">
        <f t="shared" si="30"/>
        <v>#REF!</v>
      </c>
      <c r="N67" s="209" t="e">
        <f t="shared" si="30"/>
        <v>#REF!</v>
      </c>
      <c r="O67" s="211" t="e">
        <f t="shared" si="30"/>
        <v>#REF!</v>
      </c>
      <c r="P67" s="256">
        <v>26.7</v>
      </c>
      <c r="Q67" s="257">
        <v>26.7</v>
      </c>
      <c r="R67" s="257">
        <v>0</v>
      </c>
      <c r="S67" s="258">
        <v>0</v>
      </c>
      <c r="T67" s="212" t="e">
        <f t="shared" si="30"/>
        <v>#REF!</v>
      </c>
      <c r="U67" s="209" t="e">
        <f t="shared" si="30"/>
        <v>#REF!</v>
      </c>
      <c r="V67" s="209">
        <f t="shared" si="30"/>
        <v>0</v>
      </c>
      <c r="W67" s="211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'[2]5.Bezpečnosť, právo a por.'!#REF!</f>
        <v>#REF!</v>
      </c>
      <c r="G68" s="95" t="e">
        <f>'[2]5.Bezpečnosť, právo a por.'!#REF!</f>
        <v>#REF!</v>
      </c>
      <c r="H68" s="93" t="e">
        <f>SUM(I68:K68)</f>
        <v>#REF!</v>
      </c>
      <c r="I68" s="94" t="e">
        <f>'[2]5.Bezpečnosť, právo a por.'!#REF!</f>
        <v>#REF!</v>
      </c>
      <c r="J68" s="94">
        <v>0</v>
      </c>
      <c r="K68" s="96" t="e">
        <f>'[2]5.Bezpečnosť, právo a por.'!#REF!</f>
        <v>#REF!</v>
      </c>
      <c r="L68" s="97" t="e">
        <f>SUM(M68:O68)</f>
        <v>#REF!</v>
      </c>
      <c r="M68" s="94" t="e">
        <f>'[2]5.Bezpečnosť, právo a por.'!#REF!</f>
        <v>#REF!</v>
      </c>
      <c r="N68" s="94" t="e">
        <f>'[2]5.Bezpečnosť, právo a por.'!#REF!</f>
        <v>#REF!</v>
      </c>
      <c r="O68" s="96" t="e">
        <f>'[2]5.Bezpečnosť, právo a por.'!#REF!</f>
        <v>#REF!</v>
      </c>
      <c r="P68" s="256">
        <v>26.7</v>
      </c>
      <c r="Q68" s="259">
        <v>26.7</v>
      </c>
      <c r="R68" s="259">
        <v>0</v>
      </c>
      <c r="S68" s="260">
        <v>0</v>
      </c>
      <c r="T68" s="97">
        <f>SUM(U68:W68)</f>
        <v>1300</v>
      </c>
      <c r="U68" s="94">
        <f>'[2]5.Bezpečnosť, právo a por.'!$H$110</f>
        <v>1300</v>
      </c>
      <c r="V68" s="94">
        <f>'[2]5.Bezpečnosť, právo a por.'!$I$109</f>
        <v>0</v>
      </c>
      <c r="W68" s="96">
        <f>'[2]5.Bezpečnosť,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'[2]5.Bezpečnosť, právo a por.'!#REF!</f>
        <v>#REF!</v>
      </c>
      <c r="G69" s="104" t="e">
        <f>'[2]5.Bezpečnosť,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'[2]5.Bezpečnosť, právo a por.'!#REF!</f>
        <v>#REF!</v>
      </c>
      <c r="L69" s="112" t="e">
        <f>SUM(M69:O69)</f>
        <v>#REF!</v>
      </c>
      <c r="M69" s="103" t="e">
        <f>'[2]5.Bezpečnosť, právo a por.'!#REF!</f>
        <v>#REF!</v>
      </c>
      <c r="N69" s="103" t="e">
        <f>'[2]5.Bezpečnosť, právo a por.'!#REF!</f>
        <v>#REF!</v>
      </c>
      <c r="O69" s="113" t="e">
        <f>'[2]5.Bezpečnosť, právo a por.'!#REF!</f>
        <v>#REF!</v>
      </c>
      <c r="P69" s="266">
        <v>0</v>
      </c>
      <c r="Q69" s="274">
        <v>0</v>
      </c>
      <c r="R69" s="274">
        <v>0</v>
      </c>
      <c r="S69" s="275">
        <v>0</v>
      </c>
      <c r="T69" s="112" t="e">
        <f>SUM(U69:W69)</f>
        <v>#REF!</v>
      </c>
      <c r="U69" s="103" t="e">
        <f>'[2]5.Bezpečnosť, právo a por.'!$H$112</f>
        <v>#REF!</v>
      </c>
      <c r="V69" s="103">
        <f>'[2]5.Bezpečnosť, právo a por.'!$I$111</f>
        <v>0</v>
      </c>
      <c r="W69" s="113">
        <f>'[2]5.Bezpečnosť, právo a por.'!$J$111</f>
        <v>0</v>
      </c>
    </row>
    <row r="70" spans="1:23" s="82" customFormat="1" ht="14.25" x14ac:dyDescent="0.2">
      <c r="A70" s="116"/>
      <c r="B70" s="190" t="s">
        <v>231</v>
      </c>
      <c r="C70" s="191"/>
      <c r="D70" s="185" t="e">
        <f t="shared" ref="D70:W70" si="31">D71+D74+D77</f>
        <v>#REF!</v>
      </c>
      <c r="E70" s="186">
        <f t="shared" si="31"/>
        <v>702096</v>
      </c>
      <c r="F70" s="186" t="e">
        <f t="shared" si="31"/>
        <v>#REF!</v>
      </c>
      <c r="G70" s="187" t="e">
        <f t="shared" si="31"/>
        <v>#REF!</v>
      </c>
      <c r="H70" s="185" t="e">
        <f t="shared" si="31"/>
        <v>#REF!</v>
      </c>
      <c r="I70" s="186">
        <f t="shared" si="31"/>
        <v>666597</v>
      </c>
      <c r="J70" s="186" t="e">
        <f t="shared" si="31"/>
        <v>#REF!</v>
      </c>
      <c r="K70" s="188" t="e">
        <f t="shared" si="31"/>
        <v>#REF!</v>
      </c>
      <c r="L70" s="189" t="e">
        <f t="shared" si="31"/>
        <v>#REF!</v>
      </c>
      <c r="M70" s="186" t="e">
        <f t="shared" si="31"/>
        <v>#REF!</v>
      </c>
      <c r="N70" s="186" t="e">
        <f t="shared" si="31"/>
        <v>#REF!</v>
      </c>
      <c r="O70" s="188" t="e">
        <f t="shared" si="31"/>
        <v>#REF!</v>
      </c>
      <c r="P70" s="264">
        <v>698135.79</v>
      </c>
      <c r="Q70" s="265">
        <v>698135.79</v>
      </c>
      <c r="R70" s="265">
        <v>0</v>
      </c>
      <c r="S70" s="269">
        <v>0</v>
      </c>
      <c r="T70" s="189">
        <f t="shared" si="31"/>
        <v>749050</v>
      </c>
      <c r="U70" s="186">
        <f t="shared" si="31"/>
        <v>743850</v>
      </c>
      <c r="V70" s="186">
        <f t="shared" si="31"/>
        <v>5200</v>
      </c>
      <c r="W70" s="188">
        <f t="shared" si="31"/>
        <v>0</v>
      </c>
    </row>
    <row r="71" spans="1:23" ht="15.75" x14ac:dyDescent="0.25">
      <c r="A71" s="108"/>
      <c r="B71" s="231" t="s">
        <v>232</v>
      </c>
      <c r="C71" s="233" t="s">
        <v>233</v>
      </c>
      <c r="D71" s="208" t="e">
        <f t="shared" ref="D71:W71" si="32">SUM(D72:D73)</f>
        <v>#REF!</v>
      </c>
      <c r="E71" s="209">
        <f t="shared" si="32"/>
        <v>518307</v>
      </c>
      <c r="F71" s="209" t="e">
        <f t="shared" si="32"/>
        <v>#REF!</v>
      </c>
      <c r="G71" s="210" t="e">
        <f t="shared" si="32"/>
        <v>#REF!</v>
      </c>
      <c r="H71" s="208" t="e">
        <f t="shared" si="32"/>
        <v>#REF!</v>
      </c>
      <c r="I71" s="209">
        <f t="shared" si="32"/>
        <v>514507</v>
      </c>
      <c r="J71" s="209" t="e">
        <f t="shared" si="32"/>
        <v>#REF!</v>
      </c>
      <c r="K71" s="211" t="e">
        <f t="shared" si="32"/>
        <v>#REF!</v>
      </c>
      <c r="L71" s="212" t="e">
        <f t="shared" si="32"/>
        <v>#REF!</v>
      </c>
      <c r="M71" s="209" t="e">
        <f t="shared" si="32"/>
        <v>#REF!</v>
      </c>
      <c r="N71" s="209" t="e">
        <f t="shared" si="32"/>
        <v>#REF!</v>
      </c>
      <c r="O71" s="211" t="e">
        <f t="shared" si="32"/>
        <v>#REF!</v>
      </c>
      <c r="P71" s="256">
        <v>524715.03</v>
      </c>
      <c r="Q71" s="257">
        <v>524715.03</v>
      </c>
      <c r="R71" s="257">
        <v>0</v>
      </c>
      <c r="S71" s="258">
        <v>0</v>
      </c>
      <c r="T71" s="212">
        <f t="shared" si="32"/>
        <v>564050</v>
      </c>
      <c r="U71" s="209">
        <f t="shared" si="32"/>
        <v>558850</v>
      </c>
      <c r="V71" s="209">
        <f t="shared" si="32"/>
        <v>5200</v>
      </c>
      <c r="W71" s="211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'[2]6.Odpadové hospodárstvo'!#REF!</f>
        <v>#REF!</v>
      </c>
      <c r="G72" s="95" t="e">
        <f>'[2]6.Odpadové hospodárstvo'!#REF!</f>
        <v>#REF!</v>
      </c>
      <c r="H72" s="93" t="e">
        <f>SUM(I72:K72)</f>
        <v>#REF!</v>
      </c>
      <c r="I72" s="94">
        <v>265</v>
      </c>
      <c r="J72" s="94" t="e">
        <f>'[2]6.Odpadové hospodárstvo'!#REF!</f>
        <v>#REF!</v>
      </c>
      <c r="K72" s="96" t="e">
        <f>'[2]6.Odpadové hospodárstvo'!#REF!</f>
        <v>#REF!</v>
      </c>
      <c r="L72" s="97" t="e">
        <f>SUM(M72:O72)</f>
        <v>#REF!</v>
      </c>
      <c r="M72" s="94" t="e">
        <f>'[2]6.Odpadové hospodárstvo'!#REF!</f>
        <v>#REF!</v>
      </c>
      <c r="N72" s="94" t="e">
        <f>'[2]6.Odpadové hospodárstvo'!#REF!</f>
        <v>#REF!</v>
      </c>
      <c r="O72" s="96" t="e">
        <f>'[2]6.Odpadové hospodárstvo'!#REF!</f>
        <v>#REF!</v>
      </c>
      <c r="P72" s="256">
        <v>287.73</v>
      </c>
      <c r="Q72" s="259">
        <v>287.73</v>
      </c>
      <c r="R72" s="259">
        <v>0</v>
      </c>
      <c r="S72" s="260">
        <v>0</v>
      </c>
      <c r="T72" s="97">
        <f>SUM(U72:W72)</f>
        <v>6050</v>
      </c>
      <c r="U72" s="94">
        <f>'[2]6.Odpadové hospodárstvo'!$H$5</f>
        <v>850</v>
      </c>
      <c r="V72" s="94">
        <f>'[2]6.Odpadové hospodárstvo'!$I$5</f>
        <v>5200</v>
      </c>
      <c r="W72" s="96">
        <f>'[2]6.Odpadové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'[2]6.Odpadové hospodárstvo'!#REF!</f>
        <v>#REF!</v>
      </c>
      <c r="G73" s="95" t="e">
        <f>'[2]6.Odpadové hospodárstvo'!#REF!</f>
        <v>#REF!</v>
      </c>
      <c r="H73" s="93" t="e">
        <f>SUM(I73:K73)</f>
        <v>#REF!</v>
      </c>
      <c r="I73" s="94">
        <v>514242</v>
      </c>
      <c r="J73" s="94" t="e">
        <f>'[2]6.Odpadové hospodárstvo'!#REF!</f>
        <v>#REF!</v>
      </c>
      <c r="K73" s="96" t="e">
        <f>'[2]6.Odpadové hospodárstvo'!#REF!</f>
        <v>#REF!</v>
      </c>
      <c r="L73" s="97" t="e">
        <f>SUM(M73:O73)</f>
        <v>#REF!</v>
      </c>
      <c r="M73" s="94" t="e">
        <f>'[2]6.Odpadové hospodárstvo'!#REF!</f>
        <v>#REF!</v>
      </c>
      <c r="N73" s="94" t="e">
        <f>'[2]6.Odpadové hospodárstvo'!#REF!</f>
        <v>#REF!</v>
      </c>
      <c r="O73" s="96" t="e">
        <f>'[2]6.Odpadové hospodárstvo'!#REF!</f>
        <v>#REF!</v>
      </c>
      <c r="P73" s="256">
        <v>524427.30000000005</v>
      </c>
      <c r="Q73" s="259">
        <v>524427.30000000005</v>
      </c>
      <c r="R73" s="259">
        <v>0</v>
      </c>
      <c r="S73" s="260">
        <v>0</v>
      </c>
      <c r="T73" s="97">
        <f>SUM(U73:W73)</f>
        <v>558000</v>
      </c>
      <c r="U73" s="94">
        <f>'[2]6.Odpadové hospodárstvo'!$H$10</f>
        <v>558000</v>
      </c>
      <c r="V73" s="94">
        <f>'[2]6.Odpadové hospodárstvo'!$I$10</f>
        <v>0</v>
      </c>
      <c r="W73" s="96">
        <f>'[2]6.Odpadové hospodárstvo'!$J$10</f>
        <v>0</v>
      </c>
    </row>
    <row r="74" spans="1:23" ht="15.75" x14ac:dyDescent="0.25">
      <c r="A74" s="84"/>
      <c r="B74" s="231" t="s">
        <v>236</v>
      </c>
      <c r="C74" s="222" t="s">
        <v>237</v>
      </c>
      <c r="D74" s="208" t="e">
        <f t="shared" ref="D74:W74" si="33">SUM(D75:D76)</f>
        <v>#REF!</v>
      </c>
      <c r="E74" s="209">
        <f t="shared" si="33"/>
        <v>107980</v>
      </c>
      <c r="F74" s="209" t="e">
        <f t="shared" si="33"/>
        <v>#REF!</v>
      </c>
      <c r="G74" s="210" t="e">
        <f t="shared" si="33"/>
        <v>#REF!</v>
      </c>
      <c r="H74" s="208" t="e">
        <f t="shared" si="33"/>
        <v>#REF!</v>
      </c>
      <c r="I74" s="209">
        <f t="shared" si="33"/>
        <v>78763</v>
      </c>
      <c r="J74" s="209" t="e">
        <f t="shared" si="33"/>
        <v>#REF!</v>
      </c>
      <c r="K74" s="211" t="e">
        <f t="shared" si="33"/>
        <v>#REF!</v>
      </c>
      <c r="L74" s="212" t="e">
        <f t="shared" si="33"/>
        <v>#REF!</v>
      </c>
      <c r="M74" s="209" t="e">
        <f t="shared" si="33"/>
        <v>#REF!</v>
      </c>
      <c r="N74" s="209" t="e">
        <f t="shared" si="33"/>
        <v>#REF!</v>
      </c>
      <c r="O74" s="211" t="e">
        <f t="shared" si="33"/>
        <v>#REF!</v>
      </c>
      <c r="P74" s="256">
        <v>94003.83</v>
      </c>
      <c r="Q74" s="257">
        <v>94003.83</v>
      </c>
      <c r="R74" s="257">
        <v>0</v>
      </c>
      <c r="S74" s="258">
        <v>0</v>
      </c>
      <c r="T74" s="212">
        <f t="shared" si="33"/>
        <v>100650</v>
      </c>
      <c r="U74" s="209">
        <f t="shared" si="33"/>
        <v>100650</v>
      </c>
      <c r="V74" s="209">
        <f t="shared" si="33"/>
        <v>0</v>
      </c>
      <c r="W74" s="211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'[2]6.Odpadové hospodárstvo'!#REF!</f>
        <v>#REF!</v>
      </c>
      <c r="G75" s="95" t="e">
        <f>'[2]6.Odpadové hospodárstvo'!#REF!</f>
        <v>#REF!</v>
      </c>
      <c r="H75" s="93" t="e">
        <f>SUM(I75:K75)</f>
        <v>#REF!</v>
      </c>
      <c r="I75" s="94">
        <v>68842</v>
      </c>
      <c r="J75" s="94" t="e">
        <f>'[2]6.Odpadové hospodárstvo'!#REF!</f>
        <v>#REF!</v>
      </c>
      <c r="K75" s="96" t="e">
        <f>'[2]6.Odpadové hospodárstvo'!#REF!</f>
        <v>#REF!</v>
      </c>
      <c r="L75" s="97" t="e">
        <f>SUM(M75:O75)</f>
        <v>#REF!</v>
      </c>
      <c r="M75" s="94" t="e">
        <f>'[2]6.Odpadové hospodárstvo'!#REF!</f>
        <v>#REF!</v>
      </c>
      <c r="N75" s="94" t="e">
        <f>'[2]6.Odpadové hospodárstvo'!#REF!</f>
        <v>#REF!</v>
      </c>
      <c r="O75" s="96" t="e">
        <f>'[2]6.Odpadové hospodárstvo'!#REF!</f>
        <v>#REF!</v>
      </c>
      <c r="P75" s="256">
        <v>82086.899999999994</v>
      </c>
      <c r="Q75" s="259">
        <v>82086.899999999994</v>
      </c>
      <c r="R75" s="259">
        <v>0</v>
      </c>
      <c r="S75" s="260">
        <v>0</v>
      </c>
      <c r="T75" s="97">
        <f>SUM(U75:W75)</f>
        <v>86950</v>
      </c>
      <c r="U75" s="94">
        <f>'[2]6.Odpadové hospodárstvo'!$H$15</f>
        <v>86950</v>
      </c>
      <c r="V75" s="94">
        <f>'[2]6.Odpadové hospodárstvo'!$I$15</f>
        <v>0</v>
      </c>
      <c r="W75" s="96">
        <f>'[2]6.Odpadové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'[2]6.Odpadové hospodárstvo'!#REF!</f>
        <v>#REF!</v>
      </c>
      <c r="G76" s="95" t="e">
        <f>'[2]6.Odpadové hospodárstvo'!#REF!</f>
        <v>#REF!</v>
      </c>
      <c r="H76" s="93" t="e">
        <f>SUM(I76:K76)</f>
        <v>#REF!</v>
      </c>
      <c r="I76" s="94">
        <v>9921</v>
      </c>
      <c r="J76" s="94" t="e">
        <f>'[2]6.Odpadové hospodárstvo'!#REF!</f>
        <v>#REF!</v>
      </c>
      <c r="K76" s="96" t="e">
        <f>'[2]6.Odpadové hospodárstvo'!#REF!</f>
        <v>#REF!</v>
      </c>
      <c r="L76" s="97" t="e">
        <f>SUM(M76:O76)</f>
        <v>#REF!</v>
      </c>
      <c r="M76" s="94" t="e">
        <f>'[2]6.Odpadové hospodárstvo'!#REF!</f>
        <v>#REF!</v>
      </c>
      <c r="N76" s="98" t="e">
        <f>'[2]6.Odpadové hospodárstvo'!#REF!</f>
        <v>#REF!</v>
      </c>
      <c r="O76" s="96" t="e">
        <f>'[2]6.Odpadové hospodárstvo'!#REF!</f>
        <v>#REF!</v>
      </c>
      <c r="P76" s="256">
        <v>11916.93</v>
      </c>
      <c r="Q76" s="259">
        <v>11916.93</v>
      </c>
      <c r="R76" s="259">
        <v>0</v>
      </c>
      <c r="S76" s="260">
        <v>0</v>
      </c>
      <c r="T76" s="97">
        <f>SUM(U76:W76)</f>
        <v>13700</v>
      </c>
      <c r="U76" s="94">
        <f>'[2]6.Odpadové hospodárstvo'!$H$18</f>
        <v>13700</v>
      </c>
      <c r="V76" s="98">
        <f>'[2]6.Odpadové hospodárstvo'!$I$18</f>
        <v>0</v>
      </c>
      <c r="W76" s="96">
        <f>'[2]6.Odpadové hospodárstvo'!$J$18</f>
        <v>0</v>
      </c>
    </row>
    <row r="77" spans="1:23" ht="16.5" thickBot="1" x14ac:dyDescent="0.3">
      <c r="A77" s="84"/>
      <c r="B77" s="234" t="s">
        <v>240</v>
      </c>
      <c r="C77" s="235" t="s">
        <v>241</v>
      </c>
      <c r="D77" s="216" t="e">
        <f>SUM(E77:G77)</f>
        <v>#REF!</v>
      </c>
      <c r="E77" s="217">
        <v>75809</v>
      </c>
      <c r="F77" s="217">
        <v>52058</v>
      </c>
      <c r="G77" s="218" t="e">
        <f>'[2]6.Odpadové hospodárstvo'!#REF!</f>
        <v>#REF!</v>
      </c>
      <c r="H77" s="224" t="e">
        <f>SUM(I77:K77)</f>
        <v>#REF!</v>
      </c>
      <c r="I77" s="219">
        <v>73327</v>
      </c>
      <c r="J77" s="219" t="e">
        <f>'[2]6.Odpadové hospodárstvo'!#REF!</f>
        <v>#REF!</v>
      </c>
      <c r="K77" s="220" t="e">
        <f>'[2]6.Odpadové hospodárstvo'!#REF!</f>
        <v>#REF!</v>
      </c>
      <c r="L77" s="225" t="e">
        <f>SUM(M77:O77)</f>
        <v>#REF!</v>
      </c>
      <c r="M77" s="217" t="e">
        <f>'[2]6.Odpadové hospodárstvo'!#REF!</f>
        <v>#REF!</v>
      </c>
      <c r="N77" s="217" t="e">
        <f>'[2]6.Odpadové hospodárstvo'!#REF!</f>
        <v>#REF!</v>
      </c>
      <c r="O77" s="226" t="e">
        <f>'[2]6.Odpadové hospodárstvo'!#REF!</f>
        <v>#REF!</v>
      </c>
      <c r="P77" s="266">
        <v>79416.929999999993</v>
      </c>
      <c r="Q77" s="267">
        <v>79416.929999999993</v>
      </c>
      <c r="R77" s="267">
        <v>0</v>
      </c>
      <c r="S77" s="268">
        <v>0</v>
      </c>
      <c r="T77" s="225">
        <f>SUM(U77:W77)</f>
        <v>84350</v>
      </c>
      <c r="U77" s="217">
        <f>'[2]6.Odpadové hospodárstvo'!$H$20</f>
        <v>84350</v>
      </c>
      <c r="V77" s="217">
        <f>'[2]6.Odpadové hospodárstvo'!$I$20</f>
        <v>0</v>
      </c>
      <c r="W77" s="226">
        <f>'[2]6.Odpadové hospodárstvo'!$J$20</f>
        <v>0</v>
      </c>
    </row>
    <row r="78" spans="1:23" s="82" customFormat="1" ht="14.25" x14ac:dyDescent="0.2">
      <c r="B78" s="190" t="s">
        <v>242</v>
      </c>
      <c r="C78" s="191"/>
      <c r="D78" s="185" t="e">
        <f t="shared" ref="D78:W78" si="34">D79+D87+D90</f>
        <v>#REF!</v>
      </c>
      <c r="E78" s="186" t="e">
        <f t="shared" si="34"/>
        <v>#REF!</v>
      </c>
      <c r="F78" s="186" t="e">
        <f t="shared" si="34"/>
        <v>#REF!</v>
      </c>
      <c r="G78" s="187" t="e">
        <f t="shared" si="34"/>
        <v>#REF!</v>
      </c>
      <c r="H78" s="185" t="e">
        <f t="shared" si="34"/>
        <v>#REF!</v>
      </c>
      <c r="I78" s="186" t="e">
        <f t="shared" si="34"/>
        <v>#REF!</v>
      </c>
      <c r="J78" s="186" t="e">
        <f t="shared" si="34"/>
        <v>#REF!</v>
      </c>
      <c r="K78" s="188" t="e">
        <f t="shared" si="34"/>
        <v>#REF!</v>
      </c>
      <c r="L78" s="189" t="e">
        <f t="shared" si="34"/>
        <v>#REF!</v>
      </c>
      <c r="M78" s="186" t="e">
        <f t="shared" si="34"/>
        <v>#REF!</v>
      </c>
      <c r="N78" s="186" t="e">
        <f t="shared" si="34"/>
        <v>#REF!</v>
      </c>
      <c r="O78" s="188" t="e">
        <f t="shared" si="34"/>
        <v>#REF!</v>
      </c>
      <c r="P78" s="264">
        <v>948075.11</v>
      </c>
      <c r="Q78" s="265">
        <v>274180.21999999997</v>
      </c>
      <c r="R78" s="265">
        <v>368710.89</v>
      </c>
      <c r="S78" s="269">
        <v>305184</v>
      </c>
      <c r="T78" s="189">
        <f t="shared" si="34"/>
        <v>899603</v>
      </c>
      <c r="U78" s="186">
        <f t="shared" si="34"/>
        <v>377705</v>
      </c>
      <c r="V78" s="186">
        <f t="shared" si="34"/>
        <v>128850</v>
      </c>
      <c r="W78" s="188">
        <f t="shared" si="34"/>
        <v>393048</v>
      </c>
    </row>
    <row r="79" spans="1:23" ht="15.75" x14ac:dyDescent="0.25">
      <c r="A79" s="84"/>
      <c r="B79" s="231" t="s">
        <v>243</v>
      </c>
      <c r="C79" s="222" t="s">
        <v>244</v>
      </c>
      <c r="D79" s="208" t="e">
        <f t="shared" ref="D79:W79" si="35">SUM(D80:D86)</f>
        <v>#REF!</v>
      </c>
      <c r="E79" s="209" t="e">
        <f t="shared" si="35"/>
        <v>#REF!</v>
      </c>
      <c r="F79" s="209" t="e">
        <f t="shared" si="35"/>
        <v>#REF!</v>
      </c>
      <c r="G79" s="210" t="e">
        <f t="shared" si="35"/>
        <v>#REF!</v>
      </c>
      <c r="H79" s="208">
        <f t="shared" si="35"/>
        <v>716581.5</v>
      </c>
      <c r="I79" s="209">
        <f t="shared" si="35"/>
        <v>248438.5</v>
      </c>
      <c r="J79" s="209">
        <f t="shared" si="35"/>
        <v>162959</v>
      </c>
      <c r="K79" s="211">
        <f t="shared" si="35"/>
        <v>305184</v>
      </c>
      <c r="L79" s="212" t="e">
        <f t="shared" si="35"/>
        <v>#REF!</v>
      </c>
      <c r="M79" s="209" t="e">
        <f t="shared" si="35"/>
        <v>#REF!</v>
      </c>
      <c r="N79" s="209" t="e">
        <f t="shared" si="35"/>
        <v>#REF!</v>
      </c>
      <c r="O79" s="211" t="e">
        <f t="shared" si="35"/>
        <v>#REF!</v>
      </c>
      <c r="P79" s="256">
        <v>948075.11</v>
      </c>
      <c r="Q79" s="257">
        <v>274180.21999999997</v>
      </c>
      <c r="R79" s="257">
        <v>368710.89</v>
      </c>
      <c r="S79" s="258">
        <v>305184</v>
      </c>
      <c r="T79" s="212">
        <f t="shared" si="35"/>
        <v>770603</v>
      </c>
      <c r="U79" s="209">
        <f t="shared" si="35"/>
        <v>368705</v>
      </c>
      <c r="V79" s="209">
        <f t="shared" si="35"/>
        <v>8850</v>
      </c>
      <c r="W79" s="211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'[2]7.Komunikácie'!#REF!</f>
        <v>#REF!</v>
      </c>
      <c r="F80" s="94" t="e">
        <f>'[2]7.Komunikácie'!#REF!</f>
        <v>#REF!</v>
      </c>
      <c r="G80" s="95" t="e">
        <f>'[2]7.Komunikácie'!#REF!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'[2]7.Komunikácie'!#REF!</f>
        <v>#REF!</v>
      </c>
      <c r="N80" s="94" t="e">
        <f>'[2]7.Komunikácie'!#REF!</f>
        <v>#REF!</v>
      </c>
      <c r="O80" s="96" t="e">
        <f>'[2]7.Komunikácie'!#REF!</f>
        <v>#REF!</v>
      </c>
      <c r="P80" s="256">
        <v>0</v>
      </c>
      <c r="Q80" s="259">
        <v>0</v>
      </c>
      <c r="R80" s="259">
        <v>0</v>
      </c>
      <c r="S80" s="260">
        <v>0</v>
      </c>
      <c r="T80" s="97">
        <f t="shared" ref="T80:T86" si="39">SUM(U80:W80)</f>
        <v>0</v>
      </c>
      <c r="U80" s="94">
        <f>'[2]7.Komunikácie'!$H$5</f>
        <v>0</v>
      </c>
      <c r="V80" s="94">
        <f>'[2]7.Komunikácie'!$I$5</f>
        <v>0</v>
      </c>
      <c r="W80" s="96">
        <f>'[2]7.Komunikácie'!$J$5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'[2]7.Komunikácie'!#REF!</f>
        <v>#REF!</v>
      </c>
      <c r="N81" s="94" t="e">
        <f>'[2]7.Komunikácie'!#REF!</f>
        <v>#REF!</v>
      </c>
      <c r="O81" s="96" t="e">
        <f>'[2]7.Komunikácie'!#REF!</f>
        <v>#REF!</v>
      </c>
      <c r="P81" s="256">
        <v>785677.72</v>
      </c>
      <c r="Q81" s="259">
        <v>111782.83</v>
      </c>
      <c r="R81" s="259">
        <v>368710.89</v>
      </c>
      <c r="S81" s="260">
        <v>305184</v>
      </c>
      <c r="T81" s="97">
        <f t="shared" si="39"/>
        <v>493103</v>
      </c>
      <c r="U81" s="94">
        <f>'[2]7.Komunikácie'!$H$7</f>
        <v>91205</v>
      </c>
      <c r="V81" s="94">
        <f>'[2]7.Komunikácie'!$I$7</f>
        <v>8850</v>
      </c>
      <c r="W81" s="96">
        <f>'[2]7.Komunikácie'!$J$7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'[2]7.Komunikácie'!#REF!</f>
        <v>#REF!</v>
      </c>
      <c r="G82" s="95" t="e">
        <f>'[2]7.Komunikácie'!#REF!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'[2]7.Komunikácie'!#REF!</f>
        <v>#REF!</v>
      </c>
      <c r="N82" s="94" t="e">
        <f>'[2]7.Komunikácie'!#REF!</f>
        <v>#REF!</v>
      </c>
      <c r="O82" s="96" t="e">
        <f>'[2]7.Komunikácie'!#REF!</f>
        <v>#REF!</v>
      </c>
      <c r="P82" s="256">
        <v>39318.660000000003</v>
      </c>
      <c r="Q82" s="259">
        <v>39318.660000000003</v>
      </c>
      <c r="R82" s="259">
        <v>0</v>
      </c>
      <c r="S82" s="260">
        <v>0</v>
      </c>
      <c r="T82" s="97">
        <f t="shared" si="39"/>
        <v>79000</v>
      </c>
      <c r="U82" s="94">
        <f>'[2]7.Komunikácie'!$H$21</f>
        <v>79000</v>
      </c>
      <c r="V82" s="94">
        <f>'[2]7.Komunikácie'!$I$21</f>
        <v>0</v>
      </c>
      <c r="W82" s="96">
        <f>'[2]7.Komunikácie'!$J$21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'[2]7.Komunikácie'!#REF!</f>
        <v>#REF!</v>
      </c>
      <c r="G83" s="95" t="e">
        <f>'[2]7.Komunikácie'!#REF!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'[2]7.Komunikácie'!#REF!</f>
        <v>#REF!</v>
      </c>
      <c r="N83" s="94" t="e">
        <f>'[2]7.Komunikácie'!#REF!</f>
        <v>#REF!</v>
      </c>
      <c r="O83" s="96" t="e">
        <f>'[2]7.Komunikácie'!#REF!</f>
        <v>#REF!</v>
      </c>
      <c r="P83" s="256">
        <v>22614.04</v>
      </c>
      <c r="Q83" s="259">
        <v>22614.04</v>
      </c>
      <c r="R83" s="259">
        <v>0</v>
      </c>
      <c r="S83" s="260">
        <v>0</v>
      </c>
      <c r="T83" s="97">
        <f t="shared" si="39"/>
        <v>82000</v>
      </c>
      <c r="U83" s="94">
        <f>'[2]7.Komunikácie'!$H$24</f>
        <v>82000</v>
      </c>
      <c r="V83" s="94">
        <f>'[2]7.Komunikácie'!$I$24</f>
        <v>0</v>
      </c>
      <c r="W83" s="96">
        <f>'[2]7.Komunikácie'!$J$24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'[2]7.Komunikácie'!#REF!</f>
        <v>#REF!</v>
      </c>
      <c r="G84" s="95" t="e">
        <f>'[2]7.Komunikácie'!#REF!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'[2]7.Komunikácie'!#REF!</f>
        <v>#REF!</v>
      </c>
      <c r="N84" s="94" t="e">
        <f>'[2]7.Komunikácie'!#REF!</f>
        <v>#REF!</v>
      </c>
      <c r="O84" s="96" t="e">
        <f>'[2]7.Komunikácie'!#REF!</f>
        <v>#REF!</v>
      </c>
      <c r="P84" s="256">
        <v>83569.850000000006</v>
      </c>
      <c r="Q84" s="259">
        <v>83569.850000000006</v>
      </c>
      <c r="R84" s="259">
        <v>0</v>
      </c>
      <c r="S84" s="260">
        <v>0</v>
      </c>
      <c r="T84" s="97">
        <f t="shared" si="39"/>
        <v>96150</v>
      </c>
      <c r="U84" s="94">
        <f>'[2]7.Komunikácie'!$H$27</f>
        <v>96150</v>
      </c>
      <c r="V84" s="94">
        <f>'[2]7.Komunikácie'!$I$27</f>
        <v>0</v>
      </c>
      <c r="W84" s="96">
        <f>'[2]7.Komunikácie'!$J$27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'[2]7.Komunikácie'!#REF!</f>
        <v>#REF!</v>
      </c>
      <c r="G85" s="95" t="e">
        <f>'[2]7.Komunikácie'!#REF!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'[2]7.Komunikácie'!#REF!</f>
        <v>#REF!</v>
      </c>
      <c r="O85" s="96" t="e">
        <f>'[2]7.Komunikácie'!#REF!</f>
        <v>#REF!</v>
      </c>
      <c r="P85" s="256">
        <v>6134.4</v>
      </c>
      <c r="Q85" s="259">
        <v>6134.4</v>
      </c>
      <c r="R85" s="259">
        <v>0</v>
      </c>
      <c r="S85" s="260">
        <v>0</v>
      </c>
      <c r="T85" s="97">
        <f t="shared" si="39"/>
        <v>10350</v>
      </c>
      <c r="U85" s="94">
        <f>'[2]7.Komunikácie'!$H$31</f>
        <v>10350</v>
      </c>
      <c r="V85" s="94">
        <f>'[2]7.Komunikácie'!$I$31</f>
        <v>0</v>
      </c>
      <c r="W85" s="96">
        <f>'[2]7.Komunikácie'!$J$31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'[2]7.Komunikácie'!#REF!</f>
        <v>#REF!</v>
      </c>
      <c r="G86" s="95" t="e">
        <f>'[2]7.Komunikácie'!#REF!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'[2]7.Komunikácie'!#REF!</f>
        <v>#REF!</v>
      </c>
      <c r="O86" s="96" t="e">
        <f>'[2]7.Komunikácie'!#REF!</f>
        <v>#REF!</v>
      </c>
      <c r="P86" s="256">
        <v>10760.44</v>
      </c>
      <c r="Q86" s="259">
        <v>10760.44</v>
      </c>
      <c r="R86" s="259">
        <v>0</v>
      </c>
      <c r="S86" s="260">
        <v>0</v>
      </c>
      <c r="T86" s="97">
        <f t="shared" si="39"/>
        <v>10000</v>
      </c>
      <c r="U86" s="94">
        <f>'[2]7.Komunikácie'!$H$35</f>
        <v>10000</v>
      </c>
      <c r="V86" s="94">
        <f>'[2]7.Komunikácie'!$I$35</f>
        <v>0</v>
      </c>
      <c r="W86" s="96">
        <f>'[2]7.Komunikácie'!$J$35</f>
        <v>0</v>
      </c>
    </row>
    <row r="87" spans="1:23" ht="15.75" x14ac:dyDescent="0.25">
      <c r="A87" s="84"/>
      <c r="B87" s="231" t="s">
        <v>252</v>
      </c>
      <c r="C87" s="222" t="s">
        <v>253</v>
      </c>
      <c r="D87" s="208" t="e">
        <f t="shared" ref="D87:W87" si="40">SUM(D88:D89)</f>
        <v>#REF!</v>
      </c>
      <c r="E87" s="209" t="e">
        <f t="shared" si="40"/>
        <v>#REF!</v>
      </c>
      <c r="F87" s="209" t="e">
        <f t="shared" si="40"/>
        <v>#REF!</v>
      </c>
      <c r="G87" s="210" t="e">
        <f t="shared" si="40"/>
        <v>#REF!</v>
      </c>
      <c r="H87" s="208" t="e">
        <f t="shared" si="40"/>
        <v>#REF!</v>
      </c>
      <c r="I87" s="209" t="e">
        <f t="shared" si="40"/>
        <v>#REF!</v>
      </c>
      <c r="J87" s="209" t="e">
        <f t="shared" si="40"/>
        <v>#REF!</v>
      </c>
      <c r="K87" s="211" t="e">
        <f t="shared" si="40"/>
        <v>#REF!</v>
      </c>
      <c r="L87" s="212" t="e">
        <f t="shared" si="40"/>
        <v>#REF!</v>
      </c>
      <c r="M87" s="209" t="e">
        <f t="shared" si="40"/>
        <v>#REF!</v>
      </c>
      <c r="N87" s="209" t="e">
        <f t="shared" si="40"/>
        <v>#REF!</v>
      </c>
      <c r="O87" s="211" t="e">
        <f t="shared" si="40"/>
        <v>#REF!</v>
      </c>
      <c r="P87" s="256">
        <v>0</v>
      </c>
      <c r="Q87" s="257">
        <v>0</v>
      </c>
      <c r="R87" s="257">
        <v>0</v>
      </c>
      <c r="S87" s="258">
        <v>0</v>
      </c>
      <c r="T87" s="212">
        <f t="shared" si="40"/>
        <v>129000</v>
      </c>
      <c r="U87" s="209">
        <f t="shared" si="40"/>
        <v>9000</v>
      </c>
      <c r="V87" s="209">
        <f t="shared" si="40"/>
        <v>120000</v>
      </c>
      <c r="W87" s="211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'[2]7.Komunikácie'!#REF!</f>
        <v>#REF!</v>
      </c>
      <c r="F88" s="94">
        <v>68101</v>
      </c>
      <c r="G88" s="95" t="e">
        <f>'[2]7.Komunikácie'!#REF!</f>
        <v>#REF!</v>
      </c>
      <c r="H88" s="93" t="e">
        <f>SUM(I88:K88)</f>
        <v>#REF!</v>
      </c>
      <c r="I88" s="94" t="e">
        <f>'[2]7.Komunikácie'!#REF!</f>
        <v>#REF!</v>
      </c>
      <c r="J88" s="94" t="e">
        <f>'[2]7.Komunikácie'!#REF!</f>
        <v>#REF!</v>
      </c>
      <c r="K88" s="96" t="e">
        <f>'[2]7.Komunikácie'!#REF!</f>
        <v>#REF!</v>
      </c>
      <c r="L88" s="97" t="e">
        <f>SUM(M88:O88)</f>
        <v>#REF!</v>
      </c>
      <c r="M88" s="94" t="e">
        <f>'[2]7.Komunikácie'!#REF!</f>
        <v>#REF!</v>
      </c>
      <c r="N88" s="94" t="e">
        <f>'[2]7.Komunikácie'!#REF!</f>
        <v>#REF!</v>
      </c>
      <c r="O88" s="96" t="e">
        <f>'[2]7.Komunikácie'!#REF!</f>
        <v>#REF!</v>
      </c>
      <c r="P88" s="256">
        <v>0</v>
      </c>
      <c r="Q88" s="276">
        <v>0</v>
      </c>
      <c r="R88" s="276">
        <v>0</v>
      </c>
      <c r="S88" s="277">
        <v>0</v>
      </c>
      <c r="T88" s="97">
        <f>SUM(U88:W88)</f>
        <v>120000</v>
      </c>
      <c r="U88" s="94">
        <f>'[2]7.Komunikácie'!$H$39</f>
        <v>0</v>
      </c>
      <c r="V88" s="94">
        <f>'[2]7.Komunikácie'!$I$39</f>
        <v>120000</v>
      </c>
      <c r="W88" s="96">
        <f>'[2]7.Komunikácie'!$J$39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'[2]7.Komunikácie'!#REF!</f>
        <v>#REF!</v>
      </c>
      <c r="G89" s="95" t="e">
        <f>'[2]7.Komunikácie'!#REF!</f>
        <v>#REF!</v>
      </c>
      <c r="H89" s="93" t="e">
        <f>SUM(I89:K89)</f>
        <v>#REF!</v>
      </c>
      <c r="I89" s="94" t="e">
        <f>'[2]7.Komunikácie'!#REF!</f>
        <v>#REF!</v>
      </c>
      <c r="J89" s="94" t="e">
        <f>'[2]7.Komunikácie'!#REF!</f>
        <v>#REF!</v>
      </c>
      <c r="K89" s="96" t="e">
        <f>'[2]7.Komunikácie'!#REF!</f>
        <v>#REF!</v>
      </c>
      <c r="L89" s="97" t="e">
        <f>SUM(M89:O89)</f>
        <v>#REF!</v>
      </c>
      <c r="M89" s="94">
        <v>8150</v>
      </c>
      <c r="N89" s="94" t="e">
        <f>'[2]7.Komunikácie'!#REF!</f>
        <v>#REF!</v>
      </c>
      <c r="O89" s="96" t="e">
        <f>'[2]7.Komunikácie'!#REF!</f>
        <v>#REF!</v>
      </c>
      <c r="P89" s="256">
        <v>0</v>
      </c>
      <c r="Q89" s="276">
        <v>0</v>
      </c>
      <c r="R89" s="276">
        <v>0</v>
      </c>
      <c r="S89" s="277">
        <v>0</v>
      </c>
      <c r="T89" s="97">
        <f>SUM(U89:W89)</f>
        <v>9000</v>
      </c>
      <c r="U89" s="94">
        <f>'[2]7.Komunikácie'!$H$41</f>
        <v>9000</v>
      </c>
      <c r="V89" s="94">
        <f>'[2]7.Komunikácie'!$I$41</f>
        <v>0</v>
      </c>
      <c r="W89" s="96">
        <f>'[2]7.Komunikácie'!$J$41</f>
        <v>0</v>
      </c>
    </row>
    <row r="90" spans="1:23" ht="15.75" x14ac:dyDescent="0.25">
      <c r="A90" s="84"/>
      <c r="B90" s="231" t="s">
        <v>256</v>
      </c>
      <c r="C90" s="222" t="s">
        <v>257</v>
      </c>
      <c r="D90" s="208" t="e">
        <f t="shared" ref="D90:W90" si="41">SUM(D91:D92)</f>
        <v>#REF!</v>
      </c>
      <c r="E90" s="209" t="e">
        <f t="shared" si="41"/>
        <v>#REF!</v>
      </c>
      <c r="F90" s="209" t="e">
        <f t="shared" si="41"/>
        <v>#REF!</v>
      </c>
      <c r="G90" s="210" t="e">
        <f t="shared" si="41"/>
        <v>#REF!</v>
      </c>
      <c r="H90" s="208" t="e">
        <f t="shared" si="41"/>
        <v>#REF!</v>
      </c>
      <c r="I90" s="209" t="e">
        <f t="shared" si="41"/>
        <v>#REF!</v>
      </c>
      <c r="J90" s="209" t="e">
        <f t="shared" si="41"/>
        <v>#REF!</v>
      </c>
      <c r="K90" s="211" t="e">
        <f t="shared" si="41"/>
        <v>#REF!</v>
      </c>
      <c r="L90" s="212" t="e">
        <f t="shared" si="41"/>
        <v>#REF!</v>
      </c>
      <c r="M90" s="209" t="e">
        <f t="shared" si="41"/>
        <v>#REF!</v>
      </c>
      <c r="N90" s="209" t="e">
        <f t="shared" si="41"/>
        <v>#REF!</v>
      </c>
      <c r="O90" s="211" t="e">
        <f t="shared" si="41"/>
        <v>#REF!</v>
      </c>
      <c r="P90" s="256">
        <v>0</v>
      </c>
      <c r="Q90" s="257">
        <v>0</v>
      </c>
      <c r="R90" s="257">
        <v>0</v>
      </c>
      <c r="S90" s="258">
        <v>0</v>
      </c>
      <c r="T90" s="212">
        <f t="shared" si="41"/>
        <v>0</v>
      </c>
      <c r="U90" s="209">
        <f t="shared" si="41"/>
        <v>0</v>
      </c>
      <c r="V90" s="209">
        <f t="shared" si="41"/>
        <v>0</v>
      </c>
      <c r="W90" s="211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'[2]7.Komunikácie'!#REF!</f>
        <v>#REF!</v>
      </c>
      <c r="F91" s="94" t="e">
        <f>'[2]7.Komunikácie'!#REF!</f>
        <v>#REF!</v>
      </c>
      <c r="G91" s="95" t="e">
        <f>'[2]7.Komunikácie'!#REF!</f>
        <v>#REF!</v>
      </c>
      <c r="H91" s="93" t="e">
        <f>SUM(I91:K91)</f>
        <v>#REF!</v>
      </c>
      <c r="I91" s="94" t="e">
        <f>'[2]7.Komunikácie'!#REF!</f>
        <v>#REF!</v>
      </c>
      <c r="J91" s="94" t="e">
        <f>'[2]7.Komunikácie'!#REF!</f>
        <v>#REF!</v>
      </c>
      <c r="K91" s="96" t="e">
        <f>'[2]7.Komunikácie'!#REF!</f>
        <v>#REF!</v>
      </c>
      <c r="L91" s="97" t="e">
        <f>SUM(M91:O91)</f>
        <v>#REF!</v>
      </c>
      <c r="M91" s="94" t="e">
        <f>'[2]7.Komunikácie'!#REF!</f>
        <v>#REF!</v>
      </c>
      <c r="N91" s="94" t="e">
        <f>'[2]7.Komunikácie'!#REF!</f>
        <v>#REF!</v>
      </c>
      <c r="O91" s="96" t="e">
        <f>'[2]7.Komunikácie'!#REF!</f>
        <v>#REF!</v>
      </c>
      <c r="P91" s="256">
        <v>0</v>
      </c>
      <c r="Q91" s="259">
        <v>0</v>
      </c>
      <c r="R91" s="259">
        <v>0</v>
      </c>
      <c r="S91" s="260">
        <v>0</v>
      </c>
      <c r="T91" s="97">
        <f>SUM(U91:W91)</f>
        <v>0</v>
      </c>
      <c r="U91" s="94">
        <f>'[2]7.Komunikácie'!$H$44</f>
        <v>0</v>
      </c>
      <c r="V91" s="94">
        <f>'[2]7.Komunikácie'!$I$44</f>
        <v>0</v>
      </c>
      <c r="W91" s="96">
        <f>'[2]7.Komunikácie'!$J$44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'[2]7.Komunikácie'!#REF!</f>
        <v>#REF!</v>
      </c>
      <c r="G92" s="104" t="e">
        <f>'[2]7.Komunikácie'!#REF!</f>
        <v>#REF!</v>
      </c>
      <c r="H92" s="111" t="e">
        <f>SUM(I92:K92)</f>
        <v>#REF!</v>
      </c>
      <c r="I92" s="105" t="e">
        <f>'[2]7.Komunikácie'!#REF!</f>
        <v>#REF!</v>
      </c>
      <c r="J92" s="105" t="e">
        <f>'[2]7.Komunikácie'!#REF!</f>
        <v>#REF!</v>
      </c>
      <c r="K92" s="106" t="e">
        <f>'[2]7.Komunikácie'!#REF!</f>
        <v>#REF!</v>
      </c>
      <c r="L92" s="112" t="e">
        <f>SUM(M92:O92)</f>
        <v>#REF!</v>
      </c>
      <c r="M92" s="103" t="e">
        <f>'[2]7.Komunikácie'!#REF!</f>
        <v>#REF!</v>
      </c>
      <c r="N92" s="103" t="e">
        <f>'[2]7.Komunikácie'!#REF!</f>
        <v>#REF!</v>
      </c>
      <c r="O92" s="113" t="e">
        <f>'[2]7.Komunikácie'!#REF!</f>
        <v>#REF!</v>
      </c>
      <c r="P92" s="266">
        <v>0</v>
      </c>
      <c r="Q92" s="274">
        <v>0</v>
      </c>
      <c r="R92" s="274">
        <v>0</v>
      </c>
      <c r="S92" s="275">
        <v>0</v>
      </c>
      <c r="T92" s="112">
        <f>SUM(U92:W92)</f>
        <v>0</v>
      </c>
      <c r="U92" s="103">
        <f>'[2]7.Komunikácie'!$H$47</f>
        <v>0</v>
      </c>
      <c r="V92" s="103">
        <f>'[2]7.Komunikácie'!$I$47</f>
        <v>0</v>
      </c>
      <c r="W92" s="113">
        <f>'[2]7.Komunikácie'!$J$47</f>
        <v>0</v>
      </c>
    </row>
    <row r="93" spans="1:23" s="82" customFormat="1" ht="14.25" x14ac:dyDescent="0.2">
      <c r="B93" s="190" t="s">
        <v>260</v>
      </c>
      <c r="C93" s="191"/>
      <c r="D93" s="185" t="e">
        <f t="shared" ref="D93:W93" si="42">D94+D95</f>
        <v>#REF!</v>
      </c>
      <c r="E93" s="186">
        <f t="shared" si="42"/>
        <v>47735</v>
      </c>
      <c r="F93" s="186" t="e">
        <f t="shared" si="42"/>
        <v>#REF!</v>
      </c>
      <c r="G93" s="187" t="e">
        <f t="shared" si="42"/>
        <v>#REF!</v>
      </c>
      <c r="H93" s="185">
        <f t="shared" si="42"/>
        <v>69510</v>
      </c>
      <c r="I93" s="186">
        <f t="shared" si="42"/>
        <v>69510</v>
      </c>
      <c r="J93" s="186">
        <f t="shared" si="42"/>
        <v>0</v>
      </c>
      <c r="K93" s="188">
        <f t="shared" si="42"/>
        <v>0</v>
      </c>
      <c r="L93" s="189" t="e">
        <f t="shared" si="42"/>
        <v>#REF!</v>
      </c>
      <c r="M93" s="186" t="e">
        <f t="shared" si="42"/>
        <v>#REF!</v>
      </c>
      <c r="N93" s="186" t="e">
        <f t="shared" si="42"/>
        <v>#REF!</v>
      </c>
      <c r="O93" s="188" t="e">
        <f t="shared" si="42"/>
        <v>#REF!</v>
      </c>
      <c r="P93" s="264">
        <v>65435.19</v>
      </c>
      <c r="Q93" s="265">
        <v>65435.19</v>
      </c>
      <c r="R93" s="265">
        <v>0</v>
      </c>
      <c r="S93" s="269">
        <v>0</v>
      </c>
      <c r="T93" s="189">
        <f t="shared" si="42"/>
        <v>73850</v>
      </c>
      <c r="U93" s="186">
        <f t="shared" si="42"/>
        <v>73850</v>
      </c>
      <c r="V93" s="186">
        <f t="shared" si="42"/>
        <v>0</v>
      </c>
      <c r="W93" s="188">
        <f t="shared" si="42"/>
        <v>0</v>
      </c>
    </row>
    <row r="94" spans="1:23" ht="16.5" x14ac:dyDescent="0.3">
      <c r="A94" s="84"/>
      <c r="B94" s="231" t="s">
        <v>261</v>
      </c>
      <c r="C94" s="227" t="s">
        <v>262</v>
      </c>
      <c r="D94" s="208" t="e">
        <f>SUM(E94:G94)</f>
        <v>#REF!</v>
      </c>
      <c r="E94" s="209">
        <v>47475</v>
      </c>
      <c r="F94" s="236" t="e">
        <f>'[2]8.Doprava'!#REF!</f>
        <v>#REF!</v>
      </c>
      <c r="G94" s="210" t="e">
        <f>'[2]8.Doprava'!#REF!</f>
        <v>#REF!</v>
      </c>
      <c r="H94" s="208">
        <f>SUM(I94:K94)</f>
        <v>69510</v>
      </c>
      <c r="I94" s="209">
        <v>69510</v>
      </c>
      <c r="J94" s="209">
        <v>0</v>
      </c>
      <c r="K94" s="211">
        <v>0</v>
      </c>
      <c r="L94" s="212" t="e">
        <f>SUM(M94:O94)</f>
        <v>#REF!</v>
      </c>
      <c r="M94" s="209" t="e">
        <f>'[2]8.Doprava'!#REF!</f>
        <v>#REF!</v>
      </c>
      <c r="N94" s="236" t="e">
        <f>'[2]8.Doprava'!#REF!</f>
        <v>#REF!</v>
      </c>
      <c r="O94" s="211" t="e">
        <f>'[2]8.Doprava'!#REF!</f>
        <v>#REF!</v>
      </c>
      <c r="P94" s="256">
        <v>65435.19</v>
      </c>
      <c r="Q94" s="257">
        <v>65435.19</v>
      </c>
      <c r="R94" s="257">
        <v>0</v>
      </c>
      <c r="S94" s="258">
        <v>0</v>
      </c>
      <c r="T94" s="212">
        <f>SUM(U94:W94)</f>
        <v>71000</v>
      </c>
      <c r="U94" s="209">
        <f>'[2]8.Doprava'!$H$4</f>
        <v>71000</v>
      </c>
      <c r="V94" s="236">
        <f>'[2]8.Doprava'!$I$4</f>
        <v>0</v>
      </c>
      <c r="W94" s="211">
        <f>'[2]8.Doprava'!$J$4</f>
        <v>0</v>
      </c>
    </row>
    <row r="95" spans="1:23" ht="15.75" x14ac:dyDescent="0.25">
      <c r="A95" s="84"/>
      <c r="B95" s="231" t="s">
        <v>263</v>
      </c>
      <c r="C95" s="222" t="s">
        <v>264</v>
      </c>
      <c r="D95" s="208" t="e">
        <f>SUM(D96:D96)</f>
        <v>#REF!</v>
      </c>
      <c r="E95" s="209">
        <f>SUM(E96:E96)</f>
        <v>260</v>
      </c>
      <c r="F95" s="209" t="e">
        <f>SUM(F96:F96)</f>
        <v>#REF!</v>
      </c>
      <c r="G95" s="210" t="e">
        <f>SUM(G96:G96)</f>
        <v>#REF!</v>
      </c>
      <c r="H95" s="208">
        <f t="shared" ref="H95:W95" si="43">SUM(H96)</f>
        <v>0</v>
      </c>
      <c r="I95" s="209">
        <f t="shared" si="43"/>
        <v>0</v>
      </c>
      <c r="J95" s="209">
        <f t="shared" si="43"/>
        <v>0</v>
      </c>
      <c r="K95" s="211">
        <f t="shared" si="43"/>
        <v>0</v>
      </c>
      <c r="L95" s="212" t="e">
        <f>SUM(M95:O95)</f>
        <v>#REF!</v>
      </c>
      <c r="M95" s="209" t="e">
        <f t="shared" si="43"/>
        <v>#REF!</v>
      </c>
      <c r="N95" s="209" t="e">
        <f t="shared" si="43"/>
        <v>#REF!</v>
      </c>
      <c r="O95" s="211" t="e">
        <f t="shared" si="43"/>
        <v>#REF!</v>
      </c>
      <c r="P95" s="256">
        <v>0</v>
      </c>
      <c r="Q95" s="257">
        <v>0</v>
      </c>
      <c r="R95" s="257">
        <v>0</v>
      </c>
      <c r="S95" s="258">
        <v>0</v>
      </c>
      <c r="T95" s="212">
        <f t="shared" si="43"/>
        <v>2850</v>
      </c>
      <c r="U95" s="209">
        <f t="shared" si="43"/>
        <v>2850</v>
      </c>
      <c r="V95" s="209">
        <f t="shared" si="43"/>
        <v>0</v>
      </c>
      <c r="W95" s="211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'[2]8.Doprava'!#REF!</f>
        <v>#REF!</v>
      </c>
      <c r="G96" s="104" t="e">
        <f>'[2]8.Doprava'!#REF!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'[2]8.Doprava'!#REF!</f>
        <v>#REF!</v>
      </c>
      <c r="N96" s="103" t="e">
        <f>'[2]8.Doprava'!#REF!</f>
        <v>#REF!</v>
      </c>
      <c r="O96" s="113" t="e">
        <f>'[2]8.Doprava'!#REF!</f>
        <v>#REF!</v>
      </c>
      <c r="P96" s="266">
        <v>0</v>
      </c>
      <c r="Q96" s="274">
        <v>0</v>
      </c>
      <c r="R96" s="274">
        <v>0</v>
      </c>
      <c r="S96" s="275">
        <v>0</v>
      </c>
      <c r="T96" s="112">
        <f>SUM(U96:W96)</f>
        <v>2850</v>
      </c>
      <c r="U96" s="103">
        <f>'[2]8.Doprava'!$H$7</f>
        <v>2850</v>
      </c>
      <c r="V96" s="103">
        <f>'[2]8.Doprava'!$I$7</f>
        <v>0</v>
      </c>
      <c r="W96" s="113">
        <f>'[2]8.Doprava'!$J$7</f>
        <v>0</v>
      </c>
    </row>
    <row r="97" spans="1:23" s="82" customFormat="1" ht="14.25" x14ac:dyDescent="0.2">
      <c r="B97" s="190" t="s">
        <v>266</v>
      </c>
      <c r="C97" s="191"/>
      <c r="D97" s="185" t="e">
        <f t="shared" ref="D97:W97" si="44">D98+D99+D107+D114+D117+D118+D119</f>
        <v>#REF!</v>
      </c>
      <c r="E97" s="186" t="e">
        <f t="shared" si="44"/>
        <v>#REF!</v>
      </c>
      <c r="F97" s="186" t="e">
        <f t="shared" si="44"/>
        <v>#REF!</v>
      </c>
      <c r="G97" s="187" t="e">
        <f t="shared" si="44"/>
        <v>#REF!</v>
      </c>
      <c r="H97" s="185">
        <f t="shared" si="44"/>
        <v>5702025.9800000004</v>
      </c>
      <c r="I97" s="186">
        <f t="shared" si="44"/>
        <v>5290112.9800000004</v>
      </c>
      <c r="J97" s="186">
        <f t="shared" si="44"/>
        <v>411913</v>
      </c>
      <c r="K97" s="188">
        <f t="shared" si="44"/>
        <v>0</v>
      </c>
      <c r="L97" s="189" t="e">
        <f t="shared" si="44"/>
        <v>#REF!</v>
      </c>
      <c r="M97" s="186" t="e">
        <f t="shared" si="44"/>
        <v>#REF!</v>
      </c>
      <c r="N97" s="186" t="e">
        <f t="shared" si="44"/>
        <v>#REF!</v>
      </c>
      <c r="O97" s="188" t="e">
        <f t="shared" si="44"/>
        <v>#REF!</v>
      </c>
      <c r="P97" s="264">
        <v>5603561.3399999999</v>
      </c>
      <c r="Q97" s="265">
        <v>5352051.54</v>
      </c>
      <c r="R97" s="265">
        <v>19924.32</v>
      </c>
      <c r="S97" s="269">
        <v>231585.48</v>
      </c>
      <c r="T97" s="189" t="e">
        <f t="shared" si="44"/>
        <v>#REF!</v>
      </c>
      <c r="U97" s="186" t="e">
        <f t="shared" si="44"/>
        <v>#REF!</v>
      </c>
      <c r="V97" s="186" t="e">
        <f t="shared" si="44"/>
        <v>#REF!</v>
      </c>
      <c r="W97" s="188" t="e">
        <f t="shared" si="44"/>
        <v>#REF!</v>
      </c>
    </row>
    <row r="98" spans="1:23" ht="16.5" x14ac:dyDescent="0.3">
      <c r="A98" s="84"/>
      <c r="B98" s="231" t="s">
        <v>267</v>
      </c>
      <c r="C98" s="227" t="s">
        <v>268</v>
      </c>
      <c r="D98" s="208" t="e">
        <f>SUM(E98:G98)</f>
        <v>#REF!</v>
      </c>
      <c r="E98" s="209">
        <v>38985</v>
      </c>
      <c r="F98" s="209" t="e">
        <f>'[2]9. Vzdelávanie'!#REF!</f>
        <v>#REF!</v>
      </c>
      <c r="G98" s="210" t="e">
        <f>'[2]9. Vzdelávanie'!#REF!</f>
        <v>#REF!</v>
      </c>
      <c r="H98" s="208">
        <f>SUM(I98:K98)</f>
        <v>63657</v>
      </c>
      <c r="I98" s="209">
        <v>63657</v>
      </c>
      <c r="J98" s="209">
        <v>0</v>
      </c>
      <c r="K98" s="211">
        <v>0</v>
      </c>
      <c r="L98" s="212" t="e">
        <f>SUM(M98:O98)</f>
        <v>#REF!</v>
      </c>
      <c r="M98" s="209" t="e">
        <f>'[2]9. Vzdelávanie'!#REF!</f>
        <v>#REF!</v>
      </c>
      <c r="N98" s="209" t="e">
        <f>'[2]9. Vzdelávanie'!#REF!</f>
        <v>#REF!</v>
      </c>
      <c r="O98" s="211" t="e">
        <f>'[2]9. Vzdelávanie'!#REF!</f>
        <v>#REF!</v>
      </c>
      <c r="P98" s="256">
        <v>2198.3000000000002</v>
      </c>
      <c r="Q98" s="257">
        <v>2198.3000000000002</v>
      </c>
      <c r="R98" s="257">
        <v>0</v>
      </c>
      <c r="S98" s="258">
        <v>0</v>
      </c>
      <c r="T98" s="212">
        <f>SUM(U98:W98)</f>
        <v>4292</v>
      </c>
      <c r="U98" s="209">
        <f>'[2]9. Vzdelávanie'!$H$4</f>
        <v>4292</v>
      </c>
      <c r="V98" s="209">
        <f>'[2]9. Vzdelávanie'!$I$4</f>
        <v>0</v>
      </c>
      <c r="W98" s="211">
        <f>'[2]9. Vzdelávanie'!$J$4</f>
        <v>0</v>
      </c>
    </row>
    <row r="99" spans="1:23" ht="15.75" x14ac:dyDescent="0.25">
      <c r="A99" s="84"/>
      <c r="B99" s="231" t="s">
        <v>269</v>
      </c>
      <c r="C99" s="222" t="s">
        <v>270</v>
      </c>
      <c r="D99" s="208" t="e">
        <f t="shared" ref="D99:W99" si="45">SUM(D100:D106)</f>
        <v>#REF!</v>
      </c>
      <c r="E99" s="209" t="e">
        <f t="shared" si="45"/>
        <v>#REF!</v>
      </c>
      <c r="F99" s="209" t="e">
        <f t="shared" si="45"/>
        <v>#REF!</v>
      </c>
      <c r="G99" s="210" t="e">
        <f t="shared" si="45"/>
        <v>#REF!</v>
      </c>
      <c r="H99" s="208">
        <f t="shared" si="45"/>
        <v>1549169</v>
      </c>
      <c r="I99" s="209">
        <f t="shared" si="45"/>
        <v>1139518</v>
      </c>
      <c r="J99" s="209">
        <f t="shared" si="45"/>
        <v>409651</v>
      </c>
      <c r="K99" s="211">
        <f t="shared" si="45"/>
        <v>0</v>
      </c>
      <c r="L99" s="212" t="e">
        <f t="shared" si="45"/>
        <v>#REF!</v>
      </c>
      <c r="M99" s="209" t="e">
        <f t="shared" si="45"/>
        <v>#REF!</v>
      </c>
      <c r="N99" s="209" t="e">
        <f t="shared" si="45"/>
        <v>#REF!</v>
      </c>
      <c r="O99" s="211" t="e">
        <f t="shared" si="45"/>
        <v>#REF!</v>
      </c>
      <c r="P99" s="256">
        <v>1169183</v>
      </c>
      <c r="Q99" s="257">
        <v>1169183</v>
      </c>
      <c r="R99" s="257">
        <v>0</v>
      </c>
      <c r="S99" s="258">
        <v>0</v>
      </c>
      <c r="T99" s="212" t="e">
        <f t="shared" si="45"/>
        <v>#REF!</v>
      </c>
      <c r="U99" s="209" t="e">
        <f t="shared" si="45"/>
        <v>#REF!</v>
      </c>
      <c r="V99" s="209" t="e">
        <f t="shared" si="45"/>
        <v>#REF!</v>
      </c>
      <c r="W99" s="211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'[2]9. Vzdelávanie'!#REF!</f>
        <v>#REF!</v>
      </c>
      <c r="G100" s="95" t="e">
        <f>'[2]9.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'[2]9. Vzdelávanie'!#REF!</f>
        <v>#REF!</v>
      </c>
      <c r="N100" s="94" t="e">
        <f>'[2]9. Vzdelávanie'!#REF!</f>
        <v>#REF!</v>
      </c>
      <c r="O100" s="96" t="e">
        <f>'[2]9. Vzdelávanie'!#REF!</f>
        <v>#REF!</v>
      </c>
      <c r="P100" s="256">
        <v>135961</v>
      </c>
      <c r="Q100" s="259">
        <v>135961</v>
      </c>
      <c r="R100" s="259">
        <v>0</v>
      </c>
      <c r="S100" s="260">
        <v>0</v>
      </c>
      <c r="T100" s="97" t="e">
        <f t="shared" ref="T100:T106" si="49">SUM(U100:W100)</f>
        <v>#REF!</v>
      </c>
      <c r="U100" s="94">
        <f>'[1]9. Vzdelávanie'!$H$9</f>
        <v>0</v>
      </c>
      <c r="V100" s="94" t="e">
        <f>'[2]9. Vzdelávanie'!$I$33</f>
        <v>#REF!</v>
      </c>
      <c r="W100" s="96" t="e">
        <f>'[2]9.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'[2]9. Vzdelávanie'!#REF!</f>
        <v>#REF!</v>
      </c>
      <c r="G101" s="95" t="e">
        <f>'[2]9.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'[2]9. Vzdelávanie'!#REF!</f>
        <v>#REF!</v>
      </c>
      <c r="N101" s="94" t="e">
        <f>'[2]9. Vzdelávanie'!#REF!</f>
        <v>#REF!</v>
      </c>
      <c r="O101" s="96" t="e">
        <f>'[2]9. Vzdelávanie'!#REF!</f>
        <v>#REF!</v>
      </c>
      <c r="P101" s="256">
        <v>272978</v>
      </c>
      <c r="Q101" s="259">
        <v>272978</v>
      </c>
      <c r="R101" s="259">
        <v>0</v>
      </c>
      <c r="S101" s="260">
        <v>0</v>
      </c>
      <c r="T101" s="97" t="e">
        <f t="shared" si="49"/>
        <v>#REF!</v>
      </c>
      <c r="U101" s="94">
        <f>'[1]9. Vzdelávanie'!$H$18</f>
        <v>-11843</v>
      </c>
      <c r="V101" s="94" t="e">
        <f>'[2]9. Vzdelávanie'!$I$34</f>
        <v>#REF!</v>
      </c>
      <c r="W101" s="96" t="e">
        <f>'[2]9.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'[2]9.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'[2]9. Vzdelávanie'!#REF!</f>
        <v>#REF!</v>
      </c>
      <c r="N102" s="94" t="e">
        <f>'[2]9. Vzdelávanie'!#REF!</f>
        <v>#REF!</v>
      </c>
      <c r="O102" s="96" t="e">
        <f>'[2]9. Vzdelávanie'!#REF!</f>
        <v>#REF!</v>
      </c>
      <c r="P102" s="256">
        <v>284315</v>
      </c>
      <c r="Q102" s="259">
        <v>284315</v>
      </c>
      <c r="R102" s="259">
        <v>0</v>
      </c>
      <c r="S102" s="260">
        <v>0</v>
      </c>
      <c r="T102" s="97">
        <f t="shared" si="49"/>
        <v>-2436</v>
      </c>
      <c r="U102" s="94">
        <f>'[1]9. Vzdelávanie'!$H$19</f>
        <v>-2436</v>
      </c>
      <c r="V102" s="94">
        <f>'[2]9. Vzdelávanie'!$I$35</f>
        <v>0</v>
      </c>
      <c r="W102" s="96">
        <f>'[2]9.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'[2]9. Vzdelávanie'!#REF!</f>
        <v>#REF!</v>
      </c>
      <c r="F103" s="94" t="e">
        <f>'[2]9. Vzdelávanie'!#REF!</f>
        <v>#REF!</v>
      </c>
      <c r="G103" s="95" t="e">
        <f>'[2]9.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'[2]9. Vzdelávanie'!#REF!</f>
        <v>#REF!</v>
      </c>
      <c r="N103" s="94" t="e">
        <f>'[2]9. Vzdelávanie'!#REF!</f>
        <v>#REF!</v>
      </c>
      <c r="O103" s="96" t="e">
        <f>'[2]9. Vzdelávanie'!#REF!</f>
        <v>#REF!</v>
      </c>
      <c r="P103" s="256">
        <v>0</v>
      </c>
      <c r="Q103" s="259">
        <v>0</v>
      </c>
      <c r="R103" s="259">
        <v>0</v>
      </c>
      <c r="S103" s="260">
        <v>0</v>
      </c>
      <c r="T103" s="97" t="e">
        <f t="shared" si="49"/>
        <v>#REF!</v>
      </c>
      <c r="U103" s="94">
        <f>'[2]9. Vzdelávanie'!$H$38</f>
        <v>0</v>
      </c>
      <c r="V103" s="94">
        <f>'[2]9. Vzdelávanie'!$I$38</f>
        <v>0</v>
      </c>
      <c r="W103" s="96" t="e">
        <f>'[2]9.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'[2]9. Vzdelávanie'!#REF!</f>
        <v>#REF!</v>
      </c>
      <c r="G104" s="95" t="e">
        <f>'[2]9.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'[2]9. Vzdelávanie'!#REF!</f>
        <v>#REF!</v>
      </c>
      <c r="N104" s="94" t="e">
        <f>'[2]9. Vzdelávanie'!#REF!</f>
        <v>#REF!</v>
      </c>
      <c r="O104" s="96" t="e">
        <f>'[2]9. Vzdelávanie'!#REF!</f>
        <v>#REF!</v>
      </c>
      <c r="P104" s="256">
        <v>179348</v>
      </c>
      <c r="Q104" s="259">
        <v>179348</v>
      </c>
      <c r="R104" s="259">
        <v>0</v>
      </c>
      <c r="S104" s="260">
        <v>0</v>
      </c>
      <c r="T104" s="97" t="e">
        <f t="shared" si="49"/>
        <v>#REF!</v>
      </c>
      <c r="U104" s="94" t="e">
        <f>'[1]9. Vzdelávanie'!#REF!</f>
        <v>#REF!</v>
      </c>
      <c r="V104" s="94" t="e">
        <f>'[2]9. Vzdelávanie'!$I$39</f>
        <v>#REF!</v>
      </c>
      <c r="W104" s="96" t="e">
        <f>'[2]9.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'[2]9.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'[2]9. Vzdelávanie'!#REF!</f>
        <v>#REF!</v>
      </c>
      <c r="N105" s="94" t="e">
        <f>'[2]9. Vzdelávanie'!#REF!</f>
        <v>#REF!</v>
      </c>
      <c r="O105" s="96" t="e">
        <f>'[2]9. Vzdelávanie'!#REF!</f>
        <v>#REF!</v>
      </c>
      <c r="P105" s="256">
        <v>169555</v>
      </c>
      <c r="Q105" s="259">
        <v>169555</v>
      </c>
      <c r="R105" s="259">
        <v>0</v>
      </c>
      <c r="S105" s="260">
        <v>0</v>
      </c>
      <c r="T105" s="97">
        <f t="shared" si="49"/>
        <v>-6699</v>
      </c>
      <c r="U105" s="94">
        <f>'[1]9. Vzdelávanie'!$H$22</f>
        <v>-6699</v>
      </c>
      <c r="V105" s="94">
        <f>'[2]9. Vzdelávanie'!$I$40</f>
        <v>0</v>
      </c>
      <c r="W105" s="96">
        <f>'[2]9.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'[2]9.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'[2]9. Vzdelávanie'!#REF!</f>
        <v>#REF!</v>
      </c>
      <c r="N106" s="94" t="e">
        <f>'[2]9. Vzdelávanie'!#REF!</f>
        <v>#REF!</v>
      </c>
      <c r="O106" s="96" t="e">
        <f>'[2]9. Vzdelávanie'!#REF!</f>
        <v>#REF!</v>
      </c>
      <c r="P106" s="256">
        <v>127026</v>
      </c>
      <c r="Q106" s="259">
        <v>127026</v>
      </c>
      <c r="R106" s="259">
        <v>0</v>
      </c>
      <c r="S106" s="260">
        <v>0</v>
      </c>
      <c r="T106" s="97" t="e">
        <f t="shared" si="49"/>
        <v>#REF!</v>
      </c>
      <c r="U106" s="94" t="e">
        <f>'[1]9. Vzdelávanie'!#REF!</f>
        <v>#REF!</v>
      </c>
      <c r="V106" s="94" t="e">
        <f>'[2]9. Vzdelávanie'!$I$43</f>
        <v>#REF!</v>
      </c>
      <c r="W106" s="96" t="e">
        <f>'[2]9. Vzdelávanie'!$J$43</f>
        <v>#REF!</v>
      </c>
    </row>
    <row r="107" spans="1:23" ht="15.75" x14ac:dyDescent="0.25">
      <c r="A107" s="84"/>
      <c r="B107" s="231" t="s">
        <v>278</v>
      </c>
      <c r="C107" s="222" t="s">
        <v>279</v>
      </c>
      <c r="D107" s="208" t="e">
        <f t="shared" ref="D107:W107" si="50">SUM(D108:D113)</f>
        <v>#REF!</v>
      </c>
      <c r="E107" s="209">
        <f t="shared" si="50"/>
        <v>3234702</v>
      </c>
      <c r="F107" s="209" t="e">
        <f t="shared" si="50"/>
        <v>#REF!</v>
      </c>
      <c r="G107" s="210" t="e">
        <f t="shared" si="50"/>
        <v>#REF!</v>
      </c>
      <c r="H107" s="208">
        <f t="shared" si="50"/>
        <v>3200175</v>
      </c>
      <c r="I107" s="209">
        <f t="shared" si="50"/>
        <v>3198395</v>
      </c>
      <c r="J107" s="209">
        <f t="shared" si="50"/>
        <v>1780</v>
      </c>
      <c r="K107" s="211">
        <f t="shared" si="50"/>
        <v>0</v>
      </c>
      <c r="L107" s="212" t="e">
        <f t="shared" si="50"/>
        <v>#REF!</v>
      </c>
      <c r="M107" s="209" t="e">
        <f t="shared" si="50"/>
        <v>#REF!</v>
      </c>
      <c r="N107" s="209" t="e">
        <f t="shared" si="50"/>
        <v>#REF!</v>
      </c>
      <c r="O107" s="211" t="e">
        <f t="shared" si="50"/>
        <v>#REF!</v>
      </c>
      <c r="P107" s="256">
        <v>3506810.61</v>
      </c>
      <c r="Q107" s="257">
        <v>3255300.81</v>
      </c>
      <c r="R107" s="257">
        <v>19924.32</v>
      </c>
      <c r="S107" s="258">
        <v>231585.48</v>
      </c>
      <c r="T107" s="212" t="e">
        <f t="shared" si="50"/>
        <v>#REF!</v>
      </c>
      <c r="U107" s="209" t="e">
        <f t="shared" si="50"/>
        <v>#REF!</v>
      </c>
      <c r="V107" s="209" t="e">
        <f t="shared" si="50"/>
        <v>#REF!</v>
      </c>
      <c r="W107" s="211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'[2]9. Vzdelávanie'!#REF!</f>
        <v>#REF!</v>
      </c>
      <c r="G108" s="95" t="e">
        <f>'[2]9.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'[2]9. Vzdelávanie'!#REF!</f>
        <v>#REF!</v>
      </c>
      <c r="N108" s="94" t="e">
        <f>'[2]9. Vzdelávanie'!#REF!</f>
        <v>#REF!</v>
      </c>
      <c r="O108" s="96" t="e">
        <f>'[2]9. Vzdelávanie'!#REF!</f>
        <v>#REF!</v>
      </c>
      <c r="P108" s="256">
        <v>282259</v>
      </c>
      <c r="Q108" s="259">
        <v>282259</v>
      </c>
      <c r="R108" s="259">
        <v>0</v>
      </c>
      <c r="S108" s="260">
        <v>0</v>
      </c>
      <c r="T108" s="97" t="e">
        <f t="shared" ref="T108:T113" si="54">SUM(U108:W108)</f>
        <v>#REF!</v>
      </c>
      <c r="U108" s="94">
        <f>'[1]9. Vzdelávanie'!$H$25</f>
        <v>920</v>
      </c>
      <c r="V108" s="94" t="e">
        <f>'[2]9. Vzdelávanie'!$I$46</f>
        <v>#REF!</v>
      </c>
      <c r="W108" s="96" t="e">
        <f>'[2]9.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'[2]9.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'[2]9. Vzdelávanie'!#REF!</f>
        <v>#REF!</v>
      </c>
      <c r="N109" s="94" t="e">
        <f>'[2]9. Vzdelávanie'!#REF!</f>
        <v>#REF!</v>
      </c>
      <c r="O109" s="96" t="e">
        <f>'[2]9. Vzdelávanie'!#REF!</f>
        <v>#REF!</v>
      </c>
      <c r="P109" s="256">
        <v>546122</v>
      </c>
      <c r="Q109" s="259">
        <v>546122</v>
      </c>
      <c r="R109" s="259">
        <v>0</v>
      </c>
      <c r="S109" s="260">
        <v>0</v>
      </c>
      <c r="T109" s="97" t="e">
        <f t="shared" si="54"/>
        <v>#REF!</v>
      </c>
      <c r="U109" s="94">
        <f>'[1]9. Vzdelávanie'!$H$26</f>
        <v>13520</v>
      </c>
      <c r="V109" s="94" t="e">
        <f>'[2]9. Vzdelávanie'!$I$47</f>
        <v>#REF!</v>
      </c>
      <c r="W109" s="96" t="e">
        <f>'[2]9.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'[2]9. Vzdelávanie'!#REF!</f>
        <v>#REF!</v>
      </c>
      <c r="G110" s="95" t="e">
        <f>'[2]9.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'[2]9. Vzdelávanie'!#REF!</f>
        <v>#REF!</v>
      </c>
      <c r="N110" s="94" t="e">
        <f>'[2]9. Vzdelávanie'!#REF!</f>
        <v>#REF!</v>
      </c>
      <c r="O110" s="96" t="e">
        <f>'[2]9. Vzdelávanie'!#REF!</f>
        <v>#REF!</v>
      </c>
      <c r="P110" s="256">
        <v>1151774.29</v>
      </c>
      <c r="Q110" s="259">
        <v>920188.81</v>
      </c>
      <c r="R110" s="259">
        <v>0</v>
      </c>
      <c r="S110" s="278">
        <v>231585.48</v>
      </c>
      <c r="T110" s="97">
        <f t="shared" si="54"/>
        <v>370240</v>
      </c>
      <c r="U110" s="94">
        <f>'[1]9. Vzdelávanie'!$H$27</f>
        <v>138654</v>
      </c>
      <c r="V110" s="94">
        <f>'[2]9. Vzdelávanie'!$I$48</f>
        <v>0</v>
      </c>
      <c r="W110" s="96">
        <f>'[2]9.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'[2]9.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'[2]9. Vzdelávanie'!#REF!</f>
        <v>#REF!</v>
      </c>
      <c r="N111" s="94" t="e">
        <f>'[2]9. Vzdelávanie'!#REF!</f>
        <v>#REF!</v>
      </c>
      <c r="O111" s="96" t="e">
        <f>'[2]9. Vzdelávanie'!#REF!</f>
        <v>#REF!</v>
      </c>
      <c r="P111" s="256">
        <v>606541</v>
      </c>
      <c r="Q111" s="259">
        <v>606541</v>
      </c>
      <c r="R111" s="259">
        <v>0</v>
      </c>
      <c r="S111" s="260">
        <v>0</v>
      </c>
      <c r="T111" s="97" t="e">
        <f t="shared" si="54"/>
        <v>#REF!</v>
      </c>
      <c r="U111" s="94" t="e">
        <f>'[1]9. Vzdelávanie'!#REF!</f>
        <v>#REF!</v>
      </c>
      <c r="V111" s="94" t="e">
        <f>'[2]9. Vzdelávanie'!$I$53</f>
        <v>#REF!</v>
      </c>
      <c r="W111" s="96" t="e">
        <f>'[2]9.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'[2]9. Vzdelávanie'!#REF!</f>
        <v>#REF!</v>
      </c>
      <c r="G112" s="95" t="e">
        <f>'[2]9.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'[2]9. Vzdelávanie'!#REF!</f>
        <v>#REF!</v>
      </c>
      <c r="N112" s="94" t="e">
        <f>'[2]9. Vzdelávanie'!#REF!</f>
        <v>#REF!</v>
      </c>
      <c r="O112" s="96" t="e">
        <f>'[2]9. Vzdelávanie'!#REF!</f>
        <v>#REF!</v>
      </c>
      <c r="P112" s="256">
        <v>576050</v>
      </c>
      <c r="Q112" s="259">
        <v>576050</v>
      </c>
      <c r="R112" s="259">
        <v>0</v>
      </c>
      <c r="S112" s="260">
        <v>0</v>
      </c>
      <c r="T112" s="97" t="e">
        <f t="shared" si="54"/>
        <v>#REF!</v>
      </c>
      <c r="U112" s="94" t="e">
        <f>'[1]9. Vzdelávanie'!#REF!</f>
        <v>#REF!</v>
      </c>
      <c r="V112" s="94">
        <f>'[2]9. Vzdelávanie'!$I$54</f>
        <v>4320</v>
      </c>
      <c r="W112" s="96" t="e">
        <f>'[2]9.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'[2]9. Vzdelávanie'!#REF!</f>
        <v>#REF!</v>
      </c>
      <c r="G113" s="95" t="e">
        <f>'[2]9.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'[2]9. Vzdelávanie'!#REF!</f>
        <v>#REF!</v>
      </c>
      <c r="N113" s="94" t="e">
        <f>'[2]9. Vzdelávanie'!#REF!</f>
        <v>#REF!</v>
      </c>
      <c r="O113" s="96" t="e">
        <f>'[2]9. Vzdelávanie'!#REF!</f>
        <v>#REF!</v>
      </c>
      <c r="P113" s="256">
        <v>344064.32</v>
      </c>
      <c r="Q113" s="259">
        <v>324140</v>
      </c>
      <c r="R113" s="279">
        <v>19924.32</v>
      </c>
      <c r="S113" s="260">
        <v>0</v>
      </c>
      <c r="T113" s="97" t="e">
        <f t="shared" si="54"/>
        <v>#REF!</v>
      </c>
      <c r="U113" s="94" t="e">
        <f>'[1]9. Vzdelávanie'!#REF!</f>
        <v>#REF!</v>
      </c>
      <c r="V113" s="94" t="e">
        <f>'[1]9. Vzdelávanie'!#REF!</f>
        <v>#REF!</v>
      </c>
      <c r="W113" s="96">
        <f>'[2]9. Vzdelávanie'!$J$55</f>
        <v>0</v>
      </c>
    </row>
    <row r="114" spans="1:23" ht="15.75" x14ac:dyDescent="0.25">
      <c r="A114" s="108"/>
      <c r="B114" s="231" t="s">
        <v>286</v>
      </c>
      <c r="C114" s="222" t="s">
        <v>287</v>
      </c>
      <c r="D114" s="208" t="e">
        <f t="shared" ref="D114:W114" si="55">SUM(D115:D116)</f>
        <v>#REF!</v>
      </c>
      <c r="E114" s="209">
        <f t="shared" si="55"/>
        <v>546333</v>
      </c>
      <c r="F114" s="209" t="e">
        <f t="shared" si="55"/>
        <v>#REF!</v>
      </c>
      <c r="G114" s="210" t="e">
        <f t="shared" si="55"/>
        <v>#REF!</v>
      </c>
      <c r="H114" s="208">
        <f t="shared" si="55"/>
        <v>538949</v>
      </c>
      <c r="I114" s="209">
        <f t="shared" si="55"/>
        <v>538949</v>
      </c>
      <c r="J114" s="209">
        <f t="shared" si="55"/>
        <v>0</v>
      </c>
      <c r="K114" s="211">
        <f t="shared" si="55"/>
        <v>0</v>
      </c>
      <c r="L114" s="212" t="e">
        <f t="shared" si="55"/>
        <v>#REF!</v>
      </c>
      <c r="M114" s="209" t="e">
        <f t="shared" si="55"/>
        <v>#REF!</v>
      </c>
      <c r="N114" s="209" t="e">
        <f t="shared" si="55"/>
        <v>#REF!</v>
      </c>
      <c r="O114" s="211" t="e">
        <f t="shared" si="55"/>
        <v>#REF!</v>
      </c>
      <c r="P114" s="256">
        <v>566109</v>
      </c>
      <c r="Q114" s="257">
        <v>566109</v>
      </c>
      <c r="R114" s="257">
        <v>0</v>
      </c>
      <c r="S114" s="258">
        <v>0</v>
      </c>
      <c r="T114" s="212" t="e">
        <f t="shared" si="55"/>
        <v>#REF!</v>
      </c>
      <c r="U114" s="209" t="e">
        <f t="shared" si="55"/>
        <v>#REF!</v>
      </c>
      <c r="V114" s="209" t="e">
        <f t="shared" si="55"/>
        <v>#REF!</v>
      </c>
      <c r="W114" s="211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'[2]9. Vzdelávanie'!#REF!</f>
        <v>#REF!</v>
      </c>
      <c r="G115" s="95" t="e">
        <f>'[2]9.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'[2]9. Vzdelávanie'!#REF!</f>
        <v>#REF!</v>
      </c>
      <c r="N115" s="94" t="e">
        <f>'[2]9. Vzdelávanie'!#REF!</f>
        <v>#REF!</v>
      </c>
      <c r="O115" s="96" t="e">
        <f>'[2]9. Vzdelávanie'!#REF!</f>
        <v>#REF!</v>
      </c>
      <c r="P115" s="256">
        <v>318002</v>
      </c>
      <c r="Q115" s="259">
        <v>318002</v>
      </c>
      <c r="R115" s="259">
        <v>0</v>
      </c>
      <c r="S115" s="260">
        <v>0</v>
      </c>
      <c r="T115" s="97" t="e">
        <f>SUM(U115:W115)</f>
        <v>#REF!</v>
      </c>
      <c r="U115" s="94">
        <f>'[1]9. Vzdelávanie'!$H$34</f>
        <v>20498</v>
      </c>
      <c r="V115" s="94" t="e">
        <f>'[2]9. Vzdelávanie'!$I$59</f>
        <v>#REF!</v>
      </c>
      <c r="W115" s="96" t="e">
        <f>'[2]9.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'[2]9. Vzdelávanie'!#REF!</f>
        <v>#REF!</v>
      </c>
      <c r="G116" s="95" t="e">
        <f>'[2]9.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'[2]9. Vzdelávanie'!#REF!</f>
        <v>#REF!</v>
      </c>
      <c r="N116" s="94" t="e">
        <f>'[2]9. Vzdelávanie'!#REF!</f>
        <v>#REF!</v>
      </c>
      <c r="O116" s="96" t="e">
        <f>'[2]9. Vzdelávanie'!#REF!</f>
        <v>#REF!</v>
      </c>
      <c r="P116" s="256">
        <v>248107</v>
      </c>
      <c r="Q116" s="259">
        <v>248107</v>
      </c>
      <c r="R116" s="259">
        <v>0</v>
      </c>
      <c r="S116" s="260">
        <v>0</v>
      </c>
      <c r="T116" s="97" t="e">
        <f>SUM(U116:W116)</f>
        <v>#REF!</v>
      </c>
      <c r="U116" s="94" t="e">
        <f>'[1]9. Vzdelávanie'!#REF!</f>
        <v>#REF!</v>
      </c>
      <c r="V116" s="94" t="e">
        <f>'[2]9. Vzdelávanie'!$I$60</f>
        <v>#REF!</v>
      </c>
      <c r="W116" s="96" t="e">
        <f>'[2]9. Vzdelávanie'!$J$60</f>
        <v>#REF!</v>
      </c>
    </row>
    <row r="117" spans="1:23" ht="15.75" x14ac:dyDescent="0.25">
      <c r="A117" s="108"/>
      <c r="B117" s="237" t="s">
        <v>290</v>
      </c>
      <c r="C117" s="222" t="s">
        <v>291</v>
      </c>
      <c r="D117" s="208" t="e">
        <f>SUM(E117:G117)</f>
        <v>#REF!</v>
      </c>
      <c r="E117" s="209">
        <v>131871</v>
      </c>
      <c r="F117" s="209" t="e">
        <f>'[2]9. Vzdelávanie'!#REF!</f>
        <v>#REF!</v>
      </c>
      <c r="G117" s="210" t="e">
        <f>'[2]9. Vzdelávanie'!#REF!</f>
        <v>#REF!</v>
      </c>
      <c r="H117" s="208">
        <f>SUM(I117:K117)</f>
        <v>154105.49</v>
      </c>
      <c r="I117" s="209">
        <v>154105.49</v>
      </c>
      <c r="J117" s="209">
        <v>0</v>
      </c>
      <c r="K117" s="211">
        <v>0</v>
      </c>
      <c r="L117" s="212" t="e">
        <f>SUM(M117:O117)</f>
        <v>#REF!</v>
      </c>
      <c r="M117" s="209" t="e">
        <f>'[2]9. Vzdelávanie'!#REF!</f>
        <v>#REF!</v>
      </c>
      <c r="N117" s="209" t="e">
        <f>'[2]9. Vzdelávanie'!#REF!</f>
        <v>#REF!</v>
      </c>
      <c r="O117" s="211" t="e">
        <f>'[2]9. Vzdelávanie'!#REF!</f>
        <v>#REF!</v>
      </c>
      <c r="P117" s="256">
        <v>157758.09</v>
      </c>
      <c r="Q117" s="280">
        <v>157758.09</v>
      </c>
      <c r="R117" s="257">
        <v>0</v>
      </c>
      <c r="S117" s="258">
        <v>0</v>
      </c>
      <c r="T117" s="212">
        <f>SUM(U117:W117)</f>
        <v>212760</v>
      </c>
      <c r="U117" s="209">
        <f>'[2]9. Vzdelávanie'!$H$61</f>
        <v>212760</v>
      </c>
      <c r="V117" s="209">
        <f>'[2]9. Vzdelávanie'!$I$61</f>
        <v>0</v>
      </c>
      <c r="W117" s="211">
        <f>'[2]9. Vzdelávanie'!$J$61</f>
        <v>0</v>
      </c>
    </row>
    <row r="118" spans="1:23" ht="13.5" x14ac:dyDescent="0.25">
      <c r="A118" s="108"/>
      <c r="B118" s="237" t="s">
        <v>292</v>
      </c>
      <c r="C118" s="238" t="s">
        <v>293</v>
      </c>
      <c r="D118" s="208" t="e">
        <f>SUM(E118:G118)</f>
        <v>#REF!</v>
      </c>
      <c r="E118" s="209">
        <v>204439</v>
      </c>
      <c r="F118" s="209"/>
      <c r="G118" s="210" t="e">
        <f>'[2]9. Vzdelávanie'!#REF!</f>
        <v>#REF!</v>
      </c>
      <c r="H118" s="208">
        <f>SUM(I118:K118)</f>
        <v>195970.49</v>
      </c>
      <c r="I118" s="209">
        <v>195488.49</v>
      </c>
      <c r="J118" s="209">
        <v>482</v>
      </c>
      <c r="K118" s="211">
        <v>0</v>
      </c>
      <c r="L118" s="212" t="e">
        <f>SUM(M118:O118)</f>
        <v>#REF!</v>
      </c>
      <c r="M118" s="209" t="e">
        <f>'[2]9. Vzdelávanie'!#REF!</f>
        <v>#REF!</v>
      </c>
      <c r="N118" s="209" t="e">
        <f>'[2]9. Vzdelávanie'!#REF!</f>
        <v>#REF!</v>
      </c>
      <c r="O118" s="211" t="e">
        <f>'[2]9. Vzdelávanie'!#REF!</f>
        <v>#REF!</v>
      </c>
      <c r="P118" s="256">
        <v>201502.34</v>
      </c>
      <c r="Q118" s="280">
        <v>201502.34</v>
      </c>
      <c r="R118" s="257">
        <v>0</v>
      </c>
      <c r="S118" s="258">
        <v>0</v>
      </c>
      <c r="T118" s="212" t="e">
        <f>SUM(U118:W118)</f>
        <v>#REF!</v>
      </c>
      <c r="U118" s="209">
        <f>'[2]9. Vzdelávanie'!$H$72</f>
        <v>243590</v>
      </c>
      <c r="V118" s="209" t="e">
        <f>'[2]9. Vzdelávanie'!$I$72</f>
        <v>#REF!</v>
      </c>
      <c r="W118" s="211" t="e">
        <f>'[2]9. Vzdelávanie'!$J$72</f>
        <v>#REF!</v>
      </c>
    </row>
    <row r="119" spans="1:23" ht="14.25" thickBot="1" x14ac:dyDescent="0.3">
      <c r="A119" s="108"/>
      <c r="B119" s="239" t="s">
        <v>294</v>
      </c>
      <c r="C119" s="240" t="s">
        <v>295</v>
      </c>
      <c r="D119" s="216" t="e">
        <f>SUM(E119:G119)</f>
        <v>#REF!</v>
      </c>
      <c r="E119" s="217">
        <v>0</v>
      </c>
      <c r="F119" s="217" t="e">
        <f>'[2]9. Vzdelávanie'!#REF!</f>
        <v>#REF!</v>
      </c>
      <c r="G119" s="218" t="e">
        <f>'[2]9. Vzdelávanie'!#REF!</f>
        <v>#REF!</v>
      </c>
      <c r="H119" s="224">
        <v>0</v>
      </c>
      <c r="I119" s="219">
        <v>0</v>
      </c>
      <c r="J119" s="219">
        <v>0</v>
      </c>
      <c r="K119" s="220">
        <v>0</v>
      </c>
      <c r="L119" s="225" t="e">
        <f>SUM(M119:O119)</f>
        <v>#REF!</v>
      </c>
      <c r="M119" s="217" t="e">
        <f>'[2]9. Vzdelávanie'!#REF!</f>
        <v>#REF!</v>
      </c>
      <c r="N119" s="217" t="e">
        <f>'[2]9. Vzdelávanie'!#REF!</f>
        <v>#REF!</v>
      </c>
      <c r="O119" s="226" t="e">
        <f>'[2]9. Vzdelávanie'!#REF!</f>
        <v>#REF!</v>
      </c>
      <c r="P119" s="266">
        <v>0</v>
      </c>
      <c r="Q119" s="267">
        <v>0</v>
      </c>
      <c r="R119" s="267">
        <v>0</v>
      </c>
      <c r="S119" s="268">
        <v>0</v>
      </c>
      <c r="T119" s="212">
        <f>SUM(U119:W119)</f>
        <v>0</v>
      </c>
      <c r="U119" s="217">
        <f>'[2]9. Vzdelávanie'!$H$73</f>
        <v>0</v>
      </c>
      <c r="V119" s="217">
        <f>'[2]9. Vzdelávanie'!$I$73</f>
        <v>0</v>
      </c>
      <c r="W119" s="226">
        <f>'[2]9. Vzdelávanie'!$J$73</f>
        <v>0</v>
      </c>
    </row>
    <row r="120" spans="1:23" s="82" customFormat="1" ht="14.25" x14ac:dyDescent="0.2">
      <c r="A120" s="116"/>
      <c r="B120" s="190" t="s">
        <v>296</v>
      </c>
      <c r="C120" s="195"/>
      <c r="D120" s="185" t="e">
        <f t="shared" ref="D120:W120" si="56">D121+D122+D129</f>
        <v>#REF!</v>
      </c>
      <c r="E120" s="186">
        <f t="shared" si="56"/>
        <v>238491</v>
      </c>
      <c r="F120" s="186" t="e">
        <f t="shared" si="56"/>
        <v>#REF!</v>
      </c>
      <c r="G120" s="187" t="e">
        <f t="shared" si="56"/>
        <v>#REF!</v>
      </c>
      <c r="H120" s="185" t="e">
        <f t="shared" si="56"/>
        <v>#REF!</v>
      </c>
      <c r="I120" s="186">
        <f t="shared" si="56"/>
        <v>191345</v>
      </c>
      <c r="J120" s="186" t="e">
        <f t="shared" si="56"/>
        <v>#REF!</v>
      </c>
      <c r="K120" s="188">
        <f t="shared" si="56"/>
        <v>0</v>
      </c>
      <c r="L120" s="185" t="e">
        <f t="shared" si="56"/>
        <v>#REF!</v>
      </c>
      <c r="M120" s="186" t="e">
        <f t="shared" si="56"/>
        <v>#REF!</v>
      </c>
      <c r="N120" s="186" t="e">
        <f t="shared" si="56"/>
        <v>#REF!</v>
      </c>
      <c r="O120" s="188" t="e">
        <f t="shared" si="56"/>
        <v>#REF!</v>
      </c>
      <c r="P120" s="281">
        <v>773128.95</v>
      </c>
      <c r="Q120" s="265">
        <v>293226.87</v>
      </c>
      <c r="R120" s="265">
        <v>479902.08</v>
      </c>
      <c r="S120" s="269">
        <v>0</v>
      </c>
      <c r="T120" s="185" t="e">
        <f t="shared" si="56"/>
        <v>#REF!</v>
      </c>
      <c r="U120" s="186" t="e">
        <f t="shared" si="56"/>
        <v>#REF!</v>
      </c>
      <c r="V120" s="186" t="e">
        <f t="shared" si="56"/>
        <v>#REF!</v>
      </c>
      <c r="W120" s="188" t="e">
        <f t="shared" si="56"/>
        <v>#REF!</v>
      </c>
    </row>
    <row r="121" spans="1:23" ht="16.5" x14ac:dyDescent="0.3">
      <c r="A121" s="84"/>
      <c r="B121" s="231" t="s">
        <v>297</v>
      </c>
      <c r="C121" s="227" t="s">
        <v>298</v>
      </c>
      <c r="D121" s="208" t="e">
        <f>SUM(E121:G121)</f>
        <v>#REF!</v>
      </c>
      <c r="E121" s="209">
        <v>1794</v>
      </c>
      <c r="F121" s="209" t="e">
        <f>'[2]10. Šport'!#REF!</f>
        <v>#REF!</v>
      </c>
      <c r="G121" s="210" t="e">
        <f>'[2]10. Šport'!#REF!</f>
        <v>#REF!</v>
      </c>
      <c r="H121" s="208">
        <f>SUM(I121:K121)</f>
        <v>456</v>
      </c>
      <c r="I121" s="209">
        <v>456</v>
      </c>
      <c r="J121" s="209">
        <v>0</v>
      </c>
      <c r="K121" s="211">
        <v>0</v>
      </c>
      <c r="L121" s="208" t="e">
        <f>SUM(M121:O121)</f>
        <v>#REF!</v>
      </c>
      <c r="M121" s="209" t="e">
        <f>'[2]10. Šport'!#REF!</f>
        <v>#REF!</v>
      </c>
      <c r="N121" s="209" t="e">
        <f>'[2]10. Šport'!#REF!</f>
        <v>#REF!</v>
      </c>
      <c r="O121" s="211" t="e">
        <f>'[2]10. Šport'!#REF!</f>
        <v>#REF!</v>
      </c>
      <c r="P121" s="282">
        <v>242.5</v>
      </c>
      <c r="Q121" s="257">
        <v>242.5</v>
      </c>
      <c r="R121" s="257">
        <v>0</v>
      </c>
      <c r="S121" s="258">
        <v>0</v>
      </c>
      <c r="T121" s="208">
        <f>SUM(U121:W121)</f>
        <v>500</v>
      </c>
      <c r="U121" s="209">
        <f>'[2]10. Šport'!$H$4</f>
        <v>500</v>
      </c>
      <c r="V121" s="209">
        <f>'[2]10. Šport'!$I$4</f>
        <v>0</v>
      </c>
      <c r="W121" s="211">
        <f>'[2]10. Šport'!$J$4</f>
        <v>0</v>
      </c>
    </row>
    <row r="122" spans="1:23" ht="15.75" x14ac:dyDescent="0.25">
      <c r="A122" s="84"/>
      <c r="B122" s="231" t="s">
        <v>299</v>
      </c>
      <c r="C122" s="222" t="s">
        <v>300</v>
      </c>
      <c r="D122" s="208" t="e">
        <f t="shared" ref="D122:V122" si="57">SUM(D123:D127)</f>
        <v>#REF!</v>
      </c>
      <c r="E122" s="209">
        <f t="shared" si="57"/>
        <v>167023</v>
      </c>
      <c r="F122" s="209" t="e">
        <f t="shared" si="57"/>
        <v>#REF!</v>
      </c>
      <c r="G122" s="210" t="e">
        <f t="shared" si="57"/>
        <v>#REF!</v>
      </c>
      <c r="H122" s="208" t="e">
        <f t="shared" si="57"/>
        <v>#REF!</v>
      </c>
      <c r="I122" s="209">
        <f t="shared" si="57"/>
        <v>140889</v>
      </c>
      <c r="J122" s="209" t="e">
        <f t="shared" si="57"/>
        <v>#REF!</v>
      </c>
      <c r="K122" s="211">
        <f t="shared" si="57"/>
        <v>0</v>
      </c>
      <c r="L122" s="208" t="e">
        <f t="shared" si="57"/>
        <v>#REF!</v>
      </c>
      <c r="M122" s="209" t="e">
        <f t="shared" si="57"/>
        <v>#REF!</v>
      </c>
      <c r="N122" s="209" t="e">
        <f t="shared" si="57"/>
        <v>#REF!</v>
      </c>
      <c r="O122" s="211" t="e">
        <f t="shared" si="57"/>
        <v>#REF!</v>
      </c>
      <c r="P122" s="282">
        <v>722886.45</v>
      </c>
      <c r="Q122" s="257">
        <v>242984.37</v>
      </c>
      <c r="R122" s="257">
        <v>479902.08</v>
      </c>
      <c r="S122" s="258">
        <v>0</v>
      </c>
      <c r="T122" s="208">
        <f t="shared" si="57"/>
        <v>108844</v>
      </c>
      <c r="U122" s="209">
        <f>SUM(U123:U128)</f>
        <v>108844</v>
      </c>
      <c r="V122" s="209">
        <f t="shared" si="57"/>
        <v>0</v>
      </c>
      <c r="W122" s="211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'[2]10. Šport'!#REF!</f>
        <v>#REF!</v>
      </c>
      <c r="G123" s="95" t="e">
        <f>'[2]10.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'[2]10. Šport'!#REF!</f>
        <v>#REF!</v>
      </c>
      <c r="N123" s="94" t="e">
        <f>'[2]10. Šport'!#REF!</f>
        <v>#REF!</v>
      </c>
      <c r="O123" s="96" t="e">
        <f>'[2]10. Šport'!#REF!</f>
        <v>#REF!</v>
      </c>
      <c r="P123" s="282">
        <v>52074.76</v>
      </c>
      <c r="Q123" s="259">
        <v>52074.76</v>
      </c>
      <c r="R123" s="259">
        <v>0</v>
      </c>
      <c r="S123" s="260">
        <v>0</v>
      </c>
      <c r="T123" s="93">
        <f t="shared" ref="T123:T129" si="61">SUM(U123:W123)</f>
        <v>42170</v>
      </c>
      <c r="U123" s="94">
        <f>'[2]10. Šport'!$H$9</f>
        <v>42170</v>
      </c>
      <c r="V123" s="94">
        <f>'[2]10. Šport'!$I$9</f>
        <v>0</v>
      </c>
      <c r="W123" s="96">
        <f>'[2]10.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'[2]10. Šport'!#REF!</f>
        <v>#REF!</v>
      </c>
      <c r="H124" s="93" t="e">
        <f t="shared" si="59"/>
        <v>#REF!</v>
      </c>
      <c r="I124" s="94">
        <v>27121</v>
      </c>
      <c r="J124" s="94" t="e">
        <f>'[2]10. Šport'!#REF!</f>
        <v>#REF!</v>
      </c>
      <c r="K124" s="96">
        <v>0</v>
      </c>
      <c r="L124" s="93" t="e">
        <f t="shared" si="60"/>
        <v>#REF!</v>
      </c>
      <c r="M124" s="94" t="e">
        <f>'[2]10. Šport'!#REF!</f>
        <v>#REF!</v>
      </c>
      <c r="N124" s="94" t="e">
        <f>'[2]10. Šport'!#REF!</f>
        <v>#REF!</v>
      </c>
      <c r="O124" s="96" t="e">
        <f>'[2]10. Šport'!#REF!</f>
        <v>#REF!</v>
      </c>
      <c r="P124" s="282">
        <v>567083.27</v>
      </c>
      <c r="Q124" s="259">
        <v>87181.19</v>
      </c>
      <c r="R124" s="259">
        <v>479902.08</v>
      </c>
      <c r="S124" s="260">
        <v>0</v>
      </c>
      <c r="T124" s="93">
        <f t="shared" si="61"/>
        <v>45954</v>
      </c>
      <c r="U124" s="94">
        <f>'[2]10. Šport'!$H$23</f>
        <v>45954</v>
      </c>
      <c r="V124" s="94">
        <f>'[2]10. Šport'!$I$23</f>
        <v>0</v>
      </c>
      <c r="W124" s="96">
        <f>'[2]10.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'[2]10. Šport'!#REF!</f>
        <v>#REF!</v>
      </c>
      <c r="G125" s="95" t="e">
        <f>'[2]10.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'[2]10. Šport'!#REF!</f>
        <v>#REF!</v>
      </c>
      <c r="N125" s="94" t="e">
        <f>'[2]10. Šport'!#REF!</f>
        <v>#REF!</v>
      </c>
      <c r="O125" s="96" t="e">
        <f>'[2]10. Šport'!#REF!</f>
        <v>#REF!</v>
      </c>
      <c r="P125" s="282">
        <v>15001.11</v>
      </c>
      <c r="Q125" s="259">
        <v>15001.11</v>
      </c>
      <c r="R125" s="259">
        <v>0</v>
      </c>
      <c r="S125" s="260">
        <v>0</v>
      </c>
      <c r="T125" s="93">
        <f t="shared" si="61"/>
        <v>18820</v>
      </c>
      <c r="U125" s="94">
        <f>'[2]10. Šport'!$H$36</f>
        <v>18820</v>
      </c>
      <c r="V125" s="94">
        <f>'[2]10. Šport'!$I$36</f>
        <v>0</v>
      </c>
      <c r="W125" s="96">
        <f>'[2]10.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'[2]10. Šport'!#REF!</f>
        <v>#REF!</v>
      </c>
      <c r="G126" s="95" t="e">
        <f>'[2]10.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'[2]10. Šport'!#REF!</f>
        <v>#REF!</v>
      </c>
      <c r="N126" s="94" t="e">
        <f>'[2]10. Šport'!#REF!</f>
        <v>#REF!</v>
      </c>
      <c r="O126" s="96" t="e">
        <f>'[2]10. Šport'!#REF!</f>
        <v>#REF!</v>
      </c>
      <c r="P126" s="282">
        <v>85409.57</v>
      </c>
      <c r="Q126" s="259">
        <v>85409.57</v>
      </c>
      <c r="R126" s="259">
        <v>0</v>
      </c>
      <c r="S126" s="260">
        <v>0</v>
      </c>
      <c r="T126" s="93">
        <f t="shared" si="61"/>
        <v>0</v>
      </c>
      <c r="U126" s="94">
        <f>'[1]10. Šport'!$H$34</f>
        <v>0</v>
      </c>
      <c r="V126" s="94">
        <f>'[2]10. Šport'!$I$44</f>
        <v>0</v>
      </c>
      <c r="W126" s="96">
        <f>'[2]10.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'[2]10. Šport'!#REF!</f>
        <v>#REF!</v>
      </c>
      <c r="G127" s="95" t="e">
        <f>'[2]10.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'[2]10. Šport'!#REF!</f>
        <v>#REF!</v>
      </c>
      <c r="N127" s="94" t="e">
        <f>'[2]10. Šport'!#REF!</f>
        <v>#REF!</v>
      </c>
      <c r="O127" s="96" t="e">
        <f>'[2]10. Šport'!#REF!</f>
        <v>#REF!</v>
      </c>
      <c r="P127" s="282">
        <v>3317.74</v>
      </c>
      <c r="Q127" s="259">
        <v>3317.74</v>
      </c>
      <c r="R127" s="259">
        <v>0</v>
      </c>
      <c r="S127" s="260">
        <v>0</v>
      </c>
      <c r="T127" s="93">
        <f t="shared" si="61"/>
        <v>1900</v>
      </c>
      <c r="U127" s="94">
        <f>'[2]10. Šport'!$H$57</f>
        <v>1900</v>
      </c>
      <c r="V127" s="94">
        <f>'[2]10. Šport'!$I$57</f>
        <v>0</v>
      </c>
      <c r="W127" s="96">
        <f>'[2]10. Šport'!$J$57</f>
        <v>0</v>
      </c>
    </row>
    <row r="128" spans="1:23" ht="15.75" x14ac:dyDescent="0.25">
      <c r="A128" s="84"/>
      <c r="B128" s="163">
        <v>6</v>
      </c>
      <c r="C128" s="164" t="s">
        <v>386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82">
        <v>0</v>
      </c>
      <c r="Q128" s="259">
        <v>0</v>
      </c>
      <c r="R128" s="259">
        <v>0</v>
      </c>
      <c r="S128" s="260">
        <v>0</v>
      </c>
      <c r="T128" s="289">
        <f>SUM(U128:W128)</f>
        <v>0</v>
      </c>
      <c r="U128" s="105">
        <f>'[1]10. Šport'!$H$50</f>
        <v>0</v>
      </c>
      <c r="V128" s="105">
        <f>'[2]10. Šport'!$I$63</f>
        <v>0</v>
      </c>
      <c r="W128" s="106">
        <f>'[2]10. Šport'!$J$63</f>
        <v>0</v>
      </c>
    </row>
    <row r="129" spans="1:23" ht="17.25" thickBot="1" x14ac:dyDescent="0.35">
      <c r="A129" s="84"/>
      <c r="B129" s="228" t="s">
        <v>306</v>
      </c>
      <c r="C129" s="229" t="s">
        <v>307</v>
      </c>
      <c r="D129" s="216" t="e">
        <f t="shared" si="58"/>
        <v>#REF!</v>
      </c>
      <c r="E129" s="217">
        <v>69674</v>
      </c>
      <c r="F129" s="217" t="e">
        <f>'[2]10. Šport'!#REF!</f>
        <v>#REF!</v>
      </c>
      <c r="G129" s="218" t="e">
        <f>'[2]10. Šport'!#REF!</f>
        <v>#REF!</v>
      </c>
      <c r="H129" s="224">
        <f t="shared" si="59"/>
        <v>50000</v>
      </c>
      <c r="I129" s="219">
        <v>50000</v>
      </c>
      <c r="J129" s="219">
        <v>0</v>
      </c>
      <c r="K129" s="220">
        <v>0</v>
      </c>
      <c r="L129" s="216" t="e">
        <f t="shared" si="60"/>
        <v>#REF!</v>
      </c>
      <c r="M129" s="217" t="e">
        <f>'[2]10. Šport'!#REF!</f>
        <v>#REF!</v>
      </c>
      <c r="N129" s="217" t="e">
        <f>'[2]10. Šport'!#REF!</f>
        <v>#REF!</v>
      </c>
      <c r="O129" s="226" t="e">
        <f>'[2]10. Šport'!#REF!</f>
        <v>#REF!</v>
      </c>
      <c r="P129" s="283">
        <v>50000</v>
      </c>
      <c r="Q129" s="267">
        <v>50000</v>
      </c>
      <c r="R129" s="267">
        <v>0</v>
      </c>
      <c r="S129" s="268">
        <v>0</v>
      </c>
      <c r="T129" s="216" t="e">
        <f t="shared" si="61"/>
        <v>#REF!</v>
      </c>
      <c r="U129" s="217" t="e">
        <f>'[2]10. Šport'!$H$67</f>
        <v>#REF!</v>
      </c>
      <c r="V129" s="217" t="e">
        <f>'[2]10. Šport'!$I$67</f>
        <v>#REF!</v>
      </c>
      <c r="W129" s="226" t="e">
        <f>'[2]10. Šport'!$J$67</f>
        <v>#REF!</v>
      </c>
    </row>
    <row r="130" spans="1:23" s="82" customFormat="1" ht="14.25" x14ac:dyDescent="0.2">
      <c r="B130" s="190" t="s">
        <v>308</v>
      </c>
      <c r="C130" s="195"/>
      <c r="D130" s="185" t="e">
        <f t="shared" ref="D130:K130" si="62">D131+D132+D137+D138</f>
        <v>#REF!</v>
      </c>
      <c r="E130" s="186">
        <f t="shared" si="62"/>
        <v>516693.98</v>
      </c>
      <c r="F130" s="186" t="e">
        <f t="shared" si="62"/>
        <v>#REF!</v>
      </c>
      <c r="G130" s="187" t="e">
        <f t="shared" si="62"/>
        <v>#REF!</v>
      </c>
      <c r="H130" s="185" t="e">
        <f t="shared" si="62"/>
        <v>#REF!</v>
      </c>
      <c r="I130" s="186" t="e">
        <f t="shared" si="62"/>
        <v>#REF!</v>
      </c>
      <c r="J130" s="186" t="e">
        <f t="shared" si="62"/>
        <v>#REF!</v>
      </c>
      <c r="K130" s="188" t="e">
        <f t="shared" si="62"/>
        <v>#REF!</v>
      </c>
      <c r="L130" s="189" t="e">
        <f>L131+L132+L138+L137</f>
        <v>#REF!</v>
      </c>
      <c r="M130" s="186" t="e">
        <f>M131+M132+M137+M138</f>
        <v>#REF!</v>
      </c>
      <c r="N130" s="186" t="e">
        <f>N131+N132+N137+N138</f>
        <v>#REF!</v>
      </c>
      <c r="O130" s="188" t="e">
        <f>O131+O132+O137+O138</f>
        <v>#REF!</v>
      </c>
      <c r="P130" s="264">
        <v>437280.51</v>
      </c>
      <c r="Q130" s="265">
        <v>394199.44</v>
      </c>
      <c r="R130" s="265">
        <v>45000</v>
      </c>
      <c r="S130" s="269">
        <v>0</v>
      </c>
      <c r="T130" s="189" t="e">
        <f>T131+T132+T138+T137</f>
        <v>#REF!</v>
      </c>
      <c r="U130" s="186" t="e">
        <f>U131+U132+U137+U138</f>
        <v>#REF!</v>
      </c>
      <c r="V130" s="186" t="e">
        <f>V131+V132+V137+V138</f>
        <v>#REF!</v>
      </c>
      <c r="W130" s="188" t="e">
        <f>W131+W132+W137+W138</f>
        <v>#REF!</v>
      </c>
    </row>
    <row r="131" spans="1:23" ht="16.5" x14ac:dyDescent="0.3">
      <c r="A131" s="84"/>
      <c r="B131" s="231" t="s">
        <v>309</v>
      </c>
      <c r="C131" s="227" t="s">
        <v>310</v>
      </c>
      <c r="D131" s="208" t="e">
        <f>SUM(E131:G131)</f>
        <v>#REF!</v>
      </c>
      <c r="E131" s="209">
        <v>9270</v>
      </c>
      <c r="F131" s="209" t="e">
        <f>'[2]11. Kultúra'!#REF!</f>
        <v>#REF!</v>
      </c>
      <c r="G131" s="210" t="e">
        <f>'[2]11. Kultúra'!#REF!</f>
        <v>#REF!</v>
      </c>
      <c r="H131" s="208" t="e">
        <f>SUM(I131:K131)</f>
        <v>#REF!</v>
      </c>
      <c r="I131" s="209" t="e">
        <f>'[2]11. Kultúra'!#REF!</f>
        <v>#REF!</v>
      </c>
      <c r="J131" s="209" t="e">
        <f>'[2]11. Kultúra'!#REF!</f>
        <v>#REF!</v>
      </c>
      <c r="K131" s="211" t="e">
        <f>'[2]11. Kultúra'!#REF!</f>
        <v>#REF!</v>
      </c>
      <c r="L131" s="212" t="e">
        <f>SUM(M131:O131)</f>
        <v>#REF!</v>
      </c>
      <c r="M131" s="209" t="e">
        <f>'[2]11. Kultúra'!#REF!</f>
        <v>#REF!</v>
      </c>
      <c r="N131" s="209" t="e">
        <f>'[2]11. Kultúra'!#REF!</f>
        <v>#REF!</v>
      </c>
      <c r="O131" s="211" t="e">
        <f>'[2]11. Kultúra'!#REF!</f>
        <v>#REF!</v>
      </c>
      <c r="P131" s="256">
        <v>3434.8</v>
      </c>
      <c r="Q131" s="257">
        <v>3434.8</v>
      </c>
      <c r="R131" s="257">
        <v>0</v>
      </c>
      <c r="S131" s="258">
        <v>0</v>
      </c>
      <c r="T131" s="212">
        <f>SUM(U131:W131)</f>
        <v>2940</v>
      </c>
      <c r="U131" s="209">
        <f>'[2]11. Kultúra'!$H$4</f>
        <v>2940</v>
      </c>
      <c r="V131" s="209">
        <f>'[2]11. Kultúra'!$I$4</f>
        <v>0</v>
      </c>
      <c r="W131" s="211">
        <f>'[2]11. Kultúra'!$J$4</f>
        <v>0</v>
      </c>
    </row>
    <row r="132" spans="1:23" ht="15.75" x14ac:dyDescent="0.25">
      <c r="A132" s="84"/>
      <c r="B132" s="231" t="s">
        <v>311</v>
      </c>
      <c r="C132" s="222" t="s">
        <v>312</v>
      </c>
      <c r="D132" s="208" t="e">
        <f t="shared" ref="D132:W132" si="63">SUM(D133:D136)</f>
        <v>#REF!</v>
      </c>
      <c r="E132" s="209">
        <f t="shared" si="63"/>
        <v>474163.98</v>
      </c>
      <c r="F132" s="209" t="e">
        <f t="shared" si="63"/>
        <v>#REF!</v>
      </c>
      <c r="G132" s="210" t="e">
        <f t="shared" si="63"/>
        <v>#REF!</v>
      </c>
      <c r="H132" s="208" t="e">
        <f t="shared" si="63"/>
        <v>#REF!</v>
      </c>
      <c r="I132" s="209" t="e">
        <f t="shared" si="63"/>
        <v>#REF!</v>
      </c>
      <c r="J132" s="209" t="e">
        <f t="shared" si="63"/>
        <v>#REF!</v>
      </c>
      <c r="K132" s="211" t="e">
        <f t="shared" si="63"/>
        <v>#REF!</v>
      </c>
      <c r="L132" s="212" t="e">
        <f t="shared" si="63"/>
        <v>#REF!</v>
      </c>
      <c r="M132" s="209" t="e">
        <f t="shared" si="63"/>
        <v>#REF!</v>
      </c>
      <c r="N132" s="209" t="e">
        <f t="shared" si="63"/>
        <v>#REF!</v>
      </c>
      <c r="O132" s="211" t="e">
        <f t="shared" si="63"/>
        <v>#REF!</v>
      </c>
      <c r="P132" s="256">
        <v>430545.71</v>
      </c>
      <c r="Q132" s="257">
        <v>387464.64</v>
      </c>
      <c r="R132" s="257">
        <v>45000</v>
      </c>
      <c r="S132" s="258">
        <v>0</v>
      </c>
      <c r="T132" s="212" t="e">
        <f t="shared" si="63"/>
        <v>#REF!</v>
      </c>
      <c r="U132" s="209" t="e">
        <f t="shared" si="63"/>
        <v>#REF!</v>
      </c>
      <c r="V132" s="209" t="e">
        <f t="shared" si="63"/>
        <v>#REF!</v>
      </c>
      <c r="W132" s="211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'[2]11. Kultúra'!#REF!</f>
        <v>#REF!</v>
      </c>
      <c r="H133" s="93" t="e">
        <f t="shared" ref="H133:H138" si="65">SUM(I133:K133)</f>
        <v>#REF!</v>
      </c>
      <c r="I133" s="94" t="e">
        <f>'[2]11. Kultúra'!#REF!</f>
        <v>#REF!</v>
      </c>
      <c r="J133" s="94" t="e">
        <f>'[2]11. Kultúra'!#REF!</f>
        <v>#REF!</v>
      </c>
      <c r="K133" s="96" t="e">
        <f>'[2]11. Kultúra'!#REF!</f>
        <v>#REF!</v>
      </c>
      <c r="L133" s="97" t="e">
        <f t="shared" ref="L133:L138" si="66">SUM(M133:O133)</f>
        <v>#REF!</v>
      </c>
      <c r="M133" s="94" t="e">
        <f>'[2]11. Kultúra'!#REF!</f>
        <v>#REF!</v>
      </c>
      <c r="N133" s="94" t="e">
        <f>'[2]11. Kultúra'!#REF!</f>
        <v>#REF!</v>
      </c>
      <c r="O133" s="96" t="e">
        <f>'[2]11. Kultúra'!#REF!</f>
        <v>#REF!</v>
      </c>
      <c r="P133" s="256">
        <v>100378.95</v>
      </c>
      <c r="Q133" s="259">
        <v>100378.95</v>
      </c>
      <c r="R133" s="259">
        <v>0</v>
      </c>
      <c r="S133" s="260">
        <v>0</v>
      </c>
      <c r="T133" s="97">
        <f t="shared" ref="T133:T138" si="67">SUM(U133:W133)</f>
        <v>109400</v>
      </c>
      <c r="U133" s="94">
        <f>'[2]11. Kultúra'!$H$24</f>
        <v>109400</v>
      </c>
      <c r="V133" s="94">
        <f>'[2]11. Kultúra'!$I$24</f>
        <v>0</v>
      </c>
      <c r="W133" s="96">
        <f>'[2]11.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'[2]11. Kultúra'!#REF!</f>
        <v>#REF!</v>
      </c>
      <c r="G134" s="95" t="e">
        <f>'[2]11. Kultúra'!#REF!</f>
        <v>#REF!</v>
      </c>
      <c r="H134" s="93" t="e">
        <f t="shared" si="65"/>
        <v>#REF!</v>
      </c>
      <c r="I134" s="94" t="e">
        <f>'[2]11. Kultúra'!#REF!</f>
        <v>#REF!</v>
      </c>
      <c r="J134" s="94" t="e">
        <f>'[2]11. Kultúra'!#REF!</f>
        <v>#REF!</v>
      </c>
      <c r="K134" s="96" t="e">
        <f>'[2]11. Kultúra'!#REF!</f>
        <v>#REF!</v>
      </c>
      <c r="L134" s="97" t="e">
        <f t="shared" si="66"/>
        <v>#REF!</v>
      </c>
      <c r="M134" s="94" t="e">
        <f>'[2]11. Kultúra'!#REF!</f>
        <v>#REF!</v>
      </c>
      <c r="N134" s="94" t="e">
        <f>'[2]11. Kultúra'!#REF!</f>
        <v>#REF!</v>
      </c>
      <c r="O134" s="96" t="e">
        <f>'[2]11. Kultúra'!#REF!</f>
        <v>#REF!</v>
      </c>
      <c r="P134" s="256">
        <v>2714.41</v>
      </c>
      <c r="Q134" s="259">
        <v>2714.41</v>
      </c>
      <c r="R134" s="259">
        <v>0</v>
      </c>
      <c r="S134" s="260">
        <v>0</v>
      </c>
      <c r="T134" s="97">
        <f t="shared" si="67"/>
        <v>2355</v>
      </c>
      <c r="U134" s="94">
        <f>'[2]11. Kultúra'!$H$30</f>
        <v>2355</v>
      </c>
      <c r="V134" s="94">
        <f>'[2]11. Kultúra'!$I$30</f>
        <v>0</v>
      </c>
      <c r="W134" s="96">
        <f>'[2]11.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'[2]11. Kultúra'!#REF!</f>
        <v>#REF!</v>
      </c>
      <c r="H135" s="93" t="e">
        <f t="shared" si="65"/>
        <v>#REF!</v>
      </c>
      <c r="I135" s="94" t="e">
        <f>'[2]11. Kultúra'!#REF!</f>
        <v>#REF!</v>
      </c>
      <c r="J135" s="94" t="e">
        <f>'[2]11. Kultúra'!#REF!</f>
        <v>#REF!</v>
      </c>
      <c r="K135" s="96" t="e">
        <f>'[2]11. Kultúra'!#REF!</f>
        <v>#REF!</v>
      </c>
      <c r="L135" s="97" t="e">
        <f t="shared" si="66"/>
        <v>#REF!</v>
      </c>
      <c r="M135" s="94" t="e">
        <f>'[2]11. Kultúra'!#REF!</f>
        <v>#REF!</v>
      </c>
      <c r="N135" s="94" t="e">
        <f>'[2]11. Kultúra'!#REF!</f>
        <v>#REF!</v>
      </c>
      <c r="O135" s="96" t="e">
        <f>'[2]11. Kultúra'!#REF!</f>
        <v>#REF!</v>
      </c>
      <c r="P135" s="256">
        <v>317027.34999999998</v>
      </c>
      <c r="Q135" s="259">
        <v>273946.28000000003</v>
      </c>
      <c r="R135" s="259">
        <v>45000</v>
      </c>
      <c r="S135" s="260">
        <v>0</v>
      </c>
      <c r="T135" s="97">
        <f t="shared" si="67"/>
        <v>371273</v>
      </c>
      <c r="U135" s="94">
        <f>'[2]11. Kultúra'!$H$43</f>
        <v>306185</v>
      </c>
      <c r="V135" s="94">
        <f>'[2]11. Kultúra'!$I$43</f>
        <v>65088</v>
      </c>
      <c r="W135" s="96">
        <f>'[2]11.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'[2]11. Kultúra'!#REF!</f>
        <v>#REF!</v>
      </c>
      <c r="G136" s="95" t="e">
        <f>'[2]11. Kultúra'!#REF!</f>
        <v>#REF!</v>
      </c>
      <c r="H136" s="93" t="e">
        <f t="shared" si="65"/>
        <v>#REF!</v>
      </c>
      <c r="I136" s="94" t="e">
        <f>'[2]11. Kultúra'!#REF!</f>
        <v>#REF!</v>
      </c>
      <c r="J136" s="94" t="e">
        <f>'[2]11. Kultúra'!#REF!</f>
        <v>#REF!</v>
      </c>
      <c r="K136" s="96" t="e">
        <f>'[2]11. Kultúra'!#REF!</f>
        <v>#REF!</v>
      </c>
      <c r="L136" s="97" t="e">
        <f t="shared" si="66"/>
        <v>#REF!</v>
      </c>
      <c r="M136" s="94">
        <v>19300</v>
      </c>
      <c r="N136" s="94" t="e">
        <f>'[2]11. Kultúra'!#REF!</f>
        <v>#REF!</v>
      </c>
      <c r="O136" s="96" t="e">
        <f>'[2]11. Kultúra'!#REF!</f>
        <v>#REF!</v>
      </c>
      <c r="P136" s="256">
        <v>10425</v>
      </c>
      <c r="Q136" s="259">
        <v>10425</v>
      </c>
      <c r="R136" s="259">
        <v>0</v>
      </c>
      <c r="S136" s="260">
        <v>0</v>
      </c>
      <c r="T136" s="97" t="e">
        <f t="shared" si="67"/>
        <v>#REF!</v>
      </c>
      <c r="U136" s="94" t="e">
        <f>'[2]11. Kultúra'!$H$141</f>
        <v>#REF!</v>
      </c>
      <c r="V136" s="94" t="e">
        <f>'[2]11. Kultúra'!$I$140</f>
        <v>#REF!</v>
      </c>
      <c r="W136" s="96" t="e">
        <f>'[2]11. Kultúra'!$J$140</f>
        <v>#REF!</v>
      </c>
    </row>
    <row r="137" spans="1:23" ht="15.75" x14ac:dyDescent="0.25">
      <c r="A137" s="84"/>
      <c r="B137" s="231" t="s">
        <v>317</v>
      </c>
      <c r="C137" s="222" t="s">
        <v>318</v>
      </c>
      <c r="D137" s="208" t="e">
        <f t="shared" si="64"/>
        <v>#REF!</v>
      </c>
      <c r="E137" s="209">
        <v>31250</v>
      </c>
      <c r="F137" s="209">
        <v>0</v>
      </c>
      <c r="G137" s="210" t="e">
        <f>'[2]11. Kultúra'!#REF!</f>
        <v>#REF!</v>
      </c>
      <c r="H137" s="208" t="e">
        <f t="shared" si="65"/>
        <v>#REF!</v>
      </c>
      <c r="I137" s="209" t="e">
        <f>'[2]11. Kultúra'!#REF!</f>
        <v>#REF!</v>
      </c>
      <c r="J137" s="209" t="e">
        <f>'[2]11. Kultúra'!#REF!</f>
        <v>#REF!</v>
      </c>
      <c r="K137" s="211" t="e">
        <f>'[2]11. Kultúra'!#REF!</f>
        <v>#REF!</v>
      </c>
      <c r="L137" s="212" t="e">
        <f t="shared" si="66"/>
        <v>#REF!</v>
      </c>
      <c r="M137" s="209">
        <v>3300</v>
      </c>
      <c r="N137" s="209" t="e">
        <f>'[2]11. Kultúra'!#REF!</f>
        <v>#REF!</v>
      </c>
      <c r="O137" s="211" t="e">
        <f>'[2]11. Kultúra'!#REF!</f>
        <v>#REF!</v>
      </c>
      <c r="P137" s="256">
        <v>3300</v>
      </c>
      <c r="Q137" s="257">
        <v>3300</v>
      </c>
      <c r="R137" s="257">
        <v>0</v>
      </c>
      <c r="S137" s="258">
        <v>0</v>
      </c>
      <c r="T137" s="212" t="e">
        <f t="shared" si="67"/>
        <v>#REF!</v>
      </c>
      <c r="U137" s="209">
        <f>'[2]11. Kultúra'!$H$156</f>
        <v>300</v>
      </c>
      <c r="V137" s="209" t="e">
        <f>'[2]11. Kultúra'!$I$156</f>
        <v>#REF!</v>
      </c>
      <c r="W137" s="211" t="e">
        <f>'[2]11. Kultúra'!$J$156</f>
        <v>#REF!</v>
      </c>
    </row>
    <row r="138" spans="1:23" ht="16.5" thickBot="1" x14ac:dyDescent="0.3">
      <c r="A138" s="84"/>
      <c r="B138" s="228" t="s">
        <v>319</v>
      </c>
      <c r="C138" s="223" t="s">
        <v>320</v>
      </c>
      <c r="D138" s="216" t="e">
        <f t="shared" si="64"/>
        <v>#REF!</v>
      </c>
      <c r="E138" s="217">
        <v>2010</v>
      </c>
      <c r="F138" s="217" t="e">
        <f>'[2]11. Kultúra'!#REF!</f>
        <v>#REF!</v>
      </c>
      <c r="G138" s="241" t="e">
        <f>'[2]11. Kultúra'!#REF!</f>
        <v>#REF!</v>
      </c>
      <c r="H138" s="242" t="e">
        <f t="shared" si="65"/>
        <v>#REF!</v>
      </c>
      <c r="I138" s="243" t="e">
        <f>'[2]11. Kultúra'!#REF!</f>
        <v>#REF!</v>
      </c>
      <c r="J138" s="243" t="e">
        <f>'[2]11. Kultúra'!#REF!</f>
        <v>#REF!</v>
      </c>
      <c r="K138" s="244" t="e">
        <f>'[2]11. Kultúra'!#REF!</f>
        <v>#REF!</v>
      </c>
      <c r="L138" s="225" t="e">
        <f t="shared" si="66"/>
        <v>#REF!</v>
      </c>
      <c r="M138" s="217">
        <v>0</v>
      </c>
      <c r="N138" s="217" t="e">
        <f>'[2]11. Kultúra'!#REF!</f>
        <v>#REF!</v>
      </c>
      <c r="O138" s="245" t="e">
        <f>'[2]11. Kultúra'!#REF!</f>
        <v>#REF!</v>
      </c>
      <c r="P138" s="266">
        <v>0</v>
      </c>
      <c r="Q138" s="267">
        <v>0</v>
      </c>
      <c r="R138" s="267">
        <v>0</v>
      </c>
      <c r="S138" s="284">
        <v>0</v>
      </c>
      <c r="T138" s="225" t="e">
        <f t="shared" si="67"/>
        <v>#REF!</v>
      </c>
      <c r="U138" s="217" t="e">
        <f>'[2]11. Kultúra'!$H$160</f>
        <v>#REF!</v>
      </c>
      <c r="V138" s="217" t="e">
        <f>'[2]11. Kultúra'!$I$160</f>
        <v>#REF!</v>
      </c>
      <c r="W138" s="245" t="e">
        <f>'[2]11. Kultúra'!$J$160</f>
        <v>#REF!</v>
      </c>
    </row>
    <row r="139" spans="1:23" s="82" customFormat="1" ht="14.25" x14ac:dyDescent="0.2">
      <c r="B139" s="190" t="s">
        <v>321</v>
      </c>
      <c r="C139" s="195"/>
      <c r="D139" s="185" t="e">
        <f t="shared" ref="D139:W139" si="68">D140+D145+D146+D147+D148+D149+D150</f>
        <v>#REF!</v>
      </c>
      <c r="E139" s="186" t="e">
        <f t="shared" si="68"/>
        <v>#REF!</v>
      </c>
      <c r="F139" s="186" t="e">
        <f t="shared" si="68"/>
        <v>#REF!</v>
      </c>
      <c r="G139" s="187" t="e">
        <f t="shared" si="68"/>
        <v>#REF!</v>
      </c>
      <c r="H139" s="185">
        <f t="shared" si="68"/>
        <v>246839.97999999998</v>
      </c>
      <c r="I139" s="186">
        <f t="shared" si="68"/>
        <v>225512.97999999998</v>
      </c>
      <c r="J139" s="186">
        <f t="shared" si="68"/>
        <v>21327</v>
      </c>
      <c r="K139" s="188">
        <f t="shared" si="68"/>
        <v>0</v>
      </c>
      <c r="L139" s="189" t="e">
        <f t="shared" si="68"/>
        <v>#REF!</v>
      </c>
      <c r="M139" s="186" t="e">
        <f t="shared" si="68"/>
        <v>#REF!</v>
      </c>
      <c r="N139" s="186" t="e">
        <f t="shared" si="68"/>
        <v>#REF!</v>
      </c>
      <c r="O139" s="188" t="e">
        <f t="shared" si="68"/>
        <v>#REF!</v>
      </c>
      <c r="P139" s="264">
        <v>131301.29999999999</v>
      </c>
      <c r="Q139" s="265">
        <v>131151.29999999999</v>
      </c>
      <c r="R139" s="265">
        <v>150</v>
      </c>
      <c r="S139" s="269">
        <v>0</v>
      </c>
      <c r="T139" s="189">
        <f t="shared" si="68"/>
        <v>2267061</v>
      </c>
      <c r="U139" s="186">
        <f t="shared" si="68"/>
        <v>330282</v>
      </c>
      <c r="V139" s="186">
        <f t="shared" si="68"/>
        <v>1936779</v>
      </c>
      <c r="W139" s="188">
        <f t="shared" si="68"/>
        <v>0</v>
      </c>
    </row>
    <row r="140" spans="1:23" ht="15.75" x14ac:dyDescent="0.25">
      <c r="A140" s="84"/>
      <c r="B140" s="231" t="s">
        <v>322</v>
      </c>
      <c r="C140" s="222" t="s">
        <v>323</v>
      </c>
      <c r="D140" s="208" t="e">
        <f t="shared" ref="D140:W140" si="69">SUM(D141:D144)</f>
        <v>#REF!</v>
      </c>
      <c r="E140" s="209" t="e">
        <f t="shared" si="69"/>
        <v>#REF!</v>
      </c>
      <c r="F140" s="209" t="e">
        <f t="shared" si="69"/>
        <v>#REF!</v>
      </c>
      <c r="G140" s="210" t="e">
        <f t="shared" si="69"/>
        <v>#REF!</v>
      </c>
      <c r="H140" s="208">
        <f t="shared" si="69"/>
        <v>219161.49</v>
      </c>
      <c r="I140" s="209">
        <f t="shared" si="69"/>
        <v>197834.49</v>
      </c>
      <c r="J140" s="209">
        <f t="shared" si="69"/>
        <v>21327</v>
      </c>
      <c r="K140" s="211">
        <f t="shared" si="69"/>
        <v>0</v>
      </c>
      <c r="L140" s="212" t="e">
        <f t="shared" si="69"/>
        <v>#REF!</v>
      </c>
      <c r="M140" s="209" t="e">
        <f t="shared" si="69"/>
        <v>#REF!</v>
      </c>
      <c r="N140" s="209" t="e">
        <f t="shared" si="69"/>
        <v>#REF!</v>
      </c>
      <c r="O140" s="211" t="e">
        <f t="shared" si="69"/>
        <v>#REF!</v>
      </c>
      <c r="P140" s="256">
        <v>98209.15</v>
      </c>
      <c r="Q140" s="257">
        <v>98059.15</v>
      </c>
      <c r="R140" s="257">
        <v>150</v>
      </c>
      <c r="S140" s="258">
        <v>0</v>
      </c>
      <c r="T140" s="212">
        <f t="shared" si="69"/>
        <v>2194431</v>
      </c>
      <c r="U140" s="209">
        <f t="shared" si="69"/>
        <v>273132</v>
      </c>
      <c r="V140" s="209">
        <f t="shared" si="69"/>
        <v>1921299</v>
      </c>
      <c r="W140" s="211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'[2]12. Prostredie pre život'!#REF!</f>
        <v>#REF!</v>
      </c>
      <c r="G141" s="95" t="e">
        <f>'[2]12.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'[2]12. Prostredie pre život'!#REF!</f>
        <v>#REF!</v>
      </c>
      <c r="N141" s="94" t="e">
        <f>'[2]12. Prostredie pre život'!#REF!</f>
        <v>#REF!</v>
      </c>
      <c r="O141" s="96" t="e">
        <f>'[2]12. Prostredie pre život'!#REF!</f>
        <v>#REF!</v>
      </c>
      <c r="P141" s="256">
        <v>94458.92</v>
      </c>
      <c r="Q141" s="259">
        <v>94458.92</v>
      </c>
      <c r="R141" s="259">
        <v>0</v>
      </c>
      <c r="S141" s="260">
        <v>0</v>
      </c>
      <c r="T141" s="97">
        <f t="shared" ref="T141:T150" si="73">SUM(U141:W141)</f>
        <v>117930</v>
      </c>
      <c r="U141" s="94">
        <f>'[2]12. Prostredie pre život'!$H$5</f>
        <v>117930</v>
      </c>
      <c r="V141" s="94">
        <f>'[2]12. Prostredie pre život'!$I$5</f>
        <v>0</v>
      </c>
      <c r="W141" s="96">
        <f>'[2]12.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'[2]12. Prostredie pre život'!#REF!</f>
        <v>#REF!</v>
      </c>
      <c r="F142" s="94" t="e">
        <f>'[2]12. Prostredie pre život'!#REF!</f>
        <v>#REF!</v>
      </c>
      <c r="G142" s="95" t="e">
        <f>'[2]12.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'[2]12. Prostredie pre život'!#REF!</f>
        <v>#REF!</v>
      </c>
      <c r="N142" s="94" t="e">
        <f>'[2]12. Prostredie pre život'!#REF!</f>
        <v>#REF!</v>
      </c>
      <c r="O142" s="96" t="e">
        <f>'[2]12. Prostredie pre život'!#REF!</f>
        <v>#REF!</v>
      </c>
      <c r="P142" s="256">
        <v>0</v>
      </c>
      <c r="Q142" s="259">
        <v>0</v>
      </c>
      <c r="R142" s="259">
        <v>0</v>
      </c>
      <c r="S142" s="260">
        <v>0</v>
      </c>
      <c r="T142" s="97">
        <f t="shared" si="73"/>
        <v>450</v>
      </c>
      <c r="U142" s="94">
        <f>'[2]12. Prostredie pre život'!$H$19</f>
        <v>450</v>
      </c>
      <c r="V142" s="94">
        <f>'[2]12. Prostredie pre život'!$I$19</f>
        <v>0</v>
      </c>
      <c r="W142" s="96">
        <f>'[2]12.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'[2]12.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'[2]12. Prostredie pre život'!#REF!</f>
        <v>#REF!</v>
      </c>
      <c r="O143" s="96" t="e">
        <f>'[2]12. Prostredie pre život'!#REF!</f>
        <v>#REF!</v>
      </c>
      <c r="P143" s="256">
        <v>934.03</v>
      </c>
      <c r="Q143" s="259">
        <v>784.03</v>
      </c>
      <c r="R143" s="259">
        <v>150</v>
      </c>
      <c r="S143" s="260">
        <v>0</v>
      </c>
      <c r="T143" s="97">
        <f t="shared" si="73"/>
        <v>2073201</v>
      </c>
      <c r="U143" s="94">
        <f>'[2]12. Prostredie pre život'!$H$21</f>
        <v>151902</v>
      </c>
      <c r="V143" s="94">
        <f>'[2]12. Prostredie pre život'!$I$21</f>
        <v>1921299</v>
      </c>
      <c r="W143" s="96">
        <f>'[2]12.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'[2]12. Prostredie pre život'!#REF!</f>
        <v>#REF!</v>
      </c>
      <c r="G144" s="95" t="e">
        <f>'[2]12.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'[2]12. Prostredie pre život'!#REF!</f>
        <v>#REF!</v>
      </c>
      <c r="N144" s="94" t="e">
        <f>'[2]12. Prostredie pre život'!#REF!</f>
        <v>#REF!</v>
      </c>
      <c r="O144" s="96" t="e">
        <f>'[2]12. Prostredie pre život'!#REF!</f>
        <v>#REF!</v>
      </c>
      <c r="P144" s="256">
        <v>2816.2</v>
      </c>
      <c r="Q144" s="259">
        <v>2816.2</v>
      </c>
      <c r="R144" s="259">
        <v>0</v>
      </c>
      <c r="S144" s="260">
        <v>0</v>
      </c>
      <c r="T144" s="97">
        <f t="shared" si="73"/>
        <v>2850</v>
      </c>
      <c r="U144" s="94">
        <f>'[2]12. Prostredie pre život'!$H$39</f>
        <v>2850</v>
      </c>
      <c r="V144" s="94">
        <f>'[2]12. Prostredie pre život'!$I$39</f>
        <v>0</v>
      </c>
      <c r="W144" s="96">
        <f>'[2]12. Prostredie pre život'!$J$39</f>
        <v>0</v>
      </c>
    </row>
    <row r="145" spans="1:23" ht="16.5" x14ac:dyDescent="0.3">
      <c r="A145" s="84"/>
      <c r="B145" s="231" t="s">
        <v>328</v>
      </c>
      <c r="C145" s="227" t="s">
        <v>329</v>
      </c>
      <c r="D145" s="208" t="e">
        <f t="shared" si="70"/>
        <v>#REF!</v>
      </c>
      <c r="E145" s="209">
        <v>3182</v>
      </c>
      <c r="F145" s="209" t="e">
        <f>'[2]12. Prostredie pre život'!#REF!</f>
        <v>#REF!</v>
      </c>
      <c r="G145" s="210" t="e">
        <f>'[2]12. Prostredie pre život'!#REF!</f>
        <v>#REF!</v>
      </c>
      <c r="H145" s="208">
        <f t="shared" si="71"/>
        <v>0</v>
      </c>
      <c r="I145" s="209">
        <v>0</v>
      </c>
      <c r="J145" s="209">
        <v>0</v>
      </c>
      <c r="K145" s="211">
        <v>0</v>
      </c>
      <c r="L145" s="212" t="e">
        <f t="shared" si="72"/>
        <v>#REF!</v>
      </c>
      <c r="M145" s="209" t="e">
        <f>'[2]12. Prostredie pre život'!#REF!</f>
        <v>#REF!</v>
      </c>
      <c r="N145" s="209" t="e">
        <f>'[2]12. Prostredie pre život'!#REF!</f>
        <v>#REF!</v>
      </c>
      <c r="O145" s="211" t="e">
        <f>'[2]12. Prostredie pre život'!#REF!</f>
        <v>#REF!</v>
      </c>
      <c r="P145" s="256">
        <v>0</v>
      </c>
      <c r="Q145" s="257">
        <v>0</v>
      </c>
      <c r="R145" s="257">
        <v>0</v>
      </c>
      <c r="S145" s="258">
        <v>0</v>
      </c>
      <c r="T145" s="212">
        <f t="shared" si="73"/>
        <v>1825</v>
      </c>
      <c r="U145" s="209">
        <f>'[2]12. Prostredie pre život'!$H$45</f>
        <v>1825</v>
      </c>
      <c r="V145" s="209">
        <f>'[2]12. Prostredie pre život'!$I$45</f>
        <v>0</v>
      </c>
      <c r="W145" s="211">
        <f>'[2]12. Prostredie pre život'!$J$45</f>
        <v>0</v>
      </c>
    </row>
    <row r="146" spans="1:23" ht="16.5" x14ac:dyDescent="0.3">
      <c r="A146" s="108"/>
      <c r="B146" s="246" t="s">
        <v>330</v>
      </c>
      <c r="C146" s="227" t="s">
        <v>331</v>
      </c>
      <c r="D146" s="208" t="e">
        <f t="shared" si="70"/>
        <v>#REF!</v>
      </c>
      <c r="E146" s="209">
        <v>3711</v>
      </c>
      <c r="F146" s="209" t="e">
        <f>'[2]12. Prostredie pre život'!#REF!</f>
        <v>#REF!</v>
      </c>
      <c r="G146" s="210" t="e">
        <f>'[2]12. Prostredie pre život'!#REF!</f>
        <v>#REF!</v>
      </c>
      <c r="H146" s="208">
        <f t="shared" si="71"/>
        <v>1180</v>
      </c>
      <c r="I146" s="209">
        <v>1180</v>
      </c>
      <c r="J146" s="209">
        <v>0</v>
      </c>
      <c r="K146" s="211">
        <v>0</v>
      </c>
      <c r="L146" s="212" t="e">
        <f t="shared" si="72"/>
        <v>#REF!</v>
      </c>
      <c r="M146" s="209" t="e">
        <f>'[2]12. Prostredie pre život'!#REF!</f>
        <v>#REF!</v>
      </c>
      <c r="N146" s="209" t="e">
        <f>'[2]12. Prostredie pre život'!#REF!</f>
        <v>#REF!</v>
      </c>
      <c r="O146" s="211" t="e">
        <f>'[2]12. Prostredie pre život'!#REF!</f>
        <v>#REF!</v>
      </c>
      <c r="P146" s="256">
        <v>4522.07</v>
      </c>
      <c r="Q146" s="257">
        <v>4522.07</v>
      </c>
      <c r="R146" s="257">
        <v>0</v>
      </c>
      <c r="S146" s="258">
        <v>0</v>
      </c>
      <c r="T146" s="212">
        <f t="shared" si="73"/>
        <v>13840</v>
      </c>
      <c r="U146" s="209">
        <f>'[2]12. Prostredie pre život'!$H$48</f>
        <v>6840</v>
      </c>
      <c r="V146" s="209">
        <f>'[2]12. Prostredie pre život'!$I$48</f>
        <v>7000</v>
      </c>
      <c r="W146" s="211">
        <f>'[2]12. Prostredie pre život'!$J$48</f>
        <v>0</v>
      </c>
    </row>
    <row r="147" spans="1:23" ht="16.5" x14ac:dyDescent="0.3">
      <c r="A147" s="108"/>
      <c r="B147" s="246" t="s">
        <v>332</v>
      </c>
      <c r="C147" s="227" t="s">
        <v>333</v>
      </c>
      <c r="D147" s="208" t="e">
        <f t="shared" si="70"/>
        <v>#REF!</v>
      </c>
      <c r="E147" s="209">
        <v>164</v>
      </c>
      <c r="F147" s="209" t="e">
        <f>'[2]12. Prostredie pre život'!#REF!</f>
        <v>#REF!</v>
      </c>
      <c r="G147" s="210" t="e">
        <f>'[2]12. Prostredie pre život'!#REF!</f>
        <v>#REF!</v>
      </c>
      <c r="H147" s="208">
        <f t="shared" si="71"/>
        <v>248</v>
      </c>
      <c r="I147" s="209">
        <v>248</v>
      </c>
      <c r="J147" s="209">
        <v>0</v>
      </c>
      <c r="K147" s="211">
        <v>0</v>
      </c>
      <c r="L147" s="212" t="e">
        <f t="shared" si="72"/>
        <v>#REF!</v>
      </c>
      <c r="M147" s="209" t="e">
        <f>'[2]12. Prostredie pre život'!#REF!</f>
        <v>#REF!</v>
      </c>
      <c r="N147" s="209" t="e">
        <f>'[2]12. Prostredie pre život'!#REF!</f>
        <v>#REF!</v>
      </c>
      <c r="O147" s="211" t="e">
        <f>'[2]12. Prostredie pre život'!#REF!</f>
        <v>#REF!</v>
      </c>
      <c r="P147" s="256">
        <v>77.87</v>
      </c>
      <c r="Q147" s="257">
        <v>77.87</v>
      </c>
      <c r="R147" s="257">
        <v>0</v>
      </c>
      <c r="S147" s="258">
        <v>0</v>
      </c>
      <c r="T147" s="212">
        <f t="shared" si="73"/>
        <v>75</v>
      </c>
      <c r="U147" s="209">
        <f>'[2]12. Prostredie pre život'!$H$60</f>
        <v>75</v>
      </c>
      <c r="V147" s="209">
        <f>'[2]12. Prostredie pre život'!$I$60</f>
        <v>0</v>
      </c>
      <c r="W147" s="211">
        <f>'[2]12. Prostredie pre život'!$J$60</f>
        <v>0</v>
      </c>
    </row>
    <row r="148" spans="1:23" ht="16.5" x14ac:dyDescent="0.3">
      <c r="A148" s="108"/>
      <c r="B148" s="246" t="s">
        <v>334</v>
      </c>
      <c r="C148" s="227" t="s">
        <v>335</v>
      </c>
      <c r="D148" s="208" t="e">
        <f t="shared" si="70"/>
        <v>#REF!</v>
      </c>
      <c r="E148" s="209">
        <v>20655</v>
      </c>
      <c r="F148" s="209" t="e">
        <f>'[2]12. Prostredie pre život'!#REF!</f>
        <v>#REF!</v>
      </c>
      <c r="G148" s="210" t="e">
        <f>'[2]12. Prostredie pre život'!#REF!</f>
        <v>#REF!</v>
      </c>
      <c r="H148" s="208">
        <f t="shared" si="71"/>
        <v>15798</v>
      </c>
      <c r="I148" s="209">
        <v>15798</v>
      </c>
      <c r="J148" s="209">
        <v>0</v>
      </c>
      <c r="K148" s="211">
        <v>0</v>
      </c>
      <c r="L148" s="212" t="e">
        <f t="shared" si="72"/>
        <v>#REF!</v>
      </c>
      <c r="M148" s="209" t="e">
        <f>'[2]12. Prostredie pre život'!#REF!</f>
        <v>#REF!</v>
      </c>
      <c r="N148" s="209" t="e">
        <f>'[2]12. Prostredie pre život'!#REF!</f>
        <v>#REF!</v>
      </c>
      <c r="O148" s="211" t="e">
        <f>'[2]12. Prostredie pre život'!#REF!</f>
        <v>#REF!</v>
      </c>
      <c r="P148" s="256">
        <v>15647.47</v>
      </c>
      <c r="Q148" s="257">
        <v>15647.47</v>
      </c>
      <c r="R148" s="257">
        <v>0</v>
      </c>
      <c r="S148" s="258">
        <v>0</v>
      </c>
      <c r="T148" s="212">
        <f t="shared" si="73"/>
        <v>19460</v>
      </c>
      <c r="U148" s="209">
        <f>'[2]12. Prostredie pre život'!$H$62</f>
        <v>19460</v>
      </c>
      <c r="V148" s="209">
        <f>'[2]12. Prostredie pre život'!$I$62</f>
        <v>0</v>
      </c>
      <c r="W148" s="211">
        <f>'[2]12. Prostredie pre život'!$J$62</f>
        <v>0</v>
      </c>
    </row>
    <row r="149" spans="1:23" ht="16.5" x14ac:dyDescent="0.3">
      <c r="A149" s="108"/>
      <c r="B149" s="247" t="s">
        <v>336</v>
      </c>
      <c r="C149" s="248" t="s">
        <v>337</v>
      </c>
      <c r="D149" s="224" t="e">
        <f t="shared" si="70"/>
        <v>#REF!</v>
      </c>
      <c r="E149" s="219">
        <v>11753.49</v>
      </c>
      <c r="F149" s="249">
        <v>0</v>
      </c>
      <c r="G149" s="250" t="e">
        <f>'[2]12. Prostredie pre život'!#REF!</f>
        <v>#REF!</v>
      </c>
      <c r="H149" s="208">
        <f t="shared" si="71"/>
        <v>10452.49</v>
      </c>
      <c r="I149" s="209">
        <v>10452.49</v>
      </c>
      <c r="J149" s="209">
        <v>0</v>
      </c>
      <c r="K149" s="211">
        <v>0</v>
      </c>
      <c r="L149" s="221" t="e">
        <f t="shared" si="72"/>
        <v>#REF!</v>
      </c>
      <c r="M149" s="219" t="e">
        <f>'[2]12. Prostredie pre život'!#REF!</f>
        <v>#REF!</v>
      </c>
      <c r="N149" s="219" t="e">
        <f>'[2]12. Prostredie pre život'!#REF!</f>
        <v>#REF!</v>
      </c>
      <c r="O149" s="220" t="e">
        <f>'[2]12. Prostredie pre život'!#REF!</f>
        <v>#REF!</v>
      </c>
      <c r="P149" s="261">
        <v>12844.74</v>
      </c>
      <c r="Q149" s="262">
        <v>12844.74</v>
      </c>
      <c r="R149" s="262">
        <v>0</v>
      </c>
      <c r="S149" s="263">
        <v>0</v>
      </c>
      <c r="T149" s="221">
        <f t="shared" si="73"/>
        <v>37430</v>
      </c>
      <c r="U149" s="219">
        <f>'[2]12. Prostredie pre život'!$H$69</f>
        <v>28950</v>
      </c>
      <c r="V149" s="219">
        <f>'[2]12. Prostredie pre život'!$I$69</f>
        <v>8480</v>
      </c>
      <c r="W149" s="220">
        <f>'[2]12. Prostredie pre život'!$J$69</f>
        <v>0</v>
      </c>
    </row>
    <row r="150" spans="1:23" ht="16.5" thickBot="1" x14ac:dyDescent="0.3">
      <c r="A150" s="108"/>
      <c r="B150" s="251" t="s">
        <v>338</v>
      </c>
      <c r="C150" s="223" t="s">
        <v>339</v>
      </c>
      <c r="D150" s="216" t="e">
        <f t="shared" si="70"/>
        <v>#REF!</v>
      </c>
      <c r="E150" s="217">
        <v>4000</v>
      </c>
      <c r="F150" s="217" t="e">
        <f>'[2]12. Prostredie pre život'!#REF!</f>
        <v>#REF!</v>
      </c>
      <c r="G150" s="218" t="e">
        <f>'[2]12. Prostredie pre život'!#REF!</f>
        <v>#REF!</v>
      </c>
      <c r="H150" s="224">
        <f t="shared" si="71"/>
        <v>0</v>
      </c>
      <c r="I150" s="219">
        <v>0</v>
      </c>
      <c r="J150" s="219">
        <v>0</v>
      </c>
      <c r="K150" s="220">
        <v>0</v>
      </c>
      <c r="L150" s="225" t="e">
        <f t="shared" si="72"/>
        <v>#REF!</v>
      </c>
      <c r="M150" s="217" t="e">
        <f>'[2]12. Prostredie pre život'!#REF!</f>
        <v>#REF!</v>
      </c>
      <c r="N150" s="217" t="e">
        <f>'[2]12. Prostredie pre život'!#REF!</f>
        <v>#REF!</v>
      </c>
      <c r="O150" s="226" t="e">
        <f>'[2]12. Prostredie pre život'!#REF!</f>
        <v>#REF!</v>
      </c>
      <c r="P150" s="266">
        <v>0</v>
      </c>
      <c r="Q150" s="267">
        <v>0</v>
      </c>
      <c r="R150" s="267">
        <v>0</v>
      </c>
      <c r="S150" s="268">
        <v>0</v>
      </c>
      <c r="T150" s="225">
        <f t="shared" si="73"/>
        <v>0</v>
      </c>
      <c r="U150" s="217">
        <f>'[2]12. Prostredie pre život'!$H$98</f>
        <v>0</v>
      </c>
      <c r="V150" s="217">
        <f>'[2]12. Prostredie pre život'!$I$98</f>
        <v>0</v>
      </c>
      <c r="W150" s="226">
        <f>'[2]12. Prostredie pre život'!$J$98</f>
        <v>0</v>
      </c>
    </row>
    <row r="151" spans="1:23" s="82" customFormat="1" ht="14.25" x14ac:dyDescent="0.2">
      <c r="A151" s="116"/>
      <c r="B151" s="196" t="s">
        <v>340</v>
      </c>
      <c r="C151" s="197" t="s">
        <v>341</v>
      </c>
      <c r="D151" s="185" t="e">
        <f t="shared" ref="D151:W151" si="74">D152+D156+D161+D165+D169+D170+D171+D173</f>
        <v>#REF!</v>
      </c>
      <c r="E151" s="186">
        <f t="shared" si="74"/>
        <v>478345</v>
      </c>
      <c r="F151" s="186" t="e">
        <f t="shared" si="74"/>
        <v>#REF!</v>
      </c>
      <c r="G151" s="187" t="e">
        <f t="shared" si="74"/>
        <v>#REF!</v>
      </c>
      <c r="H151" s="185" t="e">
        <f t="shared" si="74"/>
        <v>#REF!</v>
      </c>
      <c r="I151" s="186" t="e">
        <f t="shared" si="74"/>
        <v>#REF!</v>
      </c>
      <c r="J151" s="186">
        <f t="shared" si="74"/>
        <v>0</v>
      </c>
      <c r="K151" s="188">
        <f t="shared" si="74"/>
        <v>0</v>
      </c>
      <c r="L151" s="189" t="e">
        <f t="shared" si="74"/>
        <v>#REF!</v>
      </c>
      <c r="M151" s="186" t="e">
        <f t="shared" si="74"/>
        <v>#REF!</v>
      </c>
      <c r="N151" s="186" t="e">
        <f t="shared" si="74"/>
        <v>#REF!</v>
      </c>
      <c r="O151" s="188" t="e">
        <f t="shared" si="74"/>
        <v>#REF!</v>
      </c>
      <c r="P151" s="264">
        <v>568946.19999999995</v>
      </c>
      <c r="Q151" s="265">
        <v>554686.36</v>
      </c>
      <c r="R151" s="265">
        <v>14259.84</v>
      </c>
      <c r="S151" s="269">
        <v>0</v>
      </c>
      <c r="T151" s="189" t="e">
        <f t="shared" si="74"/>
        <v>#REF!</v>
      </c>
      <c r="U151" s="186">
        <f t="shared" si="74"/>
        <v>27768</v>
      </c>
      <c r="V151" s="186" t="e">
        <f t="shared" si="74"/>
        <v>#REF!</v>
      </c>
      <c r="W151" s="188" t="e">
        <f t="shared" si="74"/>
        <v>#REF!</v>
      </c>
    </row>
    <row r="152" spans="1:23" ht="15.75" x14ac:dyDescent="0.25">
      <c r="A152" s="108"/>
      <c r="B152" s="231" t="s">
        <v>342</v>
      </c>
      <c r="C152" s="222" t="s">
        <v>343</v>
      </c>
      <c r="D152" s="208" t="e">
        <f t="shared" ref="D152:W152" si="75">SUM(D153:D155)</f>
        <v>#REF!</v>
      </c>
      <c r="E152" s="209">
        <f t="shared" si="75"/>
        <v>16490</v>
      </c>
      <c r="F152" s="209" t="e">
        <f t="shared" si="75"/>
        <v>#REF!</v>
      </c>
      <c r="G152" s="210" t="e">
        <f t="shared" si="75"/>
        <v>#REF!</v>
      </c>
      <c r="H152" s="208">
        <f t="shared" si="75"/>
        <v>21830</v>
      </c>
      <c r="I152" s="209">
        <f t="shared" si="75"/>
        <v>21830</v>
      </c>
      <c r="J152" s="209">
        <f t="shared" si="75"/>
        <v>0</v>
      </c>
      <c r="K152" s="211">
        <f t="shared" si="75"/>
        <v>0</v>
      </c>
      <c r="L152" s="212" t="e">
        <f t="shared" si="75"/>
        <v>#REF!</v>
      </c>
      <c r="M152" s="209" t="e">
        <f t="shared" si="75"/>
        <v>#REF!</v>
      </c>
      <c r="N152" s="209" t="e">
        <f t="shared" si="75"/>
        <v>#REF!</v>
      </c>
      <c r="O152" s="211" t="e">
        <f t="shared" si="75"/>
        <v>#REF!</v>
      </c>
      <c r="P152" s="256">
        <v>34492.82</v>
      </c>
      <c r="Q152" s="257">
        <v>34492.82</v>
      </c>
      <c r="R152" s="257">
        <v>0</v>
      </c>
      <c r="S152" s="258">
        <v>0</v>
      </c>
      <c r="T152" s="212" t="e">
        <f t="shared" si="75"/>
        <v>#REF!</v>
      </c>
      <c r="U152" s="209">
        <f t="shared" si="75"/>
        <v>2000</v>
      </c>
      <c r="V152" s="209" t="e">
        <f t="shared" si="75"/>
        <v>#REF!</v>
      </c>
      <c r="W152" s="211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'[2]13. Sociálna starostlivosť'!#REF!</f>
        <v>#REF!</v>
      </c>
      <c r="G153" s="95" t="e">
        <f>'[2]13.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'[2]13. Sociálna starostlivosť'!#REF!</f>
        <v>#REF!</v>
      </c>
      <c r="O153" s="96" t="e">
        <f>'[2]13. Sociálna starostlivosť'!#REF!</f>
        <v>#REF!</v>
      </c>
      <c r="P153" s="256">
        <v>15210</v>
      </c>
      <c r="Q153" s="259">
        <v>15210</v>
      </c>
      <c r="R153" s="259">
        <v>0</v>
      </c>
      <c r="S153" s="260">
        <v>0</v>
      </c>
      <c r="T153" s="97" t="e">
        <f>SUM(U153:W153)</f>
        <v>#REF!</v>
      </c>
      <c r="U153" s="94">
        <f>'[2]13. Sociálna starostlivosť'!$H$5</f>
        <v>0</v>
      </c>
      <c r="V153" s="94">
        <f>'[2]13. Sociálna starostlivosť'!$I$5</f>
        <v>0</v>
      </c>
      <c r="W153" s="96" t="e">
        <f>'[2]13.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'[2]13. Sociálna starostlivosť'!#REF!</f>
        <v>#REF!</v>
      </c>
      <c r="G154" s="95" t="e">
        <f>'[2]13.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'[2]13. Sociálna starostlivosť'!#REF!</f>
        <v>#REF!</v>
      </c>
      <c r="O154" s="96" t="e">
        <f>'[2]13. Sociálna starostlivosť'!#REF!</f>
        <v>#REF!</v>
      </c>
      <c r="P154" s="256">
        <v>18000</v>
      </c>
      <c r="Q154" s="259">
        <v>18000</v>
      </c>
      <c r="R154" s="259">
        <v>0</v>
      </c>
      <c r="S154" s="260">
        <v>0</v>
      </c>
      <c r="T154" s="97" t="e">
        <f>SUM(U154:W154)</f>
        <v>#REF!</v>
      </c>
      <c r="U154" s="94">
        <f>'[2]13. Sociálna starostlivosť'!$H$7</f>
        <v>0</v>
      </c>
      <c r="V154" s="94" t="e">
        <f>'[2]13. Sociálna starostlivosť'!$I$7</f>
        <v>#REF!</v>
      </c>
      <c r="W154" s="96" t="e">
        <f>'[2]13.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'[2]13. Sociálna starostlivosť'!#REF!</f>
        <v>#REF!</v>
      </c>
      <c r="G155" s="95" t="e">
        <f>'[2]13.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'[2]13. Sociálna starostlivosť'!#REF!</f>
        <v>#REF!</v>
      </c>
      <c r="N155" s="94" t="e">
        <f>'[2]13. Sociálna starostlivosť'!#REF!</f>
        <v>#REF!</v>
      </c>
      <c r="O155" s="96" t="e">
        <f>'[2]13. Sociálna starostlivosť'!#REF!</f>
        <v>#REF!</v>
      </c>
      <c r="P155" s="256">
        <v>1282.82</v>
      </c>
      <c r="Q155" s="259">
        <v>1282.82</v>
      </c>
      <c r="R155" s="259">
        <v>0</v>
      </c>
      <c r="S155" s="260">
        <v>0</v>
      </c>
      <c r="T155" s="97">
        <f>SUM(U155:W155)</f>
        <v>2000</v>
      </c>
      <c r="U155" s="94">
        <f>'[2]13. Sociálna starostlivosť'!$H$8</f>
        <v>2000</v>
      </c>
      <c r="V155" s="94">
        <f>'[2]13. Sociálna starostlivosť'!$I$8</f>
        <v>0</v>
      </c>
      <c r="W155" s="96">
        <f>'[2]13. Sociálna starostlivosť'!$J$8</f>
        <v>0</v>
      </c>
    </row>
    <row r="156" spans="1:23" ht="15.75" x14ac:dyDescent="0.25">
      <c r="A156" s="116"/>
      <c r="B156" s="231" t="s">
        <v>347</v>
      </c>
      <c r="C156" s="222" t="s">
        <v>348</v>
      </c>
      <c r="D156" s="208" t="e">
        <f t="shared" ref="D156:W156" si="76">SUM(D157:D160)</f>
        <v>#REF!</v>
      </c>
      <c r="E156" s="209">
        <f t="shared" si="76"/>
        <v>174640</v>
      </c>
      <c r="F156" s="209" t="e">
        <f t="shared" si="76"/>
        <v>#REF!</v>
      </c>
      <c r="G156" s="210" t="e">
        <f t="shared" si="76"/>
        <v>#REF!</v>
      </c>
      <c r="H156" s="208">
        <f t="shared" si="76"/>
        <v>284247</v>
      </c>
      <c r="I156" s="209">
        <f t="shared" si="76"/>
        <v>284247</v>
      </c>
      <c r="J156" s="209">
        <f t="shared" si="76"/>
        <v>0</v>
      </c>
      <c r="K156" s="211">
        <f t="shared" si="76"/>
        <v>0</v>
      </c>
      <c r="L156" s="212" t="e">
        <f t="shared" si="76"/>
        <v>#REF!</v>
      </c>
      <c r="M156" s="209" t="e">
        <f t="shared" si="76"/>
        <v>#REF!</v>
      </c>
      <c r="N156" s="209" t="e">
        <f t="shared" si="76"/>
        <v>#REF!</v>
      </c>
      <c r="O156" s="211" t="e">
        <f t="shared" si="76"/>
        <v>#REF!</v>
      </c>
      <c r="P156" s="256">
        <v>326578.67</v>
      </c>
      <c r="Q156" s="257">
        <v>315061.67</v>
      </c>
      <c r="R156" s="257">
        <v>11517</v>
      </c>
      <c r="S156" s="258">
        <v>0</v>
      </c>
      <c r="T156" s="212" t="e">
        <f t="shared" si="76"/>
        <v>#REF!</v>
      </c>
      <c r="U156" s="209">
        <f t="shared" si="76"/>
        <v>7850</v>
      </c>
      <c r="V156" s="209" t="e">
        <f t="shared" si="76"/>
        <v>#REF!</v>
      </c>
      <c r="W156" s="211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'[2]13. Sociálna starostlivosť'!#REF!</f>
        <v>#REF!</v>
      </c>
      <c r="G157" s="95" t="e">
        <f>'[2]13.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'[2]13. Sociálna starostlivosť'!#REF!</f>
        <v>#REF!</v>
      </c>
      <c r="O157" s="96" t="e">
        <f>'[2]13. Sociálna starostlivosť'!#REF!</f>
        <v>#REF!</v>
      </c>
      <c r="P157" s="256">
        <v>237717</v>
      </c>
      <c r="Q157" s="259">
        <v>226200</v>
      </c>
      <c r="R157" s="259">
        <v>11517</v>
      </c>
      <c r="S157" s="260">
        <v>0</v>
      </c>
      <c r="T157" s="97">
        <f>SUM(U157:W157)</f>
        <v>155</v>
      </c>
      <c r="U157" s="94">
        <f>'[2]13. Sociálna starostlivosť'!$H$11</f>
        <v>155</v>
      </c>
      <c r="V157" s="94">
        <f>'[2]13. Sociálna starostlivosť'!$I$11</f>
        <v>0</v>
      </c>
      <c r="W157" s="96">
        <f>'[2]13.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'[2]13. Sociálna starostlivosť'!#REF!</f>
        <v>#REF!</v>
      </c>
      <c r="G158" s="95" t="e">
        <f>'[2]13.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'[2]13. Sociálna starostlivosť'!#REF!</f>
        <v>#REF!</v>
      </c>
      <c r="O158" s="96" t="e">
        <f>'[2]13. Sociálna starostlivosť'!#REF!</f>
        <v>#REF!</v>
      </c>
      <c r="P158" s="256">
        <v>52150</v>
      </c>
      <c r="Q158" s="259">
        <v>52150</v>
      </c>
      <c r="R158" s="259">
        <v>0</v>
      </c>
      <c r="S158" s="260">
        <v>0</v>
      </c>
      <c r="T158" s="97" t="e">
        <f>SUM(U158:W158)</f>
        <v>#REF!</v>
      </c>
      <c r="U158" s="94">
        <f>'[2]13. Sociálna starostlivosť'!$H$17</f>
        <v>0</v>
      </c>
      <c r="V158" s="94" t="e">
        <f>'[2]13. Sociálna starostlivosť'!$I$17</f>
        <v>#REF!</v>
      </c>
      <c r="W158" s="96" t="e">
        <f>'[2]13.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'[2]13. Sociálna starostlivosť'!#REF!</f>
        <v>#REF!</v>
      </c>
      <c r="G159" s="95" t="e">
        <f>'[2]13.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'[2]13. Sociálna starostlivosť'!#REF!</f>
        <v>#REF!</v>
      </c>
      <c r="N159" s="94" t="e">
        <f>'[2]13. Sociálna starostlivosť'!#REF!</f>
        <v>#REF!</v>
      </c>
      <c r="O159" s="96" t="e">
        <f>'[2]13. Sociálna starostlivosť'!#REF!</f>
        <v>#REF!</v>
      </c>
      <c r="P159" s="256">
        <v>10011.67</v>
      </c>
      <c r="Q159" s="259">
        <v>10011.67</v>
      </c>
      <c r="R159" s="259">
        <v>0</v>
      </c>
      <c r="S159" s="260">
        <v>0</v>
      </c>
      <c r="T159" s="97">
        <f>SUM(U159:W159)</f>
        <v>7695</v>
      </c>
      <c r="U159" s="94">
        <f>'[2]13. Sociálna starostlivosť'!$H$18</f>
        <v>7695</v>
      </c>
      <c r="V159" s="94">
        <f>'[2]13. Sociálna starostlivosť'!$I$18</f>
        <v>0</v>
      </c>
      <c r="W159" s="96">
        <f>'[2]13.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'[2]13. Sociálna starostlivosť'!#REF!</f>
        <v>#REF!</v>
      </c>
      <c r="G160" s="95" t="e">
        <f>'[2]13.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'[2]13. Sociálna starostlivosť'!#REF!</f>
        <v>#REF!</v>
      </c>
      <c r="O160" s="96" t="e">
        <f>'[2]13. Sociálna starostlivosť'!#REF!</f>
        <v>#REF!</v>
      </c>
      <c r="P160" s="256">
        <v>26700</v>
      </c>
      <c r="Q160" s="259">
        <v>26700</v>
      </c>
      <c r="R160" s="259">
        <v>0</v>
      </c>
      <c r="S160" s="260">
        <v>0</v>
      </c>
      <c r="T160" s="97" t="e">
        <f>SUM(U160:W160)</f>
        <v>#REF!</v>
      </c>
      <c r="U160" s="94">
        <f>'[2]13. Sociálna starostlivosť'!$H$20</f>
        <v>0</v>
      </c>
      <c r="V160" s="94" t="e">
        <f>'[2]13. Sociálna starostlivosť'!$I$20</f>
        <v>#REF!</v>
      </c>
      <c r="W160" s="96" t="e">
        <f>'[2]13. Sociálna starostlivosť'!$J$20</f>
        <v>#REF!</v>
      </c>
    </row>
    <row r="161" spans="1:23" ht="15.75" x14ac:dyDescent="0.25">
      <c r="A161" s="99"/>
      <c r="B161" s="231" t="s">
        <v>353</v>
      </c>
      <c r="C161" s="222" t="s">
        <v>354</v>
      </c>
      <c r="D161" s="208" t="e">
        <f t="shared" ref="D161:W161" si="77">SUM(D162:D164)</f>
        <v>#REF!</v>
      </c>
      <c r="E161" s="209">
        <f t="shared" si="77"/>
        <v>198930</v>
      </c>
      <c r="F161" s="209" t="e">
        <f t="shared" si="77"/>
        <v>#REF!</v>
      </c>
      <c r="G161" s="210" t="e">
        <f t="shared" si="77"/>
        <v>#REF!</v>
      </c>
      <c r="H161" s="208">
        <f t="shared" si="77"/>
        <v>167500</v>
      </c>
      <c r="I161" s="209">
        <f t="shared" si="77"/>
        <v>167500</v>
      </c>
      <c r="J161" s="209">
        <f t="shared" si="77"/>
        <v>0</v>
      </c>
      <c r="K161" s="211">
        <f t="shared" si="77"/>
        <v>0</v>
      </c>
      <c r="L161" s="212" t="e">
        <f t="shared" si="77"/>
        <v>#REF!</v>
      </c>
      <c r="M161" s="209">
        <f t="shared" si="77"/>
        <v>158480</v>
      </c>
      <c r="N161" s="209" t="e">
        <f t="shared" si="77"/>
        <v>#REF!</v>
      </c>
      <c r="O161" s="211" t="e">
        <f t="shared" si="77"/>
        <v>#REF!</v>
      </c>
      <c r="P161" s="256">
        <v>161222.84</v>
      </c>
      <c r="Q161" s="257">
        <v>158480</v>
      </c>
      <c r="R161" s="257">
        <v>2742.84</v>
      </c>
      <c r="S161" s="258">
        <v>0</v>
      </c>
      <c r="T161" s="212" t="e">
        <f t="shared" si="77"/>
        <v>#REF!</v>
      </c>
      <c r="U161" s="209">
        <f t="shared" si="77"/>
        <v>0</v>
      </c>
      <c r="V161" s="209" t="e">
        <f t="shared" si="77"/>
        <v>#REF!</v>
      </c>
      <c r="W161" s="211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'[2]13. Sociálna starostlivosť'!#REF!</f>
        <v>#REF!</v>
      </c>
      <c r="G162" s="95" t="e">
        <f>'[2]13.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'[2]13. Sociálna starostlivosť'!#REF!</f>
        <v>#REF!</v>
      </c>
      <c r="O162" s="96" t="e">
        <f>'[2]13. Sociálna starostlivosť'!#REF!</f>
        <v>#REF!</v>
      </c>
      <c r="P162" s="256">
        <v>32570</v>
      </c>
      <c r="Q162" s="259">
        <v>32570</v>
      </c>
      <c r="R162" s="259">
        <v>0</v>
      </c>
      <c r="S162" s="260">
        <v>0</v>
      </c>
      <c r="T162" s="97" t="e">
        <f>SUM(U162:W162)</f>
        <v>#REF!</v>
      </c>
      <c r="U162" s="94">
        <f>'[2]13. Sociálna starostlivosť'!$H$22</f>
        <v>0</v>
      </c>
      <c r="V162" s="94" t="e">
        <f>'[2]13. Sociálna starostlivosť'!$I$22</f>
        <v>#REF!</v>
      </c>
      <c r="W162" s="96" t="e">
        <f>'[2]13.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'[2]13. Sociálna starostlivosť'!#REF!</f>
        <v>#REF!</v>
      </c>
      <c r="G163" s="95" t="e">
        <f>'[2]13.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'[2]13. Sociálna starostlivosť'!#REF!</f>
        <v>#REF!</v>
      </c>
      <c r="O163" s="96" t="e">
        <f>'[2]13. Sociálna starostlivosť'!#REF!</f>
        <v>#REF!</v>
      </c>
      <c r="P163" s="256">
        <v>40310</v>
      </c>
      <c r="Q163" s="259">
        <v>40310</v>
      </c>
      <c r="R163" s="259">
        <v>0</v>
      </c>
      <c r="S163" s="260">
        <v>0</v>
      </c>
      <c r="T163" s="97" t="e">
        <f>SUM(U163:W163)</f>
        <v>#REF!</v>
      </c>
      <c r="U163" s="94">
        <f>'[2]13. Sociálna starostlivosť'!$H$24</f>
        <v>0</v>
      </c>
      <c r="V163" s="94" t="e">
        <f>'[2]13. Sociálna starostlivosť'!$I$24</f>
        <v>#REF!</v>
      </c>
      <c r="W163" s="96" t="e">
        <f>'[2]13.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'[2]13.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'[2]13. Sociálna starostlivosť'!#REF!</f>
        <v>#REF!</v>
      </c>
      <c r="P164" s="256">
        <v>88342.84</v>
      </c>
      <c r="Q164" s="259">
        <v>85600</v>
      </c>
      <c r="R164" s="259">
        <v>2742.84</v>
      </c>
      <c r="S164" s="260">
        <v>0</v>
      </c>
      <c r="T164" s="97">
        <f>SUM(U164:W164)</f>
        <v>2032610</v>
      </c>
      <c r="U164" s="94">
        <f>'[2]13. Sociálna starostlivosť'!$H$25</f>
        <v>0</v>
      </c>
      <c r="V164" s="94">
        <f>'[2]13. Sociálna starostlivosť'!$I$25</f>
        <v>2032610</v>
      </c>
      <c r="W164" s="96">
        <f>'[2]13. Sociálna starostlivosť'!$J$25</f>
        <v>0</v>
      </c>
    </row>
    <row r="165" spans="1:23" ht="15.75" x14ac:dyDescent="0.25">
      <c r="A165" s="84"/>
      <c r="B165" s="231" t="s">
        <v>358</v>
      </c>
      <c r="C165" s="222" t="s">
        <v>359</v>
      </c>
      <c r="D165" s="208" t="e">
        <f t="shared" ref="D165:W165" si="78">SUM(D166:D168)</f>
        <v>#REF!</v>
      </c>
      <c r="E165" s="209">
        <f t="shared" si="78"/>
        <v>34760</v>
      </c>
      <c r="F165" s="209" t="e">
        <f t="shared" si="78"/>
        <v>#REF!</v>
      </c>
      <c r="G165" s="210" t="e">
        <f t="shared" si="78"/>
        <v>#REF!</v>
      </c>
      <c r="H165" s="208">
        <f t="shared" si="78"/>
        <v>28926</v>
      </c>
      <c r="I165" s="209">
        <f t="shared" si="78"/>
        <v>28926</v>
      </c>
      <c r="J165" s="209">
        <f t="shared" si="78"/>
        <v>0</v>
      </c>
      <c r="K165" s="211">
        <f t="shared" si="78"/>
        <v>0</v>
      </c>
      <c r="L165" s="212" t="e">
        <f t="shared" si="78"/>
        <v>#REF!</v>
      </c>
      <c r="M165" s="209" t="e">
        <f t="shared" si="78"/>
        <v>#REF!</v>
      </c>
      <c r="N165" s="209" t="e">
        <f t="shared" si="78"/>
        <v>#REF!</v>
      </c>
      <c r="O165" s="211" t="e">
        <f t="shared" si="78"/>
        <v>#REF!</v>
      </c>
      <c r="P165" s="256">
        <v>25010</v>
      </c>
      <c r="Q165" s="257">
        <v>25010</v>
      </c>
      <c r="R165" s="257">
        <v>0</v>
      </c>
      <c r="S165" s="258">
        <v>0</v>
      </c>
      <c r="T165" s="212" t="e">
        <f t="shared" si="78"/>
        <v>#REF!</v>
      </c>
      <c r="U165" s="209">
        <f t="shared" si="78"/>
        <v>0</v>
      </c>
      <c r="V165" s="209" t="e">
        <f t="shared" si="78"/>
        <v>#REF!</v>
      </c>
      <c r="W165" s="211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'[2]13.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'[2]13. Sociálna starostlivosť'!#REF!</f>
        <v>#REF!</v>
      </c>
      <c r="O166" s="96" t="e">
        <f>'[2]13. Sociálna starostlivosť'!#REF!</f>
        <v>#REF!</v>
      </c>
      <c r="P166" s="256">
        <v>18020</v>
      </c>
      <c r="Q166" s="259">
        <v>18020</v>
      </c>
      <c r="R166" s="259">
        <v>0</v>
      </c>
      <c r="S166" s="260">
        <v>0</v>
      </c>
      <c r="T166" s="97">
        <f>SUM(U166:W166)</f>
        <v>0</v>
      </c>
      <c r="U166" s="94">
        <f>'[2]13. Sociálna starostlivosť'!$H$38</f>
        <v>0</v>
      </c>
      <c r="V166" s="94">
        <f>'[2]13. Sociálna starostlivosť'!$I$38</f>
        <v>0</v>
      </c>
      <c r="W166" s="96">
        <f>'[2]13.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'[2]13. Sociálna starostlivosť'!#REF!</f>
        <v>#REF!</v>
      </c>
      <c r="G167" s="95" t="e">
        <f>'[2]13.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'[2]13. Sociálna starostlivosť'!#REF!</f>
        <v>#REF!</v>
      </c>
      <c r="N167" s="94" t="e">
        <f>'[2]13. Sociálna starostlivosť'!#REF!</f>
        <v>#REF!</v>
      </c>
      <c r="O167" s="96" t="e">
        <f>'[2]13. Sociálna starostlivosť'!#REF!</f>
        <v>#REF!</v>
      </c>
      <c r="P167" s="256">
        <v>0</v>
      </c>
      <c r="Q167" s="259">
        <v>0</v>
      </c>
      <c r="R167" s="259">
        <v>0</v>
      </c>
      <c r="S167" s="260">
        <v>0</v>
      </c>
      <c r="T167" s="97">
        <f>SUM(U167:W167)</f>
        <v>0</v>
      </c>
      <c r="U167" s="94">
        <f>'[2]13. Sociálna starostlivosť'!$H$41</f>
        <v>0</v>
      </c>
      <c r="V167" s="94">
        <f>'[2]13. Sociálna starostlivosť'!$I$41</f>
        <v>0</v>
      </c>
      <c r="W167" s="96">
        <f>'[2]13.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'[2]13. Sociálna starostlivosť'!#REF!</f>
        <v>#REF!</v>
      </c>
      <c r="G168" s="95" t="e">
        <f>'[2]13.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'[2]13. Sociálna starostlivosť'!#REF!</f>
        <v>#REF!</v>
      </c>
      <c r="O168" s="96" t="e">
        <f>'[2]13. Sociálna starostlivosť'!#REF!</f>
        <v>#REF!</v>
      </c>
      <c r="P168" s="256">
        <v>6990</v>
      </c>
      <c r="Q168" s="259">
        <v>6990</v>
      </c>
      <c r="R168" s="259">
        <v>0</v>
      </c>
      <c r="S168" s="260">
        <v>0</v>
      </c>
      <c r="T168" s="97" t="e">
        <f>SUM(U168:W168)</f>
        <v>#REF!</v>
      </c>
      <c r="U168" s="94">
        <f>'[2]13. Sociálna starostlivosť'!$H$43</f>
        <v>0</v>
      </c>
      <c r="V168" s="94" t="e">
        <f>'[2]13. Sociálna starostlivosť'!$I$43</f>
        <v>#REF!</v>
      </c>
      <c r="W168" s="96" t="e">
        <f>'[2]13. Sociálna starostlivosť'!$J$43</f>
        <v>#REF!</v>
      </c>
    </row>
    <row r="169" spans="1:23" ht="15.75" x14ac:dyDescent="0.25">
      <c r="A169" s="84"/>
      <c r="B169" s="231" t="s">
        <v>363</v>
      </c>
      <c r="C169" s="222" t="s">
        <v>364</v>
      </c>
      <c r="D169" s="208" t="e">
        <f>SUM(E169:G169)</f>
        <v>#REF!</v>
      </c>
      <c r="E169" s="209">
        <v>5720</v>
      </c>
      <c r="F169" s="209" t="e">
        <f>'[2]13. Sociálna starostlivosť'!#REF!</f>
        <v>#REF!</v>
      </c>
      <c r="G169" s="210" t="e">
        <f>'[2]13. Sociálna starostlivosť'!#REF!</f>
        <v>#REF!</v>
      </c>
      <c r="H169" s="208">
        <f>SUM(I169:K169)</f>
        <v>6280</v>
      </c>
      <c r="I169" s="209">
        <v>6280</v>
      </c>
      <c r="J169" s="209">
        <v>0</v>
      </c>
      <c r="K169" s="211">
        <v>0</v>
      </c>
      <c r="L169" s="212" t="e">
        <f>SUM(M169:O169)</f>
        <v>#REF!</v>
      </c>
      <c r="M169" s="209">
        <v>6250</v>
      </c>
      <c r="N169" s="209" t="e">
        <f>'[2]13. Sociálna starostlivosť'!#REF!</f>
        <v>#REF!</v>
      </c>
      <c r="O169" s="211" t="e">
        <f>'[2]13. Sociálna starostlivosť'!#REF!</f>
        <v>#REF!</v>
      </c>
      <c r="P169" s="256">
        <v>6250</v>
      </c>
      <c r="Q169" s="257">
        <v>6250</v>
      </c>
      <c r="R169" s="257">
        <v>0</v>
      </c>
      <c r="S169" s="258">
        <v>0</v>
      </c>
      <c r="T169" s="212" t="e">
        <f>SUM(U169:W169)</f>
        <v>#REF!</v>
      </c>
      <c r="U169" s="209">
        <f>'[2]13. Sociálna starostlivosť'!$H$44</f>
        <v>0</v>
      </c>
      <c r="V169" s="209" t="e">
        <f>'[2]13. Sociálna starostlivosť'!$I$44</f>
        <v>#REF!</v>
      </c>
      <c r="W169" s="211" t="e">
        <f>'[2]13. Sociálna starostlivosť'!$J$44</f>
        <v>#REF!</v>
      </c>
    </row>
    <row r="170" spans="1:23" ht="16.5" x14ac:dyDescent="0.3">
      <c r="A170" s="108"/>
      <c r="B170" s="231" t="s">
        <v>365</v>
      </c>
      <c r="C170" s="227" t="s">
        <v>366</v>
      </c>
      <c r="D170" s="208" t="e">
        <f>SUM(E170:G170)</f>
        <v>#REF!</v>
      </c>
      <c r="E170" s="209">
        <v>11274</v>
      </c>
      <c r="F170" s="209" t="e">
        <f>'[2]13. Sociálna starostlivosť'!#REF!</f>
        <v>#REF!</v>
      </c>
      <c r="G170" s="210" t="e">
        <f>'[2]13. Sociálna starostlivosť'!#REF!</f>
        <v>#REF!</v>
      </c>
      <c r="H170" s="208">
        <f>SUM(I170:K170)</f>
        <v>10658.49</v>
      </c>
      <c r="I170" s="209">
        <v>10658.49</v>
      </c>
      <c r="J170" s="209">
        <v>0</v>
      </c>
      <c r="K170" s="211">
        <v>0</v>
      </c>
      <c r="L170" s="212" t="e">
        <f>SUM(M170:O170)</f>
        <v>#REF!</v>
      </c>
      <c r="M170" s="209" t="e">
        <f>'[2]13. Sociálna starostlivosť'!#REF!</f>
        <v>#REF!</v>
      </c>
      <c r="N170" s="209" t="e">
        <f>'[2]13. Sociálna starostlivosť'!#REF!</f>
        <v>#REF!</v>
      </c>
      <c r="O170" s="211" t="e">
        <f>'[2]13. Sociálna starostlivosť'!#REF!</f>
        <v>#REF!</v>
      </c>
      <c r="P170" s="256">
        <v>10946.4</v>
      </c>
      <c r="Q170" s="257">
        <v>10946.4</v>
      </c>
      <c r="R170" s="257">
        <v>0</v>
      </c>
      <c r="S170" s="258">
        <v>0</v>
      </c>
      <c r="T170" s="212">
        <f>SUM(U170:W170)</f>
        <v>16468</v>
      </c>
      <c r="U170" s="209">
        <f>'[2]13. Sociálna starostlivosť'!$H$45</f>
        <v>16468</v>
      </c>
      <c r="V170" s="209">
        <f>'[2]13. Sociálna starostlivosť'!$I$45</f>
        <v>0</v>
      </c>
      <c r="W170" s="211">
        <f>'[2]13. Sociálna starostlivosť'!$J$45</f>
        <v>0</v>
      </c>
    </row>
    <row r="171" spans="1:23" ht="15.75" x14ac:dyDescent="0.25">
      <c r="A171" s="84"/>
      <c r="B171" s="231" t="s">
        <v>367</v>
      </c>
      <c r="C171" s="222" t="s">
        <v>368</v>
      </c>
      <c r="D171" s="208" t="e">
        <f>SUM(D172:D172)</f>
        <v>#REF!</v>
      </c>
      <c r="E171" s="209">
        <f>SUM(E172:E172)</f>
        <v>35699</v>
      </c>
      <c r="F171" s="209" t="e">
        <f>SUM(F172:F172)</f>
        <v>#REF!</v>
      </c>
      <c r="G171" s="210" t="e">
        <f t="shared" ref="G171:W171" si="79">SUM(G172)</f>
        <v>#REF!</v>
      </c>
      <c r="H171" s="208">
        <f t="shared" si="79"/>
        <v>11959.49</v>
      </c>
      <c r="I171" s="209">
        <f t="shared" si="79"/>
        <v>11959.49</v>
      </c>
      <c r="J171" s="209">
        <f t="shared" si="79"/>
        <v>0</v>
      </c>
      <c r="K171" s="211">
        <f t="shared" si="79"/>
        <v>0</v>
      </c>
      <c r="L171" s="212" t="e">
        <f t="shared" si="79"/>
        <v>#REF!</v>
      </c>
      <c r="M171" s="209" t="e">
        <f t="shared" si="79"/>
        <v>#REF!</v>
      </c>
      <c r="N171" s="209" t="e">
        <f t="shared" si="79"/>
        <v>#REF!</v>
      </c>
      <c r="O171" s="211" t="e">
        <f t="shared" si="79"/>
        <v>#REF!</v>
      </c>
      <c r="P171" s="256">
        <v>4445.47</v>
      </c>
      <c r="Q171" s="257">
        <v>4445.47</v>
      </c>
      <c r="R171" s="257">
        <v>0</v>
      </c>
      <c r="S171" s="258">
        <v>0</v>
      </c>
      <c r="T171" s="212" t="e">
        <f t="shared" si="79"/>
        <v>#REF!</v>
      </c>
      <c r="U171" s="209">
        <f t="shared" si="79"/>
        <v>150</v>
      </c>
      <c r="V171" s="209" t="e">
        <f t="shared" si="79"/>
        <v>#REF!</v>
      </c>
      <c r="W171" s="211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'[2]13. Sociálna starostlivosť'!#REF!</f>
        <v>#REF!</v>
      </c>
      <c r="G172" s="95" t="e">
        <f>'[2]13.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'[2]13. Sociálna starostlivosť'!#REF!</f>
        <v>#REF!</v>
      </c>
      <c r="N172" s="94" t="e">
        <f>'[2]13. Sociálna starostlivosť'!#REF!</f>
        <v>#REF!</v>
      </c>
      <c r="O172" s="96" t="e">
        <f>'[2]13. Sociálna starostlivosť'!#REF!</f>
        <v>#REF!</v>
      </c>
      <c r="P172" s="256">
        <v>4445.47</v>
      </c>
      <c r="Q172" s="259">
        <v>4445.47</v>
      </c>
      <c r="R172" s="259">
        <v>0</v>
      </c>
      <c r="S172" s="260">
        <v>0</v>
      </c>
      <c r="T172" s="97" t="e">
        <f>SUM(U172:W172)</f>
        <v>#REF!</v>
      </c>
      <c r="U172" s="94">
        <f>'[2]13. Sociálna starostlivosť'!$H$54</f>
        <v>150</v>
      </c>
      <c r="V172" s="94" t="e">
        <f>'[2]13. Sociálna starostlivosť'!$I$54</f>
        <v>#REF!</v>
      </c>
      <c r="W172" s="96" t="e">
        <f>'[2]13. Sociálna starostlivosť'!$J$54</f>
        <v>#REF!</v>
      </c>
    </row>
    <row r="173" spans="1:23" ht="17.25" thickBot="1" x14ac:dyDescent="0.35">
      <c r="A173" s="108"/>
      <c r="B173" s="228" t="s">
        <v>370</v>
      </c>
      <c r="C173" s="229" t="s">
        <v>371</v>
      </c>
      <c r="D173" s="216" t="e">
        <f>SUM(E173:G173)</f>
        <v>#REF!</v>
      </c>
      <c r="E173" s="217">
        <v>832</v>
      </c>
      <c r="F173" s="217" t="e">
        <f>'[2]13. Sociálna starostlivosť'!#REF!</f>
        <v>#REF!</v>
      </c>
      <c r="G173" s="218" t="e">
        <f>'[2]13. Sociálna starostlivosť'!#REF!</f>
        <v>#REF!</v>
      </c>
      <c r="H173" s="216" t="e">
        <f>SUM(I173:K173)</f>
        <v>#REF!</v>
      </c>
      <c r="I173" s="217" t="e">
        <f>'[2]13. Sociálna starostlivosť'!#REF!</f>
        <v>#REF!</v>
      </c>
      <c r="J173" s="217">
        <v>0</v>
      </c>
      <c r="K173" s="226">
        <v>0</v>
      </c>
      <c r="L173" s="225" t="e">
        <f>SUM(M173:O173)</f>
        <v>#REF!</v>
      </c>
      <c r="M173" s="217" t="e">
        <f>'[2]13. Sociálna starostlivosť'!#REF!</f>
        <v>#REF!</v>
      </c>
      <c r="N173" s="217" t="e">
        <f>'[2]13. Sociálna starostlivosť'!#REF!</f>
        <v>#REF!</v>
      </c>
      <c r="O173" s="226" t="e">
        <f>'[2]13. Sociálna starostlivosť'!#REF!</f>
        <v>#REF!</v>
      </c>
      <c r="P173" s="266">
        <v>0</v>
      </c>
      <c r="Q173" s="267">
        <v>0</v>
      </c>
      <c r="R173" s="267">
        <v>0</v>
      </c>
      <c r="S173" s="268">
        <v>0</v>
      </c>
      <c r="T173" s="225" t="e">
        <f>SUM(U173:W173)</f>
        <v>#REF!</v>
      </c>
      <c r="U173" s="217">
        <f>'[2]13. Sociálna starostlivosť'!$H$75</f>
        <v>1300</v>
      </c>
      <c r="V173" s="217" t="e">
        <f>'[2]13. Sociálna starostlivosť'!$I$75</f>
        <v>#REF!</v>
      </c>
      <c r="W173" s="226" t="e">
        <f>'[2]13. Sociálna starostlivosť'!$J$75</f>
        <v>#REF!</v>
      </c>
    </row>
    <row r="174" spans="1:23" s="82" customFormat="1" ht="17.25" thickBot="1" x14ac:dyDescent="0.35">
      <c r="A174" s="116"/>
      <c r="B174" s="198" t="s">
        <v>372</v>
      </c>
      <c r="C174" s="199"/>
      <c r="D174" s="200" t="e">
        <f>SUM(E174:G174)</f>
        <v>#REF!</v>
      </c>
      <c r="E174" s="201">
        <v>303254</v>
      </c>
      <c r="F174" s="201" t="e">
        <f>'[2]14. Bývanie'!#REF!</f>
        <v>#REF!</v>
      </c>
      <c r="G174" s="202">
        <v>112360</v>
      </c>
      <c r="H174" s="203">
        <f>SUM(I174:K174)</f>
        <v>423841</v>
      </c>
      <c r="I174" s="204">
        <v>308731</v>
      </c>
      <c r="J174" s="204">
        <v>0</v>
      </c>
      <c r="K174" s="205">
        <v>115110</v>
      </c>
      <c r="L174" s="200" t="e">
        <f>SUM(M174:O174)</f>
        <v>#REF!</v>
      </c>
      <c r="M174" s="201" t="e">
        <f>'[2]14. Bývanie'!#REF!</f>
        <v>#REF!</v>
      </c>
      <c r="N174" s="201" t="e">
        <f>'[2]14. Bývanie'!#REF!</f>
        <v>#REF!</v>
      </c>
      <c r="O174" s="201" t="e">
        <f>'[2]14. Bývanie'!#REF!</f>
        <v>#REF!</v>
      </c>
      <c r="P174" s="285">
        <v>407863.46</v>
      </c>
      <c r="Q174" s="286">
        <v>289949.36</v>
      </c>
      <c r="R174" s="286">
        <v>0</v>
      </c>
      <c r="S174" s="286">
        <v>117914.1</v>
      </c>
      <c r="T174" s="200">
        <f>SUM(U174:W174)</f>
        <v>450923</v>
      </c>
      <c r="U174" s="201">
        <f>'[2]14. Bývanie'!$H$18</f>
        <v>329843</v>
      </c>
      <c r="V174" s="201">
        <f>'[2]14. Bývanie'!$I$18</f>
        <v>0</v>
      </c>
      <c r="W174" s="201">
        <f>'[2]14. Bývanie'!$J$18</f>
        <v>121080</v>
      </c>
    </row>
    <row r="175" spans="1:23" s="82" customFormat="1" ht="14.25" x14ac:dyDescent="0.2">
      <c r="A175" s="116"/>
      <c r="B175" s="190" t="s">
        <v>373</v>
      </c>
      <c r="C175" s="195"/>
      <c r="D175" s="185" t="e">
        <f t="shared" ref="D175:W175" si="80">SUM(D176:D178)</f>
        <v>#REF!</v>
      </c>
      <c r="E175" s="186" t="e">
        <f t="shared" si="80"/>
        <v>#REF!</v>
      </c>
      <c r="F175" s="186" t="e">
        <f t="shared" si="80"/>
        <v>#REF!</v>
      </c>
      <c r="G175" s="187" t="e">
        <f t="shared" si="80"/>
        <v>#REF!</v>
      </c>
      <c r="H175" s="185" t="e">
        <f t="shared" si="80"/>
        <v>#REF!</v>
      </c>
      <c r="I175" s="186">
        <f t="shared" si="80"/>
        <v>1482459.49</v>
      </c>
      <c r="J175" s="186">
        <f t="shared" si="80"/>
        <v>12620.49</v>
      </c>
      <c r="K175" s="188" t="e">
        <f t="shared" si="80"/>
        <v>#REF!</v>
      </c>
      <c r="L175" s="189" t="e">
        <f t="shared" si="80"/>
        <v>#REF!</v>
      </c>
      <c r="M175" s="186" t="e">
        <f t="shared" si="80"/>
        <v>#REF!</v>
      </c>
      <c r="N175" s="186" t="e">
        <f t="shared" si="80"/>
        <v>#REF!</v>
      </c>
      <c r="O175" s="188" t="e">
        <f t="shared" si="80"/>
        <v>#REF!</v>
      </c>
      <c r="P175" s="264">
        <v>1574450.76</v>
      </c>
      <c r="Q175" s="265">
        <v>1574450.76</v>
      </c>
      <c r="R175" s="265">
        <v>0</v>
      </c>
      <c r="S175" s="269">
        <v>0</v>
      </c>
      <c r="T175" s="189" t="e">
        <f t="shared" si="80"/>
        <v>#REF!</v>
      </c>
      <c r="U175" s="186" t="e">
        <f t="shared" si="80"/>
        <v>#REF!</v>
      </c>
      <c r="V175" s="186" t="e">
        <f t="shared" si="80"/>
        <v>#REF!</v>
      </c>
      <c r="W175" s="188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'[2]15.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'[2]15. Administratíva'!#REF!</f>
        <v>#REF!</v>
      </c>
      <c r="L176" s="97" t="e">
        <f>SUM(M176:O176)</f>
        <v>#REF!</v>
      </c>
      <c r="M176" s="94" t="e">
        <f>'[2]15. Administratíva'!#REF!</f>
        <v>#REF!</v>
      </c>
      <c r="N176" s="94" t="e">
        <f>'[2]15. Administratíva'!#REF!</f>
        <v>#REF!</v>
      </c>
      <c r="O176" s="96" t="e">
        <f>'[2]15. Administratíva'!#REF!</f>
        <v>#REF!</v>
      </c>
      <c r="P176" s="287">
        <v>441956.04</v>
      </c>
      <c r="Q176" s="259">
        <v>441956.04</v>
      </c>
      <c r="R176" s="259">
        <v>0</v>
      </c>
      <c r="S176" s="260">
        <v>0</v>
      </c>
      <c r="T176" s="97" t="e">
        <f>SUM(U176:W176)</f>
        <v>#REF!</v>
      </c>
      <c r="U176" s="94">
        <f>'[2]15. Administratíva'!$H$89</f>
        <v>1343</v>
      </c>
      <c r="V176" s="94" t="e">
        <f>'[2]15. Administratíva'!$I$89</f>
        <v>#REF!</v>
      </c>
      <c r="W176" s="96" t="e">
        <f>'[2]15.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'[2]15. Administratíva'!#REF!</f>
        <v>#REF!</v>
      </c>
      <c r="F177" s="94" t="e">
        <f>'[2]15.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'[2]15. Administratíva'!#REF!</f>
        <v>#REF!</v>
      </c>
      <c r="N177" s="94" t="e">
        <f>'[2]15. Administratíva'!#REF!</f>
        <v>#REF!</v>
      </c>
      <c r="O177" s="96" t="e">
        <f>'[2]15. Administratíva'!#REF!</f>
        <v>#REF!</v>
      </c>
      <c r="P177" s="287">
        <v>0</v>
      </c>
      <c r="Q177" s="259">
        <v>0</v>
      </c>
      <c r="R177" s="259">
        <v>0</v>
      </c>
      <c r="S177" s="260">
        <v>0</v>
      </c>
      <c r="T177" s="97" t="e">
        <f>SUM(U177:W177)</f>
        <v>#REF!</v>
      </c>
      <c r="U177" s="94" t="e">
        <f>'[2]15. Administratíva'!$H$91</f>
        <v>#REF!</v>
      </c>
      <c r="V177" s="94" t="e">
        <f>'[2]15. Administratíva'!$I$91</f>
        <v>#REF!</v>
      </c>
      <c r="W177" s="96" t="e">
        <f>'[2]15.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'[2]15. Administratíva'!#REF!</f>
        <v>#REF!</v>
      </c>
      <c r="G178" s="104" t="e">
        <f>'[2]15.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'[2]15. Administratíva'!#REF!</f>
        <v>#REF!</v>
      </c>
      <c r="O178" s="113" t="e">
        <f>'[2]15. Administratíva'!#REF!</f>
        <v>#REF!</v>
      </c>
      <c r="P178" s="288">
        <v>1132494.72</v>
      </c>
      <c r="Q178" s="274">
        <v>1132494.72</v>
      </c>
      <c r="R178" s="274">
        <v>0</v>
      </c>
      <c r="S178" s="275">
        <v>0</v>
      </c>
      <c r="T178" s="112">
        <f>SUM(U178:W178)</f>
        <v>0</v>
      </c>
      <c r="U178" s="103">
        <f>'[1]15. Administratíva'!$H$4</f>
        <v>0</v>
      </c>
      <c r="V178" s="103">
        <f>'[2]15. Administratíva'!$I$4</f>
        <v>0</v>
      </c>
      <c r="W178" s="113">
        <f>'[2]15.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04" t="s">
        <v>392</v>
      </c>
      <c r="B1" s="804"/>
      <c r="C1" s="804"/>
      <c r="D1" s="804"/>
      <c r="E1" s="804"/>
      <c r="F1" s="804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391</v>
      </c>
      <c r="F3" s="127" t="s">
        <v>387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príjmy 2014 - 2016</vt:lpstr>
      <vt:lpstr>výdavky 2014 - 2016</vt:lpstr>
      <vt:lpstr>sumár 2013 - 2015</vt:lpstr>
      <vt:lpstr>investície</vt:lpstr>
      <vt:lpstr>školstvo</vt:lpstr>
      <vt:lpstr>pomocná tabuľka - príjmy 2013</vt:lpstr>
      <vt:lpstr>pomocná tabuľka - výdavky 2013</vt:lpstr>
      <vt:lpstr>pomocná tabuľka - sumár 2013</vt:lpstr>
      <vt:lpstr>'pomocná tabuľka - príjmy 2013'!Názvy_tlače</vt:lpstr>
      <vt:lpstr>'pomocná tabuľka - výdavky 2013'!Názvy_tlače</vt:lpstr>
      <vt:lpstr>'príjmy 2014 - 2016'!Názvy_tlače</vt:lpstr>
      <vt:lpstr>'výdavky 2014 - 2016'!Názvy_tlače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2016-03-02T12:50:28Z</cp:lastPrinted>
  <dcterms:created xsi:type="dcterms:W3CDTF">2013-01-26T12:47:58Z</dcterms:created>
  <dcterms:modified xsi:type="dcterms:W3CDTF">2016-03-02T12:58:11Z</dcterms:modified>
</cp:coreProperties>
</file>