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285" firstSheet="2" activeTab="2"/>
  </bookViews>
  <sheets>
    <sheet name="Rozpočet" sheetId="1" state="hidden" r:id="rId1"/>
    <sheet name="ciselniky" sheetId="2" state="hidden" r:id="rId2"/>
    <sheet name="po zmene" sheetId="3" r:id="rId3"/>
  </sheets>
  <definedNames>
    <definedName name="_xlnm._FilterDatabase" localSheetId="0" hidden="1">Rozpočet!$A$2:$L$65</definedName>
    <definedName name="podpolozka">ciselniky!$A$2:$A$10</definedName>
    <definedName name="Z_37F3A322_2CD8_4F24_A6D7_670292339442_.wvu.FilterData" localSheetId="0" hidden="1">Rozpočet!$A$2:$L$65</definedName>
    <definedName name="Z_6AF9EE5C_F068_49B4_A690_F94C58C24132_.wvu.FilterData" localSheetId="0" hidden="1">Rozpočet!$A$2:$L$65</definedName>
    <definedName name="Z_80C52379_C253_4696_9104_C380554D6E30_.wvu.FilterData" localSheetId="0" hidden="1">Rozpočet!$A$2:$L$65</definedName>
    <definedName name="Z_8588391A_B71A_4E28_8551_9616E981BEF7_.wvu.FilterData" localSheetId="0" hidden="1">Rozpočet!$A$2:$L$65</definedName>
    <definedName name="Z_8F2938A1_5596_4724_BE75_0E7CE6CD9840_.wvu.FilterData" localSheetId="0" hidden="1">Rozpočet!$A$2:$L$65</definedName>
    <definedName name="Z_A8752E37_B838_4C9A_9650_9FFCD0D5B324_.wvu.FilterData" localSheetId="0" hidden="1">Rozpočet!$A$2:$L$65</definedName>
    <definedName name="Z_B2392A46_94EF_4BD1_AA51_4D5FA432BDDD_.wvu.FilterData" localSheetId="0" hidden="1">Rozpočet!$A$2:$L$65</definedName>
    <definedName name="Z_B489AD20_7F9E_47F1_8F42_AFF54AAC1631_.wvu.FilterData" localSheetId="0" hidden="1">Rozpočet!$A$2:$L$65</definedName>
  </definedNames>
  <calcPr calcId="145621"/>
  <customWorkbookViews>
    <customWorkbookView name="Vierka  Čigašová - osobné zobrazenie" guid="{8588391A-B71A-4E28-8551-9616E981BEF7}" mergeInterval="0" personalView="1" maximized="1" windowWidth="1436" windowHeight="674" tabRatio="285" activeSheetId="3"/>
    <customWorkbookView name="Domased - osobné zobrazenie" guid="{80C52379-C253-4696-9104-C380554D6E30}" mergeInterval="0" personalView="1" maximized="1" xWindow="1" yWindow="1" windowWidth="1362" windowHeight="538" tabRatio="285" activeSheetId="3"/>
    <customWorkbookView name="brantner06 - osobné zobrazenie" guid="{6AF9EE5C-F068-49B4-A690-F94C58C24132}" mergeInterval="0" personalView="1" maximized="1" xWindow="1" yWindow="1" windowWidth="1276" windowHeight="786" tabRatio="285" activeSheetId="3"/>
    <customWorkbookView name="ET SK - Marek - Personal View" guid="{8F2938A1-5596-4724-BE75-0E7CE6CD9840}" mergeInterval="0" personalView="1" maximized="1" windowWidth="1711" windowHeight="835" tabRatio="285" activeSheetId="3"/>
    <customWorkbookView name="palkova" guid="{CEF87B67-C3E0-5D48-B35F-AA13DE682B17}" mergeInterval="0" personalView="1" maximized="1" windowWidth="1200" windowHeight="1000" tabRatio="1000" activeSheetId="1"/>
    <customWorkbookView name=" " guid="{339232FE-5616-474D-BB25-06B06AE40A33}" mergeInterval="0" personalView="1" maximized="1" windowWidth="1200" windowHeight="1000" tabRatio="1000" activeSheetId="1"/>
    <customWorkbookView name="vargova - osobné zobrazenie" guid="{A8752E37-B838-4C9A-9650-9FFCD0D5B324}" mergeInterval="0" personalView="1" maximized="1" xWindow="1" yWindow="1" windowWidth="1680" windowHeight="830" tabRatio="285" activeSheetId="3"/>
    <customWorkbookView name="NTB111 - osobné zobrazenie" guid="{37F3A322-2CD8-4F24-A6D7-670292339442}" mergeInterval="0" personalView="1" maximized="1" xWindow="1" yWindow="1" windowWidth="1366" windowHeight="577" tabRatio="285" activeSheetId="3"/>
    <customWorkbookView name="chalka - osobné zobrazenie" guid="{B2392A46-94EF-4BD1-AA51-4D5FA432BDDD}" mergeInterval="0" personalView="1" maximized="1" xWindow="1" yWindow="1" windowWidth="1436" windowHeight="680" tabRatio="285" activeSheetId="3"/>
    <customWorkbookView name="Tomáš Šimko – osobní zobrazení" guid="{B489AD20-7F9E-47F1-8F42-AFF54AAC1631}" mergeInterval="0" personalView="1" maximized="1" windowWidth="1916" windowHeight="855" tabRatio="285" activeSheetId="3"/>
  </customWorkbookViews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" i="3"/>
  <c r="F65" i="3" l="1"/>
  <c r="F66" i="3" s="1"/>
  <c r="F67" i="3" s="1"/>
  <c r="H4" i="1"/>
  <c r="I4" i="1"/>
  <c r="J4" i="1" s="1"/>
  <c r="H5" i="1"/>
  <c r="I5" i="1"/>
  <c r="J5" i="1" s="1"/>
  <c r="H6" i="1"/>
  <c r="I6" i="1"/>
  <c r="J6" i="1" s="1"/>
  <c r="H7" i="1"/>
  <c r="I7" i="1" s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 s="1"/>
  <c r="J57" i="1" s="1"/>
  <c r="H58" i="1"/>
  <c r="I58" i="1" s="1"/>
  <c r="J58" i="1" s="1"/>
  <c r="H59" i="1"/>
  <c r="I59" i="1" s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K65" i="1"/>
  <c r="L65" i="1"/>
  <c r="H65" i="1" l="1"/>
  <c r="J7" i="1"/>
  <c r="J65" i="1" s="1"/>
  <c r="I65" i="1"/>
  <c r="C70" i="1" s="1"/>
  <c r="D70" i="1" s="1"/>
</calcChain>
</file>

<file path=xl/sharedStrings.xml><?xml version="1.0" encoding="utf-8"?>
<sst xmlns="http://schemas.openxmlformats.org/spreadsheetml/2006/main" count="532" uniqueCount="168">
  <si>
    <t>P.č.</t>
  </si>
  <si>
    <t>Názov aktivity</t>
  </si>
  <si>
    <t>Skupina  výdavkov
podpoložka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</si>
  <si>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</si>
  <si>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</si>
  <si>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</si>
  <si>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</si>
  <si>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</si>
  <si>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</si>
  <si>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</si>
  <si>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termín realizácie</t>
  </si>
  <si>
    <t>v Eur</t>
  </si>
  <si>
    <t>od</t>
  </si>
  <si>
    <t>do</t>
  </si>
  <si>
    <t>1.</t>
  </si>
  <si>
    <t>Modernizácia verejného osvetlenia</t>
  </si>
  <si>
    <t>717002 Rekonštrukcia a modernizácia stavieb</t>
  </si>
  <si>
    <t>Demontáž pouličného svietidla do výšky 8m,</t>
  </si>
  <si>
    <t>ks</t>
  </si>
  <si>
    <t>2.</t>
  </si>
  <si>
    <t>Demontáž pouličného svietidla do výšky 10m</t>
  </si>
  <si>
    <t>3.</t>
  </si>
  <si>
    <t>Demontáž pouličného svietidla do výšky 12m</t>
  </si>
  <si>
    <t>4.</t>
  </si>
  <si>
    <t>Demontáž 1-ramenného výložníka v pracovnej výške do 10m</t>
  </si>
  <si>
    <t>5.</t>
  </si>
  <si>
    <t xml:space="preserve"> Demontáž stožiarov do MH=8,0m,</t>
  </si>
  <si>
    <t>6.</t>
  </si>
  <si>
    <t>Demontáž pätice cestnej plastovej (sklolaminát)</t>
  </si>
  <si>
    <t>7.</t>
  </si>
  <si>
    <t>Demontáž svorkovnice</t>
  </si>
  <si>
    <t>8.</t>
  </si>
  <si>
    <t>Demontáž základu stožiara v chodníkoch - betón, asfalt do MH=10m, odvoz sutiny na skládku</t>
  </si>
  <si>
    <t>9.</t>
  </si>
  <si>
    <t>Rekonštrukcia stožiarového základu parkového stožiara (D=350)</t>
  </si>
  <si>
    <t>10.</t>
  </si>
  <si>
    <t>Rekonštrukcia stožiarového základu cestného stožiara do výšky 10m (D=500)</t>
  </si>
  <si>
    <t>11.</t>
  </si>
  <si>
    <t xml:space="preserve"> Rekonštrukcia stožiarového základu (D=700)</t>
  </si>
  <si>
    <t>12.</t>
  </si>
  <si>
    <t>Nátery osvetľovacieho stožiara oceľového do výšky 6 m</t>
  </si>
  <si>
    <t>13.</t>
  </si>
  <si>
    <t>Nátery osvetľovacieho stožiara oceľového do výšky 8 m</t>
  </si>
  <si>
    <t>14.</t>
  </si>
  <si>
    <t>Nátery osvetľovacieho stožiara oceľového do výšky 10 m</t>
  </si>
  <si>
    <t>15.</t>
  </si>
  <si>
    <t>Nátery osvetľovacieho stožiara oceľového do výšky 14 m</t>
  </si>
  <si>
    <t>16.</t>
  </si>
  <si>
    <t>633004 Materiál Prevádzkové stroje, prístroje, zariadenie, technika a náradie</t>
  </si>
  <si>
    <t>Stožiarová pätica pre cestný stožiar - sklolaminátová</t>
  </si>
  <si>
    <t>17.</t>
  </si>
  <si>
    <t xml:space="preserve"> Montáž svorkovnice stožiarovej, pripevnenie svorkovnice, úprava káblov, montáž do 15 ks vodičov do priemeru 16 mm, montáž poistky, zapojenie vývodu pre svietidlo, uzatvorenie svorkovnice min IP 43.</t>
  </si>
  <si>
    <t>18.</t>
  </si>
  <si>
    <t>Oprava stožiarových dvierok, vyrovnanie, náter</t>
  </si>
  <si>
    <t>19.</t>
  </si>
  <si>
    <t>Reflexný pásik - strieborný 3M</t>
  </si>
  <si>
    <t>20.</t>
  </si>
  <si>
    <t>Označenie stožiara číslom - reflexný podklad, čierne číslo</t>
  </si>
  <si>
    <t>21.</t>
  </si>
  <si>
    <t>Samolepka BLESK-B3</t>
  </si>
  <si>
    <t>22.</t>
  </si>
  <si>
    <t>Samolepka uzemnenie</t>
  </si>
  <si>
    <t>23.</t>
  </si>
  <si>
    <t xml:space="preserve"> Email základný - šedý</t>
  </si>
  <si>
    <r>
      <t>m</t>
    </r>
    <r>
      <rPr>
        <vertAlign val="superscript"/>
        <sz val="10"/>
        <rFont val="Arial"/>
        <family val="2"/>
        <charset val="238"/>
      </rPr>
      <t>2</t>
    </r>
  </si>
  <si>
    <t>24.</t>
  </si>
  <si>
    <t>Email olejový vonkajší strieborný</t>
  </si>
  <si>
    <t>25.</t>
  </si>
  <si>
    <t>Stožiarová svorkovnica , 2x10A, IP 43 pre 3 káble priemer kábla 5 x 2,5-16mm</t>
  </si>
  <si>
    <t>26.</t>
  </si>
  <si>
    <t>Stožiarová svorkovnica , 3x10A IP 43, pre 3 káble  priemer káble 5 x 2,5-16mm</t>
  </si>
  <si>
    <t>27.</t>
  </si>
  <si>
    <t>Reflexný pásik - strieborný 3M na betónový stožiar, šírka 5 cm.</t>
  </si>
  <si>
    <t>28.</t>
  </si>
  <si>
    <t>Úprava 2-ramenného výložníka zrezaním, úprava vzniknutého rezu silikónom, natočenie výložníka.</t>
  </si>
  <si>
    <t>29.</t>
  </si>
  <si>
    <t xml:space="preserve"> Výložník na betónový stožiar 0,5 m, Zn, VB/0,5</t>
  </si>
  <si>
    <t>30.</t>
  </si>
  <si>
    <t xml:space="preserve"> Výložník na betónový stožiar 0,5 m, Zn, VB/1</t>
  </si>
  <si>
    <t>31.</t>
  </si>
  <si>
    <t>Montáž výložníkov do výšky 10 m</t>
  </si>
  <si>
    <t>32.</t>
  </si>
  <si>
    <t xml:space="preserve"> Nátery výložníkov do výšky 10 m a dĺžky 1,5 m</t>
  </si>
  <si>
    <t>33.</t>
  </si>
  <si>
    <t xml:space="preserve"> Nátery výložníkov do výšky 10 m a dĺžky 2,5 m</t>
  </si>
  <si>
    <t>34.</t>
  </si>
  <si>
    <t xml:space="preserve"> Nátery výložníkov do výšky 12 m a dĺžky 2,5 m</t>
  </si>
  <si>
    <t>35.</t>
  </si>
  <si>
    <t>Kábel silový medený CYKY-J 3x1,5</t>
  </si>
  <si>
    <t>m</t>
  </si>
  <si>
    <t>36.</t>
  </si>
  <si>
    <t xml:space="preserve"> Ukončenie vodičov v rozvádzač. vč. zapojenia a vodičovej koncovky do 2.5 mm2</t>
  </si>
  <si>
    <t>37.</t>
  </si>
  <si>
    <t>Ukončenie vodičov v rozvádzač. vč. zapojenia a vodičovej koncovky do 16 mm2</t>
  </si>
  <si>
    <t>38.</t>
  </si>
  <si>
    <t>Svorka káblová izolovaná do 35 mm2, pre vzdušné vedenie</t>
  </si>
  <si>
    <t>39.</t>
  </si>
  <si>
    <t>Prepichovacia svorka na izolované vedenie, stredná 5210/3; 4-35mm2</t>
  </si>
  <si>
    <t>40.</t>
  </si>
  <si>
    <t xml:space="preserve"> Poistka na svietidlo pre vzdušné vedenie typu  (Poistkový spodok D01 1x10A, E14)</t>
  </si>
  <si>
    <t>41.</t>
  </si>
  <si>
    <t xml:space="preserve"> Montáž svorky vzdušného vedenia</t>
  </si>
  <si>
    <t>42.</t>
  </si>
  <si>
    <t>Univerzálna nosná svorka, typ: 5034. Rozsah uchytenia izolovaných vodičov (mm2): 2x16 až 4x120</t>
  </si>
  <si>
    <t>43.</t>
  </si>
  <si>
    <t>Odborné odskúšanie a kompletizácia svietidla pred montážou</t>
  </si>
  <si>
    <t>44.</t>
  </si>
  <si>
    <t>Montáž pouličného svietidla do výšky 6 m</t>
  </si>
  <si>
    <t>45.</t>
  </si>
  <si>
    <t>Montáž pouličného svietidla do výšky 10 m</t>
  </si>
  <si>
    <t>46.</t>
  </si>
  <si>
    <t>Montáž pouličného svietidla do výšky 12 m</t>
  </si>
  <si>
    <t>47.</t>
  </si>
  <si>
    <t>Montáž poistkového kompletu na svietidlo vzd. vedenia</t>
  </si>
  <si>
    <t>48.</t>
  </si>
  <si>
    <t>Revízia svietidla</t>
  </si>
  <si>
    <t>49.</t>
  </si>
  <si>
    <t>Cestné svietidlo s plochým sklom a s dvojrežimovým predradníkom, s čipom riadenia výkonu IP 65, pre sodíkovú vysokotlakovú výbojku 50/70 W, na vyložník/driek stožiara φ=60/76mm, zabezpečených 0cd/klm v hornej polrovine priestoru</t>
  </si>
  <si>
    <t>50.</t>
  </si>
  <si>
    <t xml:space="preserve"> Cestné svietidlo  s plochým sklom, s vysokoúčinným fazetovým optickým systémom n=92% IP 65, s prírubou , pre sodíkovú vysokotlakovú výbojku 100/150W (dvojodbočková tlmivka), na vyložník/driek stožiara φ=60/76mm, zabezpečených 0cd/klm v hornej polrovine priestoru, s čipom riadenia výkonu</t>
  </si>
  <si>
    <t>51.</t>
  </si>
  <si>
    <t>Vysokotlaková sodíková výbojka 50W, 5000 lm, 12 000 hod, číra, E27, 2000K, merný výkon viac ako 87 lm/W</t>
  </si>
  <si>
    <t>52.</t>
  </si>
  <si>
    <t>Vysokotlaková sodíková výbojka 70W, 6 500 lm, 16 000 hod, číra, E27, 2000K, merný výkon viac ako 87 lm/W</t>
  </si>
  <si>
    <t>53.</t>
  </si>
  <si>
    <t>Vysokotlaková sodíková výbojka 100W, 10 000 lm, 16 000 hod., číra, E40, 2000 K, merný výkon viac ako 87 lm/W</t>
  </si>
  <si>
    <t>54.</t>
  </si>
  <si>
    <t>Vysokotlaková sodíková výbojka 150 W, 14 500 lm, 16 000 hod. číra, E40, 2000 K, merný výkon viac ako 87 lm/W</t>
  </si>
  <si>
    <t>55.</t>
  </si>
  <si>
    <t>Počiatočná revízia stožiara s jedným svietidlom</t>
  </si>
  <si>
    <t>56.</t>
  </si>
  <si>
    <t xml:space="preserve"> Pomocné murárske práce pri osadení rozvádzača </t>
  </si>
  <si>
    <t>57.</t>
  </si>
  <si>
    <t xml:space="preserve"> Demontáž rozvádzača voľne stojaceho, na fasáde</t>
  </si>
  <si>
    <t>58.</t>
  </si>
  <si>
    <t>Montáž RVO, základ z betónu, osadenie rozvádzača volne stojaceho, zapojenie vodičov</t>
  </si>
  <si>
    <t>59.</t>
  </si>
  <si>
    <t xml:space="preserve"> Murárske práce pri osadení rozvádzača</t>
  </si>
  <si>
    <t>60.</t>
  </si>
  <si>
    <t xml:space="preserve"> Revízia rozvádzača + revízna správa</t>
  </si>
  <si>
    <t>61.</t>
  </si>
  <si>
    <t>RVO 5/1 vývodov, IP 43, Voľne stojaci so základom, Riadenie centrálnou jednotkou, komunikácia, SPP, GSM</t>
  </si>
  <si>
    <t>Intenzita pomoci</t>
  </si>
  <si>
    <t>Intenzita pomoci, NFP %</t>
  </si>
  <si>
    <t>Suma žiadaného NFP</t>
  </si>
  <si>
    <t>podpoložka</t>
  </si>
  <si>
    <t>Účtovná skupina</t>
  </si>
  <si>
    <t>633002 Materiál Výpočtová technika</t>
  </si>
  <si>
    <t>711003 Nákup softvéru</t>
  </si>
  <si>
    <t>01</t>
  </si>
  <si>
    <t>713002 Nákup výpočtovej techniky</t>
  </si>
  <si>
    <t>02</t>
  </si>
  <si>
    <t>713004 Nákup prevádzkových strojov, prístrojov, zariadení, techniky a náradia</t>
  </si>
  <si>
    <t>717003 Prístavby, nadstavby, stavebné úpravy</t>
  </si>
  <si>
    <t>718004 Modernizácia Prevádzkových strojov, prístrojov, zariadení, techniky a náradia</t>
  </si>
  <si>
    <t>neoprávnené výdavky</t>
  </si>
  <si>
    <t>Výložník na betónový stožiar 0,5 m, Zn, VB/0,5</t>
  </si>
  <si>
    <t>Výložník na betónový stožiar 0,5 m, Zn, VB/1</t>
  </si>
  <si>
    <t>Cestné svietidlo LED, s príkonom systému  max. 55W,  reguláciou svetelného toku do 50% výkonu, umiestnenie na výložník priemeru 60mm, s možnosťou naklonenia k subežnej rovine s vozovkou do 15st, minimálne krytie svietidla IP 65, s možnosťou použitia v súlade s ustanoveniami smernice ES 245/2009,  prúdový zdroj s maximálnym výstupným prúdom rovnajúcim sa 50% nominálneho zaťaženia použitých LED, teplota chromatickosti LED max. 3000K, podanie farieb Ra minimálne 70. (bližia specifikácia v minimálnych technických požiadavkách)</t>
  </si>
  <si>
    <t xml:space="preserve"> Cestné svietidlo  s plochým sklom splňajucim smernicu 245/2009, s vysokoúčinným fazetovým optickým systémom n=92% IP 65, s prírubou s možnosťou priklonenia svietidla k rovine vozovky min. 15 st. pre halogenidovú vysokotlakovú výbojku 100 a 150W, elektronický programovateĺný stmievateľný predradník na vyložník/driek stožiara φ=60/76mm, zabezpečených 0cd/klm v hornej polrovine priestoru, s čipom riadenia výkonu (bližia specifikácia v minimálnych technických požiadavkách)</t>
  </si>
  <si>
    <t>Vysokotlaková halogenidová výbojka 100W, 10 500 lm, 18 000 hod (80% funkčnosti), číra, E40, 3000K, merný svetelný výkon viac ako 87 lm/W</t>
  </si>
  <si>
    <t>Vysokotlaková halogenidová výbojka 150W, 16200 lm, 18 000 hod (80% funkčnosti), číra, E40, 3000K, merný svetelný výkon viac ako 87 lm/W</t>
  </si>
  <si>
    <t>Celkom bez DPH</t>
  </si>
  <si>
    <t>DPH 20%</t>
  </si>
  <si>
    <t>Celkom s DPH</t>
  </si>
  <si>
    <t>Názov zákazky: Modernizácia verejného osvetlenia v meste Šaľa - 1.etapa</t>
  </si>
  <si>
    <t>v Eur bez DPH</t>
  </si>
  <si>
    <r>
      <t>m</t>
    </r>
    <r>
      <rPr>
        <vertAlign val="superscript"/>
        <sz val="10"/>
        <color rgb="FF0070C0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</si>
</sst>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dd/mm/yyyy"/>
    <numFmt numFmtId="166" formatCode="mmmm\ yy;@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0"/>
      <color rgb="FF0070C0"/>
      <name val="Calibri"/>
      <family val="2"/>
      <charset val="238"/>
      <scheme val="minor"/>
    </font>
    <font>
      <vertAlign val="superscript"/>
      <sz val="10"/>
      <color rgb="FF0070C0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/>
    <xf numFmtId="4" fontId="0" fillId="0" borderId="1" xfId="0" applyNumberFormat="1" applyFill="1" applyBorder="1"/>
    <xf numFmtId="166" fontId="0" fillId="0" borderId="1" xfId="0" applyNumberForma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/>
    <xf numFmtId="0" fontId="1" fillId="3" borderId="1" xfId="0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64" fontId="0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8" fillId="0" borderId="0" xfId="0" applyFont="1"/>
    <xf numFmtId="164" fontId="7" fillId="2" borderId="1" xfId="0" applyNumberFormat="1" applyFont="1" applyFill="1" applyBorder="1" applyAlignment="1">
      <alignment horizontal="center"/>
    </xf>
    <xf numFmtId="0" fontId="0" fillId="0" borderId="0" xfId="0" applyFont="1"/>
    <xf numFmtId="164" fontId="11" fillId="0" borderId="4" xfId="0" applyNumberFormat="1" applyFont="1" applyBorder="1" applyAlignment="1">
      <alignment horizontal="center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álna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478639-649B-4264-88C9-DA5C62332224}" diskRevisions="1" revisionId="3404" version="4">
  <header guid="{84478639-649B-4264-88C9-DA5C62332224}" dateTime="2013-09-24T09:08:07" maxSheetId="4" userName="Vierka  Čigašová" r:id="rId21">
    <sheetIdMap count="3">
      <sheetId val="1"/>
      <sheetId val="2"/>
      <sheetId val="3"/>
    </sheetIdMap>
  </header>
</header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588391A_B71A_4E28_8551_9616E981BEF7_.wvu.FilterData" hidden="1" oldHidden="1">
    <formula>Rozpočet!$A$2:$L$65</formula>
  </rdn>
  <rcv guid="{8588391A-B71A-4E28-8551-9616E981BEF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="85" zoomScaleNormal="85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C53" sqref="C53"/>
    </sheetView>
  </sheetViews>
  <sheetFormatPr defaultRowHeight="12.75" x14ac:dyDescent="0.2"/>
  <cols>
    <col min="1" max="1" width="4.42578125" customWidth="1"/>
    <col min="2" max="2" width="22.85546875" customWidth="1"/>
    <col min="3" max="3" width="21.7109375" customWidth="1"/>
    <col min="4" max="4" width="27.28515625" customWidth="1"/>
    <col min="5" max="5" width="4.85546875" style="1" customWidth="1"/>
    <col min="6" max="6" width="14.28515625" customWidth="1"/>
    <col min="7" max="7" width="12.5703125" style="1" customWidth="1"/>
    <col min="8" max="8" width="10.28515625" customWidth="1"/>
    <col min="9" max="9" width="13.5703125" customWidth="1"/>
    <col min="10" max="10" width="15.85546875" customWidth="1"/>
    <col min="11" max="11" width="8.5703125" customWidth="1"/>
    <col min="12" max="12" width="12.140625" customWidth="1"/>
  </cols>
  <sheetData>
    <row r="1" spans="1:12" x14ac:dyDescent="0.2">
      <c r="A1" s="2"/>
      <c r="B1" s="3"/>
      <c r="C1" s="4"/>
      <c r="D1" s="3"/>
      <c r="E1" s="5"/>
      <c r="F1" s="3"/>
      <c r="G1" s="6"/>
      <c r="H1" s="3"/>
      <c r="I1" s="3"/>
      <c r="J1" s="3"/>
      <c r="K1" s="3"/>
      <c r="L1" s="3"/>
    </row>
    <row r="2" spans="1:12" s="9" customFormat="1" ht="25.5" customHeight="1" x14ac:dyDescent="0.2">
      <c r="A2" s="67" t="s">
        <v>0</v>
      </c>
      <c r="B2" s="67" t="s">
        <v>1</v>
      </c>
      <c r="C2" s="65" t="s">
        <v>2</v>
      </c>
      <c r="D2" s="67" t="s">
        <v>3</v>
      </c>
      <c r="E2" s="6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65" t="s">
        <v>10</v>
      </c>
      <c r="L2" s="65"/>
    </row>
    <row r="3" spans="1:12" x14ac:dyDescent="0.2">
      <c r="A3" s="67"/>
      <c r="B3" s="67"/>
      <c r="C3" s="65"/>
      <c r="D3" s="67"/>
      <c r="E3" s="67"/>
      <c r="F3" s="10" t="s">
        <v>11</v>
      </c>
      <c r="G3" s="6"/>
      <c r="H3" s="10" t="s">
        <v>11</v>
      </c>
      <c r="I3" s="10" t="s">
        <v>11</v>
      </c>
      <c r="J3" s="10" t="s">
        <v>11</v>
      </c>
      <c r="K3" s="11" t="s">
        <v>12</v>
      </c>
      <c r="L3" s="11" t="s">
        <v>13</v>
      </c>
    </row>
    <row r="4" spans="1:12" ht="25.5" x14ac:dyDescent="0.2">
      <c r="A4" s="3" t="s">
        <v>14</v>
      </c>
      <c r="B4" s="12" t="s">
        <v>15</v>
      </c>
      <c r="C4" s="12" t="s">
        <v>16</v>
      </c>
      <c r="D4" s="13" t="s">
        <v>17</v>
      </c>
      <c r="E4" s="14" t="s">
        <v>18</v>
      </c>
      <c r="F4" s="15">
        <v>14.75</v>
      </c>
      <c r="G4" s="16">
        <v>26</v>
      </c>
      <c r="H4" s="17">
        <f t="shared" ref="H4:H35" si="0">F4*G4</f>
        <v>383.5</v>
      </c>
      <c r="I4" s="15">
        <f t="shared" ref="I4:I35" si="1">H4</f>
        <v>383.5</v>
      </c>
      <c r="J4" s="18">
        <f t="shared" ref="J4:J35" si="2">H4-I4</f>
        <v>0</v>
      </c>
      <c r="K4" s="19">
        <v>40634</v>
      </c>
      <c r="L4" s="19">
        <v>40878</v>
      </c>
    </row>
    <row r="5" spans="1:12" ht="25.5" x14ac:dyDescent="0.2">
      <c r="A5" s="3" t="s">
        <v>19</v>
      </c>
      <c r="B5" s="12" t="s">
        <v>15</v>
      </c>
      <c r="C5" s="12" t="s">
        <v>16</v>
      </c>
      <c r="D5" s="12" t="s">
        <v>20</v>
      </c>
      <c r="E5" s="14" t="s">
        <v>18</v>
      </c>
      <c r="F5" s="15">
        <v>14.48</v>
      </c>
      <c r="G5" s="16">
        <v>174</v>
      </c>
      <c r="H5" s="17">
        <f t="shared" si="0"/>
        <v>2519.52</v>
      </c>
      <c r="I5" s="15">
        <f t="shared" si="1"/>
        <v>2519.52</v>
      </c>
      <c r="J5" s="18">
        <f t="shared" si="2"/>
        <v>0</v>
      </c>
      <c r="K5" s="19">
        <v>40634</v>
      </c>
      <c r="L5" s="19">
        <v>40878</v>
      </c>
    </row>
    <row r="6" spans="1:12" ht="25.5" x14ac:dyDescent="0.2">
      <c r="A6" s="3" t="s">
        <v>21</v>
      </c>
      <c r="B6" s="12" t="s">
        <v>15</v>
      </c>
      <c r="C6" s="12" t="s">
        <v>16</v>
      </c>
      <c r="D6" s="12" t="s">
        <v>22</v>
      </c>
      <c r="E6" s="14" t="s">
        <v>18</v>
      </c>
      <c r="F6" s="15">
        <v>14.48</v>
      </c>
      <c r="G6" s="16">
        <v>85</v>
      </c>
      <c r="H6" s="17">
        <f t="shared" si="0"/>
        <v>1230.8</v>
      </c>
      <c r="I6" s="15">
        <f t="shared" si="1"/>
        <v>1230.8</v>
      </c>
      <c r="J6" s="18">
        <f t="shared" si="2"/>
        <v>0</v>
      </c>
      <c r="K6" s="19">
        <v>40634</v>
      </c>
      <c r="L6" s="19">
        <v>40878</v>
      </c>
    </row>
    <row r="7" spans="1:12" ht="38.25" x14ac:dyDescent="0.2">
      <c r="A7" s="3" t="s">
        <v>23</v>
      </c>
      <c r="B7" s="12" t="s">
        <v>15</v>
      </c>
      <c r="C7" s="12" t="s">
        <v>16</v>
      </c>
      <c r="D7" s="12" t="s">
        <v>24</v>
      </c>
      <c r="E7" s="14" t="s">
        <v>18</v>
      </c>
      <c r="F7" s="15">
        <v>16.25</v>
      </c>
      <c r="G7" s="16">
        <v>69</v>
      </c>
      <c r="H7" s="17">
        <f t="shared" si="0"/>
        <v>1121.25</v>
      </c>
      <c r="I7" s="15">
        <f t="shared" si="1"/>
        <v>1121.25</v>
      </c>
      <c r="J7" s="18">
        <f t="shared" si="2"/>
        <v>0</v>
      </c>
      <c r="K7" s="19">
        <v>40634</v>
      </c>
      <c r="L7" s="19">
        <v>40878</v>
      </c>
    </row>
    <row r="8" spans="1:12" ht="25.5" x14ac:dyDescent="0.2">
      <c r="A8" s="3" t="s">
        <v>25</v>
      </c>
      <c r="B8" s="12" t="s">
        <v>15</v>
      </c>
      <c r="C8" s="12" t="s">
        <v>16</v>
      </c>
      <c r="D8" s="12" t="s">
        <v>26</v>
      </c>
      <c r="E8" s="14" t="s">
        <v>18</v>
      </c>
      <c r="F8" s="15">
        <v>73.260000000000005</v>
      </c>
      <c r="G8" s="16">
        <v>9</v>
      </c>
      <c r="H8" s="17">
        <f t="shared" si="0"/>
        <v>659.34</v>
      </c>
      <c r="I8" s="15">
        <f t="shared" si="1"/>
        <v>659.34</v>
      </c>
      <c r="J8" s="18">
        <f t="shared" si="2"/>
        <v>0</v>
      </c>
      <c r="K8" s="19">
        <v>40634</v>
      </c>
      <c r="L8" s="19">
        <v>40878</v>
      </c>
    </row>
    <row r="9" spans="1:12" ht="25.5" x14ac:dyDescent="0.2">
      <c r="A9" s="3" t="s">
        <v>27</v>
      </c>
      <c r="B9" s="12" t="s">
        <v>15</v>
      </c>
      <c r="C9" s="12" t="s">
        <v>16</v>
      </c>
      <c r="D9" s="12" t="s">
        <v>28</v>
      </c>
      <c r="E9" s="14" t="s">
        <v>18</v>
      </c>
      <c r="F9" s="15">
        <v>21.21</v>
      </c>
      <c r="G9" s="16">
        <v>136</v>
      </c>
      <c r="H9" s="17">
        <f t="shared" si="0"/>
        <v>2884.56</v>
      </c>
      <c r="I9" s="15">
        <f t="shared" si="1"/>
        <v>2884.56</v>
      </c>
      <c r="J9" s="18">
        <f t="shared" si="2"/>
        <v>0</v>
      </c>
      <c r="K9" s="19">
        <v>40634</v>
      </c>
      <c r="L9" s="19">
        <v>40878</v>
      </c>
    </row>
    <row r="10" spans="1:12" ht="25.5" x14ac:dyDescent="0.2">
      <c r="A10" s="3" t="s">
        <v>29</v>
      </c>
      <c r="B10" s="12" t="s">
        <v>15</v>
      </c>
      <c r="C10" s="12" t="s">
        <v>16</v>
      </c>
      <c r="D10" s="12" t="s">
        <v>30</v>
      </c>
      <c r="E10" s="14" t="s">
        <v>18</v>
      </c>
      <c r="F10" s="15">
        <v>11.52</v>
      </c>
      <c r="G10" s="16">
        <v>218</v>
      </c>
      <c r="H10" s="17">
        <f t="shared" si="0"/>
        <v>2511.36</v>
      </c>
      <c r="I10" s="15">
        <f t="shared" si="1"/>
        <v>2511.36</v>
      </c>
      <c r="J10" s="18">
        <f t="shared" si="2"/>
        <v>0</v>
      </c>
      <c r="K10" s="19">
        <v>40634</v>
      </c>
      <c r="L10" s="19">
        <v>40878</v>
      </c>
    </row>
    <row r="11" spans="1:12" ht="51" x14ac:dyDescent="0.2">
      <c r="A11" s="3" t="s">
        <v>31</v>
      </c>
      <c r="B11" s="12" t="s">
        <v>15</v>
      </c>
      <c r="C11" s="12" t="s">
        <v>16</v>
      </c>
      <c r="D11" s="12" t="s">
        <v>32</v>
      </c>
      <c r="E11" s="14" t="s">
        <v>18</v>
      </c>
      <c r="F11" s="15">
        <v>175.24</v>
      </c>
      <c r="G11" s="16">
        <v>9</v>
      </c>
      <c r="H11" s="17">
        <f t="shared" si="0"/>
        <v>1577.16</v>
      </c>
      <c r="I11" s="15">
        <f t="shared" si="1"/>
        <v>1577.16</v>
      </c>
      <c r="J11" s="18">
        <f t="shared" si="2"/>
        <v>0</v>
      </c>
      <c r="K11" s="19">
        <v>40634</v>
      </c>
      <c r="L11" s="19">
        <v>40878</v>
      </c>
    </row>
    <row r="12" spans="1:12" ht="38.25" x14ac:dyDescent="0.2">
      <c r="A12" s="3" t="s">
        <v>33</v>
      </c>
      <c r="B12" s="12" t="s">
        <v>15</v>
      </c>
      <c r="C12" s="12" t="s">
        <v>16</v>
      </c>
      <c r="D12" s="12" t="s">
        <v>34</v>
      </c>
      <c r="E12" s="14" t="s">
        <v>18</v>
      </c>
      <c r="F12" s="15">
        <v>26.25</v>
      </c>
      <c r="G12" s="16">
        <v>7</v>
      </c>
      <c r="H12" s="17">
        <f t="shared" si="0"/>
        <v>183.75</v>
      </c>
      <c r="I12" s="15">
        <f t="shared" si="1"/>
        <v>183.75</v>
      </c>
      <c r="J12" s="18">
        <f t="shared" si="2"/>
        <v>0</v>
      </c>
      <c r="K12" s="19">
        <v>40634</v>
      </c>
      <c r="L12" s="19">
        <v>40878</v>
      </c>
    </row>
    <row r="13" spans="1:12" ht="38.25" x14ac:dyDescent="0.2">
      <c r="A13" s="3" t="s">
        <v>35</v>
      </c>
      <c r="B13" s="12" t="s">
        <v>15</v>
      </c>
      <c r="C13" s="12" t="s">
        <v>16</v>
      </c>
      <c r="D13" s="12" t="s">
        <v>36</v>
      </c>
      <c r="E13" s="14" t="s">
        <v>18</v>
      </c>
      <c r="F13" s="15">
        <v>30.54</v>
      </c>
      <c r="G13" s="16">
        <v>178</v>
      </c>
      <c r="H13" s="17">
        <f t="shared" si="0"/>
        <v>5436.12</v>
      </c>
      <c r="I13" s="15">
        <f t="shared" si="1"/>
        <v>5436.12</v>
      </c>
      <c r="J13" s="18">
        <f t="shared" si="2"/>
        <v>0</v>
      </c>
      <c r="K13" s="19">
        <v>40634</v>
      </c>
      <c r="L13" s="19">
        <v>40878</v>
      </c>
    </row>
    <row r="14" spans="1:12" ht="25.5" x14ac:dyDescent="0.2">
      <c r="A14" s="3" t="s">
        <v>37</v>
      </c>
      <c r="B14" s="12" t="s">
        <v>15</v>
      </c>
      <c r="C14" s="12" t="s">
        <v>16</v>
      </c>
      <c r="D14" s="12" t="s">
        <v>38</v>
      </c>
      <c r="E14" s="14" t="s">
        <v>18</v>
      </c>
      <c r="F14" s="15">
        <v>33.33</v>
      </c>
      <c r="G14" s="16">
        <v>24</v>
      </c>
      <c r="H14" s="17">
        <f t="shared" si="0"/>
        <v>799.92</v>
      </c>
      <c r="I14" s="15">
        <f t="shared" si="1"/>
        <v>799.92</v>
      </c>
      <c r="J14" s="18">
        <f t="shared" si="2"/>
        <v>0</v>
      </c>
      <c r="K14" s="19">
        <v>40634</v>
      </c>
      <c r="L14" s="19">
        <v>40878</v>
      </c>
    </row>
    <row r="15" spans="1:12" ht="25.5" x14ac:dyDescent="0.2">
      <c r="A15" s="3" t="s">
        <v>39</v>
      </c>
      <c r="B15" s="12" t="s">
        <v>15</v>
      </c>
      <c r="C15" s="12" t="s">
        <v>16</v>
      </c>
      <c r="D15" s="12" t="s">
        <v>40</v>
      </c>
      <c r="E15" s="14" t="s">
        <v>18</v>
      </c>
      <c r="F15" s="15">
        <v>24.96</v>
      </c>
      <c r="G15" s="16">
        <v>6</v>
      </c>
      <c r="H15" s="17">
        <f t="shared" si="0"/>
        <v>149.76</v>
      </c>
      <c r="I15" s="15">
        <f t="shared" si="1"/>
        <v>149.76</v>
      </c>
      <c r="J15" s="18">
        <f t="shared" si="2"/>
        <v>0</v>
      </c>
      <c r="K15" s="19">
        <v>40634</v>
      </c>
      <c r="L15" s="19">
        <v>40878</v>
      </c>
    </row>
    <row r="16" spans="1:12" ht="25.5" x14ac:dyDescent="0.2">
      <c r="A16" s="3" t="s">
        <v>41</v>
      </c>
      <c r="B16" s="12" t="s">
        <v>15</v>
      </c>
      <c r="C16" s="12" t="s">
        <v>16</v>
      </c>
      <c r="D16" s="12" t="s">
        <v>42</v>
      </c>
      <c r="E16" s="14" t="s">
        <v>18</v>
      </c>
      <c r="F16" s="15">
        <v>33.26</v>
      </c>
      <c r="G16" s="16">
        <v>11</v>
      </c>
      <c r="H16" s="17">
        <f t="shared" si="0"/>
        <v>365.85999999999996</v>
      </c>
      <c r="I16" s="15">
        <f t="shared" si="1"/>
        <v>365.85999999999996</v>
      </c>
      <c r="J16" s="18">
        <f t="shared" si="2"/>
        <v>0</v>
      </c>
      <c r="K16" s="19">
        <v>40634</v>
      </c>
      <c r="L16" s="19">
        <v>40878</v>
      </c>
    </row>
    <row r="17" spans="1:12" ht="25.5" x14ac:dyDescent="0.2">
      <c r="A17" s="3" t="s">
        <v>43</v>
      </c>
      <c r="B17" s="12" t="s">
        <v>15</v>
      </c>
      <c r="C17" s="12" t="s">
        <v>16</v>
      </c>
      <c r="D17" s="12" t="s">
        <v>44</v>
      </c>
      <c r="E17" s="14" t="s">
        <v>18</v>
      </c>
      <c r="F17" s="15">
        <v>49.98</v>
      </c>
      <c r="G17" s="16">
        <v>159</v>
      </c>
      <c r="H17" s="17">
        <f t="shared" si="0"/>
        <v>7946.82</v>
      </c>
      <c r="I17" s="15">
        <f t="shared" si="1"/>
        <v>7946.82</v>
      </c>
      <c r="J17" s="18">
        <f t="shared" si="2"/>
        <v>0</v>
      </c>
      <c r="K17" s="19">
        <v>40634</v>
      </c>
      <c r="L17" s="19">
        <v>40878</v>
      </c>
    </row>
    <row r="18" spans="1:12" ht="25.5" x14ac:dyDescent="0.2">
      <c r="A18" s="3" t="s">
        <v>45</v>
      </c>
      <c r="B18" s="12" t="s">
        <v>15</v>
      </c>
      <c r="C18" s="12" t="s">
        <v>16</v>
      </c>
      <c r="D18" s="12" t="s">
        <v>46</v>
      </c>
      <c r="E18" s="14" t="s">
        <v>18</v>
      </c>
      <c r="F18" s="15">
        <v>61.45</v>
      </c>
      <c r="G18" s="16">
        <v>33</v>
      </c>
      <c r="H18" s="17">
        <f t="shared" si="0"/>
        <v>2027.8500000000001</v>
      </c>
      <c r="I18" s="15">
        <f t="shared" si="1"/>
        <v>2027.8500000000001</v>
      </c>
      <c r="J18" s="18">
        <f t="shared" si="2"/>
        <v>0</v>
      </c>
      <c r="K18" s="19">
        <v>40634</v>
      </c>
      <c r="L18" s="19">
        <v>40878</v>
      </c>
    </row>
    <row r="19" spans="1:12" ht="51" x14ac:dyDescent="0.2">
      <c r="A19" s="3" t="s">
        <v>47</v>
      </c>
      <c r="B19" s="12" t="s">
        <v>15</v>
      </c>
      <c r="C19" s="12" t="s">
        <v>48</v>
      </c>
      <c r="D19" s="12" t="s">
        <v>49</v>
      </c>
      <c r="E19" s="14" t="s">
        <v>18</v>
      </c>
      <c r="F19" s="15">
        <v>115.24</v>
      </c>
      <c r="G19" s="16">
        <v>127</v>
      </c>
      <c r="H19" s="17">
        <f t="shared" si="0"/>
        <v>14635.48</v>
      </c>
      <c r="I19" s="15">
        <f t="shared" si="1"/>
        <v>14635.48</v>
      </c>
      <c r="J19" s="18">
        <f t="shared" si="2"/>
        <v>0</v>
      </c>
      <c r="K19" s="19">
        <v>40634</v>
      </c>
      <c r="L19" s="19">
        <v>40878</v>
      </c>
    </row>
    <row r="20" spans="1:12" ht="102" x14ac:dyDescent="0.2">
      <c r="A20" s="3" t="s">
        <v>50</v>
      </c>
      <c r="B20" s="12" t="s">
        <v>15</v>
      </c>
      <c r="C20" s="12" t="s">
        <v>16</v>
      </c>
      <c r="D20" s="12" t="s">
        <v>51</v>
      </c>
      <c r="E20" s="14" t="s">
        <v>18</v>
      </c>
      <c r="F20" s="15">
        <v>18.260000000000002</v>
      </c>
      <c r="G20" s="16">
        <v>209</v>
      </c>
      <c r="H20" s="17">
        <f t="shared" si="0"/>
        <v>3816.34</v>
      </c>
      <c r="I20" s="15">
        <f t="shared" si="1"/>
        <v>3816.34</v>
      </c>
      <c r="J20" s="18">
        <f t="shared" si="2"/>
        <v>0</v>
      </c>
      <c r="K20" s="19">
        <v>40634</v>
      </c>
      <c r="L20" s="19">
        <v>40878</v>
      </c>
    </row>
    <row r="21" spans="1:12" ht="25.5" x14ac:dyDescent="0.2">
      <c r="A21" s="3" t="s">
        <v>52</v>
      </c>
      <c r="B21" s="12" t="s">
        <v>15</v>
      </c>
      <c r="C21" s="12" t="s">
        <v>16</v>
      </c>
      <c r="D21" s="12" t="s">
        <v>53</v>
      </c>
      <c r="E21" s="14" t="s">
        <v>18</v>
      </c>
      <c r="F21" s="15">
        <v>4.59</v>
      </c>
      <c r="G21" s="16">
        <v>82</v>
      </c>
      <c r="H21" s="17">
        <f t="shared" si="0"/>
        <v>376.38</v>
      </c>
      <c r="I21" s="15">
        <f t="shared" si="1"/>
        <v>376.38</v>
      </c>
      <c r="J21" s="18">
        <f t="shared" si="2"/>
        <v>0</v>
      </c>
      <c r="K21" s="19">
        <v>40634</v>
      </c>
      <c r="L21" s="19">
        <v>40878</v>
      </c>
    </row>
    <row r="22" spans="1:12" ht="51" x14ac:dyDescent="0.2">
      <c r="A22" s="3" t="s">
        <v>54</v>
      </c>
      <c r="B22" s="12" t="s">
        <v>15</v>
      </c>
      <c r="C22" s="12" t="s">
        <v>48</v>
      </c>
      <c r="D22" s="12" t="s">
        <v>55</v>
      </c>
      <c r="E22" s="14" t="s">
        <v>18</v>
      </c>
      <c r="F22" s="15">
        <v>1.69</v>
      </c>
      <c r="G22" s="16">
        <v>209</v>
      </c>
      <c r="H22" s="17">
        <f t="shared" si="0"/>
        <v>353.21</v>
      </c>
      <c r="I22" s="15">
        <f t="shared" si="1"/>
        <v>353.21</v>
      </c>
      <c r="J22" s="18">
        <f t="shared" si="2"/>
        <v>0</v>
      </c>
      <c r="K22" s="19">
        <v>40634</v>
      </c>
      <c r="L22" s="19">
        <v>40878</v>
      </c>
    </row>
    <row r="23" spans="1:12" ht="25.5" x14ac:dyDescent="0.2">
      <c r="A23" s="3" t="s">
        <v>56</v>
      </c>
      <c r="B23" s="12" t="s">
        <v>15</v>
      </c>
      <c r="C23" s="12" t="s">
        <v>16</v>
      </c>
      <c r="D23" s="12" t="s">
        <v>57</v>
      </c>
      <c r="E23" s="14" t="s">
        <v>18</v>
      </c>
      <c r="F23" s="15">
        <v>4.99</v>
      </c>
      <c r="G23" s="16">
        <v>294</v>
      </c>
      <c r="H23" s="17">
        <f t="shared" si="0"/>
        <v>1467.0600000000002</v>
      </c>
      <c r="I23" s="15">
        <f t="shared" si="1"/>
        <v>1467.0600000000002</v>
      </c>
      <c r="J23" s="18">
        <f t="shared" si="2"/>
        <v>0</v>
      </c>
      <c r="K23" s="19">
        <v>40634</v>
      </c>
      <c r="L23" s="19">
        <v>40878</v>
      </c>
    </row>
    <row r="24" spans="1:12" ht="51" x14ac:dyDescent="0.2">
      <c r="A24" s="3" t="s">
        <v>58</v>
      </c>
      <c r="B24" s="12" t="s">
        <v>15</v>
      </c>
      <c r="C24" s="12" t="s">
        <v>48</v>
      </c>
      <c r="D24" s="12" t="s">
        <v>59</v>
      </c>
      <c r="E24" s="14" t="s">
        <v>18</v>
      </c>
      <c r="F24" s="15">
        <v>0.59</v>
      </c>
      <c r="G24" s="16">
        <v>209</v>
      </c>
      <c r="H24" s="17">
        <f t="shared" si="0"/>
        <v>123.30999999999999</v>
      </c>
      <c r="I24" s="15">
        <f t="shared" si="1"/>
        <v>123.30999999999999</v>
      </c>
      <c r="J24" s="18">
        <f t="shared" si="2"/>
        <v>0</v>
      </c>
      <c r="K24" s="19">
        <v>40634</v>
      </c>
      <c r="L24" s="19">
        <v>40878</v>
      </c>
    </row>
    <row r="25" spans="1:12" ht="51" x14ac:dyDescent="0.2">
      <c r="A25" s="3" t="s">
        <v>60</v>
      </c>
      <c r="B25" s="12" t="s">
        <v>15</v>
      </c>
      <c r="C25" s="12" t="s">
        <v>48</v>
      </c>
      <c r="D25" s="12" t="s">
        <v>61</v>
      </c>
      <c r="E25" s="14" t="s">
        <v>18</v>
      </c>
      <c r="F25" s="15">
        <v>0.38</v>
      </c>
      <c r="G25" s="16">
        <v>209</v>
      </c>
      <c r="H25" s="17">
        <f t="shared" si="0"/>
        <v>79.42</v>
      </c>
      <c r="I25" s="15">
        <f t="shared" si="1"/>
        <v>79.42</v>
      </c>
      <c r="J25" s="18">
        <f t="shared" si="2"/>
        <v>0</v>
      </c>
      <c r="K25" s="19">
        <v>40634</v>
      </c>
      <c r="L25" s="19">
        <v>40878</v>
      </c>
    </row>
    <row r="26" spans="1:12" ht="51" x14ac:dyDescent="0.2">
      <c r="A26" s="3" t="s">
        <v>62</v>
      </c>
      <c r="B26" s="12" t="s">
        <v>15</v>
      </c>
      <c r="C26" s="12" t="s">
        <v>48</v>
      </c>
      <c r="D26" s="12" t="s">
        <v>63</v>
      </c>
      <c r="E26" s="14" t="s">
        <v>64</v>
      </c>
      <c r="F26" s="15">
        <v>8.1199999999999992</v>
      </c>
      <c r="G26" s="16">
        <v>1160.9000000000001</v>
      </c>
      <c r="H26" s="17">
        <f t="shared" si="0"/>
        <v>9426.5079999999998</v>
      </c>
      <c r="I26" s="15">
        <f t="shared" si="1"/>
        <v>9426.5079999999998</v>
      </c>
      <c r="J26" s="18">
        <f t="shared" si="2"/>
        <v>0</v>
      </c>
      <c r="K26" s="19">
        <v>40634</v>
      </c>
      <c r="L26" s="19">
        <v>40878</v>
      </c>
    </row>
    <row r="27" spans="1:12" ht="51" x14ac:dyDescent="0.2">
      <c r="A27" s="3" t="s">
        <v>65</v>
      </c>
      <c r="B27" s="12" t="s">
        <v>15</v>
      </c>
      <c r="C27" s="12" t="s">
        <v>48</v>
      </c>
      <c r="D27" s="12" t="s">
        <v>66</v>
      </c>
      <c r="E27" s="14" t="s">
        <v>64</v>
      </c>
      <c r="F27" s="15">
        <v>8.1199999999999992</v>
      </c>
      <c r="G27" s="16">
        <v>1160.9000000000001</v>
      </c>
      <c r="H27" s="17">
        <f t="shared" si="0"/>
        <v>9426.5079999999998</v>
      </c>
      <c r="I27" s="15">
        <f t="shared" si="1"/>
        <v>9426.5079999999998</v>
      </c>
      <c r="J27" s="18">
        <f t="shared" si="2"/>
        <v>0</v>
      </c>
      <c r="K27" s="19">
        <v>40634</v>
      </c>
      <c r="L27" s="19">
        <v>40878</v>
      </c>
    </row>
    <row r="28" spans="1:12" ht="51" x14ac:dyDescent="0.2">
      <c r="A28" s="3" t="s">
        <v>67</v>
      </c>
      <c r="B28" s="12" t="s">
        <v>15</v>
      </c>
      <c r="C28" s="12" t="s">
        <v>48</v>
      </c>
      <c r="D28" s="12" t="s">
        <v>68</v>
      </c>
      <c r="E28" s="14" t="s">
        <v>18</v>
      </c>
      <c r="F28" s="15">
        <v>53.26</v>
      </c>
      <c r="G28" s="16">
        <v>206</v>
      </c>
      <c r="H28" s="17">
        <f t="shared" si="0"/>
        <v>10971.56</v>
      </c>
      <c r="I28" s="15">
        <f t="shared" si="1"/>
        <v>10971.56</v>
      </c>
      <c r="J28" s="18">
        <f t="shared" si="2"/>
        <v>0</v>
      </c>
      <c r="K28" s="19">
        <v>40634</v>
      </c>
      <c r="L28" s="19">
        <v>40878</v>
      </c>
    </row>
    <row r="29" spans="1:12" ht="51" x14ac:dyDescent="0.2">
      <c r="A29" s="3" t="s">
        <v>69</v>
      </c>
      <c r="B29" s="12" t="s">
        <v>15</v>
      </c>
      <c r="C29" s="12" t="s">
        <v>48</v>
      </c>
      <c r="D29" s="12" t="s">
        <v>70</v>
      </c>
      <c r="E29" s="14" t="s">
        <v>18</v>
      </c>
      <c r="F29" s="15">
        <v>55.96</v>
      </c>
      <c r="G29" s="16">
        <v>3</v>
      </c>
      <c r="H29" s="17">
        <f t="shared" si="0"/>
        <v>167.88</v>
      </c>
      <c r="I29" s="15">
        <f t="shared" si="1"/>
        <v>167.88</v>
      </c>
      <c r="J29" s="18">
        <f t="shared" si="2"/>
        <v>0</v>
      </c>
      <c r="K29" s="19">
        <v>40634</v>
      </c>
      <c r="L29" s="19">
        <v>40878</v>
      </c>
    </row>
    <row r="30" spans="1:12" ht="51" x14ac:dyDescent="0.2">
      <c r="A30" s="3" t="s">
        <v>71</v>
      </c>
      <c r="B30" s="12" t="s">
        <v>15</v>
      </c>
      <c r="C30" s="12" t="s">
        <v>48</v>
      </c>
      <c r="D30" s="12" t="s">
        <v>72</v>
      </c>
      <c r="E30" s="14" t="s">
        <v>18</v>
      </c>
      <c r="F30" s="15">
        <v>5.07</v>
      </c>
      <c r="G30" s="16">
        <v>85</v>
      </c>
      <c r="H30" s="17">
        <f t="shared" si="0"/>
        <v>430.95000000000005</v>
      </c>
      <c r="I30" s="15">
        <f t="shared" si="1"/>
        <v>430.95000000000005</v>
      </c>
      <c r="J30" s="18">
        <f t="shared" si="2"/>
        <v>0</v>
      </c>
      <c r="K30" s="19">
        <v>40634</v>
      </c>
      <c r="L30" s="19">
        <v>40878</v>
      </c>
    </row>
    <row r="31" spans="1:12" ht="51" x14ac:dyDescent="0.2">
      <c r="A31" s="3" t="s">
        <v>73</v>
      </c>
      <c r="B31" s="12" t="s">
        <v>15</v>
      </c>
      <c r="C31" s="12" t="s">
        <v>16</v>
      </c>
      <c r="D31" s="12" t="s">
        <v>74</v>
      </c>
      <c r="E31" s="14" t="s">
        <v>18</v>
      </c>
      <c r="F31" s="15">
        <v>49.86</v>
      </c>
      <c r="G31" s="16">
        <v>31</v>
      </c>
      <c r="H31" s="17">
        <f t="shared" si="0"/>
        <v>1545.66</v>
      </c>
      <c r="I31" s="15">
        <f t="shared" si="1"/>
        <v>1545.66</v>
      </c>
      <c r="J31" s="18">
        <f t="shared" si="2"/>
        <v>0</v>
      </c>
      <c r="K31" s="19">
        <v>40634</v>
      </c>
      <c r="L31" s="19">
        <v>40878</v>
      </c>
    </row>
    <row r="32" spans="1:12" ht="51" x14ac:dyDescent="0.2">
      <c r="A32" s="3" t="s">
        <v>75</v>
      </c>
      <c r="B32" s="12" t="s">
        <v>15</v>
      </c>
      <c r="C32" s="12" t="s">
        <v>48</v>
      </c>
      <c r="D32" s="12" t="s">
        <v>76</v>
      </c>
      <c r="E32" s="14" t="s">
        <v>18</v>
      </c>
      <c r="F32" s="15">
        <v>28.26</v>
      </c>
      <c r="G32" s="16">
        <v>64</v>
      </c>
      <c r="H32" s="17">
        <f t="shared" si="0"/>
        <v>1808.64</v>
      </c>
      <c r="I32" s="15">
        <f t="shared" si="1"/>
        <v>1808.64</v>
      </c>
      <c r="J32" s="18">
        <f t="shared" si="2"/>
        <v>0</v>
      </c>
      <c r="K32" s="19">
        <v>40634</v>
      </c>
      <c r="L32" s="19">
        <v>40878</v>
      </c>
    </row>
    <row r="33" spans="1:12" ht="51" x14ac:dyDescent="0.2">
      <c r="A33" s="3" t="s">
        <v>77</v>
      </c>
      <c r="B33" s="12" t="s">
        <v>15</v>
      </c>
      <c r="C33" s="12" t="s">
        <v>48</v>
      </c>
      <c r="D33" s="12" t="s">
        <v>78</v>
      </c>
      <c r="E33" s="14" t="s">
        <v>18</v>
      </c>
      <c r="F33" s="15">
        <v>70.260000000000005</v>
      </c>
      <c r="G33" s="16">
        <v>21</v>
      </c>
      <c r="H33" s="17">
        <f t="shared" si="0"/>
        <v>1475.46</v>
      </c>
      <c r="I33" s="15">
        <f t="shared" si="1"/>
        <v>1475.46</v>
      </c>
      <c r="J33" s="18">
        <f t="shared" si="2"/>
        <v>0</v>
      </c>
      <c r="K33" s="19">
        <v>40634</v>
      </c>
      <c r="L33" s="19">
        <v>40878</v>
      </c>
    </row>
    <row r="34" spans="1:12" ht="25.5" x14ac:dyDescent="0.2">
      <c r="A34" s="3" t="s">
        <v>79</v>
      </c>
      <c r="B34" s="12" t="s">
        <v>15</v>
      </c>
      <c r="C34" s="12" t="s">
        <v>16</v>
      </c>
      <c r="D34" s="12" t="s">
        <v>80</v>
      </c>
      <c r="E34" s="14" t="s">
        <v>18</v>
      </c>
      <c r="F34" s="15">
        <v>16.59</v>
      </c>
      <c r="G34" s="16">
        <v>85</v>
      </c>
      <c r="H34" s="17">
        <f t="shared" si="0"/>
        <v>1410.15</v>
      </c>
      <c r="I34" s="15">
        <f t="shared" si="1"/>
        <v>1410.15</v>
      </c>
      <c r="J34" s="18">
        <f t="shared" si="2"/>
        <v>0</v>
      </c>
      <c r="K34" s="19">
        <v>40634</v>
      </c>
      <c r="L34" s="19">
        <v>40878</v>
      </c>
    </row>
    <row r="35" spans="1:12" ht="25.5" x14ac:dyDescent="0.2">
      <c r="A35" s="3" t="s">
        <v>81</v>
      </c>
      <c r="B35" s="12" t="s">
        <v>15</v>
      </c>
      <c r="C35" s="12" t="s">
        <v>16</v>
      </c>
      <c r="D35" s="12" t="s">
        <v>82</v>
      </c>
      <c r="E35" s="14" t="s">
        <v>18</v>
      </c>
      <c r="F35" s="15">
        <v>16.59</v>
      </c>
      <c r="G35" s="16">
        <v>137</v>
      </c>
      <c r="H35" s="17">
        <f t="shared" si="0"/>
        <v>2272.83</v>
      </c>
      <c r="I35" s="15">
        <f t="shared" si="1"/>
        <v>2272.83</v>
      </c>
      <c r="J35" s="18">
        <f t="shared" si="2"/>
        <v>0</v>
      </c>
      <c r="K35" s="19">
        <v>40634</v>
      </c>
      <c r="L35" s="19">
        <v>40878</v>
      </c>
    </row>
    <row r="36" spans="1:12" ht="25.5" x14ac:dyDescent="0.2">
      <c r="A36" s="3" t="s">
        <v>83</v>
      </c>
      <c r="B36" s="12" t="s">
        <v>15</v>
      </c>
      <c r="C36" s="12" t="s">
        <v>16</v>
      </c>
      <c r="D36" s="12" t="s">
        <v>84</v>
      </c>
      <c r="E36" s="14" t="s">
        <v>18</v>
      </c>
      <c r="F36" s="15">
        <v>33.36</v>
      </c>
      <c r="G36" s="16">
        <v>9</v>
      </c>
      <c r="H36" s="17">
        <f t="shared" ref="H36:H64" si="3">F36*G36</f>
        <v>300.24</v>
      </c>
      <c r="I36" s="15">
        <f t="shared" ref="I36:I64" si="4">H36</f>
        <v>300.24</v>
      </c>
      <c r="J36" s="18">
        <f t="shared" ref="J36:J64" si="5">H36-I36</f>
        <v>0</v>
      </c>
      <c r="K36" s="19">
        <v>40634</v>
      </c>
      <c r="L36" s="19">
        <v>40878</v>
      </c>
    </row>
    <row r="37" spans="1:12" ht="25.5" x14ac:dyDescent="0.2">
      <c r="A37" s="3" t="s">
        <v>85</v>
      </c>
      <c r="B37" s="12" t="s">
        <v>15</v>
      </c>
      <c r="C37" s="12" t="s">
        <v>16</v>
      </c>
      <c r="D37" s="12" t="s">
        <v>86</v>
      </c>
      <c r="E37" s="14" t="s">
        <v>18</v>
      </c>
      <c r="F37" s="15">
        <v>38.19</v>
      </c>
      <c r="G37" s="16">
        <v>63</v>
      </c>
      <c r="H37" s="17">
        <f t="shared" si="3"/>
        <v>2405.9699999999998</v>
      </c>
      <c r="I37" s="15">
        <f t="shared" si="4"/>
        <v>2405.9699999999998</v>
      </c>
      <c r="J37" s="18">
        <f t="shared" si="5"/>
        <v>0</v>
      </c>
      <c r="K37" s="19">
        <v>40634</v>
      </c>
      <c r="L37" s="19">
        <v>40878</v>
      </c>
    </row>
    <row r="38" spans="1:12" ht="51" x14ac:dyDescent="0.2">
      <c r="A38" s="3" t="s">
        <v>87</v>
      </c>
      <c r="B38" s="12" t="s">
        <v>15</v>
      </c>
      <c r="C38" s="12" t="s">
        <v>48</v>
      </c>
      <c r="D38" s="12" t="s">
        <v>88</v>
      </c>
      <c r="E38" s="14" t="s">
        <v>89</v>
      </c>
      <c r="F38" s="15">
        <v>0.66</v>
      </c>
      <c r="G38" s="16">
        <v>2849</v>
      </c>
      <c r="H38" s="17">
        <f t="shared" si="3"/>
        <v>1880.3400000000001</v>
      </c>
      <c r="I38" s="15">
        <f t="shared" si="4"/>
        <v>1880.3400000000001</v>
      </c>
      <c r="J38" s="18">
        <f t="shared" si="5"/>
        <v>0</v>
      </c>
      <c r="K38" s="19">
        <v>40634</v>
      </c>
      <c r="L38" s="19">
        <v>40878</v>
      </c>
    </row>
    <row r="39" spans="1:12" ht="51" x14ac:dyDescent="0.2">
      <c r="A39" s="3" t="s">
        <v>90</v>
      </c>
      <c r="B39" s="12" t="s">
        <v>15</v>
      </c>
      <c r="C39" s="12" t="s">
        <v>16</v>
      </c>
      <c r="D39" s="12" t="s">
        <v>91</v>
      </c>
      <c r="E39" s="14" t="s">
        <v>18</v>
      </c>
      <c r="F39" s="15">
        <v>0.53</v>
      </c>
      <c r="G39" s="16">
        <v>1509</v>
      </c>
      <c r="H39" s="17">
        <f t="shared" si="3"/>
        <v>799.7700000000001</v>
      </c>
      <c r="I39" s="15">
        <f t="shared" si="4"/>
        <v>799.7700000000001</v>
      </c>
      <c r="J39" s="18">
        <f t="shared" si="5"/>
        <v>0</v>
      </c>
      <c r="K39" s="19">
        <v>40634</v>
      </c>
      <c r="L39" s="19">
        <v>40878</v>
      </c>
    </row>
    <row r="40" spans="1:12" ht="38.25" x14ac:dyDescent="0.2">
      <c r="A40" s="3" t="s">
        <v>92</v>
      </c>
      <c r="B40" s="12" t="s">
        <v>15</v>
      </c>
      <c r="C40" s="12" t="s">
        <v>16</v>
      </c>
      <c r="D40" s="12" t="s">
        <v>93</v>
      </c>
      <c r="E40" s="14" t="s">
        <v>18</v>
      </c>
      <c r="F40" s="15">
        <v>0.71</v>
      </c>
      <c r="G40" s="16">
        <v>1672</v>
      </c>
      <c r="H40" s="17">
        <f t="shared" si="3"/>
        <v>1187.1199999999999</v>
      </c>
      <c r="I40" s="15">
        <f t="shared" si="4"/>
        <v>1187.1199999999999</v>
      </c>
      <c r="J40" s="18">
        <f t="shared" si="5"/>
        <v>0</v>
      </c>
      <c r="K40" s="19">
        <v>40634</v>
      </c>
      <c r="L40" s="19">
        <v>40878</v>
      </c>
    </row>
    <row r="41" spans="1:12" ht="51" x14ac:dyDescent="0.2">
      <c r="A41" s="3" t="s">
        <v>94</v>
      </c>
      <c r="B41" s="12" t="s">
        <v>15</v>
      </c>
      <c r="C41" s="12" t="s">
        <v>48</v>
      </c>
      <c r="D41" s="12" t="s">
        <v>95</v>
      </c>
      <c r="E41" s="14" t="s">
        <v>18</v>
      </c>
      <c r="F41" s="15">
        <v>0.89</v>
      </c>
      <c r="G41" s="16">
        <v>32</v>
      </c>
      <c r="H41" s="17">
        <f t="shared" si="3"/>
        <v>28.48</v>
      </c>
      <c r="I41" s="15">
        <f t="shared" si="4"/>
        <v>28.48</v>
      </c>
      <c r="J41" s="18">
        <f t="shared" si="5"/>
        <v>0</v>
      </c>
      <c r="K41" s="19">
        <v>40634</v>
      </c>
      <c r="L41" s="19">
        <v>40878</v>
      </c>
    </row>
    <row r="42" spans="1:12" ht="51" x14ac:dyDescent="0.2">
      <c r="A42" s="3" t="s">
        <v>96</v>
      </c>
      <c r="B42" s="12" t="s">
        <v>15</v>
      </c>
      <c r="C42" s="12" t="s">
        <v>48</v>
      </c>
      <c r="D42" s="12" t="s">
        <v>97</v>
      </c>
      <c r="E42" s="14" t="s">
        <v>18</v>
      </c>
      <c r="F42" s="15">
        <v>14.09</v>
      </c>
      <c r="G42" s="16">
        <v>138</v>
      </c>
      <c r="H42" s="17">
        <f t="shared" si="3"/>
        <v>1944.42</v>
      </c>
      <c r="I42" s="15">
        <f t="shared" si="4"/>
        <v>1944.42</v>
      </c>
      <c r="J42" s="18">
        <f t="shared" si="5"/>
        <v>0</v>
      </c>
      <c r="K42" s="19">
        <v>40634</v>
      </c>
      <c r="L42" s="19">
        <v>40878</v>
      </c>
    </row>
    <row r="43" spans="1:12" ht="51" x14ac:dyDescent="0.2">
      <c r="A43" s="3" t="s">
        <v>98</v>
      </c>
      <c r="B43" s="12" t="s">
        <v>15</v>
      </c>
      <c r="C43" s="12" t="s">
        <v>48</v>
      </c>
      <c r="D43" s="12" t="s">
        <v>99</v>
      </c>
      <c r="E43" s="14" t="s">
        <v>18</v>
      </c>
      <c r="F43" s="15">
        <v>14.11</v>
      </c>
      <c r="G43" s="16">
        <v>85</v>
      </c>
      <c r="H43" s="17">
        <f t="shared" si="3"/>
        <v>1199.3499999999999</v>
      </c>
      <c r="I43" s="15">
        <f t="shared" si="4"/>
        <v>1199.3499999999999</v>
      </c>
      <c r="J43" s="18">
        <f t="shared" si="5"/>
        <v>0</v>
      </c>
      <c r="K43" s="19">
        <v>40634</v>
      </c>
      <c r="L43" s="19">
        <v>40878</v>
      </c>
    </row>
    <row r="44" spans="1:12" ht="25.5" x14ac:dyDescent="0.2">
      <c r="A44" s="3" t="s">
        <v>100</v>
      </c>
      <c r="B44" s="12" t="s">
        <v>15</v>
      </c>
      <c r="C44" s="12" t="s">
        <v>16</v>
      </c>
      <c r="D44" s="12" t="s">
        <v>101</v>
      </c>
      <c r="E44" s="14" t="s">
        <v>18</v>
      </c>
      <c r="F44" s="15">
        <v>6.58</v>
      </c>
      <c r="G44" s="16">
        <v>170</v>
      </c>
      <c r="H44" s="17">
        <f t="shared" si="3"/>
        <v>1118.5999999999999</v>
      </c>
      <c r="I44" s="15">
        <f t="shared" si="4"/>
        <v>1118.5999999999999</v>
      </c>
      <c r="J44" s="18">
        <f t="shared" si="5"/>
        <v>0</v>
      </c>
      <c r="K44" s="19">
        <v>40634</v>
      </c>
      <c r="L44" s="19">
        <v>40878</v>
      </c>
    </row>
    <row r="45" spans="1:12" ht="51" x14ac:dyDescent="0.2">
      <c r="A45" s="3" t="s">
        <v>102</v>
      </c>
      <c r="B45" s="12" t="s">
        <v>15</v>
      </c>
      <c r="C45" s="12" t="s">
        <v>48</v>
      </c>
      <c r="D45" s="12" t="s">
        <v>103</v>
      </c>
      <c r="E45" s="14" t="s">
        <v>18</v>
      </c>
      <c r="F45" s="15">
        <v>23.69</v>
      </c>
      <c r="G45" s="16">
        <v>80</v>
      </c>
      <c r="H45" s="17">
        <f t="shared" si="3"/>
        <v>1895.2</v>
      </c>
      <c r="I45" s="15">
        <f t="shared" si="4"/>
        <v>1895.2</v>
      </c>
      <c r="J45" s="18">
        <f t="shared" si="5"/>
        <v>0</v>
      </c>
      <c r="K45" s="19">
        <v>40634</v>
      </c>
      <c r="L45" s="19">
        <v>40878</v>
      </c>
    </row>
    <row r="46" spans="1:12" ht="38.25" x14ac:dyDescent="0.2">
      <c r="A46" s="3" t="s">
        <v>104</v>
      </c>
      <c r="B46" s="12" t="s">
        <v>15</v>
      </c>
      <c r="C46" s="12" t="s">
        <v>16</v>
      </c>
      <c r="D46" s="12" t="s">
        <v>105</v>
      </c>
      <c r="E46" s="14" t="s">
        <v>18</v>
      </c>
      <c r="F46" s="15">
        <v>7.46</v>
      </c>
      <c r="G46" s="16">
        <v>301</v>
      </c>
      <c r="H46" s="17">
        <f t="shared" si="3"/>
        <v>2245.46</v>
      </c>
      <c r="I46" s="15">
        <f t="shared" si="4"/>
        <v>2245.46</v>
      </c>
      <c r="J46" s="18">
        <f t="shared" si="5"/>
        <v>0</v>
      </c>
      <c r="K46" s="19">
        <v>40634</v>
      </c>
      <c r="L46" s="19">
        <v>40878</v>
      </c>
    </row>
    <row r="47" spans="1:12" ht="25.5" x14ac:dyDescent="0.2">
      <c r="A47" s="3" t="s">
        <v>106</v>
      </c>
      <c r="B47" s="12" t="s">
        <v>15</v>
      </c>
      <c r="C47" s="12" t="s">
        <v>16</v>
      </c>
      <c r="D47" s="12" t="s">
        <v>107</v>
      </c>
      <c r="E47" s="14" t="s">
        <v>18</v>
      </c>
      <c r="F47" s="15">
        <v>10.35</v>
      </c>
      <c r="G47" s="16">
        <v>6</v>
      </c>
      <c r="H47" s="17">
        <f t="shared" si="3"/>
        <v>62.099999999999994</v>
      </c>
      <c r="I47" s="15">
        <f t="shared" si="4"/>
        <v>62.099999999999994</v>
      </c>
      <c r="J47" s="18">
        <f t="shared" si="5"/>
        <v>0</v>
      </c>
      <c r="K47" s="19">
        <v>40634</v>
      </c>
      <c r="L47" s="19">
        <v>40878</v>
      </c>
    </row>
    <row r="48" spans="1:12" ht="25.5" x14ac:dyDescent="0.2">
      <c r="A48" s="3" t="s">
        <v>108</v>
      </c>
      <c r="B48" s="12" t="s">
        <v>15</v>
      </c>
      <c r="C48" s="12" t="s">
        <v>16</v>
      </c>
      <c r="D48" s="12" t="s">
        <v>109</v>
      </c>
      <c r="E48" s="14" t="s">
        <v>18</v>
      </c>
      <c r="F48" s="15">
        <v>11.59</v>
      </c>
      <c r="G48" s="16">
        <v>232</v>
      </c>
      <c r="H48" s="17">
        <f t="shared" si="3"/>
        <v>2688.88</v>
      </c>
      <c r="I48" s="15">
        <f t="shared" si="4"/>
        <v>2688.88</v>
      </c>
      <c r="J48" s="18">
        <f t="shared" si="5"/>
        <v>0</v>
      </c>
      <c r="K48" s="19">
        <v>40634</v>
      </c>
      <c r="L48" s="19">
        <v>40878</v>
      </c>
    </row>
    <row r="49" spans="1:12" ht="25.5" x14ac:dyDescent="0.2">
      <c r="A49" s="3" t="s">
        <v>110</v>
      </c>
      <c r="B49" s="12" t="s">
        <v>15</v>
      </c>
      <c r="C49" s="12" t="s">
        <v>16</v>
      </c>
      <c r="D49" s="12" t="s">
        <v>111</v>
      </c>
      <c r="E49" s="14" t="s">
        <v>18</v>
      </c>
      <c r="F49" s="15">
        <v>16.29</v>
      </c>
      <c r="G49" s="16">
        <v>63</v>
      </c>
      <c r="H49" s="17">
        <f t="shared" si="3"/>
        <v>1026.27</v>
      </c>
      <c r="I49" s="15">
        <f t="shared" si="4"/>
        <v>1026.27</v>
      </c>
      <c r="J49" s="18">
        <f t="shared" si="5"/>
        <v>0</v>
      </c>
      <c r="K49" s="19">
        <v>40634</v>
      </c>
      <c r="L49" s="19">
        <v>40878</v>
      </c>
    </row>
    <row r="50" spans="1:12" ht="25.5" x14ac:dyDescent="0.2">
      <c r="A50" s="3" t="s">
        <v>112</v>
      </c>
      <c r="B50" s="12" t="s">
        <v>15</v>
      </c>
      <c r="C50" s="12" t="s">
        <v>16</v>
      </c>
      <c r="D50" s="12" t="s">
        <v>113</v>
      </c>
      <c r="E50" s="14" t="s">
        <v>18</v>
      </c>
      <c r="F50" s="15">
        <v>9.5</v>
      </c>
      <c r="G50" s="16">
        <v>85</v>
      </c>
      <c r="H50" s="17">
        <f t="shared" si="3"/>
        <v>807.5</v>
      </c>
      <c r="I50" s="15">
        <f t="shared" si="4"/>
        <v>807.5</v>
      </c>
      <c r="J50" s="18">
        <f t="shared" si="5"/>
        <v>0</v>
      </c>
      <c r="K50" s="19">
        <v>40634</v>
      </c>
      <c r="L50" s="19">
        <v>40878</v>
      </c>
    </row>
    <row r="51" spans="1:12" ht="25.5" x14ac:dyDescent="0.2">
      <c r="A51" s="3" t="s">
        <v>114</v>
      </c>
      <c r="B51" s="12" t="s">
        <v>15</v>
      </c>
      <c r="C51" s="12" t="s">
        <v>16</v>
      </c>
      <c r="D51" s="12" t="s">
        <v>115</v>
      </c>
      <c r="E51" s="14" t="s">
        <v>18</v>
      </c>
      <c r="F51" s="15">
        <v>4.5600000000000005</v>
      </c>
      <c r="G51" s="16">
        <v>301</v>
      </c>
      <c r="H51" s="17">
        <f t="shared" si="3"/>
        <v>1372.5600000000002</v>
      </c>
      <c r="I51" s="15">
        <f t="shared" si="4"/>
        <v>1372.5600000000002</v>
      </c>
      <c r="J51" s="18">
        <f t="shared" si="5"/>
        <v>0</v>
      </c>
      <c r="K51" s="19">
        <v>40634</v>
      </c>
      <c r="L51" s="19">
        <v>40878</v>
      </c>
    </row>
    <row r="52" spans="1:12" ht="127.5" x14ac:dyDescent="0.2">
      <c r="A52" s="3" t="s">
        <v>116</v>
      </c>
      <c r="B52" s="12" t="s">
        <v>15</v>
      </c>
      <c r="C52" s="12" t="s">
        <v>48</v>
      </c>
      <c r="D52" s="12" t="s">
        <v>117</v>
      </c>
      <c r="E52" s="14" t="s">
        <v>18</v>
      </c>
      <c r="F52" s="15">
        <v>305</v>
      </c>
      <c r="G52" s="16">
        <v>55</v>
      </c>
      <c r="H52" s="17">
        <f t="shared" si="3"/>
        <v>16775</v>
      </c>
      <c r="I52" s="15">
        <f t="shared" si="4"/>
        <v>16775</v>
      </c>
      <c r="J52" s="18">
        <f t="shared" si="5"/>
        <v>0</v>
      </c>
      <c r="K52" s="19">
        <v>40634</v>
      </c>
      <c r="L52" s="19">
        <v>40878</v>
      </c>
    </row>
    <row r="53" spans="1:12" ht="153" x14ac:dyDescent="0.2">
      <c r="A53" s="3" t="s">
        <v>118</v>
      </c>
      <c r="B53" s="12" t="s">
        <v>15</v>
      </c>
      <c r="C53" s="12"/>
      <c r="D53" s="12" t="s">
        <v>119</v>
      </c>
      <c r="E53" s="14" t="s">
        <v>18</v>
      </c>
      <c r="F53" s="15">
        <v>375</v>
      </c>
      <c r="G53" s="16">
        <v>246</v>
      </c>
      <c r="H53" s="17">
        <f t="shared" si="3"/>
        <v>92250</v>
      </c>
      <c r="I53" s="15">
        <f t="shared" si="4"/>
        <v>92250</v>
      </c>
      <c r="J53" s="18">
        <f t="shared" si="5"/>
        <v>0</v>
      </c>
      <c r="K53" s="19">
        <v>40634</v>
      </c>
      <c r="L53" s="19">
        <v>40878</v>
      </c>
    </row>
    <row r="54" spans="1:12" ht="51" x14ac:dyDescent="0.2">
      <c r="A54" s="3" t="s">
        <v>120</v>
      </c>
      <c r="B54" s="12" t="s">
        <v>15</v>
      </c>
      <c r="C54" s="12" t="s">
        <v>48</v>
      </c>
      <c r="D54" s="12" t="s">
        <v>121</v>
      </c>
      <c r="E54" s="14" t="s">
        <v>18</v>
      </c>
      <c r="F54" s="15">
        <v>17.89</v>
      </c>
      <c r="G54" s="16">
        <v>40</v>
      </c>
      <c r="H54" s="17">
        <f t="shared" si="3"/>
        <v>715.6</v>
      </c>
      <c r="I54" s="15">
        <f t="shared" si="4"/>
        <v>715.6</v>
      </c>
      <c r="J54" s="18">
        <f t="shared" si="5"/>
        <v>0</v>
      </c>
      <c r="K54" s="19">
        <v>40634</v>
      </c>
      <c r="L54" s="19">
        <v>40878</v>
      </c>
    </row>
    <row r="55" spans="1:12" ht="51" x14ac:dyDescent="0.2">
      <c r="A55" s="3" t="s">
        <v>122</v>
      </c>
      <c r="B55" s="12" t="s">
        <v>15</v>
      </c>
      <c r="C55" s="12" t="s">
        <v>48</v>
      </c>
      <c r="D55" s="12" t="s">
        <v>123</v>
      </c>
      <c r="E55" s="14" t="s">
        <v>18</v>
      </c>
      <c r="F55" s="15">
        <v>7.45</v>
      </c>
      <c r="G55" s="16">
        <v>15</v>
      </c>
      <c r="H55" s="17">
        <f t="shared" si="3"/>
        <v>111.75</v>
      </c>
      <c r="I55" s="15">
        <f t="shared" si="4"/>
        <v>111.75</v>
      </c>
      <c r="J55" s="18">
        <f t="shared" si="5"/>
        <v>0</v>
      </c>
      <c r="K55" s="19">
        <v>40634</v>
      </c>
      <c r="L55" s="19">
        <v>40878</v>
      </c>
    </row>
    <row r="56" spans="1:12" ht="51" x14ac:dyDescent="0.2">
      <c r="A56" s="3" t="s">
        <v>124</v>
      </c>
      <c r="B56" s="12" t="s">
        <v>15</v>
      </c>
      <c r="C56" s="12" t="s">
        <v>48</v>
      </c>
      <c r="D56" s="12" t="s">
        <v>125</v>
      </c>
      <c r="E56" s="14" t="s">
        <v>18</v>
      </c>
      <c r="F56" s="15">
        <v>16</v>
      </c>
      <c r="G56" s="16">
        <v>37</v>
      </c>
      <c r="H56" s="17">
        <f t="shared" si="3"/>
        <v>592</v>
      </c>
      <c r="I56" s="15">
        <f t="shared" si="4"/>
        <v>592</v>
      </c>
      <c r="J56" s="18">
        <f t="shared" si="5"/>
        <v>0</v>
      </c>
      <c r="K56" s="19">
        <v>40634</v>
      </c>
      <c r="L56" s="19">
        <v>40878</v>
      </c>
    </row>
    <row r="57" spans="1:12" ht="51" x14ac:dyDescent="0.2">
      <c r="A57" s="3" t="s">
        <v>126</v>
      </c>
      <c r="B57" s="12" t="s">
        <v>15</v>
      </c>
      <c r="C57" s="12" t="s">
        <v>48</v>
      </c>
      <c r="D57" s="12" t="s">
        <v>127</v>
      </c>
      <c r="E57" s="14" t="s">
        <v>18</v>
      </c>
      <c r="F57" s="15">
        <v>16.54</v>
      </c>
      <c r="G57" s="16">
        <v>209</v>
      </c>
      <c r="H57" s="17">
        <f t="shared" si="3"/>
        <v>3456.8599999999997</v>
      </c>
      <c r="I57" s="15">
        <f t="shared" si="4"/>
        <v>3456.8599999999997</v>
      </c>
      <c r="J57" s="18">
        <f t="shared" si="5"/>
        <v>0</v>
      </c>
      <c r="K57" s="19">
        <v>40634</v>
      </c>
      <c r="L57" s="19">
        <v>40878</v>
      </c>
    </row>
    <row r="58" spans="1:12" ht="25.5" x14ac:dyDescent="0.2">
      <c r="A58" s="3" t="s">
        <v>128</v>
      </c>
      <c r="B58" s="12" t="s">
        <v>15</v>
      </c>
      <c r="C58" s="12" t="s">
        <v>16</v>
      </c>
      <c r="D58" s="12" t="s">
        <v>129</v>
      </c>
      <c r="E58" s="14" t="s">
        <v>18</v>
      </c>
      <c r="F58" s="15">
        <v>18.5</v>
      </c>
      <c r="G58" s="16">
        <v>294</v>
      </c>
      <c r="H58" s="17">
        <f t="shared" si="3"/>
        <v>5439</v>
      </c>
      <c r="I58" s="15">
        <f t="shared" si="4"/>
        <v>5439</v>
      </c>
      <c r="J58" s="18">
        <f t="shared" si="5"/>
        <v>0</v>
      </c>
      <c r="K58" s="19">
        <v>40634</v>
      </c>
      <c r="L58" s="19">
        <v>40878</v>
      </c>
    </row>
    <row r="59" spans="1:12" ht="25.5" x14ac:dyDescent="0.2">
      <c r="A59" s="3" t="s">
        <v>130</v>
      </c>
      <c r="B59" s="12" t="s">
        <v>15</v>
      </c>
      <c r="C59" s="12" t="s">
        <v>16</v>
      </c>
      <c r="D59" s="12" t="s">
        <v>131</v>
      </c>
      <c r="E59" s="20" t="s">
        <v>18</v>
      </c>
      <c r="F59" s="15">
        <v>48.9</v>
      </c>
      <c r="G59" s="16">
        <v>6</v>
      </c>
      <c r="H59" s="17">
        <f t="shared" si="3"/>
        <v>293.39999999999998</v>
      </c>
      <c r="I59" s="15">
        <f t="shared" si="4"/>
        <v>293.39999999999998</v>
      </c>
      <c r="J59" s="18">
        <f t="shared" si="5"/>
        <v>0</v>
      </c>
      <c r="K59" s="19">
        <v>40634</v>
      </c>
      <c r="L59" s="19">
        <v>40878</v>
      </c>
    </row>
    <row r="60" spans="1:12" ht="25.5" x14ac:dyDescent="0.2">
      <c r="A60" s="3" t="s">
        <v>132</v>
      </c>
      <c r="B60" s="12" t="s">
        <v>15</v>
      </c>
      <c r="C60" s="12" t="s">
        <v>16</v>
      </c>
      <c r="D60" s="12" t="s">
        <v>133</v>
      </c>
      <c r="E60" s="20" t="s">
        <v>18</v>
      </c>
      <c r="F60" s="15">
        <v>95.5</v>
      </c>
      <c r="G60" s="16">
        <v>6</v>
      </c>
      <c r="H60" s="17">
        <f t="shared" si="3"/>
        <v>573</v>
      </c>
      <c r="I60" s="15">
        <f t="shared" si="4"/>
        <v>573</v>
      </c>
      <c r="J60" s="18">
        <f t="shared" si="5"/>
        <v>0</v>
      </c>
      <c r="K60" s="19">
        <v>40634</v>
      </c>
      <c r="L60" s="19">
        <v>40878</v>
      </c>
    </row>
    <row r="61" spans="1:12" ht="38.25" x14ac:dyDescent="0.2">
      <c r="A61" s="3" t="s">
        <v>134</v>
      </c>
      <c r="B61" s="12" t="s">
        <v>15</v>
      </c>
      <c r="C61" s="12" t="s">
        <v>16</v>
      </c>
      <c r="D61" s="12" t="s">
        <v>135</v>
      </c>
      <c r="E61" s="20" t="s">
        <v>18</v>
      </c>
      <c r="F61" s="15">
        <v>556.5</v>
      </c>
      <c r="G61" s="16">
        <v>6</v>
      </c>
      <c r="H61" s="17">
        <f t="shared" si="3"/>
        <v>3339</v>
      </c>
      <c r="I61" s="15">
        <f t="shared" si="4"/>
        <v>3339</v>
      </c>
      <c r="J61" s="18">
        <f t="shared" si="5"/>
        <v>0</v>
      </c>
      <c r="K61" s="19">
        <v>40634</v>
      </c>
      <c r="L61" s="19">
        <v>40878</v>
      </c>
    </row>
    <row r="62" spans="1:12" ht="25.5" x14ac:dyDescent="0.2">
      <c r="A62" s="3" t="s">
        <v>136</v>
      </c>
      <c r="B62" s="12" t="s">
        <v>15</v>
      </c>
      <c r="C62" s="12" t="s">
        <v>16</v>
      </c>
      <c r="D62" s="12" t="s">
        <v>137</v>
      </c>
      <c r="E62" s="20" t="s">
        <v>18</v>
      </c>
      <c r="F62" s="15">
        <v>77.5</v>
      </c>
      <c r="G62" s="16">
        <v>6</v>
      </c>
      <c r="H62" s="17">
        <f t="shared" si="3"/>
        <v>465</v>
      </c>
      <c r="I62" s="15">
        <f t="shared" si="4"/>
        <v>465</v>
      </c>
      <c r="J62" s="18">
        <f t="shared" si="5"/>
        <v>0</v>
      </c>
      <c r="K62" s="19">
        <v>40634</v>
      </c>
      <c r="L62" s="19">
        <v>40878</v>
      </c>
    </row>
    <row r="63" spans="1:12" ht="25.5" x14ac:dyDescent="0.2">
      <c r="A63" s="3" t="s">
        <v>138</v>
      </c>
      <c r="B63" s="12" t="s">
        <v>15</v>
      </c>
      <c r="C63" s="12" t="s">
        <v>16</v>
      </c>
      <c r="D63" s="12" t="s">
        <v>139</v>
      </c>
      <c r="E63" s="20" t="s">
        <v>18</v>
      </c>
      <c r="F63" s="15">
        <v>203.5</v>
      </c>
      <c r="G63" s="16">
        <v>6</v>
      </c>
      <c r="H63" s="17">
        <f t="shared" si="3"/>
        <v>1221</v>
      </c>
      <c r="I63" s="15">
        <f t="shared" si="4"/>
        <v>1221</v>
      </c>
      <c r="J63" s="18">
        <f t="shared" si="5"/>
        <v>0</v>
      </c>
      <c r="K63" s="19">
        <v>40634</v>
      </c>
      <c r="L63" s="19">
        <v>40878</v>
      </c>
    </row>
    <row r="64" spans="1:12" ht="51" x14ac:dyDescent="0.2">
      <c r="A64" s="3" t="s">
        <v>140</v>
      </c>
      <c r="B64" s="12" t="s">
        <v>15</v>
      </c>
      <c r="C64" s="12" t="s">
        <v>48</v>
      </c>
      <c r="D64" s="12" t="s">
        <v>141</v>
      </c>
      <c r="E64" s="14" t="s">
        <v>18</v>
      </c>
      <c r="F64" s="15">
        <v>4523</v>
      </c>
      <c r="G64" s="16">
        <v>6</v>
      </c>
      <c r="H64" s="17">
        <f t="shared" si="3"/>
        <v>27138</v>
      </c>
      <c r="I64" s="15">
        <f t="shared" si="4"/>
        <v>27138</v>
      </c>
      <c r="J64" s="18">
        <f t="shared" si="5"/>
        <v>0</v>
      </c>
      <c r="K64" s="19">
        <v>40634</v>
      </c>
      <c r="L64" s="19">
        <v>40878</v>
      </c>
    </row>
    <row r="65" spans="1:12" x14ac:dyDescent="0.2">
      <c r="A65" s="21" t="s">
        <v>7</v>
      </c>
      <c r="B65" s="22"/>
      <c r="C65" s="22"/>
      <c r="D65" s="22"/>
      <c r="E65" s="23"/>
      <c r="F65" s="17"/>
      <c r="G65" s="23"/>
      <c r="H65" s="17">
        <f>SUM(H4:H64)</f>
        <v>262916.78600000002</v>
      </c>
      <c r="I65" s="17">
        <f>SUM(I4:I64)</f>
        <v>262916.78600000002</v>
      </c>
      <c r="J65" s="17">
        <f>SUM(J4:J64)</f>
        <v>0</v>
      </c>
      <c r="K65" s="24">
        <f>MIN(K4:K64)</f>
        <v>40634</v>
      </c>
      <c r="L65" s="24">
        <f>MAX(L4:L64)</f>
        <v>40878</v>
      </c>
    </row>
    <row r="67" spans="1:12" ht="15.75" customHeight="1" x14ac:dyDescent="0.25">
      <c r="A67" s="66" t="s">
        <v>142</v>
      </c>
      <c r="B67" s="66"/>
    </row>
    <row r="69" spans="1:12" ht="25.5" x14ac:dyDescent="0.2">
      <c r="B69" s="25" t="s">
        <v>143</v>
      </c>
      <c r="C69" s="25" t="s">
        <v>8</v>
      </c>
      <c r="D69" s="25" t="s">
        <v>144</v>
      </c>
    </row>
    <row r="70" spans="1:12" x14ac:dyDescent="0.2">
      <c r="B70" s="15">
        <v>95</v>
      </c>
      <c r="C70" s="17">
        <f>I65</f>
        <v>262916.78600000002</v>
      </c>
      <c r="D70" s="17">
        <f>C70/100*B70</f>
        <v>249770.9467</v>
      </c>
    </row>
    <row r="72" spans="1:12" x14ac:dyDescent="0.2">
      <c r="C72" s="26"/>
      <c r="D72" s="26"/>
      <c r="E72" s="27"/>
      <c r="F72" s="26"/>
      <c r="G72" s="27"/>
      <c r="H72" s="26"/>
    </row>
    <row r="73" spans="1:12" x14ac:dyDescent="0.2">
      <c r="C73" s="26"/>
      <c r="D73" s="26"/>
      <c r="E73" s="27"/>
      <c r="F73" s="26"/>
    </row>
    <row r="74" spans="1:12" x14ac:dyDescent="0.2">
      <c r="C74" s="26"/>
      <c r="D74" s="26"/>
      <c r="E74" s="27"/>
      <c r="F74" s="26"/>
    </row>
    <row r="75" spans="1:12" x14ac:dyDescent="0.2">
      <c r="C75" s="26"/>
      <c r="D75" s="26"/>
      <c r="E75" s="27"/>
      <c r="F75" s="26"/>
    </row>
    <row r="76" spans="1:12" x14ac:dyDescent="0.2">
      <c r="D76" s="26"/>
      <c r="F76" s="26"/>
    </row>
    <row r="77" spans="1:12" x14ac:dyDescent="0.2">
      <c r="D77" s="26"/>
      <c r="F77" s="26"/>
    </row>
  </sheetData>
  <sheetProtection selectLockedCells="1" selectUnlockedCells="1"/>
  <autoFilter ref="A2:L65"/>
  <customSheetViews>
    <customSheetView guid="{8588391A-B71A-4E28-8551-9616E981BEF7}" scale="85" fitToPage="1" showAutoFilter="1" state="hidden">
      <pane xSplit="1" ySplit="3" topLeftCell="B43" activePane="bottomRight" state="frozen"/>
      <selection pane="bottomRight" activeCell="C53" sqref="C53"/>
      <pageMargins left="0.75" right="0.75" top="1" bottom="0.38819444444444445" header="0.49236111111111114" footer="0.51180555555555551"/>
      <pageSetup firstPageNumber="0" fitToHeight="13" orientation="landscape" horizontalDpi="300" verticalDpi="300"/>
      <headerFooter alignWithMargins="0">
        <oddHeader xml:space="preserve">&amp;CStrana &amp;P&amp;RPríloha č. 4 ŽoNFP Podrobný rozpočet </oddHeader>
      </headerFooter>
      <autoFilter ref="A2:L65"/>
    </customSheetView>
    <customSheetView guid="{80C52379-C253-4696-9104-C380554D6E30}" scale="85" fitToPage="1" showAutoFilter="1" state="hidden">
      <pane xSplit="1" ySplit="3" topLeftCell="B43" activePane="bottomRight" state="frozen"/>
      <selection pane="bottomRight" activeCell="C53" sqref="C53"/>
      <pageMargins left="0.75" right="0.75" top="1" bottom="0.38819444444444445" header="0.49236111111111114" footer="0.51180555555555551"/>
      <pageSetup firstPageNumber="0" fitToHeight="13" orientation="landscape" horizontalDpi="300" verticalDpi="300"/>
      <headerFooter alignWithMargins="0">
        <oddHeader xml:space="preserve">&amp;CStrana &amp;P&amp;RPríloha č. 4 ŽoNFP Podrobný rozpočet </oddHeader>
      </headerFooter>
      <autoFilter ref="A2:L65"/>
    </customSheetView>
    <customSheetView guid="{6AF9EE5C-F068-49B4-A690-F94C58C24132}" scale="85" fitToPage="1" showAutoFilter="1" state="hidden">
      <pane xSplit="1" ySplit="3" topLeftCell="B43" activePane="bottomRight" state="frozen"/>
      <selection pane="bottomRight" activeCell="C53" sqref="C53"/>
      <pageMargins left="0.75" right="0.75" top="1" bottom="0.38819444444444445" header="0.49236111111111114" footer="0.51180555555555551"/>
      <pageSetup firstPageNumber="0" fitToHeight="13" orientation="landscape" horizontalDpi="300" verticalDpi="300"/>
      <headerFooter alignWithMargins="0">
        <oddHeader xml:space="preserve">&amp;CStrana &amp;P&amp;RPríloha č. 4 ŽoNFP Podrobný rozpočet </oddHeader>
      </headerFooter>
      <autoFilter ref="B1:M1"/>
    </customSheetView>
    <customSheetView guid="{8F2938A1-5596-4724-BE75-0E7CE6CD9840}" scale="85" fitToPage="1" showAutoFilter="1" state="hidden">
      <pane xSplit="1" ySplit="3" topLeftCell="B43" activePane="bottomRight" state="frozen"/>
      <selection pane="bottomRight" activeCell="C53" sqref="C53"/>
      <pageMargins left="0.75" right="0.75" top="1" bottom="0.38819444444444445" header="0.49236111111111114" footer="0.51180555555555551"/>
      <pageSetup firstPageNumber="0" fitToHeight="13" orientation="landscape" horizontalDpi="300" verticalDpi="300"/>
      <headerFooter alignWithMargins="0">
        <oddHeader xml:space="preserve">&amp;CStrana &amp;P&amp;RPríloha č. 4 ŽoNFP Podrobný rozpočet </oddHeader>
      </headerFooter>
      <autoFilter ref="B1:M1"/>
    </customSheetView>
    <customSheetView guid="{CEF87B67-C3E0-5D48-B35F-AA13DE682B17}" showRuler="0">
      <pageMargins left="0.75" right="0.75" top="1" bottom="1" header="0.5" footer="0.5"/>
    </customSheetView>
    <customSheetView guid="{339232FE-5616-474D-BB25-06B06AE40A33}" showRuler="0">
      <pageMargins left="0.75" right="0.75" top="1" bottom="1" header="0.5" footer="0.5"/>
    </customSheetView>
    <customSheetView guid="{A8752E37-B838-4C9A-9650-9FFCD0D5B324}" scale="85" fitToPage="1" showAutoFilter="1" state="hidden">
      <pane xSplit="1" ySplit="3" topLeftCell="B43" activePane="bottomRight" state="frozen"/>
      <selection pane="bottomRight" activeCell="C53" sqref="C53"/>
      <pageMargins left="0.75" right="0.75" top="1" bottom="0.38819444444444445" header="0.49236111111111114" footer="0.51180555555555551"/>
      <pageSetup firstPageNumber="0" fitToHeight="13" orientation="landscape" horizontalDpi="300" verticalDpi="300"/>
      <headerFooter alignWithMargins="0">
        <oddHeader xml:space="preserve">&amp;CStrana &amp;P&amp;RPríloha č. 4 ŽoNFP Podrobný rozpočet </oddHeader>
      </headerFooter>
      <autoFilter ref="B1:M1"/>
    </customSheetView>
    <customSheetView guid="{37F3A322-2CD8-4F24-A6D7-670292339442}" scale="85" fitToPage="1" showAutoFilter="1" state="hidden">
      <pane xSplit="1" ySplit="3" topLeftCell="B43" activePane="bottomRight" state="frozen"/>
      <selection pane="bottomRight" activeCell="C53" sqref="C53"/>
      <pageMargins left="0.75" right="0.75" top="1" bottom="0.38819444444444445" header="0.49236111111111114" footer="0.51180555555555551"/>
      <pageSetup firstPageNumber="0" fitToHeight="13" orientation="landscape" horizontalDpi="300" verticalDpi="300"/>
      <headerFooter alignWithMargins="0">
        <oddHeader xml:space="preserve">&amp;CStrana &amp;P&amp;RPríloha č. 4 ŽoNFP Podrobný rozpočet </oddHeader>
      </headerFooter>
      <autoFilter ref="A2:L65"/>
    </customSheetView>
    <customSheetView guid="{B2392A46-94EF-4BD1-AA51-4D5FA432BDDD}" scale="85" fitToPage="1" showAutoFilter="1" state="hidden">
      <pane xSplit="1" ySplit="3" topLeftCell="B43" activePane="bottomRight" state="frozen"/>
      <selection pane="bottomRight" activeCell="C53" sqref="C53"/>
      <pageMargins left="0.75" right="0.75" top="1" bottom="0.38819444444444445" header="0.49236111111111114" footer="0.51180555555555551"/>
      <pageSetup firstPageNumber="0" fitToHeight="13" orientation="landscape" horizontalDpi="300" verticalDpi="300"/>
      <headerFooter alignWithMargins="0">
        <oddHeader xml:space="preserve">&amp;CStrana &amp;P&amp;RPríloha č. 4 ŽoNFP Podrobný rozpočet </oddHeader>
      </headerFooter>
      <autoFilter ref="A2:L65"/>
    </customSheetView>
    <customSheetView guid="{B489AD20-7F9E-47F1-8F42-AFF54AAC1631}" scale="85" fitToPage="1" showAutoFilter="1" state="hidden">
      <pane xSplit="1" ySplit="3" topLeftCell="B43" activePane="bottomRight" state="frozen"/>
      <selection pane="bottomRight" activeCell="C53" sqref="C53"/>
      <pageMargins left="0.75" right="0.75" top="1" bottom="0.38819444444444445" header="0.49236111111111114" footer="0.51180555555555551"/>
      <pageSetup firstPageNumber="0" fitToHeight="13" orientation="landscape" horizontalDpi="300" verticalDpi="300"/>
      <headerFooter alignWithMargins="0">
        <oddHeader xml:space="preserve">&amp;CStrana &amp;P&amp;RPríloha č. 4 ŽoNFP Podrobný rozpočet </oddHeader>
      </headerFooter>
      <autoFilter ref="A2:L65"/>
    </customSheetView>
  </customSheetViews>
  <mergeCells count="7">
    <mergeCell ref="K2:L2"/>
    <mergeCell ref="A67:B67"/>
    <mergeCell ref="A2:A3"/>
    <mergeCell ref="B2:B3"/>
    <mergeCell ref="C2:C3"/>
    <mergeCell ref="D2:D3"/>
    <mergeCell ref="E2:E3"/>
  </mergeCells>
  <conditionalFormatting sqref="I4:I64">
    <cfRule type="cellIs" dxfId="0" priority="1" stopIfTrue="1" operator="greaterThan">
      <formula>$H4</formula>
    </cfRule>
  </conditionalFormatting>
  <dataValidations count="1">
    <dataValidation type="list" allowBlank="1" showInputMessage="1" showErrorMessage="1" error="Musíte si vybrať názov zo zoznamu." prompt="Vyberte názov zo zoznamu" sqref="C4:C64">
      <formula1>podpolozka</formula1>
      <formula2>0</formula2>
    </dataValidation>
  </dataValidations>
  <pageMargins left="0.75" right="0.75" top="1" bottom="0.38819444444444445" header="0.49236111111111114" footer="0.51180555555555551"/>
  <pageSetup firstPageNumber="0" fitToHeight="13" orientation="landscape" horizontalDpi="300" verticalDpi="300"/>
  <headerFooter alignWithMargins="0">
    <oddHeader xml:space="preserve">&amp;CStrana &amp;P&amp;RPríloha č. 4 ŽoNFP Podrobný rozpočet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5" zoomScaleNormal="85" workbookViewId="0">
      <selection activeCell="B29" sqref="A29:B29"/>
    </sheetView>
  </sheetViews>
  <sheetFormatPr defaultRowHeight="12.75" x14ac:dyDescent="0.2"/>
  <cols>
    <col min="1" max="1" width="64.140625" customWidth="1"/>
    <col min="2" max="2" width="14.7109375" customWidth="1"/>
  </cols>
  <sheetData>
    <row r="1" spans="1:10" x14ac:dyDescent="0.2">
      <c r="A1" t="s">
        <v>145</v>
      </c>
      <c r="B1" t="s">
        <v>146</v>
      </c>
    </row>
    <row r="2" spans="1:10" x14ac:dyDescent="0.2">
      <c r="A2" s="28" t="s">
        <v>147</v>
      </c>
      <c r="B2" s="29">
        <v>50</v>
      </c>
    </row>
    <row r="3" spans="1:10" x14ac:dyDescent="0.2">
      <c r="A3" s="28" t="s">
        <v>48</v>
      </c>
      <c r="B3" s="29">
        <v>50</v>
      </c>
    </row>
    <row r="4" spans="1:10" x14ac:dyDescent="0.2">
      <c r="A4" s="28" t="s">
        <v>148</v>
      </c>
      <c r="B4" s="30" t="s">
        <v>149</v>
      </c>
    </row>
    <row r="5" spans="1:10" x14ac:dyDescent="0.2">
      <c r="A5" s="28" t="s">
        <v>150</v>
      </c>
      <c r="B5" s="30" t="s">
        <v>151</v>
      </c>
    </row>
    <row r="6" spans="1:10" x14ac:dyDescent="0.2">
      <c r="A6" s="28" t="s">
        <v>152</v>
      </c>
      <c r="B6" s="30" t="s">
        <v>151</v>
      </c>
    </row>
    <row r="7" spans="1:10" x14ac:dyDescent="0.2">
      <c r="A7" s="28" t="s">
        <v>16</v>
      </c>
      <c r="B7" s="30" t="s">
        <v>151</v>
      </c>
    </row>
    <row r="8" spans="1:10" x14ac:dyDescent="0.2">
      <c r="A8" s="28" t="s">
        <v>153</v>
      </c>
      <c r="B8" s="30" t="s">
        <v>151</v>
      </c>
    </row>
    <row r="9" spans="1:10" x14ac:dyDescent="0.2">
      <c r="A9" s="28" t="s">
        <v>154</v>
      </c>
      <c r="B9" s="30" t="s">
        <v>151</v>
      </c>
    </row>
    <row r="10" spans="1:10" x14ac:dyDescent="0.2">
      <c r="A10" s="28" t="s">
        <v>155</v>
      </c>
      <c r="B10" s="31"/>
    </row>
    <row r="11" spans="1:10" x14ac:dyDescent="0.2">
      <c r="A11" s="32"/>
      <c r="B11" s="32"/>
    </row>
    <row r="12" spans="1:10" x14ac:dyDescent="0.2">
      <c r="A12" s="32"/>
      <c r="B12" s="32"/>
    </row>
    <row r="13" spans="1:10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</row>
  </sheetData>
  <sheetProtection selectLockedCells="1" selectUnlockedCells="1"/>
  <customSheetViews>
    <customSheetView guid="{8588391A-B71A-4E28-8551-9616E981BEF7}" scale="85" state="hidden">
      <selection activeCell="B29" sqref="A29:B29"/>
      <pageMargins left="0.75" right="0.75" top="1" bottom="1" header="0.51180555555555551" footer="0.51180555555555551"/>
      <pageSetup paperSize="9" firstPageNumber="0" orientation="landscape" horizontalDpi="300" verticalDpi="300"/>
      <headerFooter alignWithMargins="0"/>
    </customSheetView>
    <customSheetView guid="{80C52379-C253-4696-9104-C380554D6E30}" scale="85" state="hidden">
      <selection activeCell="B29" sqref="A29:B29"/>
      <pageMargins left="0.75" right="0.75" top="1" bottom="1" header="0.51180555555555551" footer="0.51180555555555551"/>
      <pageSetup paperSize="9" firstPageNumber="0" orientation="landscape" horizontalDpi="300" verticalDpi="300"/>
      <headerFooter alignWithMargins="0"/>
    </customSheetView>
    <customSheetView guid="{6AF9EE5C-F068-49B4-A690-F94C58C24132}" scale="85" state="hidden">
      <selection activeCell="B29" sqref="A29:B29"/>
      <pageMargins left="0.75" right="0.75" top="1" bottom="1" header="0.51180555555555551" footer="0.51180555555555551"/>
      <pageSetup paperSize="9" firstPageNumber="0" orientation="landscape" horizontalDpi="300" verticalDpi="300"/>
      <headerFooter alignWithMargins="0"/>
    </customSheetView>
    <customSheetView guid="{8F2938A1-5596-4724-BE75-0E7CE6CD9840}" scale="85" state="hidden">
      <selection activeCell="B29" sqref="A29:B29"/>
      <pageMargins left="0.75" right="0.75" top="1" bottom="1" header="0.51180555555555551" footer="0.51180555555555551"/>
      <pageSetup paperSize="9" firstPageNumber="0" orientation="landscape" horizontalDpi="300" verticalDpi="300"/>
      <headerFooter alignWithMargins="0"/>
    </customSheetView>
    <customSheetView guid="{CEF87B67-C3E0-5D48-B35F-AA13DE682B17}" showRuler="0">
      <pageMargins left="0.75" right="0.75" top="1" bottom="1" header="0.5" footer="0.5"/>
    </customSheetView>
    <customSheetView guid="{339232FE-5616-474D-BB25-06B06AE40A33}" showRuler="0">
      <pageMargins left="0.75" right="0.75" top="1" bottom="1" header="0.5" footer="0.5"/>
    </customSheetView>
    <customSheetView guid="{A8752E37-B838-4C9A-9650-9FFCD0D5B324}" scale="85" state="hidden">
      <selection activeCell="B29" sqref="A29:B29"/>
      <pageMargins left="0.75" right="0.75" top="1" bottom="1" header="0.51180555555555551" footer="0.51180555555555551"/>
      <pageSetup paperSize="9" firstPageNumber="0" orientation="landscape" horizontalDpi="300" verticalDpi="300"/>
      <headerFooter alignWithMargins="0"/>
    </customSheetView>
    <customSheetView guid="{37F3A322-2CD8-4F24-A6D7-670292339442}" scale="85" state="hidden">
      <selection activeCell="B29" sqref="A29:B29"/>
      <pageMargins left="0.75" right="0.75" top="1" bottom="1" header="0.51180555555555551" footer="0.51180555555555551"/>
      <pageSetup paperSize="9" firstPageNumber="0" orientation="landscape" horizontalDpi="300" verticalDpi="300"/>
      <headerFooter alignWithMargins="0"/>
    </customSheetView>
    <customSheetView guid="{B2392A46-94EF-4BD1-AA51-4D5FA432BDDD}" scale="85" state="hidden">
      <selection activeCell="B29" sqref="A29:B29"/>
      <pageMargins left="0.75" right="0.75" top="1" bottom="1" header="0.51180555555555551" footer="0.51180555555555551"/>
      <pageSetup paperSize="9" firstPageNumber="0" orientation="landscape" horizontalDpi="300" verticalDpi="300"/>
      <headerFooter alignWithMargins="0"/>
    </customSheetView>
    <customSheetView guid="{B489AD20-7F9E-47F1-8F42-AFF54AAC1631}" scale="85" state="hidden">
      <selection activeCell="B29" sqref="A29:B29"/>
      <pageMargins left="0.75" right="0.75" top="1" bottom="1" header="0.51180555555555551" footer="0.51180555555555551"/>
      <pageSetup paperSize="9" firstPageNumber="0" orientation="landscape" horizontalDpi="300" verticalDpi="300"/>
      <headerFooter alignWithMargins="0"/>
    </customSheetView>
  </customSheetView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56" workbookViewId="0">
      <selection activeCell="G61" sqref="G61"/>
    </sheetView>
  </sheetViews>
  <sheetFormatPr defaultRowHeight="12.75" x14ac:dyDescent="0.2"/>
  <cols>
    <col min="1" max="1" width="10.85546875" bestFit="1" customWidth="1"/>
    <col min="2" max="2" width="34" customWidth="1"/>
    <col min="3" max="3" width="5.7109375" customWidth="1"/>
    <col min="4" max="4" width="9.85546875" customWidth="1"/>
    <col min="5" max="5" width="17.28515625" style="1" customWidth="1"/>
    <col min="6" max="6" width="15.42578125" style="1" customWidth="1"/>
    <col min="7" max="7" width="20.28515625" bestFit="1" customWidth="1"/>
  </cols>
  <sheetData>
    <row r="1" spans="1:8" x14ac:dyDescent="0.2">
      <c r="B1" s="52" t="s">
        <v>165</v>
      </c>
    </row>
    <row r="2" spans="1:8" x14ac:dyDescent="0.2">
      <c r="B2" s="52"/>
    </row>
    <row r="3" spans="1:8" x14ac:dyDescent="0.2">
      <c r="B3" s="52"/>
      <c r="E3" s="53"/>
      <c r="F3" s="53"/>
    </row>
    <row r="4" spans="1:8" ht="25.5" x14ac:dyDescent="0.2">
      <c r="A4" s="34" t="s">
        <v>0</v>
      </c>
      <c r="B4" s="34" t="s">
        <v>3</v>
      </c>
      <c r="C4" s="34" t="s">
        <v>4</v>
      </c>
      <c r="D4" s="8" t="s">
        <v>6</v>
      </c>
      <c r="E4" s="63" t="s">
        <v>5</v>
      </c>
      <c r="F4" s="63" t="s">
        <v>7</v>
      </c>
    </row>
    <row r="5" spans="1:8" x14ac:dyDescent="0.2">
      <c r="A5" s="34"/>
      <c r="B5" s="34"/>
      <c r="C5" s="34"/>
      <c r="D5" s="6"/>
      <c r="E5" s="10" t="s">
        <v>166</v>
      </c>
      <c r="F5" s="10" t="s">
        <v>166</v>
      </c>
    </row>
    <row r="6" spans="1:8" ht="25.5" x14ac:dyDescent="0.2">
      <c r="A6" s="35" t="s">
        <v>14</v>
      </c>
      <c r="B6" s="38" t="s">
        <v>17</v>
      </c>
      <c r="C6" s="39" t="s">
        <v>18</v>
      </c>
      <c r="D6" s="40">
        <v>26</v>
      </c>
      <c r="E6" s="51">
        <v>9.89</v>
      </c>
      <c r="F6" s="47">
        <f>E6*D6</f>
        <v>257.14</v>
      </c>
    </row>
    <row r="7" spans="1:8" ht="25.5" x14ac:dyDescent="0.2">
      <c r="A7" s="3" t="s">
        <v>19</v>
      </c>
      <c r="B7" s="36" t="s">
        <v>20</v>
      </c>
      <c r="C7" s="41" t="s">
        <v>18</v>
      </c>
      <c r="D7" s="42">
        <v>174</v>
      </c>
      <c r="E7" s="51">
        <v>9.89</v>
      </c>
      <c r="F7" s="47">
        <f t="shared" ref="F7:F64" si="0">E7*D7</f>
        <v>1720.8600000000001</v>
      </c>
    </row>
    <row r="8" spans="1:8" ht="25.5" x14ac:dyDescent="0.2">
      <c r="A8" s="3" t="s">
        <v>21</v>
      </c>
      <c r="B8" s="37" t="s">
        <v>22</v>
      </c>
      <c r="C8" s="41" t="s">
        <v>18</v>
      </c>
      <c r="D8" s="42">
        <v>85</v>
      </c>
      <c r="E8" s="51">
        <v>9.89</v>
      </c>
      <c r="F8" s="47">
        <f t="shared" si="0"/>
        <v>840.65000000000009</v>
      </c>
    </row>
    <row r="9" spans="1:8" ht="25.5" x14ac:dyDescent="0.2">
      <c r="A9" s="3" t="s">
        <v>23</v>
      </c>
      <c r="B9" s="37" t="s">
        <v>24</v>
      </c>
      <c r="C9" s="41" t="s">
        <v>18</v>
      </c>
      <c r="D9" s="42">
        <v>69</v>
      </c>
      <c r="E9" s="51">
        <v>9.89</v>
      </c>
      <c r="F9" s="47">
        <f t="shared" si="0"/>
        <v>682.41000000000008</v>
      </c>
    </row>
    <row r="10" spans="1:8" x14ac:dyDescent="0.2">
      <c r="A10" s="3" t="s">
        <v>25</v>
      </c>
      <c r="B10" s="37" t="s">
        <v>26</v>
      </c>
      <c r="C10" s="41" t="s">
        <v>18</v>
      </c>
      <c r="D10" s="43">
        <v>9</v>
      </c>
      <c r="E10" s="51">
        <v>30.43</v>
      </c>
      <c r="F10" s="47">
        <f t="shared" si="0"/>
        <v>273.87</v>
      </c>
    </row>
    <row r="11" spans="1:8" ht="25.5" x14ac:dyDescent="0.2">
      <c r="A11" s="3" t="s">
        <v>27</v>
      </c>
      <c r="B11" s="37" t="s">
        <v>28</v>
      </c>
      <c r="C11" s="41" t="s">
        <v>18</v>
      </c>
      <c r="D11" s="43">
        <v>136</v>
      </c>
      <c r="E11" s="51">
        <v>7.61</v>
      </c>
      <c r="F11" s="47">
        <f t="shared" si="0"/>
        <v>1034.96</v>
      </c>
    </row>
    <row r="12" spans="1:8" x14ac:dyDescent="0.2">
      <c r="A12" s="3" t="s">
        <v>29</v>
      </c>
      <c r="B12" s="37" t="s">
        <v>30</v>
      </c>
      <c r="C12" s="41" t="s">
        <v>18</v>
      </c>
      <c r="D12" s="43">
        <v>218</v>
      </c>
      <c r="E12" s="51">
        <v>7.61</v>
      </c>
      <c r="F12" s="47">
        <f t="shared" si="0"/>
        <v>1658.98</v>
      </c>
    </row>
    <row r="13" spans="1:8" ht="38.25" x14ac:dyDescent="0.2">
      <c r="A13" s="3" t="s">
        <v>31</v>
      </c>
      <c r="B13" s="37" t="s">
        <v>32</v>
      </c>
      <c r="C13" s="41" t="s">
        <v>18</v>
      </c>
      <c r="D13" s="43">
        <v>9</v>
      </c>
      <c r="E13" s="51">
        <v>91.29</v>
      </c>
      <c r="F13" s="47">
        <f t="shared" si="0"/>
        <v>821.61</v>
      </c>
      <c r="H13" s="64"/>
    </row>
    <row r="14" spans="1:8" ht="25.5" x14ac:dyDescent="0.2">
      <c r="A14" s="3" t="s">
        <v>33</v>
      </c>
      <c r="B14" s="37" t="s">
        <v>34</v>
      </c>
      <c r="C14" s="41" t="s">
        <v>18</v>
      </c>
      <c r="D14" s="43">
        <v>7</v>
      </c>
      <c r="E14" s="51">
        <v>50.18</v>
      </c>
      <c r="F14" s="47">
        <f t="shared" si="0"/>
        <v>351.26</v>
      </c>
    </row>
    <row r="15" spans="1:8" ht="25.5" x14ac:dyDescent="0.2">
      <c r="A15" s="3" t="s">
        <v>35</v>
      </c>
      <c r="B15" s="37" t="s">
        <v>36</v>
      </c>
      <c r="C15" s="41" t="s">
        <v>18</v>
      </c>
      <c r="D15" s="46">
        <v>178</v>
      </c>
      <c r="E15" s="51">
        <v>60.86</v>
      </c>
      <c r="F15" s="47">
        <f t="shared" si="0"/>
        <v>10833.08</v>
      </c>
    </row>
    <row r="16" spans="1:8" ht="25.5" x14ac:dyDescent="0.2">
      <c r="A16" s="3" t="s">
        <v>37</v>
      </c>
      <c r="B16" s="37" t="s">
        <v>38</v>
      </c>
      <c r="C16" s="41" t="s">
        <v>18</v>
      </c>
      <c r="D16" s="43">
        <v>24</v>
      </c>
      <c r="E16" s="51">
        <v>50.18</v>
      </c>
      <c r="F16" s="47">
        <f t="shared" si="0"/>
        <v>1204.32</v>
      </c>
    </row>
    <row r="17" spans="1:7" ht="25.5" x14ac:dyDescent="0.2">
      <c r="A17" s="3" t="s">
        <v>39</v>
      </c>
      <c r="B17" s="37" t="s">
        <v>40</v>
      </c>
      <c r="C17" s="41" t="s">
        <v>18</v>
      </c>
      <c r="D17" s="42">
        <v>6</v>
      </c>
      <c r="E17" s="51">
        <v>24.35</v>
      </c>
      <c r="F17" s="47">
        <f t="shared" si="0"/>
        <v>146.10000000000002</v>
      </c>
    </row>
    <row r="18" spans="1:7" ht="25.5" x14ac:dyDescent="0.2">
      <c r="A18" s="3" t="s">
        <v>41</v>
      </c>
      <c r="B18" s="37" t="s">
        <v>42</v>
      </c>
      <c r="C18" s="41" t="s">
        <v>18</v>
      </c>
      <c r="D18" s="42">
        <v>11</v>
      </c>
      <c r="E18" s="51">
        <v>27.39</v>
      </c>
      <c r="F18" s="47">
        <f t="shared" si="0"/>
        <v>301.29000000000002</v>
      </c>
    </row>
    <row r="19" spans="1:7" ht="25.5" x14ac:dyDescent="0.2">
      <c r="A19" s="3" t="s">
        <v>43</v>
      </c>
      <c r="B19" s="37" t="s">
        <v>44</v>
      </c>
      <c r="C19" s="41" t="s">
        <v>18</v>
      </c>
      <c r="D19" s="42">
        <v>159</v>
      </c>
      <c r="E19" s="51">
        <v>30.43</v>
      </c>
      <c r="F19" s="47">
        <f t="shared" si="0"/>
        <v>4838.37</v>
      </c>
    </row>
    <row r="20" spans="1:7" ht="25.5" x14ac:dyDescent="0.2">
      <c r="A20" s="3" t="s">
        <v>45</v>
      </c>
      <c r="B20" s="37" t="s">
        <v>46</v>
      </c>
      <c r="C20" s="41" t="s">
        <v>18</v>
      </c>
      <c r="D20" s="42">
        <v>33</v>
      </c>
      <c r="E20" s="51">
        <v>33.47</v>
      </c>
      <c r="F20" s="47">
        <f t="shared" si="0"/>
        <v>1104.51</v>
      </c>
    </row>
    <row r="21" spans="1:7" s="58" customFormat="1" ht="25.5" x14ac:dyDescent="0.2">
      <c r="A21" s="54" t="s">
        <v>47</v>
      </c>
      <c r="B21" s="55" t="s">
        <v>49</v>
      </c>
      <c r="C21" s="56" t="s">
        <v>18</v>
      </c>
      <c r="D21" s="57">
        <v>127</v>
      </c>
      <c r="E21" s="61">
        <v>63.33</v>
      </c>
      <c r="F21" s="47">
        <f t="shared" si="0"/>
        <v>8042.91</v>
      </c>
      <c r="G21"/>
    </row>
    <row r="22" spans="1:7" ht="76.5" x14ac:dyDescent="0.2">
      <c r="A22" s="3" t="s">
        <v>50</v>
      </c>
      <c r="B22" s="37" t="s">
        <v>51</v>
      </c>
      <c r="C22" s="41" t="s">
        <v>18</v>
      </c>
      <c r="D22" s="42">
        <v>209</v>
      </c>
      <c r="E22" s="51">
        <v>12.17</v>
      </c>
      <c r="F22" s="47">
        <f t="shared" si="0"/>
        <v>2543.5300000000002</v>
      </c>
    </row>
    <row r="23" spans="1:7" ht="25.5" x14ac:dyDescent="0.2">
      <c r="A23" s="3" t="s">
        <v>52</v>
      </c>
      <c r="B23" s="37" t="s">
        <v>53</v>
      </c>
      <c r="C23" s="41" t="s">
        <v>18</v>
      </c>
      <c r="D23" s="42">
        <v>82</v>
      </c>
      <c r="E23" s="51">
        <v>42.6</v>
      </c>
      <c r="F23" s="47">
        <f t="shared" si="0"/>
        <v>3493.2000000000003</v>
      </c>
    </row>
    <row r="24" spans="1:7" s="58" customFormat="1" x14ac:dyDescent="0.2">
      <c r="A24" s="54" t="s">
        <v>54</v>
      </c>
      <c r="B24" s="55" t="s">
        <v>55</v>
      </c>
      <c r="C24" s="56" t="s">
        <v>18</v>
      </c>
      <c r="D24" s="57">
        <v>209</v>
      </c>
      <c r="E24" s="61">
        <v>0.38</v>
      </c>
      <c r="F24" s="47">
        <f t="shared" si="0"/>
        <v>79.42</v>
      </c>
      <c r="G24"/>
    </row>
    <row r="25" spans="1:7" s="58" customFormat="1" ht="25.5" x14ac:dyDescent="0.2">
      <c r="A25" s="54" t="s">
        <v>56</v>
      </c>
      <c r="B25" s="55" t="s">
        <v>57</v>
      </c>
      <c r="C25" s="56" t="s">
        <v>18</v>
      </c>
      <c r="D25" s="57">
        <v>294</v>
      </c>
      <c r="E25" s="61">
        <v>0.91</v>
      </c>
      <c r="F25" s="47">
        <f t="shared" si="0"/>
        <v>267.54000000000002</v>
      </c>
      <c r="G25"/>
    </row>
    <row r="26" spans="1:7" s="58" customFormat="1" x14ac:dyDescent="0.2">
      <c r="A26" s="54" t="s">
        <v>58</v>
      </c>
      <c r="B26" s="55" t="s">
        <v>59</v>
      </c>
      <c r="C26" s="56" t="s">
        <v>18</v>
      </c>
      <c r="D26" s="57">
        <v>209</v>
      </c>
      <c r="E26" s="61">
        <v>0.48</v>
      </c>
      <c r="F26" s="47">
        <f t="shared" si="0"/>
        <v>100.32</v>
      </c>
      <c r="G26"/>
    </row>
    <row r="27" spans="1:7" s="58" customFormat="1" x14ac:dyDescent="0.2">
      <c r="A27" s="54" t="s">
        <v>60</v>
      </c>
      <c r="B27" s="55" t="s">
        <v>61</v>
      </c>
      <c r="C27" s="56" t="s">
        <v>18</v>
      </c>
      <c r="D27" s="57">
        <v>209</v>
      </c>
      <c r="E27" s="61">
        <v>0.41</v>
      </c>
      <c r="F27" s="47">
        <f t="shared" si="0"/>
        <v>85.69</v>
      </c>
      <c r="G27"/>
    </row>
    <row r="28" spans="1:7" s="58" customFormat="1" ht="14.25" x14ac:dyDescent="0.2">
      <c r="A28" s="54" t="s">
        <v>62</v>
      </c>
      <c r="B28" s="55" t="s">
        <v>63</v>
      </c>
      <c r="C28" s="56" t="s">
        <v>167</v>
      </c>
      <c r="D28" s="57">
        <v>1160.9000000000001</v>
      </c>
      <c r="E28" s="61">
        <v>1.4</v>
      </c>
      <c r="F28" s="47">
        <f t="shared" si="0"/>
        <v>1625.26</v>
      </c>
      <c r="G28"/>
    </row>
    <row r="29" spans="1:7" s="58" customFormat="1" ht="14.25" x14ac:dyDescent="0.2">
      <c r="A29" s="54" t="s">
        <v>65</v>
      </c>
      <c r="B29" s="55" t="s">
        <v>66</v>
      </c>
      <c r="C29" s="56" t="s">
        <v>167</v>
      </c>
      <c r="D29" s="57">
        <v>1160.9000000000001</v>
      </c>
      <c r="E29" s="61">
        <v>2.3199999999999998</v>
      </c>
      <c r="F29" s="47">
        <f t="shared" si="0"/>
        <v>2693.288</v>
      </c>
      <c r="G29"/>
    </row>
    <row r="30" spans="1:7" s="58" customFormat="1" ht="25.5" x14ac:dyDescent="0.2">
      <c r="A30" s="54" t="s">
        <v>67</v>
      </c>
      <c r="B30" s="55" t="s">
        <v>68</v>
      </c>
      <c r="C30" s="56" t="s">
        <v>18</v>
      </c>
      <c r="D30" s="57">
        <v>206</v>
      </c>
      <c r="E30" s="61">
        <v>30.81</v>
      </c>
      <c r="F30" s="47">
        <f t="shared" si="0"/>
        <v>6346.86</v>
      </c>
      <c r="G30" s="62"/>
    </row>
    <row r="31" spans="1:7" s="58" customFormat="1" ht="25.5" x14ac:dyDescent="0.2">
      <c r="A31" s="54" t="s">
        <v>69</v>
      </c>
      <c r="B31" s="55" t="s">
        <v>70</v>
      </c>
      <c r="C31" s="56" t="s">
        <v>18</v>
      </c>
      <c r="D31" s="57">
        <v>3</v>
      </c>
      <c r="E31" s="61">
        <v>33.06</v>
      </c>
      <c r="F31" s="47">
        <f t="shared" si="0"/>
        <v>99.18</v>
      </c>
      <c r="G31" s="62"/>
    </row>
    <row r="32" spans="1:7" s="58" customFormat="1" ht="25.5" x14ac:dyDescent="0.2">
      <c r="A32" s="54" t="s">
        <v>71</v>
      </c>
      <c r="B32" s="55" t="s">
        <v>72</v>
      </c>
      <c r="C32" s="56" t="s">
        <v>18</v>
      </c>
      <c r="D32" s="57">
        <v>85</v>
      </c>
      <c r="E32" s="61">
        <v>0.59</v>
      </c>
      <c r="F32" s="47">
        <f t="shared" si="0"/>
        <v>50.15</v>
      </c>
      <c r="G32"/>
    </row>
    <row r="33" spans="1:8" ht="38.25" x14ac:dyDescent="0.2">
      <c r="A33" s="3" t="s">
        <v>73</v>
      </c>
      <c r="B33" s="37" t="s">
        <v>74</v>
      </c>
      <c r="C33" s="41" t="s">
        <v>18</v>
      </c>
      <c r="D33" s="42">
        <v>31</v>
      </c>
      <c r="E33" s="51">
        <v>30.43</v>
      </c>
      <c r="F33" s="47">
        <f t="shared" si="0"/>
        <v>943.33</v>
      </c>
    </row>
    <row r="34" spans="1:8" s="58" customFormat="1" ht="25.5" x14ac:dyDescent="0.2">
      <c r="A34" s="54" t="s">
        <v>75</v>
      </c>
      <c r="B34" s="55" t="s">
        <v>156</v>
      </c>
      <c r="C34" s="56" t="s">
        <v>18</v>
      </c>
      <c r="D34" s="57">
        <v>64</v>
      </c>
      <c r="E34" s="61">
        <v>16.96</v>
      </c>
      <c r="F34" s="47">
        <f t="shared" si="0"/>
        <v>1085.44</v>
      </c>
      <c r="G34" s="62"/>
    </row>
    <row r="35" spans="1:8" s="58" customFormat="1" ht="25.5" x14ac:dyDescent="0.2">
      <c r="A35" s="54" t="s">
        <v>77</v>
      </c>
      <c r="B35" s="55" t="s">
        <v>157</v>
      </c>
      <c r="C35" s="56" t="s">
        <v>18</v>
      </c>
      <c r="D35" s="57">
        <v>21</v>
      </c>
      <c r="E35" s="61">
        <v>17.39</v>
      </c>
      <c r="F35" s="47">
        <f t="shared" si="0"/>
        <v>365.19</v>
      </c>
      <c r="G35" s="62"/>
    </row>
    <row r="36" spans="1:8" x14ac:dyDescent="0.2">
      <c r="A36" s="3" t="s">
        <v>79</v>
      </c>
      <c r="B36" s="37" t="s">
        <v>80</v>
      </c>
      <c r="C36" s="41" t="s">
        <v>18</v>
      </c>
      <c r="D36" s="42">
        <v>85</v>
      </c>
      <c r="E36" s="51">
        <v>9.1300000000000008</v>
      </c>
      <c r="F36" s="47">
        <f t="shared" si="0"/>
        <v>776.05000000000007</v>
      </c>
    </row>
    <row r="37" spans="1:8" ht="25.5" x14ac:dyDescent="0.2">
      <c r="A37" s="3" t="s">
        <v>81</v>
      </c>
      <c r="B37" s="37" t="s">
        <v>82</v>
      </c>
      <c r="C37" s="41" t="s">
        <v>18</v>
      </c>
      <c r="D37" s="42">
        <v>137</v>
      </c>
      <c r="E37" s="51">
        <v>24.35</v>
      </c>
      <c r="F37" s="47">
        <f t="shared" si="0"/>
        <v>3335.9500000000003</v>
      </c>
    </row>
    <row r="38" spans="1:8" ht="25.5" x14ac:dyDescent="0.2">
      <c r="A38" s="3" t="s">
        <v>83</v>
      </c>
      <c r="B38" s="37" t="s">
        <v>84</v>
      </c>
      <c r="C38" s="41" t="s">
        <v>18</v>
      </c>
      <c r="D38" s="42">
        <v>9</v>
      </c>
      <c r="E38" s="51">
        <v>27.39</v>
      </c>
      <c r="F38" s="47">
        <f t="shared" si="0"/>
        <v>246.51</v>
      </c>
    </row>
    <row r="39" spans="1:8" ht="25.5" x14ac:dyDescent="0.2">
      <c r="A39" s="3" t="s">
        <v>85</v>
      </c>
      <c r="B39" s="37" t="s">
        <v>86</v>
      </c>
      <c r="C39" s="41" t="s">
        <v>18</v>
      </c>
      <c r="D39" s="42">
        <v>63</v>
      </c>
      <c r="E39" s="51">
        <v>30.43</v>
      </c>
      <c r="F39" s="47">
        <f t="shared" si="0"/>
        <v>1917.09</v>
      </c>
    </row>
    <row r="40" spans="1:8" x14ac:dyDescent="0.2">
      <c r="A40" s="3" t="s">
        <v>87</v>
      </c>
      <c r="B40" s="37" t="s">
        <v>88</v>
      </c>
      <c r="C40" s="41" t="s">
        <v>89</v>
      </c>
      <c r="D40" s="42">
        <v>2849</v>
      </c>
      <c r="E40" s="61">
        <v>1.62</v>
      </c>
      <c r="F40" s="47">
        <f t="shared" si="0"/>
        <v>4615.38</v>
      </c>
      <c r="G40" s="62"/>
      <c r="H40" s="62"/>
    </row>
    <row r="41" spans="1:8" ht="38.25" x14ac:dyDescent="0.2">
      <c r="A41" s="3" t="s">
        <v>90</v>
      </c>
      <c r="B41" s="37" t="s">
        <v>91</v>
      </c>
      <c r="C41" s="41" t="s">
        <v>18</v>
      </c>
      <c r="D41" s="42">
        <v>1509</v>
      </c>
      <c r="E41" s="51">
        <v>0.65</v>
      </c>
      <c r="F41" s="47">
        <f t="shared" si="0"/>
        <v>980.85</v>
      </c>
    </row>
    <row r="42" spans="1:8" ht="38.25" x14ac:dyDescent="0.2">
      <c r="A42" s="3" t="s">
        <v>92</v>
      </c>
      <c r="B42" s="37" t="s">
        <v>93</v>
      </c>
      <c r="C42" s="41" t="s">
        <v>18</v>
      </c>
      <c r="D42" s="42">
        <v>1672</v>
      </c>
      <c r="E42" s="51">
        <v>0.96</v>
      </c>
      <c r="F42" s="47">
        <f t="shared" si="0"/>
        <v>1605.12</v>
      </c>
    </row>
    <row r="43" spans="1:8" ht="25.5" x14ac:dyDescent="0.2">
      <c r="A43" s="3" t="s">
        <v>94</v>
      </c>
      <c r="B43" s="37" t="s">
        <v>95</v>
      </c>
      <c r="C43" s="41" t="s">
        <v>18</v>
      </c>
      <c r="D43" s="42">
        <v>32</v>
      </c>
      <c r="E43" s="61">
        <v>7.01</v>
      </c>
      <c r="F43" s="47">
        <f t="shared" si="0"/>
        <v>224.32</v>
      </c>
      <c r="G43" s="62"/>
    </row>
    <row r="44" spans="1:8" ht="25.5" x14ac:dyDescent="0.2">
      <c r="A44" s="3" t="s">
        <v>96</v>
      </c>
      <c r="B44" s="37" t="s">
        <v>97</v>
      </c>
      <c r="C44" s="41" t="s">
        <v>18</v>
      </c>
      <c r="D44" s="42">
        <v>138</v>
      </c>
      <c r="E44" s="61">
        <v>6.12</v>
      </c>
      <c r="F44" s="47">
        <f t="shared" si="0"/>
        <v>844.56000000000006</v>
      </c>
      <c r="G44" s="62"/>
    </row>
    <row r="45" spans="1:8" s="58" customFormat="1" ht="25.5" x14ac:dyDescent="0.2">
      <c r="A45" s="54" t="s">
        <v>98</v>
      </c>
      <c r="B45" s="55" t="s">
        <v>99</v>
      </c>
      <c r="C45" s="56" t="s">
        <v>18</v>
      </c>
      <c r="D45" s="57">
        <v>85</v>
      </c>
      <c r="E45" s="61">
        <v>3.01</v>
      </c>
      <c r="F45" s="47">
        <f t="shared" si="0"/>
        <v>255.85</v>
      </c>
      <c r="G45"/>
    </row>
    <row r="46" spans="1:8" x14ac:dyDescent="0.2">
      <c r="A46" s="3" t="s">
        <v>100</v>
      </c>
      <c r="B46" s="37" t="s">
        <v>101</v>
      </c>
      <c r="C46" s="41" t="s">
        <v>18</v>
      </c>
      <c r="D46" s="42">
        <v>170</v>
      </c>
      <c r="E46" s="51">
        <v>2.94</v>
      </c>
      <c r="F46" s="47">
        <f t="shared" si="0"/>
        <v>499.8</v>
      </c>
    </row>
    <row r="47" spans="1:8" ht="38.25" x14ac:dyDescent="0.2">
      <c r="A47" s="3" t="s">
        <v>102</v>
      </c>
      <c r="B47" s="37" t="s">
        <v>103</v>
      </c>
      <c r="C47" s="41" t="s">
        <v>18</v>
      </c>
      <c r="D47" s="42">
        <v>80</v>
      </c>
      <c r="E47" s="61">
        <v>23.33</v>
      </c>
      <c r="F47" s="47">
        <f t="shared" si="0"/>
        <v>1866.3999999999999</v>
      </c>
      <c r="G47" s="62"/>
    </row>
    <row r="48" spans="1:8" ht="25.5" x14ac:dyDescent="0.2">
      <c r="A48" s="3" t="s">
        <v>104</v>
      </c>
      <c r="B48" s="37" t="s">
        <v>105</v>
      </c>
      <c r="C48" s="41" t="s">
        <v>18</v>
      </c>
      <c r="D48" s="42">
        <v>301</v>
      </c>
      <c r="E48" s="51">
        <v>0.76</v>
      </c>
      <c r="F48" s="47">
        <f t="shared" si="0"/>
        <v>228.76</v>
      </c>
    </row>
    <row r="49" spans="1:7" ht="25.5" x14ac:dyDescent="0.2">
      <c r="A49" s="3" t="s">
        <v>106</v>
      </c>
      <c r="B49" s="37" t="s">
        <v>107</v>
      </c>
      <c r="C49" s="41" t="s">
        <v>18</v>
      </c>
      <c r="D49" s="42">
        <v>6</v>
      </c>
      <c r="E49" s="51">
        <v>12.17</v>
      </c>
      <c r="F49" s="47">
        <f t="shared" si="0"/>
        <v>73.02</v>
      </c>
    </row>
    <row r="50" spans="1:7" ht="25.5" x14ac:dyDescent="0.2">
      <c r="A50" s="3" t="s">
        <v>108</v>
      </c>
      <c r="B50" s="37" t="s">
        <v>109</v>
      </c>
      <c r="C50" s="41" t="s">
        <v>18</v>
      </c>
      <c r="D50" s="42">
        <v>232</v>
      </c>
      <c r="E50" s="51">
        <v>15.22</v>
      </c>
      <c r="F50" s="47">
        <f t="shared" si="0"/>
        <v>3531.04</v>
      </c>
    </row>
    <row r="51" spans="1:7" ht="25.5" x14ac:dyDescent="0.2">
      <c r="A51" s="3" t="s">
        <v>110</v>
      </c>
      <c r="B51" s="37" t="s">
        <v>111</v>
      </c>
      <c r="C51" s="41" t="s">
        <v>18</v>
      </c>
      <c r="D51" s="42">
        <v>63</v>
      </c>
      <c r="E51" s="51">
        <v>18.260000000000002</v>
      </c>
      <c r="F51" s="47">
        <f t="shared" si="0"/>
        <v>1150.3800000000001</v>
      </c>
    </row>
    <row r="52" spans="1:7" ht="25.5" x14ac:dyDescent="0.2">
      <c r="A52" s="3" t="s">
        <v>112</v>
      </c>
      <c r="B52" s="37" t="s">
        <v>113</v>
      </c>
      <c r="C52" s="41" t="s">
        <v>18</v>
      </c>
      <c r="D52" s="42">
        <v>85</v>
      </c>
      <c r="E52" s="51">
        <v>12.17</v>
      </c>
      <c r="F52" s="47">
        <f t="shared" si="0"/>
        <v>1034.45</v>
      </c>
    </row>
    <row r="53" spans="1:7" x14ac:dyDescent="0.2">
      <c r="A53" s="3" t="s">
        <v>114</v>
      </c>
      <c r="B53" s="37" t="s">
        <v>115</v>
      </c>
      <c r="C53" s="41" t="s">
        <v>18</v>
      </c>
      <c r="D53" s="42">
        <v>301</v>
      </c>
      <c r="E53" s="51">
        <v>0.76</v>
      </c>
      <c r="F53" s="47">
        <f t="shared" si="0"/>
        <v>228.76</v>
      </c>
    </row>
    <row r="54" spans="1:7" ht="204" x14ac:dyDescent="0.2">
      <c r="A54" s="3" t="s">
        <v>116</v>
      </c>
      <c r="B54" s="49" t="s">
        <v>158</v>
      </c>
      <c r="C54" s="41" t="s">
        <v>18</v>
      </c>
      <c r="D54" s="42">
        <v>55</v>
      </c>
      <c r="E54" s="61">
        <v>428.3</v>
      </c>
      <c r="F54" s="47">
        <f t="shared" si="0"/>
        <v>23556.5</v>
      </c>
      <c r="G54" s="62"/>
    </row>
    <row r="55" spans="1:7" ht="178.5" x14ac:dyDescent="0.2">
      <c r="A55" s="3" t="s">
        <v>118</v>
      </c>
      <c r="B55" s="50" t="s">
        <v>159</v>
      </c>
      <c r="C55" s="41" t="s">
        <v>18</v>
      </c>
      <c r="D55" s="42">
        <v>246</v>
      </c>
      <c r="E55" s="61">
        <v>275.87</v>
      </c>
      <c r="F55" s="47">
        <f t="shared" si="0"/>
        <v>67864.02</v>
      </c>
      <c r="G55" s="62"/>
    </row>
    <row r="56" spans="1:7" ht="51" x14ac:dyDescent="0.2">
      <c r="A56" s="3" t="s">
        <v>120</v>
      </c>
      <c r="B56" s="49" t="s">
        <v>160</v>
      </c>
      <c r="C56" s="41" t="s">
        <v>18</v>
      </c>
      <c r="D56" s="42">
        <v>37</v>
      </c>
      <c r="E56" s="61">
        <v>11.57</v>
      </c>
      <c r="F56" s="47">
        <f t="shared" si="0"/>
        <v>428.09000000000003</v>
      </c>
      <c r="G56" s="62"/>
    </row>
    <row r="57" spans="1:7" ht="51" x14ac:dyDescent="0.2">
      <c r="A57" s="3" t="s">
        <v>122</v>
      </c>
      <c r="B57" s="49" t="s">
        <v>161</v>
      </c>
      <c r="C57" s="41" t="s">
        <v>18</v>
      </c>
      <c r="D57" s="42">
        <v>209</v>
      </c>
      <c r="E57" s="61">
        <v>12.4</v>
      </c>
      <c r="F57" s="47">
        <f t="shared" si="0"/>
        <v>2591.6</v>
      </c>
      <c r="G57" s="62"/>
    </row>
    <row r="58" spans="1:7" ht="25.5" x14ac:dyDescent="0.2">
      <c r="A58" s="3" t="s">
        <v>124</v>
      </c>
      <c r="B58" s="37" t="s">
        <v>129</v>
      </c>
      <c r="C58" s="41" t="s">
        <v>18</v>
      </c>
      <c r="D58" s="42">
        <v>294</v>
      </c>
      <c r="E58" s="51">
        <v>4.5599999999999996</v>
      </c>
      <c r="F58" s="47">
        <f t="shared" si="0"/>
        <v>1340.6399999999999</v>
      </c>
    </row>
    <row r="59" spans="1:7" ht="25.5" x14ac:dyDescent="0.2">
      <c r="A59" s="3" t="s">
        <v>126</v>
      </c>
      <c r="B59" s="37" t="s">
        <v>131</v>
      </c>
      <c r="C59" s="20" t="s">
        <v>18</v>
      </c>
      <c r="D59" s="42">
        <v>6</v>
      </c>
      <c r="E59" s="51">
        <v>30.43</v>
      </c>
      <c r="F59" s="47">
        <f t="shared" si="0"/>
        <v>182.57999999999998</v>
      </c>
    </row>
    <row r="60" spans="1:7" ht="25.5" x14ac:dyDescent="0.2">
      <c r="A60" s="3" t="s">
        <v>128</v>
      </c>
      <c r="B60" s="37" t="s">
        <v>133</v>
      </c>
      <c r="C60" s="20" t="s">
        <v>18</v>
      </c>
      <c r="D60" s="42">
        <v>6</v>
      </c>
      <c r="E60" s="51">
        <v>15.22</v>
      </c>
      <c r="F60" s="47">
        <f t="shared" si="0"/>
        <v>91.320000000000007</v>
      </c>
    </row>
    <row r="61" spans="1:7" ht="38.25" x14ac:dyDescent="0.2">
      <c r="A61" s="3" t="s">
        <v>130</v>
      </c>
      <c r="B61" s="37" t="s">
        <v>135</v>
      </c>
      <c r="C61" s="20" t="s">
        <v>18</v>
      </c>
      <c r="D61" s="42">
        <v>6</v>
      </c>
      <c r="E61" s="51">
        <v>53.26</v>
      </c>
      <c r="F61" s="47">
        <f t="shared" si="0"/>
        <v>319.56</v>
      </c>
    </row>
    <row r="62" spans="1:7" x14ac:dyDescent="0.2">
      <c r="A62" s="3" t="s">
        <v>132</v>
      </c>
      <c r="B62" s="37" t="s">
        <v>137</v>
      </c>
      <c r="C62" s="20" t="s">
        <v>18</v>
      </c>
      <c r="D62" s="42">
        <v>6</v>
      </c>
      <c r="E62" s="51">
        <v>152.16</v>
      </c>
      <c r="F62" s="47">
        <f t="shared" si="0"/>
        <v>912.96</v>
      </c>
    </row>
    <row r="63" spans="1:7" x14ac:dyDescent="0.2">
      <c r="A63" s="3" t="s">
        <v>134</v>
      </c>
      <c r="B63" s="37" t="s">
        <v>139</v>
      </c>
      <c r="C63" s="20" t="s">
        <v>18</v>
      </c>
      <c r="D63" s="42">
        <v>6</v>
      </c>
      <c r="E63" s="51">
        <v>76.08</v>
      </c>
      <c r="F63" s="47">
        <f t="shared" si="0"/>
        <v>456.48</v>
      </c>
    </row>
    <row r="64" spans="1:7" s="58" customFormat="1" ht="38.25" x14ac:dyDescent="0.2">
      <c r="A64" s="54" t="s">
        <v>136</v>
      </c>
      <c r="B64" s="55" t="s">
        <v>141</v>
      </c>
      <c r="C64" s="56" t="s">
        <v>18</v>
      </c>
      <c r="D64" s="57">
        <v>6</v>
      </c>
      <c r="E64" s="61">
        <v>4100</v>
      </c>
      <c r="F64" s="47">
        <f t="shared" si="0"/>
        <v>24600</v>
      </c>
      <c r="G64" s="62"/>
    </row>
    <row r="65" spans="1:7" x14ac:dyDescent="0.2">
      <c r="A65" s="21" t="s">
        <v>162</v>
      </c>
      <c r="B65" s="44"/>
      <c r="C65" s="45"/>
      <c r="D65" s="45"/>
      <c r="E65" s="45"/>
      <c r="F65" s="59">
        <f>SUM(F6:F64)</f>
        <v>199648.758</v>
      </c>
    </row>
    <row r="66" spans="1:7" x14ac:dyDescent="0.2">
      <c r="A66" s="21" t="s">
        <v>163</v>
      </c>
      <c r="B66" s="44"/>
      <c r="C66" s="45"/>
      <c r="D66" s="45"/>
      <c r="E66" s="45"/>
      <c r="F66" s="48">
        <f>F65*0.2</f>
        <v>39929.751600000003</v>
      </c>
    </row>
    <row r="67" spans="1:7" x14ac:dyDescent="0.2">
      <c r="A67" s="21" t="s">
        <v>164</v>
      </c>
      <c r="B67" s="44"/>
      <c r="C67" s="45"/>
      <c r="D67" s="45"/>
      <c r="E67" s="45"/>
      <c r="F67" s="59">
        <f>SUM(F65:F66)</f>
        <v>239578.50959999999</v>
      </c>
    </row>
    <row r="70" spans="1:7" x14ac:dyDescent="0.2">
      <c r="A70" s="52"/>
    </row>
    <row r="71" spans="1:7" x14ac:dyDescent="0.2">
      <c r="B71" s="60"/>
      <c r="C71" s="60"/>
      <c r="D71" s="60"/>
    </row>
    <row r="72" spans="1:7" x14ac:dyDescent="0.2">
      <c r="B72" s="60"/>
      <c r="C72" s="60"/>
      <c r="D72" s="60"/>
      <c r="F72" s="27"/>
      <c r="G72" s="26"/>
    </row>
    <row r="73" spans="1:7" x14ac:dyDescent="0.2">
      <c r="F73" s="27"/>
      <c r="G73" s="26"/>
    </row>
    <row r="74" spans="1:7" x14ac:dyDescent="0.2">
      <c r="B74" s="52"/>
    </row>
  </sheetData>
  <customSheetViews>
    <customSheetView guid="{8588391A-B71A-4E28-8551-9616E981BEF7}" showPageBreaks="1" topLeftCell="A56">
      <selection activeCell="G61" sqref="G61"/>
      <pageMargins left="0.7" right="0.7" top="0.75" bottom="0.75" header="0.3" footer="0.3"/>
      <pageSetup paperSize="9" orientation="landscape" r:id="rId1"/>
    </customSheetView>
    <customSheetView guid="{80C52379-C253-4696-9104-C380554D6E30}" topLeftCell="A58">
      <selection activeCell="G74" sqref="G74"/>
      <pageMargins left="0.7" right="0.7" top="0.75" bottom="0.75" header="0.3" footer="0.3"/>
      <pageSetup paperSize="9" orientation="portrait" r:id="rId2"/>
    </customSheetView>
    <customSheetView guid="{6AF9EE5C-F068-49B4-A690-F94C58C24132}" topLeftCell="A43">
      <selection activeCell="F78" sqref="F78"/>
      <pageMargins left="0.7" right="0.7" top="0.75" bottom="0.75" header="0.3" footer="0.3"/>
      <pageSetup paperSize="9" orientation="portrait" r:id="rId3"/>
    </customSheetView>
    <customSheetView guid="{8F2938A1-5596-4724-BE75-0E7CE6CD9840}" topLeftCell="A49">
      <selection activeCell="A65" sqref="A65"/>
      <pageMargins left="0.7" right="0.7" top="0.75" bottom="0.75" header="0.3" footer="0.3"/>
    </customSheetView>
    <customSheetView guid="{A8752E37-B838-4C9A-9650-9FFCD0D5B324}">
      <selection activeCell="H69" sqref="H69"/>
      <pageMargins left="0.7" right="0.7" top="0.75" bottom="0.75" header="0.3" footer="0.3"/>
    </customSheetView>
    <customSheetView guid="{37F3A322-2CD8-4F24-A6D7-670292339442}" topLeftCell="A61">
      <selection activeCell="B74" sqref="B74"/>
      <pageMargins left="0.7" right="0.7" top="0.75" bottom="0.75" header="0.3" footer="0.3"/>
      <pageSetup paperSize="9" orientation="portrait" r:id="rId4"/>
    </customSheetView>
    <customSheetView guid="{B2392A46-94EF-4BD1-AA51-4D5FA432BDDD}">
      <selection activeCell="J55" sqref="J55"/>
      <pageMargins left="0.7" right="0.7" top="0.75" bottom="0.75" header="0.3" footer="0.3"/>
      <pageSetup paperSize="9" orientation="portrait" r:id="rId5"/>
    </customSheetView>
    <customSheetView guid="{B489AD20-7F9E-47F1-8F42-AFF54AAC1631}"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Rozpočet</vt:lpstr>
      <vt:lpstr>ciselniky</vt:lpstr>
      <vt:lpstr>po zmene</vt:lpstr>
      <vt:lpstr>podpolozka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vargova</dc:creator>
  <cp:lastModifiedBy>Vierka  Čigašová</cp:lastModifiedBy>
  <cp:lastPrinted>2013-09-24T07:08:05Z</cp:lastPrinted>
  <dcterms:created xsi:type="dcterms:W3CDTF">2013-02-28T12:25:57Z</dcterms:created>
  <dcterms:modified xsi:type="dcterms:W3CDTF">2013-09-24T07:08:07Z</dcterms:modified>
</cp:coreProperties>
</file>