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Rok 2015\Závečný účet 2015\Materiál\"/>
    </mc:Choice>
  </mc:AlternateContent>
  <bookViews>
    <workbookView xWindow="-1560" yWindow="-30" windowWidth="10785" windowHeight="8055" tabRatio="638"/>
  </bookViews>
  <sheets>
    <sheet name="príjmy 2015" sheetId="5" r:id="rId1"/>
    <sheet name="výdavky 2015" sheetId="6" r:id="rId2"/>
    <sheet name="sumár 2015" sheetId="7" r:id="rId3"/>
    <sheet name="investície 2015" sheetId="8" r:id="rId4"/>
    <sheet name="úverová zaťaženosť 2015" sheetId="9" r:id="rId5"/>
    <sheet name="Program 9. Vzdelávanie" sheetId="10" r:id="rId6"/>
    <sheet name="pomocná tabuľka - príjmy 2013" sheetId="1" state="hidden" r:id="rId7"/>
    <sheet name="pomocná tabuľka - výdavky 2013" sheetId="2" state="hidden" r:id="rId8"/>
    <sheet name="pomocná tabuľka - sumár 2013" sheetId="3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kpt10">[1]Koeficienty!#REF!</definedName>
    <definedName name="_kpt11">[1]Koeficienty!#REF!</definedName>
    <definedName name="_kpt12">[1]Koeficienty!#REF!</definedName>
    <definedName name="_kpt7">[1]Koeficienty!#REF!</definedName>
    <definedName name="_kpt8">[1]Koeficienty!#REF!</definedName>
    <definedName name="_kpt9">[1]Koeficienty!#REF!</definedName>
    <definedName name="_ktn1">#REF!</definedName>
    <definedName name="_ktn2">#REF!</definedName>
    <definedName name="_ktn3">#REF!</definedName>
    <definedName name="_ktn5">#REF!</definedName>
    <definedName name="_ktn6">#REF!</definedName>
    <definedName name="_ktn7">#REF!</definedName>
    <definedName name="_ktn8">#REF!</definedName>
    <definedName name="_uds2">[2]Koeficienty!#REF!</definedName>
    <definedName name="_up1">[2]Koeficienty!#REF!</definedName>
    <definedName name="_up2">[2]Koeficienty!#REF!</definedName>
    <definedName name="_up22">[2]Koeficienty!#REF!</definedName>
    <definedName name="_up3">[2]Koeficienty!#REF!</definedName>
    <definedName name="_us1">[2]Koeficienty!#REF!</definedName>
    <definedName name="_xlnm.Database">#REF!</definedName>
    <definedName name="dfqwf">#REF!</definedName>
    <definedName name="dfwq">#REF!</definedName>
    <definedName name="dsw">#REF!</definedName>
    <definedName name="dwq">#REF!</definedName>
    <definedName name="fwe">#REF!</definedName>
    <definedName name="hovno">[2]Koeficienty!#REF!</definedName>
    <definedName name="kenvpsk1">#REF!</definedName>
    <definedName name="kenvpsk10">#REF!</definedName>
    <definedName name="kenvpsk11">#REF!</definedName>
    <definedName name="kenvpsk12">#REF!</definedName>
    <definedName name="kenvpsk2">#REF!</definedName>
    <definedName name="kenvpsk3">#REF!</definedName>
    <definedName name="kenvpsk4">#REF!</definedName>
    <definedName name="kenvpsk5">#REF!</definedName>
    <definedName name="kenvpsk6">#REF!</definedName>
    <definedName name="kenvpsk7">#REF!</definedName>
    <definedName name="kenvpsk8">#REF!</definedName>
    <definedName name="kenvpsk9">#REF!</definedName>
    <definedName name="kenvpskI">#REF!</definedName>
    <definedName name="kenvpskII">#REF!</definedName>
    <definedName name="kenvpskIII">#REF!</definedName>
    <definedName name="KoefVelkost">[1]Doplnkove_koeficienty!$A$2:$B$252</definedName>
    <definedName name="kpnsk1">#REF!</definedName>
    <definedName name="kpnsk10">#REF!</definedName>
    <definedName name="kpnsk11">#REF!</definedName>
    <definedName name="kpnsk12">#REF!</definedName>
    <definedName name="kpnsk2">#REF!</definedName>
    <definedName name="kpnsk3">#REF!</definedName>
    <definedName name="kpnsk4">#REF!</definedName>
    <definedName name="kpnsk5">#REF!</definedName>
    <definedName name="kpnsk6">#REF!</definedName>
    <definedName name="kpnsk7">#REF!</definedName>
    <definedName name="kpnsk8">#REF!</definedName>
    <definedName name="kpnsk9">#REF!</definedName>
    <definedName name="kpnskI">#REF!</definedName>
    <definedName name="kpnskII">#REF!</definedName>
    <definedName name="kpnskIII">#REF!</definedName>
    <definedName name="kprn1">#REF!</definedName>
    <definedName name="kprn2">#REF!</definedName>
    <definedName name="kprn3">#REF!</definedName>
    <definedName name="kprnsk1">#REF!</definedName>
    <definedName name="kprnsk10">#REF!</definedName>
    <definedName name="kprnsk11">#REF!</definedName>
    <definedName name="kprnsk12">#REF!</definedName>
    <definedName name="kprnsk2">#REF!</definedName>
    <definedName name="kprnsk3">#REF!</definedName>
    <definedName name="kprnsk4">#REF!</definedName>
    <definedName name="kprnsk5">#REF!</definedName>
    <definedName name="kprnsk6">#REF!</definedName>
    <definedName name="kprnsk7">#REF!</definedName>
    <definedName name="kprnsk8">#REF!</definedName>
    <definedName name="kprnsk9">#REF!</definedName>
    <definedName name="kprnskI">#REF!</definedName>
    <definedName name="kprnskII">#REF!</definedName>
    <definedName name="kprnskIII">#REF!</definedName>
    <definedName name="ktnsk2">[3]Koeficienty!$D$20</definedName>
    <definedName name="ktnsk3">[3]Koeficienty!$D$21</definedName>
    <definedName name="LimitBeNoBepr">[2]Koeficienty!#REF!</definedName>
    <definedName name="LimitkaAnal">[2]Koeficienty!#REF!</definedName>
    <definedName name="NavrhUprRozp">[2]Koeficienty!#REF!</definedName>
    <definedName name="_xlnm.Print_Titles" localSheetId="6">'pomocná tabuľka - príjmy 2013'!$2:$2</definedName>
    <definedName name="_xlnm.Print_Titles" localSheetId="7">'pomocná tabuľka - výdavky 2013'!$5:$7</definedName>
    <definedName name="_xlnm.Print_Titles" localSheetId="0">'príjmy 2015'!$2:$3</definedName>
    <definedName name="_xlnm.Print_Titles" localSheetId="1">'výdavky 2015'!$5:$7</definedName>
    <definedName name="nový">[2]Koeficienty!#REF!</definedName>
    <definedName name="ScUprvRozp">[2]Koeficienty!#REF!</definedName>
    <definedName name="ScvRozp">[2]Koeficienty!#REF!</definedName>
    <definedName name="ScvRozpNaRok2008MsZ122007">[2]Koeficienty!#REF!</definedName>
    <definedName name="ScvUprRozp">[2]Koeficienty!#REF!</definedName>
    <definedName name="skdenem">[2]Koeficienty!#REF!</definedName>
    <definedName name="skdnem">[2]Koeficienty!#REF!</definedName>
    <definedName name="školstvo" localSheetId="5">#REF!</definedName>
    <definedName name="uds">[2]Koeficienty!#REF!</definedName>
    <definedName name="uin">[2]Koeficienty!#REF!</definedName>
    <definedName name="uizis">[2]Koeficienty!#REF!</definedName>
    <definedName name="uizus2">[2]Koeficienty!#REF!</definedName>
    <definedName name="uo">[2]Koeficienty!#REF!</definedName>
    <definedName name="upm">[2]Koeficienty!#REF!</definedName>
    <definedName name="upop">[2]Koeficienty!#REF!</definedName>
    <definedName name="upvvp">[2]Koeficienty!#REF!</definedName>
    <definedName name="uskd">[2]Koeficienty!#REF!</definedName>
    <definedName name="x">#REF!</definedName>
    <definedName name="xx">#REF!</definedName>
    <definedName name="xxx">#REF!</definedName>
    <definedName name="xxxx">#REF!</definedName>
    <definedName name="ZN_MZDY_A">#REF!</definedName>
    <definedName name="ZN_MZDY_B">#REF!</definedName>
    <definedName name="ZN_OPR_A">#REF!</definedName>
    <definedName name="ZN_OPR_B">#REF!</definedName>
    <definedName name="ZN_TEPLO_A">#REF!</definedName>
    <definedName name="ZN_TEPLO_B">#REF!</definedName>
    <definedName name="ZN_VP_A">#REF!</definedName>
    <definedName name="ZN_VP_B">#REF!</definedName>
  </definedNames>
  <calcPr calcId="152511"/>
</workbook>
</file>

<file path=xl/calcChain.xml><?xml version="1.0" encoding="utf-8"?>
<calcChain xmlns="http://schemas.openxmlformats.org/spreadsheetml/2006/main">
  <c r="F43" i="5" l="1"/>
  <c r="K10" i="10" l="1"/>
  <c r="K9" i="10"/>
  <c r="K7" i="10"/>
  <c r="I7" i="10"/>
  <c r="H7" i="10"/>
  <c r="H17" i="10"/>
  <c r="I18" i="10"/>
  <c r="I17" i="10"/>
  <c r="K43" i="10"/>
  <c r="K27" i="10"/>
  <c r="K17" i="10"/>
  <c r="K24" i="10"/>
  <c r="K23" i="10"/>
  <c r="J7" i="10"/>
  <c r="C24" i="10" l="1"/>
  <c r="H24" i="10" s="1"/>
  <c r="E17" i="10"/>
  <c r="K8" i="10"/>
  <c r="E28" i="10"/>
  <c r="I27" i="10"/>
  <c r="C27" i="10"/>
  <c r="H27" i="10" s="1"/>
  <c r="I26" i="10"/>
  <c r="H26" i="10"/>
  <c r="K26" i="10" s="1"/>
  <c r="G25" i="10"/>
  <c r="F25" i="10"/>
  <c r="E25" i="10"/>
  <c r="I23" i="10"/>
  <c r="C23" i="10"/>
  <c r="H23" i="10" s="1"/>
  <c r="I22" i="10"/>
  <c r="C22" i="10"/>
  <c r="I21" i="10"/>
  <c r="C21" i="10"/>
  <c r="H21" i="10" s="1"/>
  <c r="I20" i="10"/>
  <c r="C20" i="10"/>
  <c r="I19" i="10"/>
  <c r="C19" i="10"/>
  <c r="H19" i="10" s="1"/>
  <c r="C18" i="10"/>
  <c r="H18" i="10" s="1"/>
  <c r="J17" i="10"/>
  <c r="G17" i="10"/>
  <c r="F17" i="10"/>
  <c r="D17" i="10"/>
  <c r="I16" i="10"/>
  <c r="C16" i="10"/>
  <c r="H16" i="10" s="1"/>
  <c r="K16" i="10" s="1"/>
  <c r="I15" i="10"/>
  <c r="C15" i="10"/>
  <c r="H15" i="10" s="1"/>
  <c r="K15" i="10" s="1"/>
  <c r="I14" i="10"/>
  <c r="C14" i="10"/>
  <c r="H14" i="10" s="1"/>
  <c r="K14" i="10" s="1"/>
  <c r="I13" i="10"/>
  <c r="C13" i="10"/>
  <c r="H13" i="10" s="1"/>
  <c r="K13" i="10" s="1"/>
  <c r="I12" i="10"/>
  <c r="C12" i="10"/>
  <c r="H12" i="10" s="1"/>
  <c r="K12" i="10" s="1"/>
  <c r="I11" i="10"/>
  <c r="C11" i="10"/>
  <c r="H11" i="10" s="1"/>
  <c r="K11" i="10" s="1"/>
  <c r="I10" i="10"/>
  <c r="C10" i="10"/>
  <c r="H10" i="10" s="1"/>
  <c r="J9" i="10"/>
  <c r="G9" i="10"/>
  <c r="F9" i="10"/>
  <c r="E9" i="10"/>
  <c r="G7" i="10" l="1"/>
  <c r="C25" i="10"/>
  <c r="H20" i="10"/>
  <c r="K20" i="10" s="1"/>
  <c r="D7" i="10"/>
  <c r="K19" i="10"/>
  <c r="K21" i="10"/>
  <c r="H22" i="10"/>
  <c r="K22" i="10" s="1"/>
  <c r="I25" i="10"/>
  <c r="G42" i="10"/>
  <c r="I9" i="10"/>
  <c r="E7" i="10"/>
  <c r="C17" i="10"/>
  <c r="H25" i="10"/>
  <c r="K25" i="10"/>
  <c r="H9" i="10"/>
  <c r="F7" i="10"/>
  <c r="C9" i="10"/>
  <c r="K15" i="9"/>
  <c r="K16" i="9"/>
  <c r="F14" i="9"/>
  <c r="K18" i="10" l="1"/>
  <c r="C7" i="10"/>
  <c r="F4" i="5"/>
  <c r="F5" i="5"/>
  <c r="F6" i="5"/>
  <c r="F7" i="5"/>
  <c r="F8" i="5"/>
  <c r="F9" i="5"/>
  <c r="F10" i="5"/>
  <c r="F11" i="5"/>
  <c r="F12" i="5"/>
  <c r="F13" i="5"/>
  <c r="F14" i="5"/>
  <c r="F16" i="5"/>
  <c r="F17" i="5"/>
  <c r="F18" i="5"/>
  <c r="F19" i="5"/>
  <c r="F20" i="5"/>
  <c r="F21" i="5"/>
  <c r="F23" i="5"/>
  <c r="F24" i="5"/>
  <c r="F25" i="5"/>
  <c r="F26" i="5"/>
  <c r="F27" i="5"/>
  <c r="F29" i="5"/>
  <c r="F31" i="5"/>
  <c r="F32" i="5"/>
  <c r="F33" i="5"/>
  <c r="F34" i="5"/>
  <c r="F35" i="5"/>
  <c r="F36" i="5"/>
  <c r="F37" i="5"/>
  <c r="F38" i="5"/>
  <c r="F39" i="5"/>
  <c r="F40" i="5"/>
  <c r="F41" i="5"/>
  <c r="F42" i="5"/>
  <c r="F44" i="5"/>
  <c r="F46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70" i="5"/>
  <c r="F71" i="5"/>
  <c r="F72" i="5"/>
  <c r="F76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6" i="5"/>
  <c r="F98" i="5"/>
  <c r="F102" i="5"/>
  <c r="F105" i="5"/>
  <c r="F106" i="5"/>
  <c r="F107" i="5"/>
  <c r="F108" i="5"/>
  <c r="F109" i="5"/>
  <c r="F110" i="5"/>
  <c r="F111" i="5"/>
  <c r="F112" i="5"/>
  <c r="F114" i="5"/>
  <c r="F115" i="5"/>
  <c r="F116" i="5"/>
  <c r="F117" i="5"/>
  <c r="F118" i="5"/>
  <c r="F122" i="5"/>
  <c r="F123" i="5"/>
  <c r="F124" i="5"/>
  <c r="F125" i="5"/>
  <c r="F126" i="5"/>
  <c r="F127" i="5"/>
  <c r="F128" i="5"/>
  <c r="F129" i="5"/>
  <c r="F130" i="5"/>
  <c r="K21" i="9" l="1"/>
  <c r="K20" i="9"/>
  <c r="K17" i="9"/>
  <c r="K19" i="9" l="1"/>
  <c r="L14" i="9" l="1"/>
  <c r="K14" i="9"/>
  <c r="G14" i="9" l="1"/>
  <c r="D48" i="8"/>
  <c r="C48" i="8"/>
  <c r="U13" i="2" l="1"/>
  <c r="W13" i="2"/>
  <c r="V14" i="2"/>
  <c r="V15" i="2"/>
  <c r="U17" i="2"/>
  <c r="V18" i="2"/>
  <c r="U19" i="2"/>
  <c r="V19" i="2"/>
  <c r="W19" i="2"/>
  <c r="V20" i="2"/>
  <c r="W20" i="2"/>
  <c r="W177" i="2"/>
  <c r="V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2" i="2"/>
  <c r="V162" i="2"/>
  <c r="U162" i="2"/>
  <c r="W160" i="2"/>
  <c r="V160" i="2"/>
  <c r="U160" i="2"/>
  <c r="W159" i="2"/>
  <c r="V159" i="2"/>
  <c r="U159" i="2"/>
  <c r="W154" i="2"/>
  <c r="V154" i="2"/>
  <c r="U154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3" i="2"/>
  <c r="V143" i="2"/>
  <c r="U143" i="2"/>
  <c r="W142" i="2"/>
  <c r="V142" i="2"/>
  <c r="U142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4" i="2"/>
  <c r="V124" i="2"/>
  <c r="U124" i="2"/>
  <c r="W123" i="2"/>
  <c r="V123" i="2"/>
  <c r="U123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5" i="2"/>
  <c r="V115" i="2"/>
  <c r="W113" i="2"/>
  <c r="W112" i="2"/>
  <c r="V112" i="2"/>
  <c r="W111" i="2"/>
  <c r="V111" i="2"/>
  <c r="W110" i="2"/>
  <c r="V110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0" i="2"/>
  <c r="V10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W86" i="2"/>
  <c r="V86" i="2"/>
  <c r="U86" i="2"/>
  <c r="W85" i="2"/>
  <c r="V85" i="2"/>
  <c r="U85" i="2"/>
  <c r="W83" i="2"/>
  <c r="V83" i="2"/>
  <c r="U83" i="2"/>
  <c r="W82" i="2"/>
  <c r="V82" i="2"/>
  <c r="U82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5" i="2"/>
  <c r="W64" i="2"/>
  <c r="U64" i="2"/>
  <c r="W63" i="2"/>
  <c r="V63" i="2"/>
  <c r="U63" i="2"/>
  <c r="W61" i="2"/>
  <c r="V61" i="2"/>
  <c r="U61" i="2"/>
  <c r="U60" i="2"/>
  <c r="W59" i="2"/>
  <c r="V59" i="2"/>
  <c r="U59" i="2"/>
  <c r="W58" i="2"/>
  <c r="V58" i="2"/>
  <c r="U58" i="2"/>
  <c r="W57" i="2"/>
  <c r="V57" i="2"/>
  <c r="U57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2" i="2"/>
  <c r="V22" i="2"/>
  <c r="U22" i="2"/>
  <c r="W21" i="2"/>
  <c r="V21" i="2"/>
  <c r="U21" i="2"/>
  <c r="U20" i="2"/>
  <c r="U18" i="2"/>
  <c r="W17" i="2"/>
  <c r="V17" i="2"/>
  <c r="W15" i="2"/>
  <c r="U15" i="2"/>
  <c r="W14" i="2"/>
  <c r="U14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V23" i="2" l="1"/>
  <c r="V13" i="2"/>
  <c r="W18" i="2"/>
  <c r="W23" i="2"/>
  <c r="W12" i="2"/>
  <c r="U23" i="2" l="1"/>
  <c r="J31" i="7"/>
  <c r="J30" i="7"/>
  <c r="I31" i="7" l="1"/>
  <c r="I30" i="7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S181" i="6" l="1"/>
  <c r="R181" i="6"/>
  <c r="Q181" i="6"/>
  <c r="O181" i="6"/>
  <c r="N181" i="6"/>
  <c r="M181" i="6"/>
  <c r="K181" i="6"/>
  <c r="J181" i="6"/>
  <c r="I181" i="6"/>
  <c r="G181" i="6"/>
  <c r="F181" i="6"/>
  <c r="E181" i="6"/>
  <c r="S180" i="6"/>
  <c r="R180" i="6"/>
  <c r="Q180" i="6"/>
  <c r="O180" i="6"/>
  <c r="N180" i="6"/>
  <c r="M180" i="6"/>
  <c r="K180" i="6"/>
  <c r="J180" i="6"/>
  <c r="I180" i="6"/>
  <c r="G180" i="6"/>
  <c r="F180" i="6"/>
  <c r="E180" i="6"/>
  <c r="O161" i="6"/>
  <c r="N161" i="6"/>
  <c r="M161" i="6"/>
  <c r="S155" i="6"/>
  <c r="R155" i="6"/>
  <c r="Q155" i="6"/>
  <c r="O155" i="6"/>
  <c r="N155" i="6"/>
  <c r="M155" i="6"/>
  <c r="K155" i="6"/>
  <c r="J155" i="6"/>
  <c r="I155" i="6"/>
  <c r="G155" i="6"/>
  <c r="F155" i="6"/>
  <c r="E155" i="6"/>
  <c r="S119" i="6"/>
  <c r="R119" i="6"/>
  <c r="Q119" i="6"/>
  <c r="O119" i="6"/>
  <c r="N119" i="6"/>
  <c r="M119" i="6"/>
  <c r="K119" i="6"/>
  <c r="J119" i="6"/>
  <c r="I119" i="6"/>
  <c r="G119" i="6"/>
  <c r="F119" i="6"/>
  <c r="E119" i="6"/>
  <c r="S117" i="6"/>
  <c r="R117" i="6"/>
  <c r="Q117" i="6"/>
  <c r="O117" i="6"/>
  <c r="N117" i="6"/>
  <c r="M117" i="6"/>
  <c r="K117" i="6"/>
  <c r="J117" i="6"/>
  <c r="I117" i="6"/>
  <c r="G117" i="6"/>
  <c r="F117" i="6"/>
  <c r="E117" i="6"/>
  <c r="S116" i="6"/>
  <c r="R116" i="6"/>
  <c r="Q116" i="6"/>
  <c r="O116" i="6"/>
  <c r="N116" i="6"/>
  <c r="M116" i="6"/>
  <c r="K116" i="6"/>
  <c r="J116" i="6"/>
  <c r="I116" i="6"/>
  <c r="G116" i="6"/>
  <c r="F116" i="6"/>
  <c r="E116" i="6"/>
  <c r="S113" i="6"/>
  <c r="R113" i="6"/>
  <c r="Q113" i="6"/>
  <c r="O113" i="6"/>
  <c r="N113" i="6"/>
  <c r="M113" i="6"/>
  <c r="K113" i="6"/>
  <c r="J113" i="6"/>
  <c r="I113" i="6"/>
  <c r="G113" i="6"/>
  <c r="F113" i="6"/>
  <c r="E113" i="6"/>
  <c r="S112" i="6"/>
  <c r="R112" i="6"/>
  <c r="Q112" i="6"/>
  <c r="O112" i="6"/>
  <c r="N112" i="6"/>
  <c r="M112" i="6"/>
  <c r="K112" i="6"/>
  <c r="J112" i="6"/>
  <c r="I112" i="6"/>
  <c r="G112" i="6"/>
  <c r="F112" i="6"/>
  <c r="E112" i="6"/>
  <c r="S110" i="6"/>
  <c r="R110" i="6"/>
  <c r="Q110" i="6"/>
  <c r="O110" i="6"/>
  <c r="N110" i="6"/>
  <c r="M110" i="6"/>
  <c r="K110" i="6"/>
  <c r="J110" i="6"/>
  <c r="I110" i="6"/>
  <c r="G110" i="6"/>
  <c r="F110" i="6"/>
  <c r="E110" i="6"/>
  <c r="S109" i="6"/>
  <c r="R109" i="6"/>
  <c r="Q109" i="6"/>
  <c r="O109" i="6"/>
  <c r="N109" i="6"/>
  <c r="M109" i="6"/>
  <c r="K109" i="6"/>
  <c r="J109" i="6"/>
  <c r="I109" i="6"/>
  <c r="G109" i="6"/>
  <c r="F109" i="6"/>
  <c r="E109" i="6"/>
  <c r="S107" i="6"/>
  <c r="R107" i="6"/>
  <c r="Q107" i="6"/>
  <c r="O107" i="6"/>
  <c r="N107" i="6"/>
  <c r="M107" i="6"/>
  <c r="K107" i="6"/>
  <c r="J107" i="6"/>
  <c r="I107" i="6"/>
  <c r="G107" i="6"/>
  <c r="F107" i="6"/>
  <c r="E107" i="6"/>
  <c r="S106" i="6"/>
  <c r="R106" i="6"/>
  <c r="Q106" i="6"/>
  <c r="O106" i="6"/>
  <c r="N106" i="6"/>
  <c r="M106" i="6"/>
  <c r="K106" i="6"/>
  <c r="J106" i="6"/>
  <c r="I106" i="6"/>
  <c r="G106" i="6"/>
  <c r="F106" i="6"/>
  <c r="E106" i="6"/>
  <c r="S104" i="6"/>
  <c r="R104" i="6"/>
  <c r="Q104" i="6"/>
  <c r="O104" i="6"/>
  <c r="N104" i="6"/>
  <c r="M104" i="6"/>
  <c r="K104" i="6"/>
  <c r="J104" i="6"/>
  <c r="I104" i="6"/>
  <c r="G104" i="6"/>
  <c r="F104" i="6"/>
  <c r="E104" i="6"/>
  <c r="S103" i="6"/>
  <c r="R103" i="6"/>
  <c r="Q103" i="6"/>
  <c r="O103" i="6"/>
  <c r="N103" i="6"/>
  <c r="M103" i="6"/>
  <c r="K103" i="6"/>
  <c r="J103" i="6"/>
  <c r="I103" i="6"/>
  <c r="G103" i="6"/>
  <c r="F103" i="6"/>
  <c r="E103" i="6"/>
  <c r="S101" i="6"/>
  <c r="R101" i="6"/>
  <c r="Q101" i="6"/>
  <c r="O101" i="6"/>
  <c r="N101" i="6"/>
  <c r="M101" i="6"/>
  <c r="K101" i="6"/>
  <c r="J101" i="6"/>
  <c r="I101" i="6"/>
  <c r="G101" i="6"/>
  <c r="F101" i="6"/>
  <c r="E101" i="6"/>
  <c r="S100" i="6"/>
  <c r="R100" i="6"/>
  <c r="Q100" i="6"/>
  <c r="O100" i="6"/>
  <c r="N100" i="6"/>
  <c r="M100" i="6"/>
  <c r="K100" i="6"/>
  <c r="J100" i="6"/>
  <c r="I100" i="6"/>
  <c r="G100" i="6"/>
  <c r="F100" i="6"/>
  <c r="E100" i="6"/>
  <c r="S53" i="6"/>
  <c r="R53" i="6"/>
  <c r="Q53" i="6"/>
  <c r="O53" i="6"/>
  <c r="N53" i="6"/>
  <c r="M53" i="6"/>
  <c r="K53" i="6"/>
  <c r="J53" i="6"/>
  <c r="I53" i="6"/>
  <c r="G53" i="6"/>
  <c r="F53" i="6"/>
  <c r="E53" i="6"/>
  <c r="E126" i="5"/>
  <c r="E12" i="7" s="1"/>
  <c r="E9" i="5" l="1"/>
  <c r="P155" i="6" l="1"/>
  <c r="R115" i="6"/>
  <c r="P113" i="6"/>
  <c r="P112" i="6"/>
  <c r="P107" i="6"/>
  <c r="P106" i="6"/>
  <c r="P103" i="6"/>
  <c r="P101" i="6"/>
  <c r="P100" i="6"/>
  <c r="P180" i="6"/>
  <c r="P181" i="6"/>
  <c r="P104" i="6"/>
  <c r="H113" i="6"/>
  <c r="H112" i="6"/>
  <c r="H110" i="6"/>
  <c r="H106" i="6"/>
  <c r="H104" i="6"/>
  <c r="H100" i="6"/>
  <c r="E111" i="5"/>
  <c r="E107" i="5"/>
  <c r="E62" i="5"/>
  <c r="E54" i="5"/>
  <c r="E30" i="5"/>
  <c r="E16" i="5"/>
  <c r="E7" i="5"/>
  <c r="E5" i="5"/>
  <c r="J29" i="7" l="1"/>
  <c r="J28" i="7"/>
  <c r="P53" i="6"/>
  <c r="D104" i="6"/>
  <c r="D113" i="6"/>
  <c r="I115" i="6"/>
  <c r="D103" i="6"/>
  <c r="Q115" i="6"/>
  <c r="K115" i="6"/>
  <c r="E115" i="6"/>
  <c r="H116" i="6"/>
  <c r="P109" i="6"/>
  <c r="P116" i="6"/>
  <c r="H101" i="6"/>
  <c r="S115" i="6"/>
  <c r="H119" i="6"/>
  <c r="H155" i="6"/>
  <c r="D107" i="6"/>
  <c r="H53" i="6"/>
  <c r="H107" i="6"/>
  <c r="J115" i="6"/>
  <c r="P110" i="6"/>
  <c r="P119" i="6"/>
  <c r="P117" i="6"/>
  <c r="L107" i="6"/>
  <c r="D101" i="6"/>
  <c r="D155" i="6"/>
  <c r="H109" i="6"/>
  <c r="H117" i="6"/>
  <c r="E106" i="5"/>
  <c r="E8" i="7" s="1"/>
  <c r="E15" i="5"/>
  <c r="E4" i="5"/>
  <c r="D181" i="6"/>
  <c r="D110" i="6"/>
  <c r="D53" i="6"/>
  <c r="L109" i="6"/>
  <c r="L117" i="6"/>
  <c r="H181" i="6"/>
  <c r="L180" i="6"/>
  <c r="D180" i="6"/>
  <c r="L181" i="6"/>
  <c r="H180" i="6"/>
  <c r="L119" i="6"/>
  <c r="N115" i="6"/>
  <c r="F115" i="6"/>
  <c r="L161" i="6"/>
  <c r="L155" i="6"/>
  <c r="L112" i="6"/>
  <c r="L106" i="6"/>
  <c r="D119" i="6"/>
  <c r="D117" i="6"/>
  <c r="O115" i="6"/>
  <c r="M115" i="6"/>
  <c r="G115" i="6"/>
  <c r="L113" i="6"/>
  <c r="D112" i="6"/>
  <c r="L110" i="6"/>
  <c r="D106" i="6"/>
  <c r="L104" i="6"/>
  <c r="L103" i="6"/>
  <c r="L101" i="6"/>
  <c r="L53" i="6"/>
  <c r="L116" i="6"/>
  <c r="D116" i="6"/>
  <c r="L100" i="6"/>
  <c r="D100" i="6"/>
  <c r="D109" i="6"/>
  <c r="H103" i="6"/>
  <c r="J27" i="7" l="1"/>
  <c r="J37" i="7" s="1"/>
  <c r="P115" i="6"/>
  <c r="H115" i="6"/>
  <c r="D115" i="6"/>
  <c r="E3" i="5"/>
  <c r="E4" i="7" s="1"/>
  <c r="L115" i="6"/>
  <c r="E16" i="7" l="1"/>
  <c r="E21" i="7"/>
  <c r="E131" i="5"/>
  <c r="D111" i="5" l="1"/>
  <c r="C126" i="5" l="1"/>
  <c r="C12" i="7" s="1"/>
  <c r="C111" i="5"/>
  <c r="C107" i="5"/>
  <c r="C62" i="5"/>
  <c r="C54" i="5"/>
  <c r="C30" i="5"/>
  <c r="C16" i="5"/>
  <c r="C5" i="5"/>
  <c r="C7" i="5"/>
  <c r="C4" i="5" l="1"/>
  <c r="C106" i="5"/>
  <c r="C8" i="7" s="1"/>
  <c r="C15" i="5"/>
  <c r="C3" i="5" l="1"/>
  <c r="C4" i="7" s="1"/>
  <c r="C21" i="7" s="1"/>
  <c r="C16" i="7" l="1"/>
  <c r="C131" i="5"/>
  <c r="B62" i="5" l="1"/>
  <c r="B126" i="5" l="1"/>
  <c r="B12" i="7" s="1"/>
  <c r="B111" i="5"/>
  <c r="B107" i="5"/>
  <c r="B54" i="5"/>
  <c r="B30" i="5"/>
  <c r="B16" i="5"/>
  <c r="B9" i="5"/>
  <c r="B7" i="5"/>
  <c r="B5" i="5"/>
  <c r="B4" i="5" l="1"/>
  <c r="B15" i="5"/>
  <c r="B106" i="5"/>
  <c r="B8" i="7" s="1"/>
  <c r="B3" i="5" l="1"/>
  <c r="B4" i="7" s="1"/>
  <c r="B16" i="7" l="1"/>
  <c r="B21" i="7"/>
  <c r="B131" i="5"/>
  <c r="O175" i="2" l="1"/>
  <c r="L176" i="2"/>
  <c r="D178" i="2"/>
  <c r="D177" i="2"/>
  <c r="D176" i="2"/>
  <c r="T174" i="2"/>
  <c r="L174" i="2"/>
  <c r="T173" i="2"/>
  <c r="W171" i="2"/>
  <c r="T172" i="2"/>
  <c r="T171" i="2" s="1"/>
  <c r="T169" i="2"/>
  <c r="T168" i="2"/>
  <c r="W165" i="2"/>
  <c r="T160" i="2"/>
  <c r="T159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L96" i="2"/>
  <c r="L94" i="2"/>
  <c r="G95" i="2"/>
  <c r="G93" i="2" s="1"/>
  <c r="D94" i="2"/>
  <c r="W90" i="2"/>
  <c r="T91" i="2"/>
  <c r="W87" i="2"/>
  <c r="T86" i="2"/>
  <c r="T82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L77" i="2"/>
  <c r="H77" i="2"/>
  <c r="N74" i="2"/>
  <c r="O74" i="2"/>
  <c r="M74" i="2"/>
  <c r="H75" i="2"/>
  <c r="N71" i="2"/>
  <c r="N70" i="2" s="1"/>
  <c r="H73" i="2"/>
  <c r="G71" i="2"/>
  <c r="O71" i="2"/>
  <c r="M71" i="2"/>
  <c r="H72" i="2"/>
  <c r="H71" i="2" s="1"/>
  <c r="T64" i="2"/>
  <c r="T61" i="2"/>
  <c r="T59" i="2"/>
  <c r="T58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T111" i="2"/>
  <c r="T106" i="2"/>
  <c r="E13" i="3"/>
  <c r="E12" i="3"/>
  <c r="E14" i="3" s="1"/>
  <c r="E9" i="3"/>
  <c r="E8" i="3"/>
  <c r="E5" i="3"/>
  <c r="E17" i="3" s="1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C9" i="1"/>
  <c r="D9" i="1"/>
  <c r="D4" i="1" s="1"/>
  <c r="F9" i="1"/>
  <c r="B16" i="1"/>
  <c r="C16" i="1"/>
  <c r="D16" i="1"/>
  <c r="F16" i="1"/>
  <c r="F15" i="1" s="1"/>
  <c r="B28" i="1"/>
  <c r="C28" i="1"/>
  <c r="D28" i="1"/>
  <c r="F28" i="1"/>
  <c r="B55" i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D5" i="5"/>
  <c r="D7" i="5"/>
  <c r="D9" i="5"/>
  <c r="D16" i="5"/>
  <c r="D30" i="5"/>
  <c r="F30" i="5" s="1"/>
  <c r="D54" i="5"/>
  <c r="D62" i="5"/>
  <c r="D107" i="5"/>
  <c r="D126" i="5"/>
  <c r="D12" i="7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H43" i="2"/>
  <c r="H45" i="2"/>
  <c r="J38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I79" i="2"/>
  <c r="J79" i="2"/>
  <c r="K79" i="2"/>
  <c r="H80" i="2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H93" i="2" s="1"/>
  <c r="N95" i="2"/>
  <c r="N93" i="2" s="1"/>
  <c r="O95" i="2"/>
  <c r="O93" i="2" s="1"/>
  <c r="H98" i="2"/>
  <c r="L98" i="2"/>
  <c r="I99" i="2"/>
  <c r="J99" i="2"/>
  <c r="K99" i="2"/>
  <c r="H100" i="2"/>
  <c r="H101" i="2"/>
  <c r="H99" i="2" s="1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D121" i="2"/>
  <c r="L108" i="2"/>
  <c r="N99" i="2"/>
  <c r="L166" i="2"/>
  <c r="H133" i="2"/>
  <c r="F99" i="2"/>
  <c r="F25" i="2"/>
  <c r="L91" i="2"/>
  <c r="D88" i="2"/>
  <c r="L80" i="2"/>
  <c r="L75" i="2"/>
  <c r="L72" i="2"/>
  <c r="H68" i="2"/>
  <c r="L56" i="2"/>
  <c r="D56" i="2"/>
  <c r="L51" i="2"/>
  <c r="D42" i="2"/>
  <c r="M34" i="2"/>
  <c r="H26" i="2"/>
  <c r="H88" i="2"/>
  <c r="L42" i="2"/>
  <c r="H42" i="2"/>
  <c r="D40" i="2"/>
  <c r="L17" i="2"/>
  <c r="T167" i="2"/>
  <c r="D164" i="2"/>
  <c r="D153" i="2"/>
  <c r="U90" i="2"/>
  <c r="D60" i="2"/>
  <c r="L28" i="2"/>
  <c r="L52" i="2"/>
  <c r="F156" i="2"/>
  <c r="M152" i="2"/>
  <c r="N140" i="2"/>
  <c r="N139" i="2" s="1"/>
  <c r="M132" i="2"/>
  <c r="M130" i="2" s="1"/>
  <c r="M8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F152" i="2"/>
  <c r="D103" i="2"/>
  <c r="M79" i="2"/>
  <c r="D65" i="2"/>
  <c r="M62" i="2"/>
  <c r="L59" i="2"/>
  <c r="T53" i="2"/>
  <c r="D46" i="2"/>
  <c r="W41" i="2"/>
  <c r="K25" i="2"/>
  <c r="T22" i="2"/>
  <c r="T20" i="2"/>
  <c r="L18" i="2"/>
  <c r="O11" i="2"/>
  <c r="K74" i="2"/>
  <c r="K71" i="2"/>
  <c r="D69" i="2"/>
  <c r="T57" i="2"/>
  <c r="D45" i="2"/>
  <c r="T13" i="2"/>
  <c r="T17" i="2"/>
  <c r="O62" i="2"/>
  <c r="L89" i="2"/>
  <c r="V41" i="2"/>
  <c r="F62" i="2"/>
  <c r="L57" i="2"/>
  <c r="O67" i="2"/>
  <c r="H76" i="2"/>
  <c r="V87" i="2"/>
  <c r="H46" i="2"/>
  <c r="T83" i="2"/>
  <c r="H27" i="2"/>
  <c r="H29" i="2"/>
  <c r="H31" i="2"/>
  <c r="L32" i="2"/>
  <c r="M50" i="2"/>
  <c r="M48" i="2" s="1"/>
  <c r="V50" i="2"/>
  <c r="H92" i="2"/>
  <c r="T85" i="2"/>
  <c r="O87" i="2"/>
  <c r="T92" i="2"/>
  <c r="H79" i="2"/>
  <c r="D11" i="2"/>
  <c r="J10" i="2"/>
  <c r="F10" i="2"/>
  <c r="B15" i="1"/>
  <c r="B4" i="1"/>
  <c r="L33" i="2"/>
  <c r="H59" i="2"/>
  <c r="W67" i="2"/>
  <c r="M90" i="2"/>
  <c r="H140" i="2"/>
  <c r="H139" i="2" s="1"/>
  <c r="D112" i="1"/>
  <c r="D8" i="3" s="1"/>
  <c r="B112" i="1"/>
  <c r="B8" i="3" s="1"/>
  <c r="B10" i="3" s="1"/>
  <c r="C15" i="1"/>
  <c r="D106" i="5" l="1"/>
  <c r="D8" i="7" s="1"/>
  <c r="I29" i="7"/>
  <c r="O70" i="2"/>
  <c r="I28" i="7"/>
  <c r="K10" i="2"/>
  <c r="M70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D4" i="5"/>
  <c r="H175" i="2"/>
  <c r="E70" i="2"/>
  <c r="I24" i="2"/>
  <c r="H16" i="2"/>
  <c r="H11" i="2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I70" i="2"/>
  <c r="E24" i="2"/>
  <c r="I54" i="2"/>
  <c r="F54" i="2"/>
  <c r="D152" i="2"/>
  <c r="H165" i="2"/>
  <c r="H161" i="2"/>
  <c r="H156" i="2"/>
  <c r="H152" i="2"/>
  <c r="D15" i="5"/>
  <c r="F15" i="5" s="1"/>
  <c r="K70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103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T29" i="2"/>
  <c r="T30" i="2"/>
  <c r="T31" i="2"/>
  <c r="T32" i="2"/>
  <c r="J132" i="2"/>
  <c r="J130" i="2" s="1"/>
  <c r="L135" i="2"/>
  <c r="D136" i="2"/>
  <c r="L136" i="2"/>
  <c r="H137" i="2"/>
  <c r="L137" i="2"/>
  <c r="D138" i="2"/>
  <c r="L138" i="2"/>
  <c r="U132" i="2"/>
  <c r="W132" i="2"/>
  <c r="T135" i="2"/>
  <c r="T136" i="2"/>
  <c r="T137" i="2"/>
  <c r="T138" i="2"/>
  <c r="M78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T142" i="2"/>
  <c r="T143" i="2"/>
  <c r="T145" i="2"/>
  <c r="T146" i="2"/>
  <c r="T147" i="2"/>
  <c r="T148" i="2"/>
  <c r="T149" i="2"/>
  <c r="T150" i="2"/>
  <c r="D55" i="2"/>
  <c r="N54" i="2"/>
  <c r="J78" i="2"/>
  <c r="O78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T127" i="2"/>
  <c r="T129" i="2"/>
  <c r="O130" i="2"/>
  <c r="L67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F50" i="2"/>
  <c r="F48" i="2" s="1"/>
  <c r="D51" i="2"/>
  <c r="D50" i="2" s="1"/>
  <c r="D48" i="2" s="1"/>
  <c r="H51" i="2"/>
  <c r="H50" i="2" s="1"/>
  <c r="K50" i="2"/>
  <c r="T52" i="2"/>
  <c r="T50" i="2" s="1"/>
  <c r="U50" i="2"/>
  <c r="G62" i="2"/>
  <c r="D63" i="2"/>
  <c r="D62" i="2" s="1"/>
  <c r="H65" i="2"/>
  <c r="K62" i="2"/>
  <c r="H62" i="2" s="1"/>
  <c r="V67" i="2"/>
  <c r="F71" i="2"/>
  <c r="D72" i="2"/>
  <c r="F74" i="2"/>
  <c r="D75" i="2"/>
  <c r="D76" i="2"/>
  <c r="G74" i="2"/>
  <c r="G70" i="2" s="1"/>
  <c r="I90" i="2"/>
  <c r="I78" i="2" s="1"/>
  <c r="H91" i="2"/>
  <c r="H90" i="2" s="1"/>
  <c r="G90" i="2"/>
  <c r="G78" i="2" s="1"/>
  <c r="D92" i="2"/>
  <c r="L81" i="2"/>
  <c r="L79" i="2" s="1"/>
  <c r="N79" i="2"/>
  <c r="G107" i="2"/>
  <c r="D108" i="2"/>
  <c r="D110" i="2"/>
  <c r="F107" i="2"/>
  <c r="F97" i="2" s="1"/>
  <c r="L109" i="2"/>
  <c r="N107" i="2"/>
  <c r="M114" i="2"/>
  <c r="L115" i="2"/>
  <c r="T100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V165" i="2"/>
  <c r="T166" i="2"/>
  <c r="T165" i="2" s="1"/>
  <c r="N120" i="2"/>
  <c r="D175" i="2"/>
  <c r="D73" i="2"/>
  <c r="L35" i="2"/>
  <c r="M67" i="2"/>
  <c r="M54" i="2" s="1"/>
  <c r="V90" i="2"/>
  <c r="T69" i="2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L177" i="2"/>
  <c r="L175" i="2" s="1"/>
  <c r="T63" i="2"/>
  <c r="L116" i="2"/>
  <c r="L12" i="2"/>
  <c r="L26" i="2"/>
  <c r="H49" i="2"/>
  <c r="D96" i="2"/>
  <c r="D95" i="2" s="1"/>
  <c r="D93" i="2" s="1"/>
  <c r="H35" i="2"/>
  <c r="I50" i="2"/>
  <c r="I48" i="2" s="1"/>
  <c r="G67" i="2"/>
  <c r="J71" i="2"/>
  <c r="J74" i="2"/>
  <c r="E79" i="2"/>
  <c r="E78" i="2" s="1"/>
  <c r="D91" i="2"/>
  <c r="M95" i="2"/>
  <c r="D26" i="2"/>
  <c r="T133" i="2"/>
  <c r="D172" i="2"/>
  <c r="D171" i="2" s="1"/>
  <c r="G99" i="2"/>
  <c r="D115" i="2"/>
  <c r="D114" i="2" s="1"/>
  <c r="L121" i="2"/>
  <c r="L172" i="2"/>
  <c r="L171" i="2" s="1"/>
  <c r="H135" i="2"/>
  <c r="N90" i="2"/>
  <c r="N87" i="2"/>
  <c r="D36" i="2"/>
  <c r="H67" i="2"/>
  <c r="O54" i="2"/>
  <c r="H55" i="2"/>
  <c r="N16" i="2"/>
  <c r="L37" i="2"/>
  <c r="G41" i="2"/>
  <c r="G38" i="2" s="1"/>
  <c r="H47" i="2"/>
  <c r="D82" i="2"/>
  <c r="D79" i="2" s="1"/>
  <c r="D89" i="2"/>
  <c r="D87" i="2" s="1"/>
  <c r="T102" i="2"/>
  <c r="T105" i="2"/>
  <c r="T128" i="2"/>
  <c r="C6" i="3"/>
  <c r="F78" i="2"/>
  <c r="H10" i="2"/>
  <c r="I27" i="7" l="1"/>
  <c r="I37" i="7" s="1"/>
  <c r="H97" i="2"/>
  <c r="B4" i="3"/>
  <c r="B16" i="3" s="1"/>
  <c r="B132" i="1"/>
  <c r="D3" i="5"/>
  <c r="L78" i="2"/>
  <c r="G97" i="2"/>
  <c r="G54" i="2"/>
  <c r="H34" i="2"/>
  <c r="H78" i="2"/>
  <c r="H132" i="2"/>
  <c r="H130" i="2" s="1"/>
  <c r="M97" i="2"/>
  <c r="L34" i="2"/>
  <c r="J24" i="2"/>
  <c r="F4" i="3"/>
  <c r="F16" i="3" s="1"/>
  <c r="F132" i="1"/>
  <c r="D4" i="3"/>
  <c r="D16" i="3" s="1"/>
  <c r="D132" i="1"/>
  <c r="C8" i="3"/>
  <c r="C132" i="1"/>
  <c r="H25" i="2"/>
  <c r="N10" i="2"/>
  <c r="D140" i="2"/>
  <c r="D139" i="2" s="1"/>
  <c r="T16" i="2"/>
  <c r="M10" i="2"/>
  <c r="U10" i="2"/>
  <c r="L107" i="2"/>
  <c r="T41" i="2"/>
  <c r="L41" i="2"/>
  <c r="L38" i="2" s="1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L70" i="2"/>
  <c r="D54" i="2"/>
  <c r="G24" i="2"/>
  <c r="I8" i="2"/>
  <c r="O97" i="2"/>
  <c r="H151" i="2"/>
  <c r="H38" i="2"/>
  <c r="L11" i="2"/>
  <c r="L10" i="2" s="1"/>
  <c r="N151" i="2"/>
  <c r="D71" i="2"/>
  <c r="L140" i="2"/>
  <c r="L139" i="2" s="1"/>
  <c r="D132" i="2"/>
  <c r="D130" i="2" s="1"/>
  <c r="L132" i="2"/>
  <c r="L130" i="2" s="1"/>
  <c r="W10" i="2"/>
  <c r="T11" i="2"/>
  <c r="V10" i="2"/>
  <c r="D122" i="2"/>
  <c r="D120" i="2" s="1"/>
  <c r="D107" i="2"/>
  <c r="D97" i="2" s="1"/>
  <c r="N24" i="2"/>
  <c r="J70" i="2"/>
  <c r="D74" i="2"/>
  <c r="O24" i="2"/>
  <c r="G151" i="2"/>
  <c r="L151" i="2"/>
  <c r="D151" i="2"/>
  <c r="T132" i="2"/>
  <c r="F70" i="2"/>
  <c r="F8" i="2" s="1"/>
  <c r="D34" i="2"/>
  <c r="K54" i="2"/>
  <c r="K8" i="2" s="1"/>
  <c r="L95" i="2"/>
  <c r="L93" i="2" s="1"/>
  <c r="M93" i="2"/>
  <c r="L114" i="2"/>
  <c r="N78" i="2"/>
  <c r="D4" i="7" l="1"/>
  <c r="D21" i="7" s="1"/>
  <c r="F3" i="5"/>
  <c r="D131" i="5"/>
  <c r="F131" i="5" s="1"/>
  <c r="H24" i="2"/>
  <c r="L24" i="2"/>
  <c r="J8" i="2"/>
  <c r="H8" i="2" s="1"/>
  <c r="T10" i="2"/>
  <c r="O8" i="2"/>
  <c r="D13" i="3" s="1"/>
  <c r="D14" i="3" s="1"/>
  <c r="D70" i="2"/>
  <c r="C10" i="3"/>
  <c r="C16" i="3"/>
  <c r="M8" i="2"/>
  <c r="D5" i="3" s="1"/>
  <c r="D6" i="3" s="1"/>
  <c r="L97" i="2"/>
  <c r="D24" i="2"/>
  <c r="G8" i="2"/>
  <c r="D8" i="2" s="1"/>
  <c r="N8" i="2"/>
  <c r="C13" i="3"/>
  <c r="B17" i="3"/>
  <c r="B18" i="3" s="1"/>
  <c r="B6" i="3"/>
  <c r="D16" i="7" l="1"/>
  <c r="L8" i="2"/>
  <c r="D9" i="3"/>
  <c r="D10" i="3" s="1"/>
  <c r="C17" i="3"/>
  <c r="C18" i="3" s="1"/>
  <c r="C14" i="3"/>
  <c r="D17" i="3" l="1"/>
  <c r="D18" i="3" s="1"/>
  <c r="K23" i="6" l="1"/>
  <c r="J23" i="6"/>
  <c r="I23" i="6"/>
  <c r="K22" i="6"/>
  <c r="J22" i="6"/>
  <c r="I22" i="6"/>
  <c r="K21" i="6"/>
  <c r="J21" i="6"/>
  <c r="I21" i="6"/>
  <c r="K20" i="6"/>
  <c r="J20" i="6"/>
  <c r="I20" i="6"/>
  <c r="K19" i="6"/>
  <c r="J19" i="6"/>
  <c r="I19" i="6"/>
  <c r="K18" i="6"/>
  <c r="J18" i="6"/>
  <c r="I18" i="6"/>
  <c r="J17" i="6"/>
  <c r="I17" i="6"/>
  <c r="K15" i="6"/>
  <c r="J15" i="6"/>
  <c r="I15" i="6"/>
  <c r="K14" i="6"/>
  <c r="J14" i="6"/>
  <c r="I14" i="6"/>
  <c r="K13" i="6"/>
  <c r="J13" i="6"/>
  <c r="I13" i="6"/>
  <c r="K12" i="6"/>
  <c r="J12" i="6"/>
  <c r="I12" i="6"/>
  <c r="H21" i="6" l="1"/>
  <c r="H13" i="6"/>
  <c r="H18" i="6"/>
  <c r="H22" i="6"/>
  <c r="H12" i="6"/>
  <c r="I11" i="6"/>
  <c r="I16" i="6"/>
  <c r="J11" i="6"/>
  <c r="H15" i="6"/>
  <c r="J16" i="6"/>
  <c r="H20" i="6"/>
  <c r="K11" i="6"/>
  <c r="H14" i="6"/>
  <c r="K17" i="6"/>
  <c r="K16" i="6" s="1"/>
  <c r="H19" i="6"/>
  <c r="H23" i="6"/>
  <c r="K10" i="6" l="1"/>
  <c r="J10" i="6"/>
  <c r="H11" i="6"/>
  <c r="H17" i="6"/>
  <c r="H16" i="6" s="1"/>
  <c r="I10" i="6"/>
  <c r="H10" i="6" l="1"/>
  <c r="G23" i="6" l="1"/>
  <c r="F23" i="6"/>
  <c r="E23" i="6"/>
  <c r="G22" i="6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G17" i="6"/>
  <c r="F17" i="6"/>
  <c r="E17" i="6"/>
  <c r="G15" i="6"/>
  <c r="F15" i="6"/>
  <c r="E15" i="6"/>
  <c r="G14" i="6"/>
  <c r="F14" i="6"/>
  <c r="E14" i="6"/>
  <c r="G13" i="6"/>
  <c r="F13" i="6"/>
  <c r="E13" i="6"/>
  <c r="G12" i="6"/>
  <c r="F12" i="6"/>
  <c r="E12" i="6"/>
  <c r="D13" i="6" l="1"/>
  <c r="D18" i="6"/>
  <c r="D22" i="6"/>
  <c r="F11" i="6"/>
  <c r="D15" i="6"/>
  <c r="F16" i="6"/>
  <c r="D20" i="6"/>
  <c r="D12" i="6"/>
  <c r="E11" i="6"/>
  <c r="E16" i="6"/>
  <c r="D17" i="6"/>
  <c r="D21" i="6"/>
  <c r="G11" i="6"/>
  <c r="D14" i="6"/>
  <c r="G16" i="6"/>
  <c r="D19" i="6"/>
  <c r="D23" i="6"/>
  <c r="D16" i="6" l="1"/>
  <c r="F10" i="6"/>
  <c r="G10" i="6"/>
  <c r="E10" i="6"/>
  <c r="D11" i="6"/>
  <c r="D10" i="6" l="1"/>
  <c r="U126" i="2" l="1"/>
  <c r="T126" i="2" l="1"/>
  <c r="U115" i="2" l="1"/>
  <c r="U114" i="2" l="1"/>
  <c r="T115" i="2"/>
  <c r="T114" i="2" s="1"/>
  <c r="U110" i="2"/>
  <c r="U101" i="2"/>
  <c r="T110" i="2" l="1"/>
  <c r="T107" i="2" s="1"/>
  <c r="U107" i="2"/>
  <c r="U99" i="2"/>
  <c r="T101" i="2"/>
  <c r="T99" i="2" s="1"/>
  <c r="U178" i="2" l="1"/>
  <c r="T178" i="2" s="1"/>
  <c r="R171" i="6" l="1"/>
  <c r="S171" i="6"/>
  <c r="Q171" i="6"/>
  <c r="N171" i="6"/>
  <c r="O171" i="6"/>
  <c r="M171" i="6"/>
  <c r="J171" i="6"/>
  <c r="K171" i="6"/>
  <c r="I171" i="6"/>
  <c r="F171" i="6"/>
  <c r="G171" i="6"/>
  <c r="E171" i="6"/>
  <c r="R170" i="6"/>
  <c r="S170" i="6"/>
  <c r="Q170" i="6"/>
  <c r="N170" i="6"/>
  <c r="O170" i="6"/>
  <c r="M170" i="6"/>
  <c r="J170" i="6"/>
  <c r="K170" i="6"/>
  <c r="I170" i="6"/>
  <c r="F170" i="6"/>
  <c r="G170" i="6"/>
  <c r="E170" i="6"/>
  <c r="S165" i="6"/>
  <c r="Q165" i="6"/>
  <c r="N165" i="6"/>
  <c r="O165" i="6"/>
  <c r="J165" i="6"/>
  <c r="K165" i="6"/>
  <c r="I165" i="6"/>
  <c r="F165" i="6"/>
  <c r="G165" i="6"/>
  <c r="E165" i="6"/>
  <c r="R161" i="6"/>
  <c r="S161" i="6"/>
  <c r="Q161" i="6"/>
  <c r="R163" i="6"/>
  <c r="S163" i="6"/>
  <c r="Q163" i="6"/>
  <c r="N163" i="6"/>
  <c r="O163" i="6"/>
  <c r="M163" i="6"/>
  <c r="G163" i="6"/>
  <c r="F163" i="6"/>
  <c r="E163" i="6"/>
  <c r="J161" i="6"/>
  <c r="K161" i="6"/>
  <c r="I161" i="6"/>
  <c r="F161" i="6"/>
  <c r="G161" i="6"/>
  <c r="E161" i="6"/>
  <c r="N154" i="6"/>
  <c r="O154" i="6"/>
  <c r="M154" i="6"/>
  <c r="F154" i="6"/>
  <c r="G154" i="6"/>
  <c r="E154" i="6"/>
  <c r="D170" i="6" l="1"/>
  <c r="L163" i="6"/>
  <c r="D171" i="6"/>
  <c r="D165" i="6"/>
  <c r="P170" i="6"/>
  <c r="P171" i="6"/>
  <c r="D161" i="6"/>
  <c r="V153" i="2"/>
  <c r="J154" i="6"/>
  <c r="D163" i="6"/>
  <c r="H165" i="6"/>
  <c r="L154" i="6"/>
  <c r="U164" i="2"/>
  <c r="I163" i="6"/>
  <c r="U153" i="2"/>
  <c r="I154" i="6"/>
  <c r="V164" i="2"/>
  <c r="J163" i="6"/>
  <c r="P161" i="6"/>
  <c r="L170" i="6"/>
  <c r="L171" i="6"/>
  <c r="D154" i="6"/>
  <c r="W153" i="2"/>
  <c r="K154" i="6"/>
  <c r="H161" i="6"/>
  <c r="W164" i="2"/>
  <c r="K163" i="6"/>
  <c r="P163" i="6"/>
  <c r="H170" i="6"/>
  <c r="H171" i="6"/>
  <c r="R164" i="6"/>
  <c r="S164" i="6"/>
  <c r="Q164" i="6"/>
  <c r="N164" i="6"/>
  <c r="O164" i="6"/>
  <c r="M164" i="6"/>
  <c r="J164" i="6"/>
  <c r="K164" i="6"/>
  <c r="I164" i="6"/>
  <c r="F164" i="6"/>
  <c r="G164" i="6"/>
  <c r="E164" i="6"/>
  <c r="R159" i="6"/>
  <c r="S159" i="6"/>
  <c r="Q159" i="6"/>
  <c r="N159" i="6"/>
  <c r="O159" i="6"/>
  <c r="M159" i="6"/>
  <c r="F159" i="6"/>
  <c r="G159" i="6"/>
  <c r="E159" i="6"/>
  <c r="R166" i="6"/>
  <c r="S166" i="6"/>
  <c r="Q166" i="6"/>
  <c r="N166" i="6"/>
  <c r="O166" i="6"/>
  <c r="M166" i="6"/>
  <c r="G166" i="6"/>
  <c r="F166" i="6"/>
  <c r="E166" i="6"/>
  <c r="G162" i="6" l="1"/>
  <c r="S162" i="6"/>
  <c r="O162" i="6"/>
  <c r="D166" i="6"/>
  <c r="D159" i="6"/>
  <c r="D164" i="6"/>
  <c r="N162" i="6"/>
  <c r="F162" i="6"/>
  <c r="P159" i="6"/>
  <c r="P164" i="6"/>
  <c r="W170" i="2"/>
  <c r="K166" i="6"/>
  <c r="K162" i="6" s="1"/>
  <c r="W158" i="2"/>
  <c r="K159" i="6"/>
  <c r="T153" i="2"/>
  <c r="H163" i="6"/>
  <c r="V170" i="2"/>
  <c r="J166" i="6"/>
  <c r="V158" i="2"/>
  <c r="J159" i="6"/>
  <c r="T164" i="2"/>
  <c r="L166" i="6"/>
  <c r="L159" i="6"/>
  <c r="L164" i="6"/>
  <c r="E162" i="6"/>
  <c r="U170" i="2"/>
  <c r="I166" i="6"/>
  <c r="I162" i="6" s="1"/>
  <c r="P166" i="6"/>
  <c r="U158" i="2"/>
  <c r="I159" i="6"/>
  <c r="H164" i="6"/>
  <c r="Q162" i="6"/>
  <c r="H154" i="6"/>
  <c r="F44" i="6"/>
  <c r="G44" i="6"/>
  <c r="M44" i="6"/>
  <c r="N44" i="6"/>
  <c r="O44" i="6"/>
  <c r="Q44" i="6"/>
  <c r="R44" i="6"/>
  <c r="S44" i="6"/>
  <c r="E44" i="6"/>
  <c r="F43" i="6"/>
  <c r="G43" i="6"/>
  <c r="I43" i="6"/>
  <c r="J43" i="6"/>
  <c r="K43" i="6"/>
  <c r="M43" i="6"/>
  <c r="N43" i="6"/>
  <c r="O43" i="6"/>
  <c r="Q43" i="6"/>
  <c r="R43" i="6"/>
  <c r="S43" i="6"/>
  <c r="E43" i="6"/>
  <c r="F40" i="6"/>
  <c r="G40" i="6"/>
  <c r="I40" i="6"/>
  <c r="J40" i="6"/>
  <c r="K40" i="6"/>
  <c r="M40" i="6"/>
  <c r="N40" i="6"/>
  <c r="O40" i="6"/>
  <c r="Q40" i="6"/>
  <c r="R40" i="6"/>
  <c r="S40" i="6"/>
  <c r="E40" i="6"/>
  <c r="M37" i="6"/>
  <c r="N37" i="6"/>
  <c r="O37" i="6"/>
  <c r="Q37" i="6"/>
  <c r="R37" i="6"/>
  <c r="S37" i="6"/>
  <c r="F37" i="6"/>
  <c r="G37" i="6"/>
  <c r="E37" i="6"/>
  <c r="M36" i="6"/>
  <c r="R27" i="6"/>
  <c r="S27" i="6"/>
  <c r="Q27" i="6"/>
  <c r="N27" i="6"/>
  <c r="O27" i="6"/>
  <c r="M27" i="6"/>
  <c r="F27" i="6"/>
  <c r="G27" i="6"/>
  <c r="E27" i="6"/>
  <c r="R14" i="6"/>
  <c r="S14" i="6"/>
  <c r="Q14" i="6"/>
  <c r="N14" i="6"/>
  <c r="O14" i="6"/>
  <c r="M14" i="6"/>
  <c r="S12" i="6"/>
  <c r="R12" i="6"/>
  <c r="Q12" i="6"/>
  <c r="O12" i="6"/>
  <c r="N12" i="6"/>
  <c r="M12" i="6"/>
  <c r="L27" i="6" l="1"/>
  <c r="T170" i="2"/>
  <c r="D162" i="6"/>
  <c r="P40" i="6"/>
  <c r="P44" i="6"/>
  <c r="H159" i="6"/>
  <c r="P27" i="6"/>
  <c r="D37" i="6"/>
  <c r="H166" i="6"/>
  <c r="H162" i="6" s="1"/>
  <c r="T158" i="2"/>
  <c r="J162" i="6"/>
  <c r="W40" i="2"/>
  <c r="K44" i="6"/>
  <c r="D40" i="6"/>
  <c r="D43" i="6"/>
  <c r="D44" i="6"/>
  <c r="V40" i="2"/>
  <c r="J44" i="6"/>
  <c r="H40" i="6"/>
  <c r="P43" i="6"/>
  <c r="H43" i="6"/>
  <c r="U40" i="2"/>
  <c r="I44" i="6"/>
  <c r="L40" i="6"/>
  <c r="L43" i="6"/>
  <c r="L44" i="6"/>
  <c r="V27" i="2"/>
  <c r="J27" i="6"/>
  <c r="D27" i="6"/>
  <c r="W27" i="2"/>
  <c r="K27" i="6"/>
  <c r="U36" i="2"/>
  <c r="I37" i="6"/>
  <c r="V36" i="2"/>
  <c r="J37" i="6"/>
  <c r="L37" i="6"/>
  <c r="U27" i="2"/>
  <c r="I27" i="6"/>
  <c r="P37" i="6"/>
  <c r="W36" i="2"/>
  <c r="K37" i="6"/>
  <c r="P14" i="6"/>
  <c r="P12" i="6"/>
  <c r="L14" i="6"/>
  <c r="L12" i="6"/>
  <c r="H44" i="6" l="1"/>
  <c r="T40" i="2"/>
  <c r="T27" i="2"/>
  <c r="T36" i="2"/>
  <c r="H37" i="6"/>
  <c r="H27" i="6"/>
  <c r="N147" i="6" l="1"/>
  <c r="M147" i="6"/>
  <c r="M130" i="6" l="1"/>
  <c r="N21" i="6" l="1"/>
  <c r="O21" i="6"/>
  <c r="M21" i="6"/>
  <c r="L21" i="6" l="1"/>
  <c r="R179" i="6"/>
  <c r="R178" i="6" s="1"/>
  <c r="S179" i="6"/>
  <c r="S178" i="6" s="1"/>
  <c r="Q179" i="6"/>
  <c r="R177" i="6"/>
  <c r="S177" i="6"/>
  <c r="Q177" i="6"/>
  <c r="R176" i="6"/>
  <c r="S176" i="6"/>
  <c r="Q176" i="6"/>
  <c r="R175" i="6"/>
  <c r="S175" i="6"/>
  <c r="Q175" i="6"/>
  <c r="R174" i="6"/>
  <c r="R173" i="6" s="1"/>
  <c r="Q174" i="6"/>
  <c r="R172" i="6"/>
  <c r="S172" i="6"/>
  <c r="Q172" i="6"/>
  <c r="R169" i="6"/>
  <c r="S169" i="6"/>
  <c r="Q169" i="6"/>
  <c r="R168" i="6"/>
  <c r="S168" i="6"/>
  <c r="R160" i="6"/>
  <c r="S160" i="6"/>
  <c r="Q160" i="6"/>
  <c r="R158" i="6"/>
  <c r="S158" i="6"/>
  <c r="Q158" i="6"/>
  <c r="R156" i="6"/>
  <c r="S156" i="6"/>
  <c r="Q156" i="6"/>
  <c r="R154" i="6"/>
  <c r="S154" i="6"/>
  <c r="Q154" i="6"/>
  <c r="R151" i="6"/>
  <c r="S151" i="6"/>
  <c r="Q151" i="6"/>
  <c r="R150" i="6"/>
  <c r="S150" i="6"/>
  <c r="Q150" i="6"/>
  <c r="R149" i="6"/>
  <c r="S149" i="6"/>
  <c r="Q149" i="6"/>
  <c r="R148" i="6"/>
  <c r="S148" i="6"/>
  <c r="Q148" i="6"/>
  <c r="R147" i="6"/>
  <c r="S147" i="6"/>
  <c r="Q147" i="6"/>
  <c r="S146" i="6"/>
  <c r="R146" i="6"/>
  <c r="Q146" i="6"/>
  <c r="R145" i="6"/>
  <c r="S145" i="6"/>
  <c r="Q145" i="6"/>
  <c r="R144" i="6"/>
  <c r="S144" i="6"/>
  <c r="Q144" i="6"/>
  <c r="R143" i="6"/>
  <c r="S143" i="6"/>
  <c r="Q143" i="6"/>
  <c r="R142" i="6"/>
  <c r="S142" i="6"/>
  <c r="Q142" i="6"/>
  <c r="R139" i="6"/>
  <c r="S139" i="6"/>
  <c r="Q139" i="6"/>
  <c r="R138" i="6"/>
  <c r="S138" i="6"/>
  <c r="Q138" i="6"/>
  <c r="R137" i="6"/>
  <c r="S137" i="6"/>
  <c r="Q137" i="6"/>
  <c r="R136" i="6"/>
  <c r="S136" i="6"/>
  <c r="Q136" i="6"/>
  <c r="R135" i="6"/>
  <c r="S135" i="6"/>
  <c r="Q135" i="6"/>
  <c r="R134" i="6"/>
  <c r="S134" i="6"/>
  <c r="Q134" i="6"/>
  <c r="R132" i="6"/>
  <c r="S132" i="6"/>
  <c r="Q132" i="6"/>
  <c r="R130" i="6"/>
  <c r="S130" i="6"/>
  <c r="Q130" i="6"/>
  <c r="R129" i="6"/>
  <c r="S129" i="6"/>
  <c r="Q129" i="6"/>
  <c r="R128" i="6"/>
  <c r="S128" i="6"/>
  <c r="Q128" i="6"/>
  <c r="R127" i="6"/>
  <c r="S127" i="6"/>
  <c r="Q127" i="6"/>
  <c r="R126" i="6"/>
  <c r="S126" i="6"/>
  <c r="Q126" i="6"/>
  <c r="R125" i="6"/>
  <c r="S125" i="6"/>
  <c r="Q125" i="6"/>
  <c r="S124" i="6"/>
  <c r="R124" i="6"/>
  <c r="Q124" i="6"/>
  <c r="R122" i="6"/>
  <c r="S122" i="6"/>
  <c r="Q122" i="6"/>
  <c r="R120" i="6"/>
  <c r="S120" i="6"/>
  <c r="Q120" i="6"/>
  <c r="R118" i="6"/>
  <c r="S118" i="6"/>
  <c r="Q118" i="6"/>
  <c r="R114" i="6"/>
  <c r="S114" i="6"/>
  <c r="Q114" i="6"/>
  <c r="R111" i="6"/>
  <c r="S111" i="6"/>
  <c r="Q111" i="6"/>
  <c r="R105" i="6"/>
  <c r="S105" i="6"/>
  <c r="Q105" i="6"/>
  <c r="R102" i="6"/>
  <c r="S102" i="6"/>
  <c r="Q102" i="6"/>
  <c r="R98" i="6"/>
  <c r="S98" i="6"/>
  <c r="Q98" i="6"/>
  <c r="F105" i="6"/>
  <c r="G105" i="6"/>
  <c r="E105" i="6"/>
  <c r="S96" i="6"/>
  <c r="S95" i="6" s="1"/>
  <c r="S94" i="6"/>
  <c r="Q94" i="6"/>
  <c r="N92" i="6"/>
  <c r="O92" i="6"/>
  <c r="M92" i="6"/>
  <c r="J92" i="6"/>
  <c r="K92" i="6"/>
  <c r="I92" i="6"/>
  <c r="R92" i="6"/>
  <c r="S92" i="6"/>
  <c r="Q92" i="6"/>
  <c r="R91" i="6"/>
  <c r="S91" i="6"/>
  <c r="Q91" i="6"/>
  <c r="R89" i="6"/>
  <c r="S89" i="6"/>
  <c r="Q89" i="6"/>
  <c r="R88" i="6"/>
  <c r="S88" i="6"/>
  <c r="Q88" i="6"/>
  <c r="R86" i="6"/>
  <c r="S86" i="6"/>
  <c r="Q86" i="6"/>
  <c r="R85" i="6"/>
  <c r="S85" i="6"/>
  <c r="Q85" i="6"/>
  <c r="R84" i="6"/>
  <c r="S84" i="6"/>
  <c r="Q84" i="6"/>
  <c r="R83" i="6"/>
  <c r="S83" i="6"/>
  <c r="Q83" i="6"/>
  <c r="R82" i="6"/>
  <c r="S82" i="6"/>
  <c r="Q82" i="6"/>
  <c r="R81" i="6"/>
  <c r="S81" i="6"/>
  <c r="Q81" i="6"/>
  <c r="R80" i="6"/>
  <c r="S80" i="6"/>
  <c r="Q80" i="6"/>
  <c r="R77" i="6"/>
  <c r="S77" i="6"/>
  <c r="Q77" i="6"/>
  <c r="R76" i="6"/>
  <c r="S76" i="6"/>
  <c r="R75" i="6"/>
  <c r="S75" i="6"/>
  <c r="R73" i="6"/>
  <c r="S73" i="6"/>
  <c r="R72" i="6"/>
  <c r="S72" i="6"/>
  <c r="M63" i="6"/>
  <c r="K63" i="6"/>
  <c r="I63" i="6"/>
  <c r="R69" i="6"/>
  <c r="S69" i="6"/>
  <c r="Q69" i="6"/>
  <c r="R68" i="6"/>
  <c r="S68" i="6"/>
  <c r="Q68" i="6"/>
  <c r="R66" i="6"/>
  <c r="S66" i="6"/>
  <c r="Q66" i="6"/>
  <c r="R65" i="6"/>
  <c r="S65" i="6"/>
  <c r="Q65" i="6"/>
  <c r="R64" i="6"/>
  <c r="S64" i="6"/>
  <c r="Q64" i="6"/>
  <c r="R63" i="6"/>
  <c r="S63" i="6"/>
  <c r="Q63" i="6"/>
  <c r="R61" i="6"/>
  <c r="S61" i="6"/>
  <c r="Q61" i="6"/>
  <c r="R60" i="6"/>
  <c r="S60" i="6"/>
  <c r="Q60" i="6"/>
  <c r="R59" i="6"/>
  <c r="S59" i="6"/>
  <c r="Q59" i="6"/>
  <c r="R58" i="6"/>
  <c r="S58" i="6"/>
  <c r="Q58" i="6"/>
  <c r="R57" i="6"/>
  <c r="S57" i="6"/>
  <c r="Q57" i="6"/>
  <c r="R56" i="6"/>
  <c r="S56" i="6"/>
  <c r="Q56" i="6"/>
  <c r="Q51" i="6"/>
  <c r="R52" i="6"/>
  <c r="S52" i="6"/>
  <c r="Q52" i="6"/>
  <c r="R51" i="6"/>
  <c r="S51" i="6"/>
  <c r="S49" i="6"/>
  <c r="R49" i="6"/>
  <c r="Q49" i="6"/>
  <c r="R45" i="6"/>
  <c r="S45" i="6"/>
  <c r="Q45" i="6"/>
  <c r="R42" i="6"/>
  <c r="S42" i="6"/>
  <c r="Q42" i="6"/>
  <c r="R47" i="6"/>
  <c r="S47" i="6"/>
  <c r="Q47" i="6"/>
  <c r="R46" i="6"/>
  <c r="S46" i="6"/>
  <c r="Q46" i="6"/>
  <c r="R39" i="6"/>
  <c r="S39" i="6"/>
  <c r="Q39" i="6"/>
  <c r="P114" i="6" l="1"/>
  <c r="P138" i="6"/>
  <c r="R157" i="6"/>
  <c r="R141" i="6"/>
  <c r="R140" i="6" s="1"/>
  <c r="P144" i="6"/>
  <c r="P148" i="6"/>
  <c r="P160" i="6"/>
  <c r="S55" i="6"/>
  <c r="P59" i="6"/>
  <c r="P64" i="6"/>
  <c r="P69" i="6"/>
  <c r="P81" i="6"/>
  <c r="P85" i="6"/>
  <c r="R87" i="6"/>
  <c r="P176" i="6"/>
  <c r="P58" i="6"/>
  <c r="P84" i="6"/>
  <c r="P89" i="6"/>
  <c r="L92" i="6"/>
  <c r="R108" i="6"/>
  <c r="P169" i="6"/>
  <c r="P175" i="6"/>
  <c r="P47" i="6"/>
  <c r="S41" i="6"/>
  <c r="S38" i="6" s="1"/>
  <c r="S50" i="6"/>
  <c r="S48" i="6" s="1"/>
  <c r="S93" i="6"/>
  <c r="P46" i="6"/>
  <c r="P49" i="6"/>
  <c r="S123" i="6"/>
  <c r="S121" i="6" s="1"/>
  <c r="P126" i="6"/>
  <c r="P130" i="6"/>
  <c r="P150" i="6"/>
  <c r="P125" i="6"/>
  <c r="P129" i="6"/>
  <c r="P135" i="6"/>
  <c r="P139" i="6"/>
  <c r="P179" i="6"/>
  <c r="P178" i="6" s="1"/>
  <c r="Q178" i="6"/>
  <c r="P177" i="6"/>
  <c r="Q153" i="6"/>
  <c r="P154" i="6"/>
  <c r="S153" i="6"/>
  <c r="Q168" i="6"/>
  <c r="R153" i="6"/>
  <c r="Q157" i="6"/>
  <c r="P158" i="6"/>
  <c r="S167" i="6"/>
  <c r="Q173" i="6"/>
  <c r="P156" i="6"/>
  <c r="S157" i="6"/>
  <c r="R167" i="6"/>
  <c r="P172" i="6"/>
  <c r="S174" i="6"/>
  <c r="S173" i="6" s="1"/>
  <c r="P143" i="6"/>
  <c r="P147" i="6"/>
  <c r="P151" i="6"/>
  <c r="Q141" i="6"/>
  <c r="Q140" i="6" s="1"/>
  <c r="P142" i="6"/>
  <c r="P146" i="6"/>
  <c r="S141" i="6"/>
  <c r="S140" i="6" s="1"/>
  <c r="P145" i="6"/>
  <c r="P149" i="6"/>
  <c r="P134" i="6"/>
  <c r="Q133" i="6"/>
  <c r="Q131" i="6" s="1"/>
  <c r="P132" i="6"/>
  <c r="S133" i="6"/>
  <c r="S131" i="6" s="1"/>
  <c r="P137" i="6"/>
  <c r="R133" i="6"/>
  <c r="R131" i="6" s="1"/>
  <c r="P136" i="6"/>
  <c r="P124" i="6"/>
  <c r="Q123" i="6"/>
  <c r="Q121" i="6" s="1"/>
  <c r="P128" i="6"/>
  <c r="P122" i="6"/>
  <c r="R123" i="6"/>
  <c r="R121" i="6" s="1"/>
  <c r="P127" i="6"/>
  <c r="Q99" i="6"/>
  <c r="P102" i="6"/>
  <c r="P98" i="6"/>
  <c r="S99" i="6"/>
  <c r="D105" i="6"/>
  <c r="R99" i="6"/>
  <c r="Q108" i="6"/>
  <c r="P111" i="6"/>
  <c r="P120" i="6"/>
  <c r="P105" i="6"/>
  <c r="S108" i="6"/>
  <c r="P118" i="6"/>
  <c r="Q96" i="6"/>
  <c r="R94" i="6"/>
  <c r="P94" i="6" s="1"/>
  <c r="R96" i="6"/>
  <c r="R95" i="6" s="1"/>
  <c r="Q90" i="6"/>
  <c r="P91" i="6"/>
  <c r="Q79" i="6"/>
  <c r="P80" i="6"/>
  <c r="S90" i="6"/>
  <c r="S79" i="6"/>
  <c r="P83" i="6"/>
  <c r="Q87" i="6"/>
  <c r="P88" i="6"/>
  <c r="R90" i="6"/>
  <c r="H92" i="6"/>
  <c r="R79" i="6"/>
  <c r="P82" i="6"/>
  <c r="P86" i="6"/>
  <c r="S87" i="6"/>
  <c r="P92" i="6"/>
  <c r="R71" i="6"/>
  <c r="S74" i="6"/>
  <c r="R74" i="6"/>
  <c r="P77" i="6"/>
  <c r="S71" i="6"/>
  <c r="R55" i="6"/>
  <c r="P63" i="6"/>
  <c r="Q62" i="6"/>
  <c r="P68" i="6"/>
  <c r="Q67" i="6"/>
  <c r="P57" i="6"/>
  <c r="P61" i="6"/>
  <c r="S62" i="6"/>
  <c r="P66" i="6"/>
  <c r="S67" i="6"/>
  <c r="P56" i="6"/>
  <c r="Q55" i="6"/>
  <c r="P60" i="6"/>
  <c r="R62" i="6"/>
  <c r="P65" i="6"/>
  <c r="R67" i="6"/>
  <c r="R50" i="6"/>
  <c r="R48" i="6" s="1"/>
  <c r="P51" i="6"/>
  <c r="Q50" i="6"/>
  <c r="Q48" i="6" s="1"/>
  <c r="P52" i="6"/>
  <c r="R41" i="6"/>
  <c r="R38" i="6" s="1"/>
  <c r="P39" i="6"/>
  <c r="P45" i="6"/>
  <c r="P42" i="6"/>
  <c r="Q41" i="6"/>
  <c r="Q38" i="6" s="1"/>
  <c r="P108" i="6" l="1"/>
  <c r="R97" i="6"/>
  <c r="P157" i="6"/>
  <c r="P50" i="6"/>
  <c r="P48" i="6" s="1"/>
  <c r="P87" i="6"/>
  <c r="S97" i="6"/>
  <c r="P133" i="6"/>
  <c r="P131" i="6" s="1"/>
  <c r="P41" i="6"/>
  <c r="P38" i="6" s="1"/>
  <c r="S54" i="6"/>
  <c r="P67" i="6"/>
  <c r="Q54" i="6"/>
  <c r="R78" i="6"/>
  <c r="P123" i="6"/>
  <c r="P121" i="6" s="1"/>
  <c r="P55" i="6"/>
  <c r="S70" i="6"/>
  <c r="Q97" i="6"/>
  <c r="Q167" i="6"/>
  <c r="Q152" i="6" s="1"/>
  <c r="P168" i="6"/>
  <c r="P167" i="6" s="1"/>
  <c r="P153" i="6"/>
  <c r="P174" i="6"/>
  <c r="P173" i="6" s="1"/>
  <c r="S152" i="6"/>
  <c r="P141" i="6"/>
  <c r="P140" i="6" s="1"/>
  <c r="P99" i="6"/>
  <c r="P96" i="6"/>
  <c r="P95" i="6" s="1"/>
  <c r="P93" i="6" s="1"/>
  <c r="Q95" i="6"/>
  <c r="Q93" i="6" s="1"/>
  <c r="R93" i="6"/>
  <c r="P79" i="6"/>
  <c r="Q78" i="6"/>
  <c r="S78" i="6"/>
  <c r="P90" i="6"/>
  <c r="R70" i="6"/>
  <c r="P62" i="6"/>
  <c r="R54" i="6"/>
  <c r="P97" i="6" l="1"/>
  <c r="P78" i="6"/>
  <c r="P54" i="6"/>
  <c r="I36" i="6"/>
  <c r="J36" i="6"/>
  <c r="K36" i="6"/>
  <c r="N36" i="6"/>
  <c r="O36" i="6"/>
  <c r="Q36" i="6"/>
  <c r="R36" i="6"/>
  <c r="S36" i="6"/>
  <c r="I35" i="6"/>
  <c r="J35" i="6"/>
  <c r="J34" i="6" s="1"/>
  <c r="K35" i="6"/>
  <c r="M35" i="6"/>
  <c r="N35" i="6"/>
  <c r="O35" i="6"/>
  <c r="Q35" i="6"/>
  <c r="R35" i="6"/>
  <c r="S35" i="6"/>
  <c r="I33" i="6"/>
  <c r="J33" i="6"/>
  <c r="K33" i="6"/>
  <c r="M33" i="6"/>
  <c r="N33" i="6"/>
  <c r="O33" i="6"/>
  <c r="Q33" i="6"/>
  <c r="R33" i="6"/>
  <c r="S33" i="6"/>
  <c r="I32" i="6"/>
  <c r="J32" i="6"/>
  <c r="K32" i="6"/>
  <c r="M32" i="6"/>
  <c r="N32" i="6"/>
  <c r="O32" i="6"/>
  <c r="Q32" i="6"/>
  <c r="R32" i="6"/>
  <c r="S32" i="6"/>
  <c r="I31" i="6"/>
  <c r="J31" i="6"/>
  <c r="K31" i="6"/>
  <c r="M31" i="6"/>
  <c r="N31" i="6"/>
  <c r="O31" i="6"/>
  <c r="Q31" i="6"/>
  <c r="R31" i="6"/>
  <c r="S31" i="6"/>
  <c r="F33" i="6"/>
  <c r="G33" i="6"/>
  <c r="F32" i="6"/>
  <c r="G32" i="6"/>
  <c r="F31" i="6"/>
  <c r="G31" i="6"/>
  <c r="I30" i="6"/>
  <c r="J30" i="6"/>
  <c r="K30" i="6"/>
  <c r="M30" i="6"/>
  <c r="N30" i="6"/>
  <c r="O30" i="6"/>
  <c r="Q30" i="6"/>
  <c r="R30" i="6"/>
  <c r="S30" i="6"/>
  <c r="I29" i="6"/>
  <c r="J29" i="6"/>
  <c r="K29" i="6"/>
  <c r="M29" i="6"/>
  <c r="N29" i="6"/>
  <c r="O29" i="6"/>
  <c r="Q29" i="6"/>
  <c r="R29" i="6"/>
  <c r="S29" i="6"/>
  <c r="M28" i="6"/>
  <c r="N28" i="6"/>
  <c r="O28" i="6"/>
  <c r="Q28" i="6"/>
  <c r="R28" i="6"/>
  <c r="S28" i="6"/>
  <c r="M26" i="6"/>
  <c r="N26" i="6"/>
  <c r="O26" i="6"/>
  <c r="Q26" i="6"/>
  <c r="R26" i="6"/>
  <c r="S26" i="6"/>
  <c r="F36" i="6"/>
  <c r="G36" i="6"/>
  <c r="E36" i="6"/>
  <c r="F35" i="6"/>
  <c r="G35" i="6"/>
  <c r="E35" i="6"/>
  <c r="E33" i="6"/>
  <c r="E32" i="6"/>
  <c r="E31" i="6"/>
  <c r="F30" i="6"/>
  <c r="G30" i="6"/>
  <c r="E30" i="6"/>
  <c r="F29" i="6"/>
  <c r="G29" i="6"/>
  <c r="E29" i="6"/>
  <c r="F28" i="6"/>
  <c r="G28" i="6"/>
  <c r="E28" i="6"/>
  <c r="F26" i="6"/>
  <c r="G26" i="6"/>
  <c r="E26" i="6"/>
  <c r="R34" i="6" l="1"/>
  <c r="O34" i="6"/>
  <c r="G34" i="6"/>
  <c r="G25" i="6"/>
  <c r="D30" i="6"/>
  <c r="D32" i="6"/>
  <c r="F34" i="6"/>
  <c r="S25" i="6"/>
  <c r="N25" i="6"/>
  <c r="P29" i="6"/>
  <c r="L30" i="6"/>
  <c r="P31" i="6"/>
  <c r="L32" i="6"/>
  <c r="H33" i="6"/>
  <c r="P36" i="6"/>
  <c r="D29" i="6"/>
  <c r="D36" i="6"/>
  <c r="S34" i="6"/>
  <c r="N34" i="6"/>
  <c r="U26" i="2"/>
  <c r="I26" i="6"/>
  <c r="V28" i="2"/>
  <c r="J28" i="6"/>
  <c r="F25" i="6"/>
  <c r="D33" i="6"/>
  <c r="M25" i="6"/>
  <c r="L26" i="6"/>
  <c r="U28" i="2"/>
  <c r="I28" i="6"/>
  <c r="P32" i="6"/>
  <c r="L33" i="6"/>
  <c r="I34" i="6"/>
  <c r="H35" i="6"/>
  <c r="H36" i="6"/>
  <c r="E25" i="6"/>
  <c r="D26" i="6"/>
  <c r="D28" i="6"/>
  <c r="D31" i="6"/>
  <c r="O25" i="6"/>
  <c r="V26" i="2"/>
  <c r="J26" i="6"/>
  <c r="P28" i="6"/>
  <c r="W28" i="2"/>
  <c r="K28" i="6"/>
  <c r="R25" i="6"/>
  <c r="R24" i="6" s="1"/>
  <c r="L29" i="6"/>
  <c r="P30" i="6"/>
  <c r="H30" i="6"/>
  <c r="L31" i="6"/>
  <c r="H32" i="6"/>
  <c r="P35" i="6"/>
  <c r="P34" i="6" s="1"/>
  <c r="Q34" i="6"/>
  <c r="K34" i="6"/>
  <c r="D35" i="6"/>
  <c r="E34" i="6"/>
  <c r="P26" i="6"/>
  <c r="Q25" i="6"/>
  <c r="W26" i="2"/>
  <c r="K26" i="6"/>
  <c r="L28" i="6"/>
  <c r="H29" i="6"/>
  <c r="H31" i="6"/>
  <c r="P33" i="6"/>
  <c r="M34" i="6"/>
  <c r="L35" i="6"/>
  <c r="L36" i="6"/>
  <c r="U35" i="2"/>
  <c r="V35" i="2"/>
  <c r="V34" i="2" s="1"/>
  <c r="W35" i="2"/>
  <c r="W34" i="2" s="1"/>
  <c r="R23" i="6"/>
  <c r="S23" i="6"/>
  <c r="Q23" i="6"/>
  <c r="R22" i="6"/>
  <c r="S22" i="6"/>
  <c r="Q22" i="6"/>
  <c r="R21" i="6"/>
  <c r="S21" i="6"/>
  <c r="Q21" i="6"/>
  <c r="R20" i="6"/>
  <c r="S20" i="6"/>
  <c r="Q20" i="6"/>
  <c r="R19" i="6"/>
  <c r="S19" i="6"/>
  <c r="Q19" i="6"/>
  <c r="R18" i="6"/>
  <c r="S18" i="6"/>
  <c r="Q18" i="6"/>
  <c r="R17" i="6"/>
  <c r="S17" i="6"/>
  <c r="Q17" i="6"/>
  <c r="R15" i="6"/>
  <c r="S15" i="6"/>
  <c r="Q15" i="6"/>
  <c r="R13" i="6"/>
  <c r="S13" i="6"/>
  <c r="Q13" i="6"/>
  <c r="N24" i="6" l="1"/>
  <c r="F24" i="6"/>
  <c r="G24" i="6"/>
  <c r="W25" i="2"/>
  <c r="W24" i="2" s="1"/>
  <c r="O24" i="6"/>
  <c r="D34" i="6"/>
  <c r="M24" i="6"/>
  <c r="P18" i="6"/>
  <c r="P22" i="6"/>
  <c r="P25" i="6"/>
  <c r="P24" i="6" s="1"/>
  <c r="S24" i="6"/>
  <c r="R16" i="6"/>
  <c r="P19" i="6"/>
  <c r="P23" i="6"/>
  <c r="T35" i="2"/>
  <c r="T34" i="2" s="1"/>
  <c r="U34" i="2"/>
  <c r="L34" i="6"/>
  <c r="J25" i="6"/>
  <c r="J24" i="6" s="1"/>
  <c r="H34" i="6"/>
  <c r="H28" i="6"/>
  <c r="Q24" i="6"/>
  <c r="V25" i="2"/>
  <c r="V24" i="2" s="1"/>
  <c r="D25" i="6"/>
  <c r="T28" i="2"/>
  <c r="I25" i="6"/>
  <c r="I24" i="6" s="1"/>
  <c r="H26" i="6"/>
  <c r="K25" i="6"/>
  <c r="K24" i="6" s="1"/>
  <c r="E24" i="6"/>
  <c r="L25" i="6"/>
  <c r="U25" i="2"/>
  <c r="T26" i="2"/>
  <c r="P13" i="6"/>
  <c r="Q11" i="6"/>
  <c r="S11" i="6"/>
  <c r="R11" i="6"/>
  <c r="Q16" i="6"/>
  <c r="P17" i="6"/>
  <c r="P21" i="6"/>
  <c r="P15" i="6"/>
  <c r="S16" i="6"/>
  <c r="P20" i="6"/>
  <c r="D24" i="6" l="1"/>
  <c r="R10" i="6"/>
  <c r="T25" i="2"/>
  <c r="T24" i="2" s="1"/>
  <c r="P16" i="6"/>
  <c r="L24" i="6"/>
  <c r="H25" i="6"/>
  <c r="H24" i="6" s="1"/>
  <c r="U24" i="2"/>
  <c r="S10" i="6"/>
  <c r="S8" i="6" s="1"/>
  <c r="E13" i="7" s="1"/>
  <c r="Q10" i="6"/>
  <c r="P11" i="6"/>
  <c r="E14" i="7" l="1"/>
  <c r="P10" i="6"/>
  <c r="J34" i="7"/>
  <c r="J144" i="6"/>
  <c r="K144" i="6"/>
  <c r="I144" i="6"/>
  <c r="K143" i="6"/>
  <c r="J143" i="6"/>
  <c r="I143" i="6"/>
  <c r="H144" i="6" l="1"/>
  <c r="U141" i="2"/>
  <c r="I142" i="6"/>
  <c r="H143" i="6"/>
  <c r="W141" i="2"/>
  <c r="K142" i="6"/>
  <c r="V141" i="2"/>
  <c r="J142" i="6"/>
  <c r="M124" i="6"/>
  <c r="M56" i="6"/>
  <c r="M49" i="6"/>
  <c r="M176" i="6"/>
  <c r="H142" i="6" l="1"/>
  <c r="T141" i="2"/>
  <c r="O177" i="6"/>
  <c r="O176" i="6" l="1"/>
  <c r="N176" i="6"/>
  <c r="I179" i="6"/>
  <c r="K177" i="6"/>
  <c r="J177" i="6"/>
  <c r="I177" i="6"/>
  <c r="K176" i="6"/>
  <c r="J176" i="6"/>
  <c r="I176" i="6"/>
  <c r="K175" i="6"/>
  <c r="J175" i="6"/>
  <c r="I175" i="6"/>
  <c r="K174" i="6"/>
  <c r="K173" i="6" s="1"/>
  <c r="J174" i="6"/>
  <c r="J173" i="6" s="1"/>
  <c r="I174" i="6"/>
  <c r="K172" i="6"/>
  <c r="J172" i="6"/>
  <c r="I172" i="6"/>
  <c r="K169" i="6"/>
  <c r="J169" i="6"/>
  <c r="I169" i="6"/>
  <c r="K168" i="6"/>
  <c r="J168" i="6"/>
  <c r="I168" i="6"/>
  <c r="W163" i="2"/>
  <c r="W161" i="2" s="1"/>
  <c r="U163" i="2"/>
  <c r="K160" i="6"/>
  <c r="J160" i="6"/>
  <c r="I160" i="6"/>
  <c r="K151" i="6"/>
  <c r="J151" i="6"/>
  <c r="I151" i="6"/>
  <c r="K150" i="6"/>
  <c r="J150" i="6"/>
  <c r="I150" i="6"/>
  <c r="K149" i="6"/>
  <c r="J149" i="6"/>
  <c r="I149" i="6"/>
  <c r="K148" i="6"/>
  <c r="J148" i="6"/>
  <c r="I148" i="6"/>
  <c r="K147" i="6"/>
  <c r="J147" i="6"/>
  <c r="I147" i="6"/>
  <c r="K145" i="6"/>
  <c r="K141" i="6" s="1"/>
  <c r="J145" i="6"/>
  <c r="J141" i="6" s="1"/>
  <c r="I145" i="6"/>
  <c r="K139" i="6"/>
  <c r="J139" i="6"/>
  <c r="I139" i="6"/>
  <c r="K138" i="6"/>
  <c r="J138" i="6"/>
  <c r="I138" i="6"/>
  <c r="K137" i="6"/>
  <c r="J137" i="6"/>
  <c r="I137" i="6"/>
  <c r="K136" i="6"/>
  <c r="J136" i="6"/>
  <c r="I136" i="6"/>
  <c r="K135" i="6"/>
  <c r="J135" i="6"/>
  <c r="I135" i="6"/>
  <c r="K134" i="6"/>
  <c r="J134" i="6"/>
  <c r="I134" i="6"/>
  <c r="K130" i="6"/>
  <c r="J130" i="6"/>
  <c r="I130" i="6"/>
  <c r="K129" i="6"/>
  <c r="J129" i="6"/>
  <c r="I129" i="6"/>
  <c r="K128" i="6"/>
  <c r="J128" i="6"/>
  <c r="I128" i="6"/>
  <c r="K126" i="6"/>
  <c r="J126" i="6"/>
  <c r="I126" i="6"/>
  <c r="K125" i="6"/>
  <c r="J125" i="6"/>
  <c r="I125" i="6"/>
  <c r="K124" i="6"/>
  <c r="J124" i="6"/>
  <c r="I124" i="6"/>
  <c r="I120" i="6"/>
  <c r="I118" i="6"/>
  <c r="K114" i="6"/>
  <c r="J114" i="6"/>
  <c r="K105" i="6"/>
  <c r="J105" i="6"/>
  <c r="K102" i="6"/>
  <c r="J102" i="6"/>
  <c r="K91" i="6"/>
  <c r="K90" i="6" s="1"/>
  <c r="J91" i="6"/>
  <c r="J90" i="6" s="1"/>
  <c r="I91" i="6"/>
  <c r="K89" i="6"/>
  <c r="J89" i="6"/>
  <c r="I89" i="6"/>
  <c r="K88" i="6"/>
  <c r="J88" i="6"/>
  <c r="I88" i="6"/>
  <c r="K86" i="6"/>
  <c r="J86" i="6"/>
  <c r="I86" i="6"/>
  <c r="K85" i="6"/>
  <c r="J85" i="6"/>
  <c r="I85" i="6"/>
  <c r="K84" i="6"/>
  <c r="J84" i="6"/>
  <c r="I84" i="6"/>
  <c r="K83" i="6"/>
  <c r="J83" i="6"/>
  <c r="I83" i="6"/>
  <c r="K82" i="6"/>
  <c r="J82" i="6"/>
  <c r="I82" i="6"/>
  <c r="K69" i="6"/>
  <c r="J69" i="6"/>
  <c r="I69" i="6"/>
  <c r="K68" i="6"/>
  <c r="J68" i="6"/>
  <c r="I66" i="6"/>
  <c r="K65" i="6"/>
  <c r="J65" i="6"/>
  <c r="I65" i="6"/>
  <c r="K64" i="6"/>
  <c r="J64" i="6"/>
  <c r="I64" i="6"/>
  <c r="J63" i="6"/>
  <c r="J61" i="6"/>
  <c r="I61" i="6"/>
  <c r="K60" i="6"/>
  <c r="J60" i="6"/>
  <c r="I60" i="6"/>
  <c r="K59" i="6"/>
  <c r="J59" i="6"/>
  <c r="I59" i="6"/>
  <c r="K58" i="6"/>
  <c r="J58" i="6"/>
  <c r="I58" i="6"/>
  <c r="K57" i="6"/>
  <c r="J57" i="6"/>
  <c r="I57" i="6"/>
  <c r="K52" i="6"/>
  <c r="J52" i="6"/>
  <c r="I52" i="6"/>
  <c r="K51" i="6"/>
  <c r="J51" i="6"/>
  <c r="I51" i="6"/>
  <c r="K47" i="6"/>
  <c r="J47" i="6"/>
  <c r="I47" i="6"/>
  <c r="K46" i="6"/>
  <c r="J46" i="6"/>
  <c r="I46" i="6"/>
  <c r="K45" i="6"/>
  <c r="J45" i="6"/>
  <c r="I45" i="6"/>
  <c r="K42" i="6"/>
  <c r="J42" i="6"/>
  <c r="I42" i="6"/>
  <c r="H83" i="6" l="1"/>
  <c r="H125" i="6"/>
  <c r="H175" i="6"/>
  <c r="L176" i="6"/>
  <c r="H129" i="6"/>
  <c r="H136" i="6"/>
  <c r="K133" i="6"/>
  <c r="H135" i="6"/>
  <c r="H139" i="6"/>
  <c r="H149" i="6"/>
  <c r="J41" i="6"/>
  <c r="H47" i="6"/>
  <c r="H60" i="6"/>
  <c r="H128" i="6"/>
  <c r="H46" i="6"/>
  <c r="H52" i="6"/>
  <c r="H59" i="6"/>
  <c r="H84" i="6"/>
  <c r="H89" i="6"/>
  <c r="J99" i="6"/>
  <c r="W178" i="2"/>
  <c r="W175" i="2" s="1"/>
  <c r="K179" i="6"/>
  <c r="K178" i="6" s="1"/>
  <c r="I178" i="6"/>
  <c r="V178" i="2"/>
  <c r="V175" i="2" s="1"/>
  <c r="J179" i="6"/>
  <c r="J178" i="6" s="1"/>
  <c r="H177" i="6"/>
  <c r="U157" i="2"/>
  <c r="I158" i="6"/>
  <c r="H168" i="6"/>
  <c r="I167" i="6"/>
  <c r="U155" i="2"/>
  <c r="I156" i="6"/>
  <c r="V157" i="2"/>
  <c r="V156" i="2" s="1"/>
  <c r="J158" i="6"/>
  <c r="J157" i="6" s="1"/>
  <c r="J167" i="6"/>
  <c r="I173" i="6"/>
  <c r="H174" i="6"/>
  <c r="H173" i="6" s="1"/>
  <c r="V155" i="2"/>
  <c r="V152" i="2" s="1"/>
  <c r="J156" i="6"/>
  <c r="J153" i="6" s="1"/>
  <c r="W157" i="2"/>
  <c r="W156" i="2" s="1"/>
  <c r="K158" i="6"/>
  <c r="K157" i="6" s="1"/>
  <c r="U161" i="2"/>
  <c r="K167" i="6"/>
  <c r="H172" i="6"/>
  <c r="W155" i="2"/>
  <c r="W152" i="2" s="1"/>
  <c r="K156" i="6"/>
  <c r="K153" i="6" s="1"/>
  <c r="H160" i="6"/>
  <c r="H169" i="6"/>
  <c r="H176" i="6"/>
  <c r="H145" i="6"/>
  <c r="H141" i="6" s="1"/>
  <c r="I141" i="6"/>
  <c r="V144" i="2"/>
  <c r="V140" i="2" s="1"/>
  <c r="V139" i="2" s="1"/>
  <c r="J146" i="6"/>
  <c r="J140" i="6" s="1"/>
  <c r="W144" i="2"/>
  <c r="W140" i="2" s="1"/>
  <c r="W139" i="2" s="1"/>
  <c r="K146" i="6"/>
  <c r="K140" i="6" s="1"/>
  <c r="H148" i="6"/>
  <c r="H147" i="6"/>
  <c r="H151" i="6"/>
  <c r="U144" i="2"/>
  <c r="I146" i="6"/>
  <c r="H150" i="6"/>
  <c r="W131" i="2"/>
  <c r="W130" i="2" s="1"/>
  <c r="K132" i="6"/>
  <c r="U131" i="2"/>
  <c r="I132" i="6"/>
  <c r="J133" i="6"/>
  <c r="H137" i="6"/>
  <c r="V131" i="2"/>
  <c r="V130" i="2" s="1"/>
  <c r="J132" i="6"/>
  <c r="H134" i="6"/>
  <c r="I133" i="6"/>
  <c r="H138" i="6"/>
  <c r="W121" i="2"/>
  <c r="K122" i="6"/>
  <c r="W125" i="2"/>
  <c r="W122" i="2" s="1"/>
  <c r="K127" i="6"/>
  <c r="K123" i="6" s="1"/>
  <c r="H124" i="6"/>
  <c r="U121" i="2"/>
  <c r="I122" i="6"/>
  <c r="U125" i="2"/>
  <c r="I127" i="6"/>
  <c r="I123" i="6" s="1"/>
  <c r="V121" i="2"/>
  <c r="J122" i="6"/>
  <c r="H126" i="6"/>
  <c r="V125" i="2"/>
  <c r="V122" i="2" s="1"/>
  <c r="J127" i="6"/>
  <c r="J123" i="6" s="1"/>
  <c r="H130" i="6"/>
  <c r="U98" i="2"/>
  <c r="I98" i="6"/>
  <c r="W109" i="2"/>
  <c r="W107" i="2" s="1"/>
  <c r="K118" i="6"/>
  <c r="V98" i="2"/>
  <c r="J98" i="6"/>
  <c r="K99" i="6"/>
  <c r="W98" i="2"/>
  <c r="K98" i="6"/>
  <c r="V101" i="2"/>
  <c r="V99" i="2" s="1"/>
  <c r="J111" i="6"/>
  <c r="J108" i="6" s="1"/>
  <c r="V116" i="2"/>
  <c r="V114" i="2" s="1"/>
  <c r="J120" i="6"/>
  <c r="W101" i="2"/>
  <c r="W99" i="2" s="1"/>
  <c r="K111" i="6"/>
  <c r="K108" i="6" s="1"/>
  <c r="V109" i="2"/>
  <c r="V107" i="2" s="1"/>
  <c r="J118" i="6"/>
  <c r="W116" i="2"/>
  <c r="W114" i="2" s="1"/>
  <c r="K120" i="6"/>
  <c r="V94" i="2"/>
  <c r="J94" i="6"/>
  <c r="W96" i="2"/>
  <c r="W95" i="2" s="1"/>
  <c r="K96" i="6"/>
  <c r="K95" i="6" s="1"/>
  <c r="W94" i="2"/>
  <c r="K94" i="6"/>
  <c r="U96" i="2"/>
  <c r="I96" i="6"/>
  <c r="U94" i="2"/>
  <c r="I94" i="6"/>
  <c r="V96" i="2"/>
  <c r="V95" i="2" s="1"/>
  <c r="J96" i="6"/>
  <c r="J95" i="6" s="1"/>
  <c r="U80" i="2"/>
  <c r="I80" i="6"/>
  <c r="V81" i="2"/>
  <c r="J81" i="6"/>
  <c r="V80" i="2"/>
  <c r="J80" i="6"/>
  <c r="W81" i="2"/>
  <c r="K81" i="6"/>
  <c r="I87" i="6"/>
  <c r="H88" i="6"/>
  <c r="W80" i="2"/>
  <c r="K80" i="6"/>
  <c r="K79" i="6" s="1"/>
  <c r="H82" i="6"/>
  <c r="H86" i="6"/>
  <c r="J87" i="6"/>
  <c r="U81" i="2"/>
  <c r="I81" i="6"/>
  <c r="H85" i="6"/>
  <c r="K87" i="6"/>
  <c r="I90" i="6"/>
  <c r="H91" i="6"/>
  <c r="H90" i="6" s="1"/>
  <c r="U73" i="2"/>
  <c r="I73" i="6"/>
  <c r="V75" i="2"/>
  <c r="J75" i="6"/>
  <c r="W76" i="2"/>
  <c r="K76" i="6"/>
  <c r="U72" i="2"/>
  <c r="I72" i="6"/>
  <c r="V73" i="2"/>
  <c r="J73" i="6"/>
  <c r="W75" i="2"/>
  <c r="K75" i="6"/>
  <c r="U77" i="2"/>
  <c r="I77" i="6"/>
  <c r="V72" i="2"/>
  <c r="J72" i="6"/>
  <c r="W73" i="2"/>
  <c r="K73" i="6"/>
  <c r="U76" i="2"/>
  <c r="I76" i="6"/>
  <c r="V77" i="2"/>
  <c r="J77" i="6"/>
  <c r="W72" i="2"/>
  <c r="K72" i="6"/>
  <c r="U75" i="2"/>
  <c r="I75" i="6"/>
  <c r="V76" i="2"/>
  <c r="J76" i="6"/>
  <c r="W77" i="2"/>
  <c r="K77" i="6"/>
  <c r="U56" i="2"/>
  <c r="I56" i="6"/>
  <c r="U66" i="2"/>
  <c r="I68" i="6"/>
  <c r="V56" i="2"/>
  <c r="V55" i="2" s="1"/>
  <c r="J56" i="6"/>
  <c r="J55" i="6" s="1"/>
  <c r="W60" i="2"/>
  <c r="T60" i="2" s="1"/>
  <c r="K61" i="6"/>
  <c r="H61" i="6" s="1"/>
  <c r="J67" i="6"/>
  <c r="W56" i="2"/>
  <c r="W55" i="2" s="1"/>
  <c r="K56" i="6"/>
  <c r="K55" i="6" s="1"/>
  <c r="H58" i="6"/>
  <c r="H63" i="6"/>
  <c r="H65" i="6"/>
  <c r="V65" i="2"/>
  <c r="J66" i="6"/>
  <c r="K67" i="6"/>
  <c r="H57" i="6"/>
  <c r="H64" i="6"/>
  <c r="I62" i="6"/>
  <c r="W65" i="2"/>
  <c r="K66" i="6"/>
  <c r="K62" i="6" s="1"/>
  <c r="H69" i="6"/>
  <c r="W49" i="2"/>
  <c r="W48" i="2" s="1"/>
  <c r="K49" i="6"/>
  <c r="H51" i="6"/>
  <c r="I50" i="6"/>
  <c r="U49" i="2"/>
  <c r="I49" i="6"/>
  <c r="J50" i="6"/>
  <c r="V49" i="2"/>
  <c r="V48" i="2" s="1"/>
  <c r="J49" i="6"/>
  <c r="K50" i="6"/>
  <c r="K48" i="6" s="1"/>
  <c r="U39" i="2"/>
  <c r="I39" i="6"/>
  <c r="V39" i="2"/>
  <c r="V38" i="2" s="1"/>
  <c r="J39" i="6"/>
  <c r="K41" i="6"/>
  <c r="W39" i="2"/>
  <c r="W38" i="2" s="1"/>
  <c r="K39" i="6"/>
  <c r="H45" i="6"/>
  <c r="H42" i="6"/>
  <c r="I41" i="6"/>
  <c r="I38" i="6" s="1"/>
  <c r="V163" i="2"/>
  <c r="V161" i="2" s="1"/>
  <c r="W84" i="2"/>
  <c r="V84" i="2"/>
  <c r="U84" i="2"/>
  <c r="W66" i="2"/>
  <c r="V66" i="2"/>
  <c r="H118" i="6" l="1"/>
  <c r="K131" i="6"/>
  <c r="H87" i="6"/>
  <c r="J38" i="6"/>
  <c r="W62" i="2"/>
  <c r="W54" i="2" s="1"/>
  <c r="T81" i="2"/>
  <c r="K78" i="6"/>
  <c r="J131" i="6"/>
  <c r="H179" i="6"/>
  <c r="H178" i="6" s="1"/>
  <c r="W97" i="2"/>
  <c r="H50" i="6"/>
  <c r="V93" i="2"/>
  <c r="H66" i="6"/>
  <c r="H62" i="6" s="1"/>
  <c r="W71" i="2"/>
  <c r="V71" i="2"/>
  <c r="W74" i="2"/>
  <c r="H133" i="6"/>
  <c r="T84" i="2"/>
  <c r="I48" i="6"/>
  <c r="W79" i="2"/>
  <c r="W78" i="2" s="1"/>
  <c r="W93" i="2"/>
  <c r="K97" i="6"/>
  <c r="V120" i="2"/>
  <c r="I121" i="6"/>
  <c r="H41" i="6"/>
  <c r="K54" i="6"/>
  <c r="J48" i="6"/>
  <c r="K121" i="6"/>
  <c r="H167" i="6"/>
  <c r="H49" i="6"/>
  <c r="K71" i="6"/>
  <c r="J71" i="6"/>
  <c r="K74" i="6"/>
  <c r="H120" i="6"/>
  <c r="J121" i="6"/>
  <c r="I131" i="6"/>
  <c r="J152" i="6"/>
  <c r="K152" i="6"/>
  <c r="T163" i="2"/>
  <c r="T161" i="2" s="1"/>
  <c r="H156" i="6"/>
  <c r="H153" i="6" s="1"/>
  <c r="I153" i="6"/>
  <c r="W151" i="2"/>
  <c r="V151" i="2"/>
  <c r="T155" i="2"/>
  <c r="T152" i="2" s="1"/>
  <c r="U152" i="2"/>
  <c r="I157" i="6"/>
  <c r="H158" i="6"/>
  <c r="H157" i="6" s="1"/>
  <c r="T157" i="2"/>
  <c r="T156" i="2" s="1"/>
  <c r="U156" i="2"/>
  <c r="T144" i="2"/>
  <c r="T140" i="2" s="1"/>
  <c r="T139" i="2" s="1"/>
  <c r="U140" i="2"/>
  <c r="U139" i="2" s="1"/>
  <c r="I140" i="6"/>
  <c r="H146" i="6"/>
  <c r="H140" i="6" s="1"/>
  <c r="T131" i="2"/>
  <c r="T130" i="2" s="1"/>
  <c r="U130" i="2"/>
  <c r="H132" i="6"/>
  <c r="H122" i="6"/>
  <c r="H127" i="6"/>
  <c r="H123" i="6" s="1"/>
  <c r="T121" i="2"/>
  <c r="W120" i="2"/>
  <c r="T125" i="2"/>
  <c r="T122" i="2" s="1"/>
  <c r="U122" i="2"/>
  <c r="U120" i="2" s="1"/>
  <c r="V97" i="2"/>
  <c r="J97" i="6"/>
  <c r="H98" i="6"/>
  <c r="T98" i="2"/>
  <c r="T97" i="2" s="1"/>
  <c r="U97" i="2"/>
  <c r="U95" i="2"/>
  <c r="U93" i="2" s="1"/>
  <c r="T96" i="2"/>
  <c r="T95" i="2" s="1"/>
  <c r="H94" i="6"/>
  <c r="T94" i="2"/>
  <c r="K93" i="6"/>
  <c r="I95" i="6"/>
  <c r="I93" i="6" s="1"/>
  <c r="H96" i="6"/>
  <c r="H95" i="6" s="1"/>
  <c r="J93" i="6"/>
  <c r="J79" i="6"/>
  <c r="J78" i="6" s="1"/>
  <c r="H80" i="6"/>
  <c r="I79" i="6"/>
  <c r="I78" i="6" s="1"/>
  <c r="H81" i="6"/>
  <c r="V79" i="2"/>
  <c r="V78" i="2" s="1"/>
  <c r="T80" i="2"/>
  <c r="U79" i="2"/>
  <c r="H76" i="6"/>
  <c r="H72" i="6"/>
  <c r="I71" i="6"/>
  <c r="J74" i="6"/>
  <c r="T76" i="2"/>
  <c r="U71" i="2"/>
  <c r="T72" i="2"/>
  <c r="V74" i="2"/>
  <c r="I74" i="6"/>
  <c r="H75" i="6"/>
  <c r="H77" i="6"/>
  <c r="H73" i="6"/>
  <c r="U74" i="2"/>
  <c r="T75" i="2"/>
  <c r="T77" i="2"/>
  <c r="T73" i="2"/>
  <c r="U55" i="2"/>
  <c r="T56" i="2"/>
  <c r="T55" i="2" s="1"/>
  <c r="H68" i="6"/>
  <c r="H67" i="6" s="1"/>
  <c r="I67" i="6"/>
  <c r="J62" i="6"/>
  <c r="J54" i="6" s="1"/>
  <c r="U62" i="2"/>
  <c r="T66" i="2"/>
  <c r="V62" i="2"/>
  <c r="V54" i="2" s="1"/>
  <c r="T65" i="2"/>
  <c r="I55" i="6"/>
  <c r="H56" i="6"/>
  <c r="H55" i="6" s="1"/>
  <c r="T49" i="2"/>
  <c r="T48" i="2" s="1"/>
  <c r="U48" i="2"/>
  <c r="K38" i="6"/>
  <c r="H39" i="6"/>
  <c r="T39" i="2"/>
  <c r="T38" i="2" s="1"/>
  <c r="U38" i="2"/>
  <c r="U177" i="2"/>
  <c r="U68" i="2"/>
  <c r="H131" i="6" l="1"/>
  <c r="H48" i="6"/>
  <c r="T79" i="2"/>
  <c r="V70" i="2"/>
  <c r="V8" i="2" s="1"/>
  <c r="F9" i="3" s="1"/>
  <c r="F10" i="3" s="1"/>
  <c r="K70" i="6"/>
  <c r="K8" i="6" s="1"/>
  <c r="C13" i="7" s="1"/>
  <c r="C14" i="7" s="1"/>
  <c r="H38" i="6"/>
  <c r="J70" i="6"/>
  <c r="J8" i="6" s="1"/>
  <c r="C9" i="7" s="1"/>
  <c r="C10" i="7" s="1"/>
  <c r="T74" i="2"/>
  <c r="T71" i="2"/>
  <c r="T120" i="2"/>
  <c r="W70" i="2"/>
  <c r="W8" i="2" s="1"/>
  <c r="F13" i="3" s="1"/>
  <c r="F14" i="3" s="1"/>
  <c r="T62" i="2"/>
  <c r="I70" i="6"/>
  <c r="H74" i="6"/>
  <c r="H71" i="6"/>
  <c r="T177" i="2"/>
  <c r="T175" i="2" s="1"/>
  <c r="U175" i="2"/>
  <c r="H152" i="6"/>
  <c r="T151" i="2"/>
  <c r="U151" i="2"/>
  <c r="I152" i="6"/>
  <c r="H121" i="6"/>
  <c r="H93" i="6"/>
  <c r="T93" i="2"/>
  <c r="H79" i="6"/>
  <c r="H78" i="6" s="1"/>
  <c r="U70" i="2"/>
  <c r="H54" i="6"/>
  <c r="U67" i="2"/>
  <c r="U54" i="2" s="1"/>
  <c r="T68" i="2"/>
  <c r="T67" i="2" s="1"/>
  <c r="I54" i="6"/>
  <c r="U88" i="2"/>
  <c r="E176" i="6"/>
  <c r="F176" i="6"/>
  <c r="G176" i="6"/>
  <c r="T70" i="2" l="1"/>
  <c r="T54" i="2"/>
  <c r="H70" i="6"/>
  <c r="D176" i="6"/>
  <c r="U87" i="2"/>
  <c r="U78" i="2" s="1"/>
  <c r="U8" i="2" s="1"/>
  <c r="F5" i="3" s="1"/>
  <c r="F17" i="3" s="1"/>
  <c r="F18" i="3" s="1"/>
  <c r="T88" i="2"/>
  <c r="T87" i="2" s="1"/>
  <c r="T78" i="2" s="1"/>
  <c r="E98" i="6"/>
  <c r="N144" i="6"/>
  <c r="F6" i="3" l="1"/>
  <c r="T8" i="2"/>
  <c r="G179" i="6"/>
  <c r="G178" i="6" s="1"/>
  <c r="F179" i="6"/>
  <c r="F178" i="6" s="1"/>
  <c r="E179" i="6"/>
  <c r="G177" i="6"/>
  <c r="F177" i="6"/>
  <c r="E177" i="6"/>
  <c r="G175" i="6"/>
  <c r="F175" i="6"/>
  <c r="E175" i="6"/>
  <c r="G174" i="6"/>
  <c r="G173" i="6" s="1"/>
  <c r="F174" i="6"/>
  <c r="F173" i="6" s="1"/>
  <c r="E174" i="6"/>
  <c r="G172" i="6"/>
  <c r="F172" i="6"/>
  <c r="E172" i="6"/>
  <c r="G169" i="6"/>
  <c r="F169" i="6"/>
  <c r="E169" i="6"/>
  <c r="G168" i="6"/>
  <c r="F168" i="6"/>
  <c r="E168" i="6"/>
  <c r="G160" i="6"/>
  <c r="F160" i="6"/>
  <c r="E160" i="6"/>
  <c r="G158" i="6"/>
  <c r="F158" i="6"/>
  <c r="E158" i="6"/>
  <c r="G156" i="6"/>
  <c r="G153" i="6" s="1"/>
  <c r="F156" i="6"/>
  <c r="F153" i="6" s="1"/>
  <c r="G151" i="6"/>
  <c r="F151" i="6"/>
  <c r="E151" i="6"/>
  <c r="G150" i="6"/>
  <c r="F150" i="6"/>
  <c r="E150" i="6"/>
  <c r="G149" i="6"/>
  <c r="F149" i="6"/>
  <c r="E149" i="6"/>
  <c r="G148" i="6"/>
  <c r="F148" i="6"/>
  <c r="E148" i="6"/>
  <c r="G147" i="6"/>
  <c r="F147" i="6"/>
  <c r="E147" i="6"/>
  <c r="G146" i="6"/>
  <c r="F146" i="6"/>
  <c r="E146" i="6"/>
  <c r="G145" i="6"/>
  <c r="F145" i="6"/>
  <c r="E145" i="6"/>
  <c r="G144" i="6"/>
  <c r="F144" i="6"/>
  <c r="E144" i="6"/>
  <c r="G143" i="6"/>
  <c r="F143" i="6"/>
  <c r="E143" i="6"/>
  <c r="G142" i="6"/>
  <c r="F142" i="6"/>
  <c r="E142" i="6"/>
  <c r="G139" i="6"/>
  <c r="F139" i="6"/>
  <c r="E139" i="6"/>
  <c r="G138" i="6"/>
  <c r="F138" i="6"/>
  <c r="E138" i="6"/>
  <c r="G137" i="6"/>
  <c r="F137" i="6"/>
  <c r="E137" i="6"/>
  <c r="G136" i="6"/>
  <c r="F136" i="6"/>
  <c r="E136" i="6"/>
  <c r="G135" i="6"/>
  <c r="F135" i="6"/>
  <c r="E135" i="6"/>
  <c r="G134" i="6"/>
  <c r="F134" i="6"/>
  <c r="E134" i="6"/>
  <c r="G132" i="6"/>
  <c r="F132" i="6"/>
  <c r="E132" i="6"/>
  <c r="G130" i="6"/>
  <c r="F130" i="6"/>
  <c r="E130" i="6"/>
  <c r="G129" i="6"/>
  <c r="F129" i="6"/>
  <c r="E129" i="6"/>
  <c r="G128" i="6"/>
  <c r="E128" i="6"/>
  <c r="E127" i="6"/>
  <c r="G126" i="6"/>
  <c r="F126" i="6"/>
  <c r="E126" i="6"/>
  <c r="G125" i="6"/>
  <c r="F125" i="6"/>
  <c r="E125" i="6"/>
  <c r="G124" i="6"/>
  <c r="F124" i="6"/>
  <c r="E124" i="6"/>
  <c r="G122" i="6"/>
  <c r="F122" i="6"/>
  <c r="E122" i="6"/>
  <c r="G120" i="6"/>
  <c r="F120" i="6"/>
  <c r="E120" i="6"/>
  <c r="G118" i="6"/>
  <c r="F118" i="6"/>
  <c r="E118" i="6"/>
  <c r="G114" i="6"/>
  <c r="F114" i="6"/>
  <c r="E114" i="6"/>
  <c r="G111" i="6"/>
  <c r="F111" i="6"/>
  <c r="E111" i="6"/>
  <c r="G102" i="6"/>
  <c r="G99" i="6" s="1"/>
  <c r="F102" i="6"/>
  <c r="F99" i="6" s="1"/>
  <c r="E102" i="6"/>
  <c r="G98" i="6"/>
  <c r="F98" i="6"/>
  <c r="G94" i="6"/>
  <c r="F94" i="6"/>
  <c r="E94" i="6"/>
  <c r="G92" i="6"/>
  <c r="F92" i="6"/>
  <c r="E92" i="6"/>
  <c r="G91" i="6"/>
  <c r="F91" i="6"/>
  <c r="E91" i="6"/>
  <c r="G89" i="6"/>
  <c r="F89" i="6"/>
  <c r="E89" i="6"/>
  <c r="G88" i="6"/>
  <c r="F88" i="6"/>
  <c r="E88" i="6"/>
  <c r="G86" i="6"/>
  <c r="F86" i="6"/>
  <c r="E86" i="6"/>
  <c r="G85" i="6"/>
  <c r="F85" i="6"/>
  <c r="E85" i="6"/>
  <c r="G84" i="6"/>
  <c r="F84" i="6"/>
  <c r="E84" i="6"/>
  <c r="G83" i="6"/>
  <c r="F83" i="6"/>
  <c r="E83" i="6"/>
  <c r="G82" i="6"/>
  <c r="F82" i="6"/>
  <c r="E82" i="6"/>
  <c r="G81" i="6"/>
  <c r="F81" i="6"/>
  <c r="E81" i="6"/>
  <c r="G80" i="6"/>
  <c r="F80" i="6"/>
  <c r="E80" i="6"/>
  <c r="G77" i="6"/>
  <c r="F77" i="6"/>
  <c r="E77" i="6"/>
  <c r="G76" i="6"/>
  <c r="F76" i="6"/>
  <c r="E76" i="6"/>
  <c r="G75" i="6"/>
  <c r="F75" i="6"/>
  <c r="E75" i="6"/>
  <c r="G73" i="6"/>
  <c r="F73" i="6"/>
  <c r="E73" i="6"/>
  <c r="G72" i="6"/>
  <c r="F72" i="6"/>
  <c r="E72" i="6"/>
  <c r="G69" i="6"/>
  <c r="F69" i="6"/>
  <c r="E69" i="6"/>
  <c r="G68" i="6"/>
  <c r="F68" i="6"/>
  <c r="E68" i="6"/>
  <c r="G66" i="6"/>
  <c r="F66" i="6"/>
  <c r="E66" i="6"/>
  <c r="G65" i="6"/>
  <c r="F65" i="6"/>
  <c r="E65" i="6"/>
  <c r="G64" i="6"/>
  <c r="F64" i="6"/>
  <c r="E64" i="6"/>
  <c r="G63" i="6"/>
  <c r="F63" i="6"/>
  <c r="E63" i="6"/>
  <c r="G61" i="6"/>
  <c r="F61" i="6"/>
  <c r="E61" i="6"/>
  <c r="G60" i="6"/>
  <c r="F60" i="6"/>
  <c r="E60" i="6"/>
  <c r="G59" i="6"/>
  <c r="F59" i="6"/>
  <c r="E59" i="6"/>
  <c r="G58" i="6"/>
  <c r="F58" i="6"/>
  <c r="E58" i="6"/>
  <c r="G57" i="6"/>
  <c r="F57" i="6"/>
  <c r="E57" i="6"/>
  <c r="G56" i="6"/>
  <c r="F56" i="6"/>
  <c r="E56" i="6"/>
  <c r="G52" i="6"/>
  <c r="F52" i="6"/>
  <c r="E52" i="6"/>
  <c r="G51" i="6"/>
  <c r="F51" i="6"/>
  <c r="E51" i="6"/>
  <c r="G49" i="6"/>
  <c r="F49" i="6"/>
  <c r="E49" i="6"/>
  <c r="G47" i="6"/>
  <c r="F47" i="6"/>
  <c r="E47" i="6"/>
  <c r="G46" i="6"/>
  <c r="F46" i="6"/>
  <c r="E46" i="6"/>
  <c r="G45" i="6"/>
  <c r="F45" i="6"/>
  <c r="E45" i="6"/>
  <c r="G42" i="6"/>
  <c r="F42" i="6"/>
  <c r="E42" i="6"/>
  <c r="G39" i="6"/>
  <c r="F39" i="6"/>
  <c r="E39" i="6"/>
  <c r="D57" i="6" l="1"/>
  <c r="D61" i="6"/>
  <c r="D66" i="6"/>
  <c r="D177" i="6"/>
  <c r="D138" i="6"/>
  <c r="D175" i="6"/>
  <c r="D120" i="6"/>
  <c r="D132" i="6"/>
  <c r="D137" i="6"/>
  <c r="D81" i="6"/>
  <c r="D85" i="6"/>
  <c r="F62" i="6"/>
  <c r="F67" i="6"/>
  <c r="D39" i="6"/>
  <c r="F41" i="6"/>
  <c r="F38" i="6" s="1"/>
  <c r="D47" i="6"/>
  <c r="G50" i="6"/>
  <c r="G48" i="6" s="1"/>
  <c r="D60" i="6"/>
  <c r="D65" i="6"/>
  <c r="G74" i="6"/>
  <c r="D77" i="6"/>
  <c r="D118" i="6"/>
  <c r="D125" i="6"/>
  <c r="D130" i="6"/>
  <c r="D146" i="6"/>
  <c r="D150" i="6"/>
  <c r="D46" i="6"/>
  <c r="D52" i="6"/>
  <c r="D76" i="6"/>
  <c r="G79" i="6"/>
  <c r="D82" i="6"/>
  <c r="D86" i="6"/>
  <c r="F87" i="6"/>
  <c r="D92" i="6"/>
  <c r="D129" i="6"/>
  <c r="E178" i="6"/>
  <c r="D179" i="6"/>
  <c r="D178" i="6" s="1"/>
  <c r="E157" i="6"/>
  <c r="D158" i="6"/>
  <c r="E167" i="6"/>
  <c r="D168" i="6"/>
  <c r="E156" i="6"/>
  <c r="F157" i="6"/>
  <c r="F167" i="6"/>
  <c r="E173" i="6"/>
  <c r="D174" i="6"/>
  <c r="D173" i="6" s="1"/>
  <c r="G157" i="6"/>
  <c r="G167" i="6"/>
  <c r="D172" i="6"/>
  <c r="D160" i="6"/>
  <c r="D169" i="6"/>
  <c r="G141" i="6"/>
  <c r="G140" i="6" s="1"/>
  <c r="D144" i="6"/>
  <c r="D148" i="6"/>
  <c r="D143" i="6"/>
  <c r="D147" i="6"/>
  <c r="D151" i="6"/>
  <c r="D142" i="6"/>
  <c r="E141" i="6"/>
  <c r="E140" i="6" s="1"/>
  <c r="F141" i="6"/>
  <c r="F140" i="6" s="1"/>
  <c r="D145" i="6"/>
  <c r="D149" i="6"/>
  <c r="E133" i="6"/>
  <c r="E131" i="6" s="1"/>
  <c r="D134" i="6"/>
  <c r="G133" i="6"/>
  <c r="G131" i="6" s="1"/>
  <c r="D136" i="6"/>
  <c r="F133" i="6"/>
  <c r="F131" i="6" s="1"/>
  <c r="D135" i="6"/>
  <c r="D139" i="6"/>
  <c r="E123" i="6"/>
  <c r="E121" i="6" s="1"/>
  <c r="D124" i="6"/>
  <c r="D122" i="6"/>
  <c r="D126" i="6"/>
  <c r="D111" i="6"/>
  <c r="E108" i="6"/>
  <c r="E99" i="6"/>
  <c r="D102" i="6"/>
  <c r="D99" i="6" s="1"/>
  <c r="F108" i="6"/>
  <c r="F97" i="6" s="1"/>
  <c r="G108" i="6"/>
  <c r="G97" i="6" s="1"/>
  <c r="D114" i="6"/>
  <c r="D98" i="6"/>
  <c r="G96" i="6"/>
  <c r="G95" i="6" s="1"/>
  <c r="G93" i="6" s="1"/>
  <c r="E96" i="6"/>
  <c r="D94" i="6"/>
  <c r="F96" i="6"/>
  <c r="F95" i="6" s="1"/>
  <c r="F93" i="6" s="1"/>
  <c r="G87" i="6"/>
  <c r="D91" i="6"/>
  <c r="E90" i="6"/>
  <c r="E79" i="6"/>
  <c r="D80" i="6"/>
  <c r="D84" i="6"/>
  <c r="D89" i="6"/>
  <c r="F90" i="6"/>
  <c r="F79" i="6"/>
  <c r="D83" i="6"/>
  <c r="D88" i="6"/>
  <c r="E87" i="6"/>
  <c r="G90" i="6"/>
  <c r="E71" i="6"/>
  <c r="D72" i="6"/>
  <c r="F71" i="6"/>
  <c r="G71" i="6"/>
  <c r="D75" i="6"/>
  <c r="E74" i="6"/>
  <c r="D73" i="6"/>
  <c r="F74" i="6"/>
  <c r="D56" i="6"/>
  <c r="E55" i="6"/>
  <c r="G62" i="6"/>
  <c r="G67" i="6"/>
  <c r="F55" i="6"/>
  <c r="D59" i="6"/>
  <c r="D64" i="6"/>
  <c r="D69" i="6"/>
  <c r="G55" i="6"/>
  <c r="D58" i="6"/>
  <c r="D63" i="6"/>
  <c r="E62" i="6"/>
  <c r="E67" i="6"/>
  <c r="D68" i="6"/>
  <c r="E50" i="6"/>
  <c r="E48" i="6" s="1"/>
  <c r="D51" i="6"/>
  <c r="D49" i="6"/>
  <c r="F50" i="6"/>
  <c r="F48" i="6" s="1"/>
  <c r="G41" i="6"/>
  <c r="G38" i="6" s="1"/>
  <c r="D45" i="6"/>
  <c r="E41" i="6"/>
  <c r="E38" i="6" s="1"/>
  <c r="D42" i="6"/>
  <c r="F128" i="6"/>
  <c r="D128" i="6" s="1"/>
  <c r="G127" i="6"/>
  <c r="G123" i="6" s="1"/>
  <c r="G121" i="6" s="1"/>
  <c r="M84" i="6"/>
  <c r="N84" i="6"/>
  <c r="O84" i="6"/>
  <c r="D87" i="6" l="1"/>
  <c r="E97" i="6"/>
  <c r="F152" i="6"/>
  <c r="D108" i="6"/>
  <c r="D97" i="6" s="1"/>
  <c r="D167" i="6"/>
  <c r="G78" i="6"/>
  <c r="G54" i="6"/>
  <c r="F54" i="6"/>
  <c r="D55" i="6"/>
  <c r="D74" i="6"/>
  <c r="D90" i="6"/>
  <c r="D50" i="6"/>
  <c r="D48" i="6" s="1"/>
  <c r="G70" i="6"/>
  <c r="D62" i="6"/>
  <c r="D41" i="6"/>
  <c r="D38" i="6" s="1"/>
  <c r="G152" i="6"/>
  <c r="D156" i="6"/>
  <c r="D153" i="6" s="1"/>
  <c r="E153" i="6"/>
  <c r="E152" i="6" s="1"/>
  <c r="D157" i="6"/>
  <c r="D141" i="6"/>
  <c r="D140" i="6" s="1"/>
  <c r="D133" i="6"/>
  <c r="D131" i="6" s="1"/>
  <c r="E95" i="6"/>
  <c r="E93" i="6" s="1"/>
  <c r="D96" i="6"/>
  <c r="D95" i="6" s="1"/>
  <c r="D93" i="6" s="1"/>
  <c r="E78" i="6"/>
  <c r="L84" i="6"/>
  <c r="F78" i="6"/>
  <c r="D79" i="6"/>
  <c r="F70" i="6"/>
  <c r="D71" i="6"/>
  <c r="E70" i="6"/>
  <c r="D67" i="6"/>
  <c r="E54" i="6"/>
  <c r="F127" i="6"/>
  <c r="N142" i="6"/>
  <c r="M13" i="6"/>
  <c r="N13" i="6"/>
  <c r="O13" i="6"/>
  <c r="M15" i="6"/>
  <c r="N15" i="6"/>
  <c r="O15" i="6"/>
  <c r="M17" i="6"/>
  <c r="N17" i="6"/>
  <c r="O17" i="6"/>
  <c r="M18" i="6"/>
  <c r="N18" i="6"/>
  <c r="O18" i="6"/>
  <c r="M19" i="6"/>
  <c r="N19" i="6"/>
  <c r="O19" i="6"/>
  <c r="M20" i="6"/>
  <c r="N20" i="6"/>
  <c r="O20" i="6"/>
  <c r="M22" i="6"/>
  <c r="N22" i="6"/>
  <c r="O22" i="6"/>
  <c r="M23" i="6"/>
  <c r="N23" i="6"/>
  <c r="O23" i="6"/>
  <c r="M174" i="6"/>
  <c r="N174" i="6"/>
  <c r="N173" i="6" s="1"/>
  <c r="O174" i="6"/>
  <c r="O173" i="6" s="1"/>
  <c r="M179" i="6"/>
  <c r="N179" i="6"/>
  <c r="N178" i="6" s="1"/>
  <c r="O179" i="6"/>
  <c r="O178" i="6" s="1"/>
  <c r="O63" i="6"/>
  <c r="M65" i="6"/>
  <c r="N65" i="6"/>
  <c r="O65" i="6"/>
  <c r="M175" i="6"/>
  <c r="N175" i="6"/>
  <c r="O175" i="6"/>
  <c r="M129" i="6"/>
  <c r="N129" i="6"/>
  <c r="O129" i="6"/>
  <c r="O128" i="6"/>
  <c r="N128" i="6"/>
  <c r="M128" i="6"/>
  <c r="M57" i="6"/>
  <c r="M58" i="6"/>
  <c r="M59" i="6"/>
  <c r="M60" i="6"/>
  <c r="M61" i="6"/>
  <c r="M64" i="6"/>
  <c r="M66" i="6"/>
  <c r="M68" i="6"/>
  <c r="M69" i="6"/>
  <c r="N56" i="6"/>
  <c r="N58" i="6"/>
  <c r="N59" i="6"/>
  <c r="N60" i="6"/>
  <c r="N61" i="6"/>
  <c r="N64" i="6"/>
  <c r="N66" i="6"/>
  <c r="N68" i="6"/>
  <c r="N69" i="6"/>
  <c r="O56" i="6"/>
  <c r="O57" i="6"/>
  <c r="O58" i="6"/>
  <c r="O59" i="6"/>
  <c r="O60" i="6"/>
  <c r="O61" i="6"/>
  <c r="O64" i="6"/>
  <c r="O66" i="6"/>
  <c r="O68" i="6"/>
  <c r="O69" i="6"/>
  <c r="M136" i="6"/>
  <c r="N136" i="6"/>
  <c r="O136" i="6"/>
  <c r="M150" i="6"/>
  <c r="N150" i="6"/>
  <c r="O150" i="6"/>
  <c r="M149" i="6"/>
  <c r="N149" i="6"/>
  <c r="O149" i="6"/>
  <c r="O147" i="6"/>
  <c r="L147" i="6" s="1"/>
  <c r="N146" i="6"/>
  <c r="O146" i="6"/>
  <c r="M146" i="6"/>
  <c r="M145" i="6"/>
  <c r="N145" i="6"/>
  <c r="O145" i="6"/>
  <c r="M144" i="6"/>
  <c r="O144" i="6"/>
  <c r="M137" i="6"/>
  <c r="N137" i="6"/>
  <c r="O137" i="6"/>
  <c r="M127" i="6"/>
  <c r="N127" i="6"/>
  <c r="O127" i="6"/>
  <c r="M126" i="6"/>
  <c r="N126" i="6"/>
  <c r="O126" i="6"/>
  <c r="M125" i="6"/>
  <c r="N125" i="6"/>
  <c r="O125" i="6"/>
  <c r="N124" i="6"/>
  <c r="O124" i="6"/>
  <c r="M122" i="6"/>
  <c r="N122" i="6"/>
  <c r="O122" i="6"/>
  <c r="M47" i="6"/>
  <c r="N47" i="6"/>
  <c r="O47" i="6"/>
  <c r="M46" i="6"/>
  <c r="N46" i="6"/>
  <c r="O46" i="6"/>
  <c r="M45" i="6"/>
  <c r="N45" i="6"/>
  <c r="O45" i="6"/>
  <c r="M42" i="6"/>
  <c r="N42" i="6"/>
  <c r="O42" i="6"/>
  <c r="M39" i="6"/>
  <c r="N39" i="6"/>
  <c r="O39" i="6"/>
  <c r="M52" i="6"/>
  <c r="N52" i="6"/>
  <c r="O52" i="6"/>
  <c r="M172" i="6"/>
  <c r="N172" i="6"/>
  <c r="O172" i="6"/>
  <c r="M148" i="6"/>
  <c r="N148" i="6"/>
  <c r="O148" i="6"/>
  <c r="M142" i="6"/>
  <c r="M143" i="6"/>
  <c r="M151" i="6"/>
  <c r="O142" i="6"/>
  <c r="O143" i="6"/>
  <c r="O151" i="6"/>
  <c r="M132" i="6"/>
  <c r="N132" i="6"/>
  <c r="O132" i="6"/>
  <c r="M135" i="6"/>
  <c r="N135" i="6"/>
  <c r="O135" i="6"/>
  <c r="M134" i="6"/>
  <c r="M98" i="6"/>
  <c r="N98" i="6"/>
  <c r="O98" i="6"/>
  <c r="M118" i="6"/>
  <c r="N118" i="6"/>
  <c r="O118" i="6"/>
  <c r="N114" i="6"/>
  <c r="O114" i="6"/>
  <c r="N105" i="6"/>
  <c r="O105" i="6"/>
  <c r="N102" i="6"/>
  <c r="O102" i="6"/>
  <c r="M94" i="6"/>
  <c r="N94" i="6"/>
  <c r="O94" i="6"/>
  <c r="M89" i="6"/>
  <c r="N89" i="6"/>
  <c r="O89" i="6"/>
  <c r="M86" i="6"/>
  <c r="N86" i="6"/>
  <c r="O86" i="6"/>
  <c r="M85" i="6"/>
  <c r="N85" i="6"/>
  <c r="O85" i="6"/>
  <c r="M83" i="6"/>
  <c r="N83" i="6"/>
  <c r="O83" i="6"/>
  <c r="M82" i="6"/>
  <c r="M77" i="6"/>
  <c r="N77" i="6"/>
  <c r="O77" i="6"/>
  <c r="M76" i="6"/>
  <c r="N76" i="6"/>
  <c r="O76" i="6"/>
  <c r="M75" i="6"/>
  <c r="N75" i="6"/>
  <c r="O75" i="6"/>
  <c r="M73" i="6"/>
  <c r="N73" i="6"/>
  <c r="O73" i="6"/>
  <c r="M72" i="6"/>
  <c r="N72" i="6"/>
  <c r="O72" i="6"/>
  <c r="M51" i="6"/>
  <c r="M177" i="6"/>
  <c r="N177" i="6"/>
  <c r="M156" i="6"/>
  <c r="N156" i="6"/>
  <c r="N153" i="6" s="1"/>
  <c r="O156" i="6"/>
  <c r="O153" i="6" s="1"/>
  <c r="M158" i="6"/>
  <c r="N158" i="6"/>
  <c r="O158" i="6"/>
  <c r="M160" i="6"/>
  <c r="N160" i="6"/>
  <c r="O160" i="6"/>
  <c r="M168" i="6"/>
  <c r="N168" i="6"/>
  <c r="O168" i="6"/>
  <c r="M169" i="6"/>
  <c r="N169" i="6"/>
  <c r="O169" i="6"/>
  <c r="N143" i="6"/>
  <c r="N151" i="6"/>
  <c r="N134" i="6"/>
  <c r="O134" i="6"/>
  <c r="M138" i="6"/>
  <c r="N138" i="6"/>
  <c r="O138" i="6"/>
  <c r="M139" i="6"/>
  <c r="N139" i="6"/>
  <c r="O139" i="6"/>
  <c r="N130" i="6"/>
  <c r="O130" i="6"/>
  <c r="N111" i="6"/>
  <c r="O111" i="6"/>
  <c r="M120" i="6"/>
  <c r="N120" i="6"/>
  <c r="O120" i="6"/>
  <c r="M96" i="6"/>
  <c r="N96" i="6"/>
  <c r="N95" i="6" s="1"/>
  <c r="O96" i="6"/>
  <c r="O95" i="6" s="1"/>
  <c r="M80" i="6"/>
  <c r="N80" i="6"/>
  <c r="O80" i="6"/>
  <c r="M81" i="6"/>
  <c r="N81" i="6"/>
  <c r="O81" i="6"/>
  <c r="N82" i="6"/>
  <c r="O82" i="6"/>
  <c r="M88" i="6"/>
  <c r="N88" i="6"/>
  <c r="O88" i="6"/>
  <c r="M91" i="6"/>
  <c r="N91" i="6"/>
  <c r="N90" i="6" s="1"/>
  <c r="O91" i="6"/>
  <c r="O90" i="6" s="1"/>
  <c r="N49" i="6"/>
  <c r="O49" i="6"/>
  <c r="N51" i="6"/>
  <c r="O51" i="6"/>
  <c r="D78" i="6" l="1"/>
  <c r="N93" i="6"/>
  <c r="O99" i="6"/>
  <c r="D70" i="6"/>
  <c r="O157" i="6"/>
  <c r="G8" i="6"/>
  <c r="B13" i="7" s="1"/>
  <c r="B14" i="7" s="1"/>
  <c r="N67" i="6"/>
  <c r="L69" i="6"/>
  <c r="L61" i="6"/>
  <c r="D54" i="6"/>
  <c r="L128" i="6"/>
  <c r="O93" i="6"/>
  <c r="O133" i="6"/>
  <c r="O131" i="6" s="1"/>
  <c r="N167" i="6"/>
  <c r="L94" i="6"/>
  <c r="O141" i="6"/>
  <c r="O140" i="6" s="1"/>
  <c r="L20" i="6"/>
  <c r="L15" i="6"/>
  <c r="L132" i="6"/>
  <c r="L172" i="6"/>
  <c r="L175" i="6"/>
  <c r="L22" i="6"/>
  <c r="L49" i="6"/>
  <c r="O71" i="6"/>
  <c r="L86" i="6"/>
  <c r="N41" i="6"/>
  <c r="N38" i="6" s="1"/>
  <c r="L45" i="6"/>
  <c r="L23" i="6"/>
  <c r="L18" i="6"/>
  <c r="N87" i="6"/>
  <c r="N79" i="6"/>
  <c r="L138" i="6"/>
  <c r="O167" i="6"/>
  <c r="L144" i="6"/>
  <c r="L146" i="6"/>
  <c r="L19" i="6"/>
  <c r="L179" i="6"/>
  <c r="L178" i="6" s="1"/>
  <c r="M178" i="6"/>
  <c r="L177" i="6"/>
  <c r="L158" i="6"/>
  <c r="M157" i="6"/>
  <c r="M173" i="6"/>
  <c r="L174" i="6"/>
  <c r="L173" i="6" s="1"/>
  <c r="L160" i="6"/>
  <c r="O152" i="6"/>
  <c r="M167" i="6"/>
  <c r="L168" i="6"/>
  <c r="L169" i="6"/>
  <c r="N157" i="6"/>
  <c r="L156" i="6"/>
  <c r="L153" i="6" s="1"/>
  <c r="M153" i="6"/>
  <c r="E8" i="6"/>
  <c r="B5" i="7" s="1"/>
  <c r="D152" i="6"/>
  <c r="L143" i="6"/>
  <c r="L148" i="6"/>
  <c r="L149" i="6"/>
  <c r="M141" i="6"/>
  <c r="M140" i="6" s="1"/>
  <c r="L142" i="6"/>
  <c r="L145" i="6"/>
  <c r="N141" i="6"/>
  <c r="N140" i="6" s="1"/>
  <c r="L151" i="6"/>
  <c r="L150" i="6"/>
  <c r="L139" i="6"/>
  <c r="L135" i="6"/>
  <c r="L137" i="6"/>
  <c r="N133" i="6"/>
  <c r="N131" i="6" s="1"/>
  <c r="L134" i="6"/>
  <c r="M133" i="6"/>
  <c r="M131" i="6" s="1"/>
  <c r="L136" i="6"/>
  <c r="N123" i="6"/>
  <c r="N121" i="6" s="1"/>
  <c r="L124" i="6"/>
  <c r="L130" i="6"/>
  <c r="L127" i="6"/>
  <c r="L129" i="6"/>
  <c r="F123" i="6"/>
  <c r="F121" i="6" s="1"/>
  <c r="F8" i="6" s="1"/>
  <c r="B9" i="7" s="1"/>
  <c r="B10" i="7" s="1"/>
  <c r="D127" i="6"/>
  <c r="D123" i="6" s="1"/>
  <c r="D121" i="6" s="1"/>
  <c r="L122" i="6"/>
  <c r="L126" i="6"/>
  <c r="O123" i="6"/>
  <c r="O121" i="6" s="1"/>
  <c r="L125" i="6"/>
  <c r="M123" i="6"/>
  <c r="M121" i="6" s="1"/>
  <c r="N108" i="6"/>
  <c r="N99" i="6"/>
  <c r="L98" i="6"/>
  <c r="L118" i="6"/>
  <c r="L120" i="6"/>
  <c r="O108" i="6"/>
  <c r="O97" i="6" s="1"/>
  <c r="M95" i="6"/>
  <c r="M93" i="6" s="1"/>
  <c r="L96" i="6"/>
  <c r="L95" i="6" s="1"/>
  <c r="M87" i="6"/>
  <c r="L88" i="6"/>
  <c r="L80" i="6"/>
  <c r="M79" i="6"/>
  <c r="L85" i="6"/>
  <c r="L91" i="6"/>
  <c r="L90" i="6" s="1"/>
  <c r="M90" i="6"/>
  <c r="L81" i="6"/>
  <c r="L83" i="6"/>
  <c r="O87" i="6"/>
  <c r="O79" i="6"/>
  <c r="L82" i="6"/>
  <c r="L89" i="6"/>
  <c r="L75" i="6"/>
  <c r="M74" i="6"/>
  <c r="N71" i="6"/>
  <c r="L73" i="6"/>
  <c r="M71" i="6"/>
  <c r="L72" i="6"/>
  <c r="O74" i="6"/>
  <c r="L77" i="6"/>
  <c r="N74" i="6"/>
  <c r="L76" i="6"/>
  <c r="M55" i="6"/>
  <c r="O62" i="6"/>
  <c r="M67" i="6"/>
  <c r="L68" i="6"/>
  <c r="L60" i="6"/>
  <c r="O67" i="6"/>
  <c r="O55" i="6"/>
  <c r="L66" i="6"/>
  <c r="L59" i="6"/>
  <c r="L56" i="6"/>
  <c r="L64" i="6"/>
  <c r="M62" i="6"/>
  <c r="L58" i="6"/>
  <c r="L65" i="6"/>
  <c r="O50" i="6"/>
  <c r="O48" i="6" s="1"/>
  <c r="N50" i="6"/>
  <c r="N48" i="6" s="1"/>
  <c r="L51" i="6"/>
  <c r="M50" i="6"/>
  <c r="M48" i="6" s="1"/>
  <c r="L52" i="6"/>
  <c r="L42" i="6"/>
  <c r="M41" i="6"/>
  <c r="M38" i="6" s="1"/>
  <c r="L39" i="6"/>
  <c r="L47" i="6"/>
  <c r="O41" i="6"/>
  <c r="O38" i="6" s="1"/>
  <c r="L46" i="6"/>
  <c r="L17" i="6"/>
  <c r="M16" i="6"/>
  <c r="L13" i="6"/>
  <c r="M11" i="6"/>
  <c r="O16" i="6"/>
  <c r="O11" i="6"/>
  <c r="N16" i="6"/>
  <c r="N11" i="6"/>
  <c r="O70" i="6" l="1"/>
  <c r="L67" i="6"/>
  <c r="N97" i="6"/>
  <c r="L93" i="6"/>
  <c r="L141" i="6"/>
  <c r="L140" i="6" s="1"/>
  <c r="N78" i="6"/>
  <c r="N152" i="6"/>
  <c r="N70" i="6"/>
  <c r="O78" i="6"/>
  <c r="L41" i="6"/>
  <c r="L38" i="6" s="1"/>
  <c r="L11" i="6"/>
  <c r="B17" i="7"/>
  <c r="B18" i="7" s="1"/>
  <c r="B22" i="7"/>
  <c r="B23" i="7" s="1"/>
  <c r="B6" i="7"/>
  <c r="L16" i="6"/>
  <c r="O54" i="6"/>
  <c r="L79" i="6"/>
  <c r="L50" i="6"/>
  <c r="L48" i="6" s="1"/>
  <c r="L87" i="6"/>
  <c r="L123" i="6"/>
  <c r="L121" i="6" s="1"/>
  <c r="L167" i="6"/>
  <c r="L157" i="6"/>
  <c r="L133" i="6"/>
  <c r="L131" i="6" s="1"/>
  <c r="D8" i="6"/>
  <c r="M78" i="6"/>
  <c r="L71" i="6"/>
  <c r="M70" i="6"/>
  <c r="L74" i="6"/>
  <c r="M54" i="6"/>
  <c r="O10" i="6"/>
  <c r="N10" i="6"/>
  <c r="M10" i="6"/>
  <c r="L10" i="6" l="1"/>
  <c r="O8" i="6"/>
  <c r="L78" i="6"/>
  <c r="L70" i="6"/>
  <c r="D13" i="7" l="1"/>
  <c r="D14" i="7" l="1"/>
  <c r="I34" i="7"/>
  <c r="M165" i="6" l="1"/>
  <c r="L165" i="6" l="1"/>
  <c r="L162" i="6" s="1"/>
  <c r="L152" i="6" s="1"/>
  <c r="M162" i="6"/>
  <c r="M152" i="6" s="1"/>
  <c r="M111" i="6" l="1"/>
  <c r="M102" i="6"/>
  <c r="L111" i="6" l="1"/>
  <c r="L102" i="6"/>
  <c r="M114" i="6" l="1"/>
  <c r="M105" i="6"/>
  <c r="L114" i="6" l="1"/>
  <c r="L108" i="6" s="1"/>
  <c r="M108" i="6"/>
  <c r="L105" i="6"/>
  <c r="L99" i="6" s="1"/>
  <c r="M99" i="6"/>
  <c r="M97" i="6" l="1"/>
  <c r="M8" i="6" s="1"/>
  <c r="L97" i="6"/>
  <c r="D5" i="7" l="1"/>
  <c r="I32" i="7" l="1"/>
  <c r="D6" i="7"/>
  <c r="N57" i="6"/>
  <c r="L57" i="6" s="1"/>
  <c r="L55" i="6" s="1"/>
  <c r="N55" i="6" l="1"/>
  <c r="N63" i="6"/>
  <c r="N62" i="6" l="1"/>
  <c r="N54" i="6" s="1"/>
  <c r="N8" i="6" s="1"/>
  <c r="L63" i="6"/>
  <c r="L62" i="6" s="1"/>
  <c r="L54" i="6" s="1"/>
  <c r="L8" i="6" l="1"/>
  <c r="D9" i="7"/>
  <c r="D17" i="7" l="1"/>
  <c r="D18" i="7" s="1"/>
  <c r="I33" i="7"/>
  <c r="I38" i="7" s="1"/>
  <c r="I39" i="7" s="1"/>
  <c r="D22" i="7"/>
  <c r="D23" i="7" s="1"/>
  <c r="D10" i="7"/>
  <c r="R165" i="6" l="1"/>
  <c r="R162" i="6" l="1"/>
  <c r="R152" i="6" s="1"/>
  <c r="R8" i="6" s="1"/>
  <c r="P165" i="6"/>
  <c r="P162" i="6" s="1"/>
  <c r="P152" i="6" s="1"/>
  <c r="E9" i="7" l="1"/>
  <c r="E10" i="7" l="1"/>
  <c r="J33" i="7"/>
  <c r="Q72" i="6" l="1"/>
  <c r="P72" i="6" l="1"/>
  <c r="Q76" i="6" l="1"/>
  <c r="P76" i="6" s="1"/>
  <c r="Q75" i="6"/>
  <c r="Q73" i="6"/>
  <c r="P75" i="6" l="1"/>
  <c r="P74" i="6" s="1"/>
  <c r="Q74" i="6"/>
  <c r="P73" i="6"/>
  <c r="P71" i="6" s="1"/>
  <c r="Q71" i="6"/>
  <c r="Q70" i="6" l="1"/>
  <c r="Q8" i="6" s="1"/>
  <c r="P8" i="6" s="1"/>
  <c r="P70" i="6"/>
  <c r="E5" i="7" l="1"/>
  <c r="J32" i="7" s="1"/>
  <c r="J38" i="7" s="1"/>
  <c r="J39" i="7" s="1"/>
  <c r="E17" i="7" l="1"/>
  <c r="E22" i="7"/>
  <c r="E6" i="7"/>
  <c r="E23" i="7" l="1"/>
  <c r="E18" i="7"/>
  <c r="I114" i="6" l="1"/>
  <c r="H114" i="6" s="1"/>
  <c r="I111" i="6"/>
  <c r="I105" i="6"/>
  <c r="H105" i="6" s="1"/>
  <c r="I102" i="6"/>
  <c r="I108" i="6" l="1"/>
  <c r="H111" i="6"/>
  <c r="H108" i="6" s="1"/>
  <c r="I99" i="6"/>
  <c r="H102" i="6"/>
  <c r="H99" i="6" s="1"/>
  <c r="H97" i="6" l="1"/>
  <c r="I97" i="6"/>
  <c r="I8" i="6" s="1"/>
  <c r="C5" i="7" s="1"/>
  <c r="H8" i="6" l="1"/>
  <c r="C22" i="7"/>
  <c r="C23" i="7" s="1"/>
  <c r="C6" i="7"/>
  <c r="C17" i="7"/>
  <c r="C18" i="7" s="1"/>
</calcChain>
</file>

<file path=xl/comments1.xml><?xml version="1.0" encoding="utf-8"?>
<comments xmlns="http://schemas.openxmlformats.org/spreadsheetml/2006/main">
  <authors>
    <author>kovacikova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kovacikova:</t>
        </r>
        <r>
          <rPr>
            <sz val="9"/>
            <color indexed="81"/>
            <rFont val="Tahoma"/>
            <family val="2"/>
            <charset val="238"/>
          </rPr>
          <t xml:space="preserve">
PP o 941,- EUR</t>
        </r>
      </text>
    </comment>
    <comment ref="D80" authorId="0" shapeId="0">
      <text>
        <r>
          <rPr>
            <b/>
            <sz val="9"/>
            <color indexed="81"/>
            <rFont val="Tahoma"/>
            <family val="2"/>
            <charset val="238"/>
          </rPr>
          <t>kovacikova:</t>
        </r>
        <r>
          <rPr>
            <sz val="9"/>
            <color indexed="81"/>
            <rFont val="Tahoma"/>
            <family val="2"/>
            <charset val="238"/>
          </rPr>
          <t xml:space="preserve">
PP</t>
        </r>
      </text>
    </comment>
  </commentList>
</comments>
</file>

<file path=xl/comments2.xml><?xml version="1.0" encoding="utf-8"?>
<comments xmlns="http://schemas.openxmlformats.org/spreadsheetml/2006/main">
  <authors>
    <author>tb</author>
    <author>kurti</author>
  </authors>
  <commentList>
    <comment ref="E104" authorId="0" shapeId="0">
      <text>
        <r>
          <rPr>
            <b/>
            <sz val="9"/>
            <color indexed="81"/>
            <rFont val="Tahoma"/>
            <family val="2"/>
            <charset val="238"/>
          </rPr>
          <t>tb:</t>
        </r>
        <r>
          <rPr>
            <sz val="9"/>
            <color indexed="81"/>
            <rFont val="Tahoma"/>
            <family val="2"/>
            <charset val="238"/>
          </rPr>
          <t xml:space="preserve">
Mesto 1212 EUR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  <charset val="238"/>
          </rPr>
          <t>tb:</t>
        </r>
        <r>
          <rPr>
            <sz val="9"/>
            <color indexed="81"/>
            <rFont val="Tahoma"/>
            <family val="2"/>
            <charset val="238"/>
          </rPr>
          <t xml:space="preserve">
mesto 46 543</t>
        </r>
      </text>
    </comment>
    <comment ref="I111" authorId="1" shapeId="0">
      <text>
        <r>
          <rPr>
            <b/>
            <sz val="8"/>
            <color indexed="81"/>
            <rFont val="Tahoma"/>
            <family val="2"/>
            <charset val="238"/>
          </rPr>
          <t>kurti:</t>
        </r>
        <r>
          <rPr>
            <sz val="8"/>
            <color indexed="81"/>
            <rFont val="Tahoma"/>
            <family val="2"/>
            <charset val="238"/>
          </rPr>
          <t xml:space="preserve">
úroky 24 636</t>
        </r>
      </text>
    </comment>
    <comment ref="I112" authorId="1" shapeId="0">
      <text>
        <r>
          <rPr>
            <b/>
            <sz val="8"/>
            <color indexed="81"/>
            <rFont val="Tahoma"/>
            <family val="2"/>
            <charset val="238"/>
          </rPr>
          <t>kurti:</t>
        </r>
        <r>
          <rPr>
            <sz val="8"/>
            <color indexed="81"/>
            <rFont val="Tahoma"/>
            <family val="2"/>
            <charset val="238"/>
          </rPr>
          <t xml:space="preserve">
cestovné 19 595</t>
        </r>
      </text>
    </comment>
  </commentList>
</comments>
</file>

<file path=xl/comments3.xml><?xml version="1.0" encoding="utf-8"?>
<comments xmlns="http://schemas.openxmlformats.org/spreadsheetml/2006/main">
  <authors>
    <author/>
    <author>kovacikova</author>
  </authors>
  <commentList>
    <comment ref="D6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sharedStrings.xml><?xml version="1.0" encoding="utf-8"?>
<sst xmlns="http://schemas.openxmlformats.org/spreadsheetml/2006/main" count="1112" uniqueCount="725">
  <si>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</si>
  <si>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</si>
  <si>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</si>
  <si>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</si>
  <si>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</si>
  <si>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</si>
  <si>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</si>
  <si>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</si>
  <si>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</si>
  <si>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</si>
  <si>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</si>
  <si>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</si>
  <si>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</si>
  <si>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</si>
  <si>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</si>
  <si>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</si>
  <si>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</si>
  <si>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</si>
  <si>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</si>
  <si>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</si>
  <si>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</si>
  <si>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</si>
  <si>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</si>
  <si>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</si>
  <si>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</si>
  <si>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</si>
  <si>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</si>
  <si>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</si>
  <si>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</si>
  <si>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</si>
  <si>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</si>
  <si>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</si>
  <si>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</si>
  <si>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</si>
  <si>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</si>
  <si>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</si>
  <si>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</si>
  <si>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</si>
  <si>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</si>
  <si>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</si>
  <si>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</si>
  <si>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</si>
  <si>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</si>
  <si>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</si>
  <si>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</si>
  <si>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</si>
  <si>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</si>
  <si>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</si>
  <si>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</si>
  <si>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</si>
  <si>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</si>
  <si>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</si>
  <si>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</si>
  <si>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</si>
  <si>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</si>
  <si>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</si>
  <si>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</si>
  <si>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</si>
  <si>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</si>
  <si>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</si>
  <si>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</si>
  <si>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</si>
  <si>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</si>
  <si>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</si>
  <si>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</si>
  <si>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</si>
  <si>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</si>
  <si>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</si>
  <si>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</si>
  <si>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</si>
  <si>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</si>
  <si>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</si>
  <si>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</si>
  <si>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</si>
  <si>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</si>
  <si>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</si>
  <si>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</si>
  <si>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</si>
  <si>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</si>
  <si>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</si>
  <si>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</si>
  <si>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</si>
  <si>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</si>
  <si>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</si>
  <si>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</si>
  <si>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</si>
  <si>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</si>
  <si>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</si>
  <si>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</si>
  <si>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</si>
  <si>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</si>
  <si>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</si>
  <si>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</si>
  <si>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</si>
  <si>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</si>
  <si>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</si>
  <si>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</si>
  <si>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</si>
  <si>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</si>
  <si>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</si>
  <si>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</si>
  <si>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</si>
  <si>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</si>
  <si>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</si>
  <si>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</si>
  <si>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</si>
  <si>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</si>
  <si>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</si>
  <si>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</si>
  <si>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</si>
  <si>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</si>
  <si>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</si>
  <si>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</si>
  <si>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</si>
  <si>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</si>
  <si>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</si>
  <si>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</si>
  <si>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</si>
  <si>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</si>
  <si>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</si>
  <si>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</si>
  <si>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</si>
  <si>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</si>
  <si>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</si>
  <si>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</si>
  <si>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</si>
  <si>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</si>
  <si>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</si>
  <si>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</si>
  <si>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</si>
  <si>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</si>
  <si>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</si>
  <si>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</si>
  <si>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</si>
  <si>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</si>
  <si>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</si>
  <si>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</si>
  <si>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</si>
  <si>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</si>
  <si>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</si>
  <si>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</si>
  <si>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</si>
  <si>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</si>
  <si>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</si>
  <si>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</si>
  <si>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</si>
  <si>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</si>
  <si>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</si>
  <si>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</si>
  <si>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</si>
  <si>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</si>
  <si>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</si>
  <si>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</si>
  <si>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</si>
  <si>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</si>
  <si>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</si>
  <si>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</si>
  <si>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</si>
  <si>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</si>
  <si>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</si>
  <si>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</si>
  <si>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</si>
  <si>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</si>
  <si>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</si>
  <si>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</si>
  <si>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</si>
  <si>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</si>
  <si>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</si>
  <si>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</si>
  <si>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</si>
  <si>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</si>
  <si>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</si>
  <si>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</si>
  <si>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</si>
  <si>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</si>
  <si>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</si>
  <si>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</si>
  <si>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</si>
  <si>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</si>
  <si>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</si>
  <si>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</si>
  <si>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</si>
  <si>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</si>
  <si>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</si>
  <si>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</si>
  <si>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</si>
  <si>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</si>
  <si>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</si>
  <si>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</si>
  <si>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</si>
  <si>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</si>
  <si>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</si>
  <si>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</si>
  <si>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</si>
  <si>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</si>
  <si>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</si>
  <si>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</si>
  <si>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</si>
  <si>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</si>
  <si>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</si>
  <si>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</si>
  <si>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</si>
  <si>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</si>
  <si>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</si>
  <si>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</si>
  <si>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</si>
  <si>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</si>
  <si>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</si>
  <si>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</si>
  <si>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</si>
  <si>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</si>
  <si>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</si>
  <si>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</si>
  <si>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</si>
  <si>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</si>
  <si>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</si>
  <si>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</si>
  <si>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</si>
  <si>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</si>
  <si>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</si>
  <si>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</si>
  <si>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</si>
  <si>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</si>
  <si>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</si>
  <si>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</si>
  <si>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</si>
  <si>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</si>
  <si>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</si>
  <si>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</si>
  <si>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</si>
  <si>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</si>
  <si>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</si>
  <si>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</si>
  <si>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</si>
  <si>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</si>
  <si>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</si>
  <si>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</si>
  <si>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</si>
  <si>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</si>
  <si>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</si>
  <si>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</si>
  <si>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</si>
  <si>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</si>
  <si>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</si>
  <si>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</si>
  <si>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</si>
  <si>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</si>
  <si>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</si>
  <si>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</si>
  <si>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</si>
  <si>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</si>
  <si>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</si>
  <si>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</si>
  <si>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</si>
  <si>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</si>
  <si>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</si>
  <si>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</si>
  <si>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</si>
  <si>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</si>
  <si>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</si>
  <si>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</si>
  <si>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</si>
  <si>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</si>
  <si>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</si>
  <si>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</si>
  <si>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</si>
  <si>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</si>
  <si>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</si>
  <si>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</si>
  <si>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</si>
  <si>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</si>
  <si>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</si>
  <si>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</si>
  <si>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</si>
  <si>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</si>
  <si>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</si>
  <si>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</si>
  <si>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</si>
  <si>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</si>
  <si>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</si>
  <si>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</si>
  <si>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</si>
  <si>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</si>
  <si>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</si>
  <si>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</si>
  <si>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</si>
  <si>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</si>
  <si>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</si>
  <si>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</si>
  <si>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</si>
  <si>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</si>
  <si>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</si>
  <si>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</si>
  <si>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</si>
  <si>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</si>
  <si>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</si>
  <si>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</si>
  <si>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</si>
  <si>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</si>
  <si>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</si>
  <si>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</si>
  <si>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</si>
  <si>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</si>
  <si>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</si>
  <si>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</si>
  <si>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</si>
  <si>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</si>
  <si>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</si>
  <si>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</si>
  <si>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</si>
  <si>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</si>
  <si>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</si>
  <si>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</si>
  <si>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</si>
  <si>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</si>
  <si>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</si>
  <si>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</si>
  <si>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</si>
  <si>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</si>
  <si>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</si>
  <si>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</si>
  <si>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</si>
  <si>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</si>
  <si>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</si>
  <si>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</si>
  <si>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</si>
  <si>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</si>
  <si>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</si>
  <si>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</si>
  <si>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</si>
  <si>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</si>
  <si>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</si>
  <si>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</si>
  <si>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</si>
  <si>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</si>
  <si>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</si>
  <si>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</si>
  <si>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</si>
  <si>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</si>
  <si>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</si>
  <si>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</si>
  <si>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</si>
  <si>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</si>
  <si>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</si>
  <si>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</si>
  <si>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</si>
  <si>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</si>
  <si>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</si>
  <si>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</si>
  <si>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</si>
  <si>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</si>
  <si>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</si>
  <si>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</si>
  <si>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</si>
  <si>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</si>
  <si>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</si>
  <si>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</si>
  <si>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</si>
  <si>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</si>
  <si>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</si>
  <si>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</si>
  <si>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</si>
  <si>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</si>
  <si>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</si>
  <si>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</si>
  <si>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</si>
  <si>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</si>
  <si>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</si>
  <si>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</si>
  <si>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</si>
  <si>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</si>
  <si>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</si>
  <si>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</si>
  <si>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</si>
  <si>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</si>
  <si>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</si>
  <si>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</si>
  <si>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</si>
  <si>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</si>
  <si>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</si>
  <si>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</si>
  <si>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</si>
  <si>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</si>
  <si>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</si>
  <si>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</si>
  <si>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311 sponzorsto</t>
  </si>
  <si>
    <t>311 sponzorstvo ENVI-PACK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</si>
  <si>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</si>
  <si>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</si>
  <si>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</si>
  <si>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</si>
  <si>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</si>
  <si>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</si>
  <si>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</si>
  <si>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</si>
  <si>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</si>
  <si>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podprog 13.9</t>
  </si>
  <si>
    <t>OSS</t>
  </si>
  <si>
    <t>321 združené investičné prostriedky - chodníky</t>
  </si>
  <si>
    <t>212003 nájomné a réžie Bytkomfort</t>
  </si>
  <si>
    <t>212003 nájomné, fond opráv a údržby Hlavná, Rímska</t>
  </si>
  <si>
    <t>Spolu</t>
  </si>
  <si>
    <t>311 stojiská kontajnerov</t>
  </si>
  <si>
    <t>311 grant artézske studne</t>
  </si>
  <si>
    <t>311 grant stop čiernym skládkam</t>
  </si>
  <si>
    <t>312001 dotácie na opravu ciest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</si>
  <si>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</si>
  <si>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</si>
  <si>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</si>
  <si>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</si>
  <si>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</si>
  <si>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</si>
  <si>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</si>
  <si>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</si>
  <si>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</si>
  <si>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</si>
  <si>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</si>
  <si>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</si>
  <si>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</si>
  <si>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Bežné
 600</t>
  </si>
  <si>
    <t>Kapitál. 
700</t>
  </si>
  <si>
    <t>311 grant pontis fit priestor</t>
  </si>
  <si>
    <t>312008 NSK večianske slávnosti</t>
  </si>
  <si>
    <t>312001 výkon osobitného príjemcu</t>
  </si>
  <si>
    <t xml:space="preserve">  skutočnosť
 2013 </t>
  </si>
  <si>
    <t>312001 dotácia chránená dielňa</t>
  </si>
  <si>
    <t>plnenie 2013</t>
  </si>
  <si>
    <t xml:space="preserve"> 
čerpanie 2013</t>
  </si>
  <si>
    <t xml:space="preserve">Rozdiel </t>
  </si>
  <si>
    <t>292 športové a kultúrne podujatia V4</t>
  </si>
  <si>
    <t>212002 prenájom VP</t>
  </si>
  <si>
    <t>311 grant Cena Jána Johanidesa</t>
  </si>
  <si>
    <t>311 Sponzorstvo Reiffeisen</t>
  </si>
  <si>
    <t xml:space="preserve">312001 NSK ľudové tradície </t>
  </si>
  <si>
    <t>312008 NSK športový deň</t>
  </si>
  <si>
    <t xml:space="preserve">311 grant PRINED </t>
  </si>
  <si>
    <t>skutočnosť 
2014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</si>
  <si>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</si>
  <si>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</si>
  <si>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</si>
  <si>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</si>
  <si>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</si>
  <si>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</si>
  <si>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</si>
  <si>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</si>
  <si>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Hlavné kategórie 
ekonomickej klasifikácie</t>
  </si>
  <si>
    <t>Názov ekonomickej klasifikácie</t>
  </si>
  <si>
    <t>Daňové príjmy</t>
  </si>
  <si>
    <t>Nedaňové príjmy</t>
  </si>
  <si>
    <t>Granty a transfery</t>
  </si>
  <si>
    <t>Príjmy z transakcií s finanč. akt. a pas.</t>
  </si>
  <si>
    <t>Prijaté úvery a návratné finančné výpomoci</t>
  </si>
  <si>
    <t>Výdavky z transakcií s finanč. akt. a pas.</t>
  </si>
  <si>
    <t>321, 341 Verejné osvetlenie</t>
  </si>
  <si>
    <t>321,341 Domov dôchodcov Šaľa</t>
  </si>
  <si>
    <t>321,341 opatrenia na zlepšenie ovzdušia v meste Šaľa</t>
  </si>
  <si>
    <t>321,341 revitalizácia verejných priestranstiev CMZ Šaľa</t>
  </si>
  <si>
    <t>321 nákup osobného automobilu - OSS</t>
  </si>
  <si>
    <t>321 grant Reiffeisen detské ihrisko</t>
  </si>
  <si>
    <t>plnenie 2014</t>
  </si>
  <si>
    <t>čerpanie 2014</t>
  </si>
  <si>
    <t>Bežné a kapitálové príjmy</t>
  </si>
  <si>
    <t>Bežné a kapitálové výdavky</t>
  </si>
  <si>
    <t>311 Grant pontis Naše mesto</t>
  </si>
  <si>
    <t>321 multifunkčné ihrisko</t>
  </si>
  <si>
    <t>321 rozšírenie kamerového systému</t>
  </si>
  <si>
    <t>321 grant bibliobox</t>
  </si>
  <si>
    <t>222 úroky z omeškania</t>
  </si>
  <si>
    <t>292 dobropisy</t>
  </si>
  <si>
    <t>292 vratka SAD</t>
  </si>
  <si>
    <t>312001 rekonštrukcia sociálnych zariadení</t>
  </si>
  <si>
    <t>rozpočet 2015</t>
  </si>
  <si>
    <t xml:space="preserve">312001 dobrovolnícka služba </t>
  </si>
  <si>
    <t>223 Terra Wag</t>
  </si>
  <si>
    <t xml:space="preserve">MŠ Súkromná </t>
  </si>
  <si>
    <t>očakávaná skutočnosť 2015</t>
  </si>
  <si>
    <t xml:space="preserve"> rozpočet
2015</t>
  </si>
  <si>
    <t>rozpočet 
2015</t>
  </si>
  <si>
    <t>Elektronická samospráva</t>
  </si>
  <si>
    <t>Televízia</t>
  </si>
  <si>
    <t>292 rulety, videohry, stávkové kancelárie,  poistné, vec. bremeno</t>
  </si>
  <si>
    <t>223 vlastné príjmy MsKJJ - členské</t>
  </si>
  <si>
    <t>321 dar Duslo ihrisko</t>
  </si>
  <si>
    <t>500 preklenovací úver na VO</t>
  </si>
  <si>
    <t>312001 dotácie voľby, referendum</t>
  </si>
  <si>
    <t>311 grant chránená dielňa</t>
  </si>
  <si>
    <t>311 grant MsKSR na nákup kníh MsKJJ</t>
  </si>
  <si>
    <t>292 refundácie, kolky, ostatné príjmy, Nemčeková</t>
  </si>
  <si>
    <t>321 Dotácia z úradu vlády na DD</t>
  </si>
  <si>
    <t>rozpočet
2015</t>
  </si>
  <si>
    <t>Príjmy 100-500</t>
  </si>
  <si>
    <t>Výdavky 600-800</t>
  </si>
  <si>
    <t>Domov dôchodcov - rozpočtová org.</t>
  </si>
  <si>
    <t>Zariadenie pre seniorov</t>
  </si>
  <si>
    <t>plnenie 2015</t>
  </si>
  <si>
    <t>311 Gant MŠ Bernolákova</t>
  </si>
  <si>
    <t>311 sponzorstvo turna MsP</t>
  </si>
  <si>
    <t>322001 ZŠ Hollého - havária</t>
  </si>
  <si>
    <t>skutočnosť 2015</t>
  </si>
  <si>
    <t>čerpanie 2015</t>
  </si>
  <si>
    <t>223 vlastné príjmy škôl a školských zariadení</t>
  </si>
  <si>
    <t>Program</t>
  </si>
  <si>
    <t>Investičné výdavky 2015</t>
  </si>
  <si>
    <t>1.2.3.</t>
  </si>
  <si>
    <t>Projektové práce</t>
  </si>
  <si>
    <t>3.3.3.</t>
  </si>
  <si>
    <t>Rekonštrukcia MsÚ - klienské centrum</t>
  </si>
  <si>
    <t>Pokladňa MsÚ - mreže</t>
  </si>
  <si>
    <t>Rekonštrukcia priestorov COV - chránená dielňa</t>
  </si>
  <si>
    <t>Rekonštrukcia budovy na ul. Partizánskej - útulok</t>
  </si>
  <si>
    <t>3.3.4.</t>
  </si>
  <si>
    <t>Výkup pozemkov</t>
  </si>
  <si>
    <t>5.1.2.</t>
  </si>
  <si>
    <t>Rozšírenie kamerového systému</t>
  </si>
  <si>
    <t>5.4.1.</t>
  </si>
  <si>
    <t>VO - stavebný a autorský dozor</t>
  </si>
  <si>
    <t>Modernizácia VO - 1. etapa</t>
  </si>
  <si>
    <t>Modernizácia VO - 2. etapa</t>
  </si>
  <si>
    <t>6.1.1.</t>
  </si>
  <si>
    <t>Stanoviská kontajnerov - PD</t>
  </si>
  <si>
    <t>7.1.1.</t>
  </si>
  <si>
    <t>Prístupová cesta - pešia zóna</t>
  </si>
  <si>
    <t>7.1.2.</t>
  </si>
  <si>
    <t>7.2.1.</t>
  </si>
  <si>
    <t>výstavba chodníkov</t>
  </si>
  <si>
    <t>9.7.</t>
  </si>
  <si>
    <t>10.2.1.</t>
  </si>
  <si>
    <t>10.2.5.</t>
  </si>
  <si>
    <t>FŠ Veča - zavlažovací systém</t>
  </si>
  <si>
    <t>11.2.3.</t>
  </si>
  <si>
    <t>MsKS - elektrický klavír</t>
  </si>
  <si>
    <t>12.1.1.</t>
  </si>
  <si>
    <t>PD - životné prostredie</t>
  </si>
  <si>
    <t>12.1.3.</t>
  </si>
  <si>
    <t>Pešia zóna</t>
  </si>
  <si>
    <t>OPŽP</t>
  </si>
  <si>
    <t>CMZ</t>
  </si>
  <si>
    <t>12.3.</t>
  </si>
  <si>
    <t>ZŠ Krátka - multifunkčné ihrisko</t>
  </si>
  <si>
    <t>12.6.</t>
  </si>
  <si>
    <t>12.7.</t>
  </si>
  <si>
    <t>13.2.1.</t>
  </si>
  <si>
    <t>13.3.3.</t>
  </si>
  <si>
    <t>prostriedky od zahraničnej spoločnosti</t>
  </si>
  <si>
    <t>9.2.2.</t>
  </si>
  <si>
    <t>9.2.5.</t>
  </si>
  <si>
    <t>9.3.1.</t>
  </si>
  <si>
    <t>11.2.1.</t>
  </si>
  <si>
    <t>MsKJJ - bibliobox</t>
  </si>
  <si>
    <t>bežné príjmy mesta</t>
  </si>
  <si>
    <t>bežné príjmy mesta - 4 671,20 EUR</t>
  </si>
  <si>
    <t>grant EÚ - 227 599,58 EUR</t>
  </si>
  <si>
    <t>bežné príjmy mesta - 11 978,93 EUR</t>
  </si>
  <si>
    <t>preklenovací úver - 584 938,76 EUR</t>
  </si>
  <si>
    <t>bežné príjmy mesta - 54 617,13 EUR</t>
  </si>
  <si>
    <t>prebytok z roka 2014 - 22 027,58 EUR</t>
  </si>
  <si>
    <t>bežné príjmy mesta - 145 348,42 EUR</t>
  </si>
  <si>
    <t>grant MK SR</t>
  </si>
  <si>
    <t>grant EÚ - 703 012,75 EUR</t>
  </si>
  <si>
    <t>úver - 36 632,17 EUR</t>
  </si>
  <si>
    <t>bežné príjmy - 17 871,59 EUR</t>
  </si>
  <si>
    <t>dar Duslo - 10 000 EUR</t>
  </si>
  <si>
    <t>dar Tatra banka, Reiffreisen - 3 500 EUR</t>
  </si>
  <si>
    <t>bežné príjmy mesta 2 856,87 EUR</t>
  </si>
  <si>
    <t>bežné príjmy 4 981 EUR</t>
  </si>
  <si>
    <t>zdroj financovania</t>
  </si>
  <si>
    <t>Ohrievač v stojovni - zimný štadión</t>
  </si>
  <si>
    <t>Detské ihriská</t>
  </si>
  <si>
    <t>Výstavba chodníkov - cintorín</t>
  </si>
  <si>
    <t>Motorové vozidlo OSS</t>
  </si>
  <si>
    <t>grant EÚ - 517 009,27 EUR</t>
  </si>
  <si>
    <t>úver - 541 854,93 EUR</t>
  </si>
  <si>
    <t>kapitálové príjmy 155 712,51 EUR</t>
  </si>
  <si>
    <t>bežné príjmy 234 546,59 EUR</t>
  </si>
  <si>
    <t>SPOLU</t>
  </si>
  <si>
    <t>P.č.</t>
  </si>
  <si>
    <t>Veriteľ</t>
  </si>
  <si>
    <t>Pôvodná výška úveru</t>
  </si>
  <si>
    <t>Dátum podpísania úverovej zmluvy</t>
  </si>
  <si>
    <t>Dátum splatnosti úveru</t>
  </si>
  <si>
    <t>Aktuálna úroková sadzba</t>
  </si>
  <si>
    <t>Účel úveru</t>
  </si>
  <si>
    <t>1.</t>
  </si>
  <si>
    <t>OTP</t>
  </si>
  <si>
    <t>239 tis. EUR</t>
  </si>
  <si>
    <t>výstavba bytov</t>
  </si>
  <si>
    <t>2.</t>
  </si>
  <si>
    <t>ŠFRB II</t>
  </si>
  <si>
    <t>521 tis. EUR</t>
  </si>
  <si>
    <t>výstavba nájomných bytov</t>
  </si>
  <si>
    <t>3.</t>
  </si>
  <si>
    <t>ŠFRB I</t>
  </si>
  <si>
    <t>4.</t>
  </si>
  <si>
    <t>5.</t>
  </si>
  <si>
    <t>6.</t>
  </si>
  <si>
    <t>7.</t>
  </si>
  <si>
    <t>8.</t>
  </si>
  <si>
    <t>KTK</t>
  </si>
  <si>
    <t>31.3.2017</t>
  </si>
  <si>
    <t>31.1. 2032</t>
  </si>
  <si>
    <t>Tabuľka č. 5  Úverová zaťaženosť mesta k 31.12. 2015 v EUR</t>
  </si>
  <si>
    <t>Výška nesplat. istiny k 31.12. 2015 v EUR</t>
  </si>
  <si>
    <t>Reštrukturalizovaný UNICredit</t>
  </si>
  <si>
    <t>Nový UNICredit</t>
  </si>
  <si>
    <t>Preklenovací VO</t>
  </si>
  <si>
    <t>Preklenovací DD</t>
  </si>
  <si>
    <t>1 317 tis. EUR</t>
  </si>
  <si>
    <t>410 tis. EUR</t>
  </si>
  <si>
    <t>mesačne                             1 712,28 EUR (istina+úrok)</t>
  </si>
  <si>
    <t>mesačne                            2 455,12 EUR (istina a úrok)</t>
  </si>
  <si>
    <t>mesačne                               6 213,93 EUR (istina a úrok)</t>
  </si>
  <si>
    <t>mesačne                            18 493 EUR istina</t>
  </si>
  <si>
    <t>mesačne                             3 335 EUR istina</t>
  </si>
  <si>
    <t>jednorazovo</t>
  </si>
  <si>
    <t xml:space="preserve">Periodicita splácania </t>
  </si>
  <si>
    <t>Domov dôchodcov,  OPŽP</t>
  </si>
  <si>
    <t>modernizácia VO 2. etapa</t>
  </si>
  <si>
    <t>31.12.2015</t>
  </si>
  <si>
    <t>1 M + 0,64% p.a.</t>
  </si>
  <si>
    <t>Domov dôchodcov, CMZ, OPŽP a pôvodné úvery</t>
  </si>
  <si>
    <t>31.12.2016</t>
  </si>
  <si>
    <t>25.12.2029</t>
  </si>
  <si>
    <t>3 M Euribor  + 1,6  p.a</t>
  </si>
  <si>
    <t>31.12.2025</t>
  </si>
  <si>
    <t>3 M Euribor  + 1,9 p.a</t>
  </si>
  <si>
    <t>230 kapitálové príjmy z predaja majetku</t>
  </si>
  <si>
    <t>Dotácia pre zabezpeč. zdravých životných podmienok a bezpeč. obyvateľov</t>
  </si>
  <si>
    <t>Grantový systém pre podporu soc. a zdrav. znevýhodnených občanom mesta</t>
  </si>
  <si>
    <t>Bežné príjmy v roku 2014</t>
  </si>
  <si>
    <t>Úverová zaťaženosť mesta k 31.12.2015 v zmysle zákona č. 583/2004 Z.z. o rozpočtových pravidlách (max 60 %)</t>
  </si>
  <si>
    <t>Výška  istiny vrátane úhrady úrokov a poplatkov zaplatených v roku 2015</t>
  </si>
  <si>
    <t>Podiel splátky istiny na bežných príjmoch mesta za predchádzajúci rok</t>
  </si>
  <si>
    <t>Podiel splátky istiny vrátane úhrady úrokov a polatkov na bežných príjmoch mesta za predchádzajúci rok</t>
  </si>
  <si>
    <t>Tabuľka č. 3 Sumár príjmov a výdavkov mesta  za rok 2015</t>
  </si>
  <si>
    <t>Tabuľka č. 4 Investičné výdavky mesta za rok 2015</t>
  </si>
  <si>
    <t>% plnenia</t>
  </si>
  <si>
    <t>ročná splátka istiny v roku 2015</t>
  </si>
  <si>
    <t>ročná splátka úrokov a poplatkov v roku 2015</t>
  </si>
  <si>
    <t>Výška nesplat. istiny k 31.12. 2014 v EUR</t>
  </si>
  <si>
    <t>Výška nesplatenenej istiny, ktorá vchádza do úverovej zaťaženosti (bez úverov ŠFRB, preklenovacích úverov a KTK) k 31.12.2015</t>
  </si>
  <si>
    <t>Výška nesplatenenej istiny, ktorá vchádza do úverovej zaťaženosti (bez úverov ŠFRB, preklenovacích úverov a KTK) k 31.12.2014</t>
  </si>
  <si>
    <t xml:space="preserve">  Tabuľka č. 2 Čerpanie programovo rozpočtovaných výdavkov mesta za rok 2015</t>
  </si>
  <si>
    <t>Program      Podprogram                              Prvok</t>
  </si>
  <si>
    <t>Škola                Zariadenie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</si>
  <si>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</si>
  <si>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</si>
  <si>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</si>
  <si>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</si>
  <si>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</si>
  <si>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</si>
  <si>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</si>
  <si>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výdavky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</si>
  <si>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</si>
  <si>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</si>
  <si>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</si>
  <si>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</si>
  <si>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</si>
  <si>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</si>
  <si>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</si>
  <si>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</si>
  <si>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</si>
  <si>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>9.2.3.</t>
  </si>
  <si>
    <t>9.2.4.</t>
  </si>
  <si>
    <t>9.2.6.</t>
  </si>
  <si>
    <t>9.2.7.</t>
  </si>
  <si>
    <t>9.3.</t>
  </si>
  <si>
    <t>Z á k l a d n é   š k o l y</t>
  </si>
  <si>
    <t>9.3.2.</t>
  </si>
  <si>
    <t>9.3.3.</t>
  </si>
  <si>
    <t>9.3.4.</t>
  </si>
  <si>
    <t>9.3.5.</t>
  </si>
  <si>
    <t>9.3.6.</t>
  </si>
  <si>
    <t>Špec. ZŠ</t>
  </si>
  <si>
    <t>9.4.</t>
  </si>
  <si>
    <t>9.4.1.</t>
  </si>
  <si>
    <t xml:space="preserve">ZUŠ Šaľa, Kukučínova </t>
  </si>
  <si>
    <t>9.4.2.</t>
  </si>
  <si>
    <t xml:space="preserve">CVČ Šaľa, Štefánikova </t>
  </si>
  <si>
    <t>9.5.</t>
  </si>
  <si>
    <t>na dopravu žiakov</t>
  </si>
  <si>
    <t>pre MŠ za predškolákov</t>
  </si>
  <si>
    <t>za vzdelávacie poukazy</t>
  </si>
  <si>
    <t>odchodné</t>
  </si>
  <si>
    <t>za mimoriadne výsledky</t>
  </si>
  <si>
    <t>na stravu</t>
  </si>
  <si>
    <t>na školské potreby</t>
  </si>
  <si>
    <t>na mzdu za asistenta učiteľa</t>
  </si>
  <si>
    <t>Projekt PRINED</t>
  </si>
  <si>
    <t>na havarijné situácie</t>
  </si>
  <si>
    <t>učebnice</t>
  </si>
  <si>
    <t>kreditový pr.</t>
  </si>
  <si>
    <t>sociálne znevýhodnený</t>
  </si>
  <si>
    <t>9.6.</t>
  </si>
  <si>
    <t>Vlastné príjmy</t>
  </si>
  <si>
    <t>Tabuľka č. 1 Plnenie príjmov rozpočtu mesta za rok 2015</t>
  </si>
  <si>
    <t>Tabuľka č. 6 Výdavky programu 9. Vzdelávanie k 31.12.2015</t>
  </si>
  <si>
    <t>V o ľ n o č a s o v é  a k t i v i t y</t>
  </si>
  <si>
    <t>O s o b i t n é  d o t á c i e</t>
  </si>
  <si>
    <t>Kapitálové    výdavky</t>
  </si>
  <si>
    <t>MŠ Budovateľská  so ŠJ</t>
  </si>
  <si>
    <t>MŠ Družstevná so ŠJ</t>
  </si>
  <si>
    <t>MŠ Hollého so ŠJ</t>
  </si>
  <si>
    <t>MŠ Bernolákova s VŠJ</t>
  </si>
  <si>
    <t>MŠ  Okružná so ŠJ</t>
  </si>
  <si>
    <t>MŠ 8.mája so ŠJ</t>
  </si>
  <si>
    <t>MŠ P.J. Šafárika so ŠJ</t>
  </si>
  <si>
    <t>ZŠ Bernolákova so ŠJ a ŠKD</t>
  </si>
  <si>
    <t>ZŠ J. Hollého so ŠJ a ŠKD</t>
  </si>
  <si>
    <t>ZŠ s MŠ J. Murgaša so ŠJ a ŠKD</t>
  </si>
  <si>
    <t>ZŠ J.C. Hronského so ŠJ  a ŠKD</t>
  </si>
  <si>
    <t>ZŠ Ľ. Štúra so ŠJ a ŠKD</t>
  </si>
  <si>
    <t>ZŠ s MŠ P. Pázmáňa s VJM s VŠJ a ŠKD</t>
  </si>
  <si>
    <t>500 preklenovací úver na DD</t>
  </si>
  <si>
    <t>Úrad vlády</t>
  </si>
  <si>
    <t>grant MV SR - 10 000 EUR</t>
  </si>
  <si>
    <t>grant  MPSVaR SR - 11 000 EUR</t>
  </si>
  <si>
    <t>MŠ Družstená  so ŠJ</t>
  </si>
  <si>
    <t>MŠ Okružná  so ŠJ</t>
  </si>
  <si>
    <t>MŠ  8. mája  so ŠJ</t>
  </si>
  <si>
    <t>MŠ  P.J. Šafárika so ŠJ</t>
  </si>
  <si>
    <t>Rekonštrukcia a oprava ciest</t>
  </si>
  <si>
    <t>MŠ Okružná - univerzálny robot s príslušenstvom do ŠJ</t>
  </si>
  <si>
    <t>MŠ Družstevná - elektrický sporák do ŠJ</t>
  </si>
  <si>
    <t>ZŠ Bernolákova - rekonštrukcia priestorov</t>
  </si>
  <si>
    <t xml:space="preserve">Vybavenie jedálne ZŠ (ZŠ J. C. Hronského - umývačka riadu a pre  ZŠ J. Hollého -  elektrická statická pec)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</si>
</sst>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\ &quot;€&quot;"/>
  </numFmts>
  <fonts count="82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"/>
      <name val="Calibri"/>
      <family val="2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rgb="FFFF000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Arial CE"/>
      <charset val="238"/>
    </font>
    <font>
      <b/>
      <sz val="14"/>
      <color indexed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u/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Calibri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sz val="11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9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</cellStyleXfs>
  <cellXfs count="928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Font="1" applyBorder="1"/>
    <xf numFmtId="3" fontId="0" fillId="0" borderId="7" xfId="0" applyNumberFormat="1" applyFont="1" applyBorder="1"/>
    <xf numFmtId="3" fontId="0" fillId="0" borderId="7" xfId="0" applyNumberFormat="1" applyBorder="1"/>
    <xf numFmtId="3" fontId="0" fillId="0" borderId="7" xfId="0" applyNumberFormat="1" applyFill="1" applyBorder="1"/>
    <xf numFmtId="3" fontId="0" fillId="0" borderId="0" xfId="0" applyNumberFormat="1" applyFill="1" applyBorder="1"/>
    <xf numFmtId="0" fontId="0" fillId="0" borderId="0" xfId="0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Font="1" applyBorder="1"/>
    <xf numFmtId="3" fontId="0" fillId="0" borderId="5" xfId="0" applyNumberFormat="1" applyFill="1" applyBorder="1"/>
    <xf numFmtId="0" fontId="11" fillId="0" borderId="5" xfId="0" applyFont="1" applyBorder="1"/>
    <xf numFmtId="3" fontId="0" fillId="0" borderId="6" xfId="0" applyNumberFormat="1" applyFont="1" applyBorder="1"/>
    <xf numFmtId="3" fontId="0" fillId="0" borderId="5" xfId="0" applyNumberFormat="1" applyBorder="1"/>
    <xf numFmtId="3" fontId="0" fillId="0" borderId="9" xfId="0" applyNumberFormat="1" applyFont="1" applyBorder="1"/>
    <xf numFmtId="3" fontId="13" fillId="0" borderId="5" xfId="0" applyNumberFormat="1" applyFont="1" applyFill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3" fontId="13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0" fontId="0" fillId="0" borderId="5" xfId="0" applyFont="1" applyFill="1" applyBorder="1"/>
    <xf numFmtId="3" fontId="0" fillId="0" borderId="6" xfId="0" applyNumberFormat="1" applyFont="1" applyFill="1" applyBorder="1"/>
    <xf numFmtId="4" fontId="0" fillId="4" borderId="5" xfId="0" applyNumberFormat="1" applyFill="1" applyBorder="1"/>
    <xf numFmtId="0" fontId="0" fillId="0" borderId="0" xfId="0" applyFill="1" applyBorder="1"/>
    <xf numFmtId="0" fontId="0" fillId="0" borderId="0" xfId="0" applyFill="1"/>
    <xf numFmtId="3" fontId="1" fillId="0" borderId="5" xfId="0" applyNumberFormat="1" applyFont="1" applyBorder="1"/>
    <xf numFmtId="3" fontId="0" fillId="0" borderId="6" xfId="0" applyNumberFormat="1" applyFont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3" fontId="0" fillId="0" borderId="14" xfId="0" applyNumberFormat="1" applyFont="1" applyBorder="1"/>
    <xf numFmtId="3" fontId="0" fillId="0" borderId="13" xfId="0" applyNumberFormat="1" applyBorder="1"/>
    <xf numFmtId="3" fontId="4" fillId="3" borderId="3" xfId="0" applyNumberFormat="1" applyFont="1" applyFill="1" applyBorder="1" applyAlignment="1"/>
    <xf numFmtId="3" fontId="0" fillId="0" borderId="6" xfId="0" applyNumberFormat="1" applyBorder="1"/>
    <xf numFmtId="0" fontId="0" fillId="0" borderId="7" xfId="0" applyFont="1" applyBorder="1" applyAlignment="1">
      <alignment horizontal="left"/>
    </xf>
    <xf numFmtId="3" fontId="0" fillId="0" borderId="9" xfId="0" applyNumberFormat="1" applyBorder="1"/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3" fontId="0" fillId="0" borderId="13" xfId="0" applyNumberFormat="1" applyFont="1" applyFill="1" applyBorder="1"/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/>
    </xf>
    <xf numFmtId="3" fontId="0" fillId="0" borderId="0" xfId="0" applyNumberFormat="1" applyFill="1"/>
    <xf numFmtId="0" fontId="0" fillId="0" borderId="0" xfId="0" applyAlignment="1"/>
    <xf numFmtId="0" fontId="0" fillId="0" borderId="0" xfId="0" applyFill="1" applyBorder="1" applyAlignment="1"/>
    <xf numFmtId="0" fontId="1" fillId="6" borderId="0" xfId="1" applyFill="1" applyBorder="1"/>
    <xf numFmtId="0" fontId="16" fillId="6" borderId="0" xfId="1" applyFont="1" applyFill="1" applyBorder="1"/>
    <xf numFmtId="3" fontId="16" fillId="6" borderId="0" xfId="1" applyNumberFormat="1" applyFont="1" applyFill="1" applyBorder="1"/>
    <xf numFmtId="3" fontId="1" fillId="6" borderId="0" xfId="1" applyNumberFormat="1" applyFill="1" applyBorder="1"/>
    <xf numFmtId="0" fontId="17" fillId="6" borderId="0" xfId="1" applyFont="1" applyFill="1" applyBorder="1" applyAlignment="1"/>
    <xf numFmtId="3" fontId="14" fillId="6" borderId="0" xfId="1" applyNumberFormat="1" applyFont="1" applyFill="1" applyBorder="1"/>
    <xf numFmtId="0" fontId="1" fillId="6" borderId="0" xfId="1" applyFont="1" applyFill="1" applyBorder="1" applyAlignment="1"/>
    <xf numFmtId="0" fontId="18" fillId="6" borderId="0" xfId="1" applyFont="1" applyFill="1" applyBorder="1"/>
    <xf numFmtId="0" fontId="19" fillId="6" borderId="0" xfId="1" applyFont="1" applyFill="1" applyBorder="1"/>
    <xf numFmtId="3" fontId="18" fillId="6" borderId="0" xfId="1" applyNumberFormat="1" applyFont="1" applyFill="1" applyBorder="1"/>
    <xf numFmtId="3" fontId="19" fillId="6" borderId="0" xfId="1" applyNumberFormat="1" applyFont="1" applyFill="1" applyBorder="1"/>
    <xf numFmtId="3" fontId="1" fillId="6" borderId="0" xfId="1" applyNumberFormat="1" applyFill="1" applyAlignment="1">
      <alignment horizontal="center"/>
    </xf>
    <xf numFmtId="0" fontId="11" fillId="6" borderId="0" xfId="1" applyFont="1" applyFill="1" applyBorder="1" applyAlignment="1"/>
    <xf numFmtId="0" fontId="20" fillId="6" borderId="0" xfId="1" applyFont="1" applyFill="1" applyBorder="1" applyAlignment="1"/>
    <xf numFmtId="0" fontId="7" fillId="6" borderId="0" xfId="1" applyFont="1" applyFill="1" applyBorder="1"/>
    <xf numFmtId="3" fontId="1" fillId="6" borderId="0" xfId="1" applyNumberFormat="1" applyFont="1" applyFill="1" applyBorder="1"/>
    <xf numFmtId="0" fontId="1" fillId="6" borderId="0" xfId="1" applyFont="1" applyFill="1" applyBorder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ont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on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 applyAlignment="1"/>
    <xf numFmtId="3" fontId="1" fillId="6" borderId="17" xfId="1" applyNumberFormat="1" applyFont="1" applyFill="1" applyBorder="1"/>
    <xf numFmtId="3" fontId="1" fillId="6" borderId="19" xfId="1" applyNumberFormat="1" applyFont="1" applyFill="1" applyBorder="1"/>
    <xf numFmtId="3" fontId="1" fillId="6" borderId="18" xfId="1" applyNumberFormat="1" applyFont="1" applyFill="1" applyBorder="1"/>
    <xf numFmtId="3" fontId="1" fillId="6" borderId="20" xfId="1" applyNumberFormat="1" applyFont="1" applyFill="1" applyBorder="1"/>
    <xf numFmtId="3" fontId="1" fillId="6" borderId="21" xfId="1" applyNumberFormat="1" applyFont="1" applyFill="1" applyBorder="1"/>
    <xf numFmtId="3" fontId="1" fillId="6" borderId="19" xfId="1" applyNumberFormat="1" applyFill="1" applyBorder="1"/>
    <xf numFmtId="0" fontId="25" fillId="6" borderId="0" xfId="1" applyFont="1" applyFill="1" applyBorder="1" applyAlignment="1"/>
    <xf numFmtId="0" fontId="24" fillId="6" borderId="18" xfId="1" applyFont="1" applyFill="1" applyBorder="1"/>
    <xf numFmtId="0" fontId="23" fillId="6" borderId="22" xfId="1" applyFont="1" applyFill="1" applyBorder="1" applyAlignment="1">
      <alignment horizontal="left"/>
    </xf>
    <xf numFmtId="3" fontId="1" fillId="6" borderId="22" xfId="1" applyNumberFormat="1" applyFont="1" applyFill="1" applyBorder="1"/>
    <xf numFmtId="3" fontId="1" fillId="6" borderId="23" xfId="1" applyNumberFormat="1" applyFont="1" applyFill="1" applyBorder="1"/>
    <xf numFmtId="3" fontId="1" fillId="6" borderId="24" xfId="1" applyNumberFormat="1" applyFont="1" applyFill="1" applyBorder="1"/>
    <xf numFmtId="3" fontId="1" fillId="6" borderId="25" xfId="1" applyNumberFormat="1" applyFont="1" applyFill="1" applyBorder="1"/>
    <xf numFmtId="3" fontId="1" fillId="6" borderId="26" xfId="1" applyNumberFormat="1" applyFont="1" applyFill="1" applyBorder="1"/>
    <xf numFmtId="0" fontId="24" fillId="6" borderId="20" xfId="1" applyFont="1" applyFill="1" applyBorder="1"/>
    <xf numFmtId="3" fontId="11" fillId="6" borderId="0" xfId="1" applyNumberFormat="1" applyFont="1" applyFill="1" applyBorder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ont="1" applyFill="1" applyBorder="1"/>
    <xf numFmtId="3" fontId="1" fillId="6" borderId="29" xfId="1" applyNumberFormat="1" applyFont="1" applyFill="1" applyBorder="1"/>
    <xf numFmtId="3" fontId="1" fillId="6" borderId="27" xfId="1" applyNumberFormat="1" applyFont="1" applyFill="1" applyBorder="1"/>
    <xf numFmtId="0" fontId="6" fillId="6" borderId="0" xfId="1" applyFont="1" applyFill="1" applyBorder="1" applyAlignment="1"/>
    <xf numFmtId="0" fontId="26" fillId="6" borderId="20" xfId="1" applyFont="1" applyFill="1" applyBorder="1"/>
    <xf numFmtId="3" fontId="6" fillId="6" borderId="0" xfId="1" applyNumberFormat="1" applyFont="1" applyFill="1" applyBorder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ont="1" applyFill="1" applyBorder="1"/>
    <xf numFmtId="0" fontId="1" fillId="6" borderId="17" xfId="1" applyFill="1" applyBorder="1"/>
    <xf numFmtId="0" fontId="1" fillId="6" borderId="20" xfId="1" applyFont="1" applyFill="1" applyBorder="1"/>
    <xf numFmtId="0" fontId="1" fillId="6" borderId="22" xfId="1" applyFill="1" applyBorder="1"/>
    <xf numFmtId="0" fontId="1" fillId="6" borderId="27" xfId="1" applyFont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Fill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Fill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Fill="1" applyBorder="1"/>
    <xf numFmtId="0" fontId="6" fillId="0" borderId="0" xfId="1" applyFont="1"/>
    <xf numFmtId="3" fontId="1" fillId="0" borderId="0" xfId="1" applyNumberFormat="1" applyFill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Fill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Fill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Fill="1" applyBorder="1"/>
    <xf numFmtId="0" fontId="17" fillId="0" borderId="0" xfId="1" applyFont="1" applyFill="1" applyBorder="1" applyAlignment="1"/>
    <xf numFmtId="3" fontId="14" fillId="0" borderId="0" xfId="1" applyNumberFormat="1" applyFont="1" applyFill="1" applyBorder="1"/>
    <xf numFmtId="0" fontId="1" fillId="0" borderId="0" xfId="1" applyFont="1" applyFill="1" applyBorder="1" applyAlignment="1"/>
    <xf numFmtId="0" fontId="11" fillId="0" borderId="0" xfId="1" applyFont="1" applyFill="1" applyBorder="1" applyAlignment="1"/>
    <xf numFmtId="0" fontId="1" fillId="0" borderId="0" xfId="1" applyFill="1" applyBorder="1"/>
    <xf numFmtId="3" fontId="16" fillId="0" borderId="0" xfId="1" applyNumberFormat="1" applyFont="1" applyFill="1" applyBorder="1"/>
    <xf numFmtId="3" fontId="1" fillId="0" borderId="0" xfId="1" applyNumberFormat="1" applyFont="1" applyFill="1" applyBorder="1"/>
    <xf numFmtId="3" fontId="11" fillId="0" borderId="16" xfId="1" applyNumberFormat="1" applyFont="1" applyFill="1" applyBorder="1"/>
    <xf numFmtId="3" fontId="11" fillId="0" borderId="16" xfId="1" applyNumberFormat="1" applyFont="1" applyFill="1" applyBorder="1" applyAlignment="1">
      <alignment horizontal="right"/>
    </xf>
    <xf numFmtId="3" fontId="1" fillId="0" borderId="16" xfId="1" applyNumberFormat="1" applyFont="1" applyFill="1" applyBorder="1"/>
    <xf numFmtId="0" fontId="25" fillId="0" borderId="0" xfId="1" applyFont="1" applyFill="1" applyBorder="1" applyAlignment="1"/>
    <xf numFmtId="0" fontId="1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3" fontId="11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0" fillId="0" borderId="57" xfId="0" applyNumberFormat="1" applyFill="1" applyBorder="1"/>
    <xf numFmtId="0" fontId="0" fillId="0" borderId="5" xfId="0" applyFill="1" applyBorder="1" applyAlignment="1">
      <alignment horizontal="left"/>
    </xf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2" xfId="1" applyNumberFormat="1" applyFont="1" applyFill="1" applyBorder="1" applyAlignment="1">
      <alignment horizontal="center" vertical="center" wrapText="1"/>
    </xf>
    <xf numFmtId="3" fontId="21" fillId="7" borderId="54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50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50" xfId="1" applyNumberFormat="1" applyFont="1" applyFill="1" applyBorder="1" applyAlignment="1">
      <alignment horizontal="right"/>
    </xf>
    <xf numFmtId="3" fontId="6" fillId="8" borderId="44" xfId="1" applyNumberFormat="1" applyFont="1" applyFill="1" applyBorder="1" applyAlignment="1">
      <alignment horizontal="right"/>
    </xf>
    <xf numFmtId="0" fontId="22" fillId="9" borderId="52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2" xfId="1" applyNumberFormat="1" applyFont="1" applyFill="1" applyBorder="1"/>
    <xf numFmtId="3" fontId="7" fillId="9" borderId="49" xfId="1" applyNumberFormat="1" applyFont="1" applyFill="1" applyBorder="1"/>
    <xf numFmtId="3" fontId="7" fillId="9" borderId="35" xfId="1" applyNumberFormat="1" applyFont="1" applyFill="1" applyBorder="1"/>
    <xf numFmtId="3" fontId="7" fillId="9" borderId="53" xfId="1" applyNumberFormat="1" applyFont="1" applyFill="1" applyBorder="1"/>
    <xf numFmtId="3" fontId="7" fillId="9" borderId="54" xfId="1" applyNumberFormat="1" applyFont="1" applyFill="1" applyBorder="1"/>
    <xf numFmtId="0" fontId="22" fillId="9" borderId="52" xfId="1" applyFont="1" applyFill="1" applyBorder="1"/>
    <xf numFmtId="0" fontId="23" fillId="9" borderId="53" xfId="1" applyFont="1" applyFill="1" applyBorder="1"/>
    <xf numFmtId="0" fontId="22" fillId="9" borderId="45" xfId="1" applyFont="1" applyFill="1" applyBorder="1"/>
    <xf numFmtId="0" fontId="25" fillId="9" borderId="59" xfId="1" applyFont="1" applyFill="1" applyBorder="1" applyAlignment="1"/>
    <xf numFmtId="0" fontId="25" fillId="9" borderId="53" xfId="1" applyFont="1" applyFill="1" applyBorder="1"/>
    <xf numFmtId="0" fontId="25" fillId="9" borderId="53" xfId="1" applyFont="1" applyFill="1" applyBorder="1" applyAlignment="1"/>
    <xf numFmtId="0" fontId="22" fillId="9" borderId="56" xfId="1" applyFont="1" applyFill="1" applyBorder="1"/>
    <xf numFmtId="0" fontId="22" fillId="9" borderId="53" xfId="1" applyFont="1" applyFill="1" applyBorder="1"/>
    <xf numFmtId="0" fontId="22" fillId="9" borderId="34" xfId="1" applyFont="1" applyFill="1" applyBorder="1"/>
    <xf numFmtId="0" fontId="32" fillId="9" borderId="50" xfId="1" applyFont="1" applyFill="1" applyBorder="1"/>
    <xf numFmtId="3" fontId="7" fillId="9" borderId="41" xfId="1" applyNumberFormat="1" applyFont="1" applyFill="1" applyBorder="1"/>
    <xf numFmtId="3" fontId="7" fillId="9" borderId="39" xfId="1" applyNumberFormat="1" applyFont="1" applyFill="1" applyBorder="1"/>
    <xf numFmtId="3" fontId="7" fillId="9" borderId="38" xfId="1" applyNumberFormat="1" applyFont="1" applyFill="1" applyBorder="1"/>
    <xf numFmtId="3" fontId="7" fillId="9" borderId="60" xfId="1" applyNumberFormat="1" applyFont="1" applyFill="1" applyBorder="1"/>
    <xf numFmtId="3" fontId="7" fillId="9" borderId="61" xfId="1" applyNumberFormat="1" applyFont="1" applyFill="1" applyBorder="1"/>
    <xf numFmtId="3" fontId="7" fillId="9" borderId="51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 applyAlignment="1"/>
    <xf numFmtId="3" fontId="1" fillId="10" borderId="17" xfId="1" applyNumberFormat="1" applyFont="1" applyFill="1" applyBorder="1"/>
    <xf numFmtId="3" fontId="1" fillId="10" borderId="19" xfId="1" applyNumberFormat="1" applyFont="1" applyFill="1" applyBorder="1"/>
    <xf numFmtId="3" fontId="1" fillId="10" borderId="18" xfId="1" applyNumberFormat="1" applyFont="1" applyFill="1" applyBorder="1"/>
    <xf numFmtId="3" fontId="1" fillId="10" borderId="20" xfId="1" applyNumberFormat="1" applyFont="1" applyFill="1" applyBorder="1"/>
    <xf numFmtId="3" fontId="1" fillId="10" borderId="21" xfId="1" applyNumberFormat="1" applyFont="1" applyFill="1" applyBorder="1"/>
    <xf numFmtId="0" fontId="24" fillId="10" borderId="18" xfId="1" applyFon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ont="1" applyFill="1" applyBorder="1"/>
    <xf numFmtId="3" fontId="1" fillId="10" borderId="23" xfId="1" applyNumberFormat="1" applyFont="1" applyFill="1" applyBorder="1"/>
    <xf numFmtId="3" fontId="1" fillId="10" borderId="24" xfId="1" applyNumberFormat="1" applyFont="1" applyFill="1" applyBorder="1"/>
    <xf numFmtId="3" fontId="1" fillId="10" borderId="25" xfId="1" applyNumberFormat="1" applyFont="1" applyFill="1" applyBorder="1"/>
    <xf numFmtId="3" fontId="1" fillId="10" borderId="26" xfId="1" applyNumberFormat="1" applyFont="1" applyFill="1" applyBorder="1"/>
    <xf numFmtId="3" fontId="1" fillId="10" borderId="46" xfId="1" applyNumberFormat="1" applyFon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ont="1" applyFill="1" applyBorder="1"/>
    <xf numFmtId="3" fontId="1" fillId="10" borderId="29" xfId="1" applyNumberFormat="1" applyFont="1" applyFill="1" applyBorder="1"/>
    <xf numFmtId="3" fontId="1" fillId="10" borderId="27" xfId="1" applyNumberFormat="1" applyFon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7" xfId="1" applyFont="1" applyFill="1" applyBorder="1" applyAlignment="1">
      <alignment horizontal="left"/>
    </xf>
    <xf numFmtId="0" fontId="23" fillId="10" borderId="17" xfId="1" applyFont="1" applyFill="1" applyBorder="1"/>
    <xf numFmtId="0" fontId="24" fillId="10" borderId="20" xfId="1" applyFont="1" applyFill="1" applyBorder="1" applyAlignment="1"/>
    <xf numFmtId="0" fontId="27" fillId="10" borderId="20" xfId="1" applyFont="1" applyFill="1" applyBorder="1"/>
    <xf numFmtId="0" fontId="23" fillId="10" borderId="37" xfId="1" applyFont="1" applyFill="1" applyBorder="1"/>
    <xf numFmtId="0" fontId="24" fillId="10" borderId="14" xfId="1" applyFont="1" applyFill="1" applyBorder="1"/>
    <xf numFmtId="3" fontId="1" fillId="10" borderId="19" xfId="1" applyNumberForma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5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25" xfId="1" applyNumberFormat="1" applyFill="1" applyBorder="1"/>
    <xf numFmtId="3" fontId="1" fillId="10" borderId="30" xfId="1" applyNumberFormat="1" applyFont="1" applyFill="1" applyBorder="1"/>
    <xf numFmtId="0" fontId="31" fillId="10" borderId="22" xfId="1" applyFont="1" applyFill="1" applyBorder="1"/>
    <xf numFmtId="0" fontId="0" fillId="0" borderId="5" xfId="0" applyBorder="1"/>
    <xf numFmtId="3" fontId="40" fillId="11" borderId="62" xfId="1" applyNumberFormat="1" applyFont="1" applyFill="1" applyBorder="1"/>
    <xf numFmtId="3" fontId="40" fillId="11" borderId="63" xfId="1" applyNumberFormat="1" applyFont="1" applyFill="1" applyBorder="1"/>
    <xf numFmtId="3" fontId="40" fillId="11" borderId="64" xfId="1" applyNumberFormat="1" applyFont="1" applyFill="1" applyBorder="1"/>
    <xf numFmtId="3" fontId="1" fillId="12" borderId="65" xfId="1" applyNumberFormat="1" applyFont="1" applyFill="1" applyBorder="1"/>
    <xf numFmtId="3" fontId="1" fillId="12" borderId="58" xfId="1" applyNumberFormat="1" applyFont="1" applyFill="1" applyBorder="1"/>
    <xf numFmtId="3" fontId="1" fillId="12" borderId="66" xfId="1" applyNumberFormat="1" applyFont="1" applyFill="1" applyBorder="1"/>
    <xf numFmtId="3" fontId="1" fillId="0" borderId="58" xfId="1" applyNumberFormat="1" applyFont="1" applyFill="1" applyBorder="1"/>
    <xf numFmtId="3" fontId="1" fillId="0" borderId="66" xfId="1" applyNumberFormat="1" applyFont="1" applyFill="1" applyBorder="1"/>
    <xf numFmtId="3" fontId="1" fillId="12" borderId="67" xfId="1" applyNumberFormat="1" applyFont="1" applyFill="1" applyBorder="1"/>
    <xf numFmtId="3" fontId="1" fillId="12" borderId="68" xfId="1" applyNumberFormat="1" applyFont="1" applyFill="1" applyBorder="1"/>
    <xf numFmtId="3" fontId="1" fillId="12" borderId="69" xfId="1" applyNumberFormat="1" applyFont="1" applyFill="1" applyBorder="1"/>
    <xf numFmtId="3" fontId="7" fillId="11" borderId="62" xfId="1" applyNumberFormat="1" applyFont="1" applyFill="1" applyBorder="1"/>
    <xf numFmtId="3" fontId="7" fillId="11" borderId="63" xfId="1" applyNumberFormat="1" applyFont="1" applyFill="1" applyBorder="1"/>
    <xf numFmtId="3" fontId="1" fillId="12" borderId="70" xfId="1" applyNumberFormat="1" applyFont="1" applyFill="1" applyBorder="1"/>
    <xf numFmtId="3" fontId="1" fillId="12" borderId="71" xfId="1" applyNumberFormat="1" applyFont="1" applyFill="1" applyBorder="1"/>
    <xf numFmtId="3" fontId="1" fillId="12" borderId="72" xfId="1" applyNumberFormat="1" applyFont="1" applyFill="1" applyBorder="1"/>
    <xf numFmtId="3" fontId="7" fillId="11" borderId="64" xfId="1" applyNumberFormat="1" applyFont="1" applyFill="1" applyBorder="1"/>
    <xf numFmtId="3" fontId="41" fillId="0" borderId="58" xfId="1" applyNumberFormat="1" applyFont="1" applyFill="1" applyBorder="1"/>
    <xf numFmtId="3" fontId="41" fillId="0" borderId="66" xfId="1" applyNumberFormat="1" applyFont="1" applyFill="1" applyBorder="1"/>
    <xf numFmtId="3" fontId="41" fillId="12" borderId="71" xfId="1" applyNumberFormat="1" applyFont="1" applyFill="1" applyBorder="1"/>
    <xf numFmtId="3" fontId="41" fillId="12" borderId="72" xfId="1" applyNumberFormat="1" applyFont="1" applyFill="1" applyBorder="1"/>
    <xf numFmtId="3" fontId="1" fillId="0" borderId="71" xfId="1" applyNumberFormat="1" applyFont="1" applyFill="1" applyBorder="1"/>
    <xf numFmtId="3" fontId="1" fillId="0" borderId="72" xfId="1" applyNumberFormat="1" applyFont="1" applyFill="1" applyBorder="1"/>
    <xf numFmtId="3" fontId="1" fillId="13" borderId="58" xfId="1" applyNumberFormat="1" applyFont="1" applyFill="1" applyBorder="1"/>
    <xf numFmtId="3" fontId="1" fillId="13" borderId="66" xfId="1" applyNumberFormat="1" applyFont="1" applyFill="1" applyBorder="1"/>
    <xf numFmtId="3" fontId="42" fillId="0" borderId="66" xfId="1" applyNumberFormat="1" applyFont="1" applyFill="1" applyBorder="1"/>
    <xf numFmtId="3" fontId="42" fillId="0" borderId="58" xfId="1" applyNumberFormat="1" applyFont="1" applyFill="1" applyBorder="1"/>
    <xf numFmtId="3" fontId="42" fillId="12" borderId="58" xfId="1" applyNumberFormat="1" applyFont="1" applyFill="1" applyBorder="1"/>
    <xf numFmtId="3" fontId="7" fillId="11" borderId="73" xfId="1" applyNumberFormat="1" applyFont="1" applyFill="1" applyBorder="1"/>
    <xf numFmtId="3" fontId="1" fillId="12" borderId="74" xfId="1" applyNumberFormat="1" applyFont="1" applyFill="1" applyBorder="1"/>
    <xf numFmtId="3" fontId="1" fillId="12" borderId="75" xfId="1" applyNumberFormat="1" applyFont="1" applyFill="1" applyBorder="1"/>
    <xf numFmtId="3" fontId="43" fillId="12" borderId="72" xfId="1" applyNumberFormat="1" applyFont="1" applyFill="1" applyBorder="1" applyAlignment="1">
      <alignment horizontal="right"/>
    </xf>
    <xf numFmtId="3" fontId="7" fillId="11" borderId="76" xfId="1" applyNumberFormat="1" applyFont="1" applyFill="1" applyBorder="1"/>
    <xf numFmtId="3" fontId="7" fillId="11" borderId="77" xfId="1" applyNumberFormat="1" applyFont="1" applyFill="1" applyBorder="1"/>
    <xf numFmtId="3" fontId="1" fillId="0" borderId="65" xfId="1" applyNumberFormat="1" applyFont="1" applyFill="1" applyBorder="1"/>
    <xf numFmtId="3" fontId="1" fillId="0" borderId="70" xfId="1" applyNumberFormat="1" applyFont="1" applyFill="1" applyBorder="1"/>
    <xf numFmtId="3" fontId="1" fillId="6" borderId="46" xfId="1" applyNumberFormat="1" applyFont="1" applyFill="1" applyBorder="1"/>
    <xf numFmtId="3" fontId="43" fillId="0" borderId="78" xfId="1" applyNumberFormat="1" applyFont="1" applyFill="1" applyBorder="1"/>
    <xf numFmtId="3" fontId="1" fillId="0" borderId="79" xfId="1" applyNumberFormat="1" applyFont="1" applyFill="1" applyBorder="1"/>
    <xf numFmtId="3" fontId="11" fillId="0" borderId="79" xfId="1" applyNumberFormat="1" applyFont="1" applyFill="1" applyBorder="1" applyAlignment="1">
      <alignment horizontal="right"/>
    </xf>
    <xf numFmtId="3" fontId="1" fillId="0" borderId="0" xfId="1" applyNumberFormat="1" applyFill="1" applyBorder="1"/>
    <xf numFmtId="3" fontId="18" fillId="0" borderId="0" xfId="1" applyNumberFormat="1" applyFont="1" applyFill="1" applyBorder="1"/>
    <xf numFmtId="3" fontId="19" fillId="0" borderId="0" xfId="1" applyNumberFormat="1" applyFont="1" applyFill="1" applyBorder="1"/>
    <xf numFmtId="3" fontId="1" fillId="0" borderId="0" xfId="1" applyNumberFormat="1" applyFill="1" applyAlignment="1">
      <alignment horizontal="center"/>
    </xf>
    <xf numFmtId="3" fontId="21" fillId="0" borderId="23" xfId="1" applyNumberFormat="1" applyFont="1" applyFill="1" applyBorder="1" applyAlignment="1">
      <alignment horizontal="center" vertical="center" wrapText="1"/>
    </xf>
    <xf numFmtId="3" fontId="21" fillId="0" borderId="27" xfId="1" applyNumberFormat="1" applyFont="1" applyFill="1" applyBorder="1" applyAlignment="1">
      <alignment horizontal="center" vertical="center" wrapText="1"/>
    </xf>
    <xf numFmtId="0" fontId="11" fillId="0" borderId="15" xfId="1" applyFont="1" applyFill="1" applyBorder="1"/>
    <xf numFmtId="0" fontId="11" fillId="0" borderId="55" xfId="1" applyFont="1" applyFill="1" applyBorder="1"/>
    <xf numFmtId="0" fontId="48" fillId="0" borderId="3" xfId="1" applyFont="1" applyBorder="1"/>
    <xf numFmtId="0" fontId="14" fillId="0" borderId="0" xfId="1" applyFont="1"/>
    <xf numFmtId="0" fontId="52" fillId="0" borderId="0" xfId="1" applyFont="1"/>
    <xf numFmtId="3" fontId="2" fillId="0" borderId="44" xfId="1" applyNumberFormat="1" applyFont="1" applyFill="1" applyBorder="1" applyAlignment="1">
      <alignment horizontal="right"/>
    </xf>
    <xf numFmtId="3" fontId="2" fillId="0" borderId="43" xfId="1" applyNumberFormat="1" applyFont="1" applyFill="1" applyBorder="1" applyAlignment="1">
      <alignment horizontal="right"/>
    </xf>
    <xf numFmtId="3" fontId="2" fillId="0" borderId="50" xfId="1" applyNumberFormat="1" applyFont="1" applyFill="1" applyBorder="1" applyAlignment="1">
      <alignment horizontal="right"/>
    </xf>
    <xf numFmtId="3" fontId="55" fillId="0" borderId="3" xfId="1" applyNumberFormat="1" applyFont="1" applyFill="1" applyBorder="1"/>
    <xf numFmtId="3" fontId="55" fillId="0" borderId="10" xfId="1" applyNumberFormat="1" applyFont="1" applyFill="1" applyBorder="1"/>
    <xf numFmtId="3" fontId="47" fillId="0" borderId="49" xfId="1" applyNumberFormat="1" applyFont="1" applyFill="1" applyBorder="1"/>
    <xf numFmtId="3" fontId="47" fillId="0" borderId="53" xfId="1" applyNumberFormat="1" applyFont="1" applyFill="1" applyBorder="1"/>
    <xf numFmtId="3" fontId="47" fillId="0" borderId="54" xfId="1" applyNumberFormat="1" applyFont="1" applyFill="1" applyBorder="1"/>
    <xf numFmtId="3" fontId="54" fillId="0" borderId="19" xfId="1" applyNumberFormat="1" applyFont="1" applyFill="1" applyBorder="1"/>
    <xf numFmtId="3" fontId="54" fillId="0" borderId="20" xfId="1" applyNumberFormat="1" applyFont="1" applyFill="1" applyBorder="1"/>
    <xf numFmtId="3" fontId="54" fillId="0" borderId="21" xfId="1" applyNumberFormat="1" applyFont="1" applyFill="1" applyBorder="1"/>
    <xf numFmtId="3" fontId="54" fillId="0" borderId="58" xfId="1" applyNumberFormat="1" applyFont="1" applyFill="1" applyBorder="1"/>
    <xf numFmtId="3" fontId="54" fillId="0" borderId="66" xfId="1" applyNumberFormat="1" applyFont="1" applyFill="1" applyBorder="1"/>
    <xf numFmtId="3" fontId="54" fillId="0" borderId="25" xfId="1" applyNumberFormat="1" applyFont="1" applyFill="1" applyBorder="1"/>
    <xf numFmtId="3" fontId="54" fillId="0" borderId="26" xfId="1" applyNumberFormat="1" applyFont="1" applyFill="1" applyBorder="1"/>
    <xf numFmtId="3" fontId="54" fillId="0" borderId="46" xfId="1" applyNumberFormat="1" applyFont="1" applyFill="1" applyBorder="1"/>
    <xf numFmtId="3" fontId="54" fillId="0" borderId="29" xfId="1" applyNumberFormat="1" applyFont="1" applyFill="1" applyBorder="1"/>
    <xf numFmtId="3" fontId="54" fillId="0" borderId="23" xfId="1" applyNumberFormat="1" applyFont="1" applyFill="1" applyBorder="1"/>
    <xf numFmtId="3" fontId="54" fillId="0" borderId="27" xfId="1" applyNumberFormat="1" applyFont="1" applyFill="1" applyBorder="1"/>
    <xf numFmtId="3" fontId="54" fillId="0" borderId="74" xfId="1" applyNumberFormat="1" applyFont="1" applyFill="1" applyBorder="1"/>
    <xf numFmtId="3" fontId="50" fillId="0" borderId="27" xfId="1" applyNumberFormat="1" applyFont="1" applyFill="1" applyBorder="1" applyAlignment="1">
      <alignment horizontal="right"/>
    </xf>
    <xf numFmtId="3" fontId="47" fillId="0" borderId="85" xfId="1" applyNumberFormat="1" applyFont="1" applyFill="1" applyBorder="1"/>
    <xf numFmtId="3" fontId="54" fillId="0" borderId="86" xfId="1" applyNumberFormat="1" applyFont="1" applyFill="1" applyBorder="1"/>
    <xf numFmtId="3" fontId="54" fillId="0" borderId="87" xfId="1" applyNumberFormat="1" applyFont="1" applyFill="1" applyBorder="1"/>
    <xf numFmtId="3" fontId="54" fillId="0" borderId="89" xfId="1" applyNumberFormat="1" applyFont="1" applyFill="1" applyBorder="1"/>
    <xf numFmtId="3" fontId="14" fillId="0" borderId="5" xfId="0" applyNumberFormat="1" applyFont="1" applyFill="1" applyBorder="1"/>
    <xf numFmtId="3" fontId="34" fillId="0" borderId="5" xfId="0" applyNumberFormat="1" applyFont="1" applyFill="1" applyBorder="1"/>
    <xf numFmtId="0" fontId="20" fillId="0" borderId="0" xfId="1" applyFont="1"/>
    <xf numFmtId="0" fontId="57" fillId="0" borderId="101" xfId="2" applyFont="1" applyBorder="1" applyAlignment="1">
      <alignment horizontal="center" wrapText="1"/>
    </xf>
    <xf numFmtId="3" fontId="14" fillId="0" borderId="104" xfId="1" applyNumberFormat="1" applyFont="1" applyBorder="1" applyAlignment="1">
      <alignment horizontal="center"/>
    </xf>
    <xf numFmtId="3" fontId="14" fillId="0" borderId="74" xfId="1" applyNumberFormat="1" applyFont="1" applyBorder="1" applyAlignment="1">
      <alignment horizontal="center"/>
    </xf>
    <xf numFmtId="3" fontId="14" fillId="0" borderId="75" xfId="1" applyNumberFormat="1" applyFont="1" applyBorder="1" applyAlignment="1">
      <alignment horizontal="center"/>
    </xf>
    <xf numFmtId="3" fontId="54" fillId="0" borderId="18" xfId="1" applyNumberFormat="1" applyFont="1" applyFill="1" applyBorder="1"/>
    <xf numFmtId="3" fontId="2" fillId="0" borderId="42" xfId="1" applyNumberFormat="1" applyFont="1" applyFill="1" applyBorder="1" applyAlignment="1">
      <alignment horizontal="right"/>
    </xf>
    <xf numFmtId="3" fontId="54" fillId="0" borderId="30" xfId="1" applyNumberFormat="1" applyFont="1" applyFill="1" applyBorder="1"/>
    <xf numFmtId="3" fontId="47" fillId="0" borderId="35" xfId="1" applyNumberFormat="1" applyFont="1" applyFill="1" applyBorder="1"/>
    <xf numFmtId="3" fontId="54" fillId="0" borderId="24" xfId="1" applyNumberFormat="1" applyFont="1" applyFill="1" applyBorder="1"/>
    <xf numFmtId="3" fontId="50" fillId="0" borderId="24" xfId="1" applyNumberFormat="1" applyFont="1" applyFill="1" applyBorder="1" applyAlignment="1">
      <alignment horizontal="right"/>
    </xf>
    <xf numFmtId="3" fontId="47" fillId="0" borderId="107" xfId="1" applyNumberFormat="1" applyFont="1" applyFill="1" applyBorder="1"/>
    <xf numFmtId="3" fontId="54" fillId="0" borderId="65" xfId="1" applyNumberFormat="1" applyFont="1" applyFill="1" applyBorder="1"/>
    <xf numFmtId="3" fontId="1" fillId="0" borderId="55" xfId="1" applyNumberFormat="1" applyFont="1" applyFill="1" applyBorder="1"/>
    <xf numFmtId="3" fontId="21" fillId="0" borderId="29" xfId="1" applyNumberFormat="1" applyFont="1" applyFill="1" applyBorder="1" applyAlignment="1">
      <alignment horizontal="center" vertical="center" wrapText="1"/>
    </xf>
    <xf numFmtId="0" fontId="6" fillId="0" borderId="37" xfId="1" applyFont="1" applyFill="1" applyBorder="1"/>
    <xf numFmtId="0" fontId="6" fillId="0" borderId="38" xfId="1" applyFont="1" applyFill="1" applyBorder="1"/>
    <xf numFmtId="3" fontId="47" fillId="0" borderId="36" xfId="1" applyNumberFormat="1" applyFont="1" applyFill="1" applyBorder="1"/>
    <xf numFmtId="0" fontId="51" fillId="0" borderId="85" xfId="1" applyFont="1" applyFill="1" applyBorder="1" applyAlignment="1">
      <alignment horizontal="left"/>
    </xf>
    <xf numFmtId="0" fontId="23" fillId="0" borderId="114" xfId="1" applyFont="1" applyFill="1" applyBorder="1" applyAlignment="1">
      <alignment horizontal="left"/>
    </xf>
    <xf numFmtId="0" fontId="23" fillId="0" borderId="86" xfId="1" applyFont="1" applyFill="1" applyBorder="1" applyAlignment="1">
      <alignment horizontal="left"/>
    </xf>
    <xf numFmtId="0" fontId="24" fillId="0" borderId="87" xfId="1" applyFont="1" applyFill="1" applyBorder="1" applyAlignment="1"/>
    <xf numFmtId="0" fontId="24" fillId="0" borderId="87" xfId="1" applyFont="1" applyFill="1" applyBorder="1"/>
    <xf numFmtId="0" fontId="23" fillId="0" borderId="115" xfId="1" applyFont="1" applyFill="1" applyBorder="1" applyAlignment="1">
      <alignment horizontal="left"/>
    </xf>
    <xf numFmtId="0" fontId="24" fillId="0" borderId="116" xfId="1" applyFont="1" applyFill="1" applyBorder="1"/>
    <xf numFmtId="0" fontId="51" fillId="0" borderId="117" xfId="1" applyFont="1" applyFill="1" applyBorder="1"/>
    <xf numFmtId="0" fontId="23" fillId="0" borderId="118" xfId="1" applyFont="1" applyFill="1" applyBorder="1"/>
    <xf numFmtId="0" fontId="26" fillId="0" borderId="87" xfId="1" applyFont="1" applyFill="1" applyBorder="1"/>
    <xf numFmtId="0" fontId="23" fillId="0" borderId="115" xfId="1" applyFont="1" applyFill="1" applyBorder="1"/>
    <xf numFmtId="0" fontId="26" fillId="0" borderId="116" xfId="1" applyFont="1" applyFill="1" applyBorder="1"/>
    <xf numFmtId="0" fontId="51" fillId="0" borderId="119" xfId="1" applyFont="1" applyFill="1" applyBorder="1"/>
    <xf numFmtId="0" fontId="25" fillId="0" borderId="120" xfId="1" applyFont="1" applyFill="1" applyBorder="1" applyAlignment="1"/>
    <xf numFmtId="0" fontId="23" fillId="0" borderId="121" xfId="1" applyFont="1" applyFill="1" applyBorder="1" applyAlignment="1">
      <alignment horizontal="left"/>
    </xf>
    <xf numFmtId="0" fontId="25" fillId="0" borderId="118" xfId="1" applyFont="1" applyFill="1" applyBorder="1"/>
    <xf numFmtId="0" fontId="23" fillId="0" borderId="86" xfId="1" applyFont="1" applyFill="1" applyBorder="1"/>
    <xf numFmtId="0" fontId="27" fillId="0" borderId="87" xfId="1" applyFont="1" applyFill="1" applyBorder="1"/>
    <xf numFmtId="0" fontId="28" fillId="0" borderId="116" xfId="1" applyFont="1" applyFill="1" applyBorder="1"/>
    <xf numFmtId="0" fontId="23" fillId="0" borderId="121" xfId="1" applyFont="1" applyFill="1" applyBorder="1"/>
    <xf numFmtId="0" fontId="24" fillId="0" borderId="96" xfId="1" applyFont="1" applyFill="1" applyBorder="1"/>
    <xf numFmtId="0" fontId="29" fillId="0" borderId="86" xfId="1" applyFont="1" applyFill="1" applyBorder="1"/>
    <xf numFmtId="0" fontId="30" fillId="0" borderId="87" xfId="1" applyFont="1" applyFill="1" applyBorder="1"/>
    <xf numFmtId="0" fontId="29" fillId="0" borderId="122" xfId="1" applyFont="1" applyFill="1" applyBorder="1"/>
    <xf numFmtId="0" fontId="30" fillId="0" borderId="95" xfId="1" applyFont="1" applyFill="1" applyBorder="1"/>
    <xf numFmtId="0" fontId="25" fillId="0" borderId="118" xfId="1" applyFont="1" applyFill="1" applyBorder="1" applyAlignment="1"/>
    <xf numFmtId="0" fontId="23" fillId="0" borderId="88" xfId="1" applyFont="1" applyFill="1" applyBorder="1" applyAlignment="1">
      <alignment horizontal="left"/>
    </xf>
    <xf numFmtId="0" fontId="24" fillId="0" borderId="89" xfId="1" applyFont="1" applyFill="1" applyBorder="1"/>
    <xf numFmtId="0" fontId="31" fillId="0" borderId="86" xfId="1" applyFont="1" applyFill="1" applyBorder="1"/>
    <xf numFmtId="0" fontId="31" fillId="0" borderId="88" xfId="1" applyFont="1" applyFill="1" applyBorder="1"/>
    <xf numFmtId="0" fontId="26" fillId="0" borderId="89" xfId="1" applyFont="1" applyFill="1" applyBorder="1"/>
    <xf numFmtId="0" fontId="31" fillId="0" borderId="115" xfId="1" applyFont="1" applyFill="1" applyBorder="1"/>
    <xf numFmtId="0" fontId="51" fillId="0" borderId="123" xfId="1" applyFont="1" applyFill="1" applyBorder="1"/>
    <xf numFmtId="0" fontId="23" fillId="0" borderId="88" xfId="1" applyFont="1" applyFill="1" applyBorder="1"/>
    <xf numFmtId="0" fontId="23" fillId="0" borderId="74" xfId="1" applyFont="1" applyFill="1" applyBorder="1" applyAlignment="1">
      <alignment horizontal="left"/>
    </xf>
    <xf numFmtId="0" fontId="23" fillId="0" borderId="74" xfId="1" applyFont="1" applyFill="1" applyBorder="1"/>
    <xf numFmtId="0" fontId="51" fillId="0" borderId="124" xfId="1" applyFont="1" applyFill="1" applyBorder="1"/>
    <xf numFmtId="0" fontId="32" fillId="0" borderId="125" xfId="1" applyFont="1" applyFill="1" applyBorder="1"/>
    <xf numFmtId="0" fontId="1" fillId="0" borderId="87" xfId="1" applyFont="1" applyFill="1" applyBorder="1"/>
    <xf numFmtId="0" fontId="23" fillId="0" borderId="75" xfId="1" applyFont="1" applyFill="1" applyBorder="1"/>
    <xf numFmtId="0" fontId="1" fillId="0" borderId="126" xfId="1" applyFont="1" applyFill="1" applyBorder="1"/>
    <xf numFmtId="3" fontId="47" fillId="0" borderId="111" xfId="1" applyNumberFormat="1" applyFont="1" applyFill="1" applyBorder="1"/>
    <xf numFmtId="3" fontId="47" fillId="0" borderId="129" xfId="1" applyNumberFormat="1" applyFont="1" applyFill="1" applyBorder="1"/>
    <xf numFmtId="3" fontId="47" fillId="0" borderId="130" xfId="1" applyNumberFormat="1" applyFont="1" applyFill="1" applyBorder="1"/>
    <xf numFmtId="3" fontId="47" fillId="0" borderId="59" xfId="1" applyNumberFormat="1" applyFont="1" applyFill="1" applyBorder="1"/>
    <xf numFmtId="0" fontId="14" fillId="0" borderId="5" xfId="0" applyFont="1" applyFill="1" applyBorder="1"/>
    <xf numFmtId="0" fontId="59" fillId="0" borderId="5" xfId="0" applyFont="1" applyFill="1" applyBorder="1"/>
    <xf numFmtId="3" fontId="59" fillId="0" borderId="7" xfId="0" applyNumberFormat="1" applyFont="1" applyFill="1" applyBorder="1"/>
    <xf numFmtId="0" fontId="14" fillId="0" borderId="8" xfId="0" applyFont="1" applyFill="1" applyBorder="1"/>
    <xf numFmtId="0" fontId="59" fillId="0" borderId="7" xfId="0" applyFont="1" applyFill="1" applyBorder="1"/>
    <xf numFmtId="0" fontId="34" fillId="0" borderId="5" xfId="0" applyFont="1" applyFill="1" applyBorder="1"/>
    <xf numFmtId="3" fontId="59" fillId="0" borderId="5" xfId="0" applyNumberFormat="1" applyFont="1" applyFill="1" applyBorder="1"/>
    <xf numFmtId="3" fontId="34" fillId="0" borderId="7" xfId="0" applyNumberFormat="1" applyFont="1" applyFill="1" applyBorder="1"/>
    <xf numFmtId="0" fontId="59" fillId="0" borderId="5" xfId="0" applyFont="1" applyFill="1" applyBorder="1" applyAlignment="1">
      <alignment horizontal="left"/>
    </xf>
    <xf numFmtId="0" fontId="59" fillId="15" borderId="5" xfId="0" applyFont="1" applyFill="1" applyBorder="1"/>
    <xf numFmtId="4" fontId="59" fillId="0" borderId="5" xfId="0" applyNumberFormat="1" applyFont="1" applyFill="1" applyBorder="1"/>
    <xf numFmtId="1" fontId="59" fillId="0" borderId="5" xfId="0" applyNumberFormat="1" applyFont="1" applyFill="1" applyBorder="1"/>
    <xf numFmtId="1" fontId="34" fillId="0" borderId="5" xfId="0" applyNumberFormat="1" applyFont="1" applyFill="1" applyBorder="1"/>
    <xf numFmtId="3" fontId="59" fillId="0" borderId="0" xfId="0" applyNumberFormat="1" applyFont="1" applyFill="1"/>
    <xf numFmtId="3" fontId="59" fillId="0" borderId="13" xfId="0" applyNumberFormat="1" applyFont="1" applyFill="1" applyBorder="1"/>
    <xf numFmtId="3" fontId="59" fillId="0" borderId="90" xfId="0" applyNumberFormat="1" applyFont="1" applyFill="1" applyBorder="1"/>
    <xf numFmtId="0" fontId="61" fillId="0" borderId="0" xfId="0" applyFont="1" applyFill="1"/>
    <xf numFmtId="0" fontId="59" fillId="0" borderId="90" xfId="0" applyFont="1" applyFill="1" applyBorder="1" applyAlignment="1">
      <alignment horizontal="left"/>
    </xf>
    <xf numFmtId="3" fontId="60" fillId="15" borderId="13" xfId="0" applyNumberFormat="1" applyFont="1" applyFill="1" applyBorder="1"/>
    <xf numFmtId="0" fontId="62" fillId="0" borderId="1" xfId="0" applyFont="1" applyFill="1" applyBorder="1" applyAlignment="1">
      <alignment horizontal="left"/>
    </xf>
    <xf numFmtId="3" fontId="62" fillId="0" borderId="2" xfId="0" applyNumberFormat="1" applyFont="1" applyFill="1" applyBorder="1" applyAlignment="1">
      <alignment horizontal="right"/>
    </xf>
    <xf numFmtId="3" fontId="62" fillId="15" borderId="2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3" fontId="61" fillId="0" borderId="0" xfId="0" applyNumberFormat="1" applyFont="1" applyFill="1"/>
    <xf numFmtId="0" fontId="61" fillId="0" borderId="0" xfId="0" applyFont="1" applyFill="1" applyAlignment="1"/>
    <xf numFmtId="0" fontId="61" fillId="0" borderId="0" xfId="0" applyFont="1" applyFill="1" applyBorder="1" applyAlignment="1"/>
    <xf numFmtId="0" fontId="48" fillId="0" borderId="133" xfId="1" applyFont="1" applyBorder="1"/>
    <xf numFmtId="3" fontId="55" fillId="0" borderId="134" xfId="1" applyNumberFormat="1" applyFont="1" applyFill="1" applyBorder="1"/>
    <xf numFmtId="0" fontId="48" fillId="0" borderId="135" xfId="1" applyFont="1" applyBorder="1"/>
    <xf numFmtId="0" fontId="48" fillId="0" borderId="136" xfId="1" applyFont="1" applyBorder="1"/>
    <xf numFmtId="3" fontId="55" fillId="0" borderId="100" xfId="1" applyNumberFormat="1" applyFont="1" applyFill="1" applyBorder="1"/>
    <xf numFmtId="0" fontId="48" fillId="0" borderId="8" xfId="1" applyFont="1" applyBorder="1"/>
    <xf numFmtId="3" fontId="55" fillId="0" borderId="8" xfId="1" applyNumberFormat="1" applyFont="1" applyFill="1" applyBorder="1"/>
    <xf numFmtId="0" fontId="48" fillId="0" borderId="137" xfId="1" applyFont="1" applyBorder="1"/>
    <xf numFmtId="3" fontId="55" fillId="0" borderId="103" xfId="1" applyNumberFormat="1" applyFont="1" applyFill="1" applyBorder="1"/>
    <xf numFmtId="0" fontId="2" fillId="0" borderId="7" xfId="1" applyFont="1" applyBorder="1"/>
    <xf numFmtId="3" fontId="37" fillId="0" borderId="7" xfId="1" applyNumberFormat="1" applyFont="1" applyFill="1" applyBorder="1"/>
    <xf numFmtId="0" fontId="6" fillId="0" borderId="137" xfId="1" applyFont="1" applyBorder="1"/>
    <xf numFmtId="3" fontId="20" fillId="0" borderId="103" xfId="1" applyNumberFormat="1" applyFont="1" applyFill="1" applyBorder="1" applyAlignment="1">
      <alignment horizontal="center" wrapText="1"/>
    </xf>
    <xf numFmtId="3" fontId="59" fillId="0" borderId="57" xfId="0" applyNumberFormat="1" applyFont="1" applyFill="1" applyBorder="1"/>
    <xf numFmtId="0" fontId="14" fillId="0" borderId="138" xfId="0" applyFont="1" applyFill="1" applyBorder="1" applyAlignment="1">
      <alignment horizontal="left"/>
    </xf>
    <xf numFmtId="3" fontId="14" fillId="0" borderId="138" xfId="0" applyNumberFormat="1" applyFont="1" applyFill="1" applyBorder="1"/>
    <xf numFmtId="3" fontId="59" fillId="0" borderId="139" xfId="0" applyNumberFormat="1" applyFont="1" applyFill="1" applyBorder="1"/>
    <xf numFmtId="3" fontId="34" fillId="0" borderId="139" xfId="0" applyNumberFormat="1" applyFont="1" applyFill="1" applyBorder="1"/>
    <xf numFmtId="3" fontId="63" fillId="0" borderId="5" xfId="0" applyNumberFormat="1" applyFont="1" applyFill="1" applyBorder="1"/>
    <xf numFmtId="0" fontId="64" fillId="0" borderId="0" xfId="0" applyFont="1" applyFill="1"/>
    <xf numFmtId="0" fontId="0" fillId="0" borderId="0" xfId="0" applyFont="1" applyFill="1"/>
    <xf numFmtId="3" fontId="14" fillId="0" borderId="57" xfId="0" applyNumberFormat="1" applyFont="1" applyFill="1" applyBorder="1"/>
    <xf numFmtId="3" fontId="59" fillId="0" borderId="140" xfId="0" applyNumberFormat="1" applyFont="1" applyFill="1" applyBorder="1"/>
    <xf numFmtId="3" fontId="34" fillId="0" borderId="57" xfId="0" applyNumberFormat="1" applyFont="1" applyFill="1" applyBorder="1"/>
    <xf numFmtId="3" fontId="34" fillId="0" borderId="140" xfId="0" applyNumberFormat="1" applyFont="1" applyFill="1" applyBorder="1"/>
    <xf numFmtId="3" fontId="20" fillId="15" borderId="92" xfId="0" applyNumberFormat="1" applyFont="1" applyFill="1" applyBorder="1" applyAlignment="1">
      <alignment horizontal="right"/>
    </xf>
    <xf numFmtId="3" fontId="20" fillId="15" borderId="40" xfId="0" applyNumberFormat="1" applyFont="1" applyFill="1" applyBorder="1" applyAlignment="1">
      <alignment horizontal="right"/>
    </xf>
    <xf numFmtId="0" fontId="59" fillId="0" borderId="0" xfId="0" applyFont="1" applyFill="1" applyBorder="1"/>
    <xf numFmtId="3" fontId="14" fillId="0" borderId="92" xfId="1" applyNumberFormat="1" applyFont="1" applyFill="1" applyBorder="1" applyAlignment="1">
      <alignment horizontal="center" wrapText="1"/>
    </xf>
    <xf numFmtId="3" fontId="37" fillId="0" borderId="132" xfId="1" applyNumberFormat="1" applyFont="1" applyFill="1" applyBorder="1"/>
    <xf numFmtId="3" fontId="37" fillId="0" borderId="146" xfId="1" applyNumberFormat="1" applyFont="1" applyFill="1" applyBorder="1"/>
    <xf numFmtId="3" fontId="37" fillId="0" borderId="147" xfId="1" applyNumberFormat="1" applyFont="1" applyFill="1" applyBorder="1"/>
    <xf numFmtId="0" fontId="37" fillId="0" borderId="0" xfId="1" applyFont="1"/>
    <xf numFmtId="3" fontId="37" fillId="0" borderId="148" xfId="1" applyNumberFormat="1" applyFont="1" applyBorder="1"/>
    <xf numFmtId="3" fontId="37" fillId="0" borderId="146" xfId="1" applyNumberFormat="1" applyFont="1" applyBorder="1"/>
    <xf numFmtId="3" fontId="37" fillId="0" borderId="147" xfId="1" applyNumberFormat="1" applyFont="1" applyBorder="1"/>
    <xf numFmtId="0" fontId="34" fillId="0" borderId="0" xfId="1" applyFont="1"/>
    <xf numFmtId="4" fontId="1" fillId="0" borderId="0" xfId="1" applyNumberFormat="1"/>
    <xf numFmtId="3" fontId="20" fillId="0" borderId="152" xfId="1" applyNumberFormat="1" applyFont="1" applyFill="1" applyBorder="1" applyAlignment="1">
      <alignment horizontal="center" wrapText="1"/>
    </xf>
    <xf numFmtId="3" fontId="37" fillId="0" borderId="98" xfId="1" applyNumberFormat="1" applyFont="1" applyFill="1" applyBorder="1"/>
    <xf numFmtId="3" fontId="37" fillId="0" borderId="153" xfId="1" applyNumberFormat="1" applyFont="1" applyFill="1" applyBorder="1"/>
    <xf numFmtId="3" fontId="37" fillId="0" borderId="154" xfId="1" applyNumberFormat="1" applyFont="1" applyFill="1" applyBorder="1"/>
    <xf numFmtId="3" fontId="55" fillId="0" borderId="56" xfId="1" applyNumberFormat="1" applyFont="1" applyFill="1" applyBorder="1"/>
    <xf numFmtId="3" fontId="55" fillId="0" borderId="155" xfId="1" applyNumberFormat="1" applyFont="1" applyFill="1" applyBorder="1"/>
    <xf numFmtId="3" fontId="55" fillId="0" borderId="152" xfId="1" applyNumberFormat="1" applyFont="1" applyFill="1" applyBorder="1"/>
    <xf numFmtId="3" fontId="55" fillId="0" borderId="156" xfId="1" applyNumberFormat="1" applyFont="1" applyFill="1" applyBorder="1"/>
    <xf numFmtId="3" fontId="55" fillId="0" borderId="153" xfId="1" applyNumberFormat="1" applyFont="1" applyFill="1" applyBorder="1"/>
    <xf numFmtId="3" fontId="55" fillId="0" borderId="157" xfId="1" applyNumberFormat="1" applyFont="1" applyFill="1" applyBorder="1"/>
    <xf numFmtId="4" fontId="20" fillId="0" borderId="92" xfId="1" applyNumberFormat="1" applyFont="1" applyFill="1" applyBorder="1" applyAlignment="1">
      <alignment horizontal="center" wrapText="1"/>
    </xf>
    <xf numFmtId="4" fontId="0" fillId="0" borderId="0" xfId="0" applyNumberFormat="1"/>
    <xf numFmtId="0" fontId="68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1" fillId="0" borderId="0" xfId="0" applyFont="1"/>
    <xf numFmtId="0" fontId="70" fillId="0" borderId="0" xfId="0" applyFont="1"/>
    <xf numFmtId="0" fontId="71" fillId="0" borderId="0" xfId="0" applyFont="1" applyAlignment="1">
      <alignment horizontal="center"/>
    </xf>
    <xf numFmtId="3" fontId="70" fillId="0" borderId="0" xfId="0" applyNumberFormat="1" applyFont="1"/>
    <xf numFmtId="0" fontId="71" fillId="0" borderId="0" xfId="0" applyFont="1"/>
    <xf numFmtId="0" fontId="65" fillId="0" borderId="0" xfId="0" applyFont="1"/>
    <xf numFmtId="0" fontId="68" fillId="0" borderId="0" xfId="0" applyFont="1"/>
    <xf numFmtId="0" fontId="70" fillId="0" borderId="58" xfId="0" applyFont="1" applyBorder="1"/>
    <xf numFmtId="3" fontId="70" fillId="0" borderId="58" xfId="0" applyNumberFormat="1" applyFont="1" applyBorder="1"/>
    <xf numFmtId="0" fontId="70" fillId="0" borderId="74" xfId="0" applyFont="1" applyBorder="1"/>
    <xf numFmtId="0" fontId="70" fillId="0" borderId="66" xfId="0" applyFont="1" applyBorder="1"/>
    <xf numFmtId="0" fontId="71" fillId="0" borderId="101" xfId="0" applyFont="1" applyBorder="1" applyAlignment="1">
      <alignment horizontal="center"/>
    </xf>
    <xf numFmtId="0" fontId="71" fillId="0" borderId="163" xfId="0" applyFont="1" applyBorder="1" applyAlignment="1">
      <alignment horizontal="center"/>
    </xf>
    <xf numFmtId="3" fontId="71" fillId="0" borderId="163" xfId="0" applyNumberFormat="1" applyFont="1" applyBorder="1" applyAlignment="1">
      <alignment horizontal="center"/>
    </xf>
    <xf numFmtId="0" fontId="71" fillId="0" borderId="164" xfId="0" applyFont="1" applyBorder="1" applyAlignment="1">
      <alignment horizontal="center"/>
    </xf>
    <xf numFmtId="0" fontId="70" fillId="0" borderId="69" xfId="0" applyFont="1" applyBorder="1"/>
    <xf numFmtId="3" fontId="71" fillId="0" borderId="163" xfId="0" applyNumberFormat="1" applyFont="1" applyBorder="1"/>
    <xf numFmtId="0" fontId="71" fillId="0" borderId="164" xfId="0" applyFont="1" applyBorder="1"/>
    <xf numFmtId="0" fontId="0" fillId="0" borderId="58" xfId="0" applyBorder="1" applyAlignment="1">
      <alignment horizontal="center" vertical="center" wrapText="1"/>
    </xf>
    <xf numFmtId="14" fontId="0" fillId="0" borderId="58" xfId="0" applyNumberFormat="1" applyBorder="1" applyAlignment="1">
      <alignment horizontal="center" vertical="center" wrapText="1"/>
    </xf>
    <xf numFmtId="0" fontId="72" fillId="0" borderId="58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2" fontId="73" fillId="0" borderId="68" xfId="0" applyNumberFormat="1" applyFont="1" applyBorder="1" applyAlignment="1">
      <alignment horizontal="center" vertical="center" wrapText="1"/>
    </xf>
    <xf numFmtId="0" fontId="0" fillId="0" borderId="162" xfId="0" applyFill="1" applyBorder="1" applyAlignment="1">
      <alignment horizontal="center" vertical="center" wrapText="1"/>
    </xf>
    <xf numFmtId="0" fontId="73" fillId="0" borderId="58" xfId="0" applyFont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 wrapText="1"/>
    </xf>
    <xf numFmtId="0" fontId="0" fillId="0" borderId="150" xfId="0" applyBorder="1" applyAlignment="1">
      <alignment horizontal="left" vertical="center"/>
    </xf>
    <xf numFmtId="0" fontId="0" fillId="0" borderId="71" xfId="0" applyBorder="1" applyAlignment="1">
      <alignment horizontal="center" vertical="center" wrapText="1"/>
    </xf>
    <xf numFmtId="14" fontId="0" fillId="0" borderId="71" xfId="0" applyNumberFormat="1" applyBorder="1" applyAlignment="1">
      <alignment horizontal="center" vertical="center" wrapText="1"/>
    </xf>
    <xf numFmtId="165" fontId="0" fillId="0" borderId="58" xfId="0" applyNumberFormat="1" applyBorder="1" applyAlignment="1">
      <alignment horizontal="center" vertical="center" wrapText="1"/>
    </xf>
    <xf numFmtId="14" fontId="13" fillId="0" borderId="58" xfId="0" applyNumberFormat="1" applyFont="1" applyBorder="1" applyAlignment="1">
      <alignment horizontal="center" vertical="center" wrapText="1"/>
    </xf>
    <xf numFmtId="14" fontId="13" fillId="0" borderId="68" xfId="0" applyNumberFormat="1" applyFont="1" applyBorder="1" applyAlignment="1">
      <alignment horizontal="center" vertical="center" wrapText="1"/>
    </xf>
    <xf numFmtId="165" fontId="13" fillId="0" borderId="68" xfId="0" applyNumberFormat="1" applyFont="1" applyBorder="1" applyAlignment="1">
      <alignment horizontal="center" vertical="center" wrapText="1"/>
    </xf>
    <xf numFmtId="165" fontId="0" fillId="0" borderId="68" xfId="0" applyNumberFormat="1" applyBorder="1" applyAlignment="1">
      <alignment horizontal="center" vertical="center" wrapText="1"/>
    </xf>
    <xf numFmtId="0" fontId="52" fillId="0" borderId="7" xfId="0" applyFont="1" applyFill="1" applyBorder="1"/>
    <xf numFmtId="3" fontId="14" fillId="0" borderId="9" xfId="0" applyNumberFormat="1" applyFont="1" applyFill="1" applyBorder="1" applyAlignment="1">
      <alignment horizontal="right"/>
    </xf>
    <xf numFmtId="3" fontId="14" fillId="15" borderId="9" xfId="0" applyNumberFormat="1" applyFont="1" applyFill="1" applyBorder="1" applyAlignment="1">
      <alignment horizontal="right"/>
    </xf>
    <xf numFmtId="3" fontId="14" fillId="15" borderId="48" xfId="0" applyNumberFormat="1" applyFont="1" applyFill="1" applyBorder="1" applyAlignment="1">
      <alignment horizontal="right"/>
    </xf>
    <xf numFmtId="0" fontId="20" fillId="0" borderId="137" xfId="0" applyFont="1" applyFill="1" applyBorder="1"/>
    <xf numFmtId="3" fontId="20" fillId="0" borderId="165" xfId="0" applyNumberFormat="1" applyFont="1" applyFill="1" applyBorder="1" applyAlignment="1">
      <alignment horizontal="right"/>
    </xf>
    <xf numFmtId="0" fontId="20" fillId="0" borderId="92" xfId="0" applyFont="1" applyFill="1" applyBorder="1"/>
    <xf numFmtId="3" fontId="14" fillId="0" borderId="90" xfId="0" applyNumberFormat="1" applyFont="1" applyFill="1" applyBorder="1" applyAlignment="1"/>
    <xf numFmtId="3" fontId="20" fillId="0" borderId="92" xfId="0" applyNumberFormat="1" applyFont="1" applyFill="1" applyBorder="1" applyAlignment="1">
      <alignment horizontal="right"/>
    </xf>
    <xf numFmtId="3" fontId="14" fillId="0" borderId="90" xfId="0" applyNumberFormat="1" applyFont="1" applyFill="1" applyBorder="1" applyAlignment="1">
      <alignment horizontal="right"/>
    </xf>
    <xf numFmtId="3" fontId="14" fillId="15" borderId="90" xfId="0" applyNumberFormat="1" applyFont="1" applyFill="1" applyBorder="1" applyAlignment="1">
      <alignment horizontal="right"/>
    </xf>
    <xf numFmtId="3" fontId="34" fillId="0" borderId="90" xfId="0" applyNumberFormat="1" applyFont="1" applyFill="1" applyBorder="1"/>
    <xf numFmtId="0" fontId="20" fillId="0" borderId="13" xfId="0" applyFont="1" applyFill="1" applyBorder="1" applyAlignment="1">
      <alignment horizontal="left"/>
    </xf>
    <xf numFmtId="3" fontId="20" fillId="0" borderId="40" xfId="0" applyNumberFormat="1" applyFont="1" applyFill="1" applyBorder="1" applyAlignment="1">
      <alignment horizontal="right"/>
    </xf>
    <xf numFmtId="3" fontId="20" fillId="15" borderId="91" xfId="0" applyNumberFormat="1" applyFont="1" applyFill="1" applyBorder="1" applyAlignment="1">
      <alignment horizontal="right"/>
    </xf>
    <xf numFmtId="3" fontId="14" fillId="0" borderId="167" xfId="0" applyNumberFormat="1" applyFont="1" applyFill="1" applyBorder="1" applyAlignment="1">
      <alignment horizontal="left"/>
    </xf>
    <xf numFmtId="0" fontId="59" fillId="0" borderId="90" xfId="0" applyFont="1" applyFill="1" applyBorder="1"/>
    <xf numFmtId="0" fontId="59" fillId="0" borderId="91" xfId="0" applyFont="1" applyFill="1" applyBorder="1"/>
    <xf numFmtId="3" fontId="14" fillId="0" borderId="167" xfId="0" applyNumberFormat="1" applyFont="1" applyFill="1" applyBorder="1" applyAlignment="1">
      <alignment horizontal="right"/>
    </xf>
    <xf numFmtId="3" fontId="59" fillId="0" borderId="91" xfId="0" applyNumberFormat="1" applyFont="1" applyFill="1" applyBorder="1"/>
    <xf numFmtId="3" fontId="14" fillId="0" borderId="167" xfId="0" applyNumberFormat="1" applyFont="1" applyFill="1" applyBorder="1"/>
    <xf numFmtId="3" fontId="14" fillId="0" borderId="90" xfId="0" applyNumberFormat="1" applyFont="1" applyFill="1" applyBorder="1"/>
    <xf numFmtId="3" fontId="63" fillId="0" borderId="167" xfId="0" applyNumberFormat="1" applyFont="1" applyFill="1" applyBorder="1"/>
    <xf numFmtId="3" fontId="54" fillId="0" borderId="47" xfId="1" applyNumberFormat="1" applyFont="1" applyFill="1" applyBorder="1"/>
    <xf numFmtId="3" fontId="47" fillId="0" borderId="168" xfId="1" applyNumberFormat="1" applyFont="1" applyFill="1" applyBorder="1"/>
    <xf numFmtId="3" fontId="47" fillId="0" borderId="114" xfId="1" applyNumberFormat="1" applyFont="1" applyFill="1" applyBorder="1"/>
    <xf numFmtId="3" fontId="54" fillId="0" borderId="169" xfId="1" applyNumberFormat="1" applyFont="1" applyFill="1" applyBorder="1"/>
    <xf numFmtId="3" fontId="54" fillId="0" borderId="170" xfId="1" applyNumberFormat="1" applyFont="1" applyFill="1" applyBorder="1"/>
    <xf numFmtId="3" fontId="54" fillId="0" borderId="126" xfId="1" applyNumberFormat="1" applyFont="1" applyFill="1" applyBorder="1"/>
    <xf numFmtId="3" fontId="21" fillId="0" borderId="24" xfId="1" applyNumberFormat="1" applyFont="1" applyFill="1" applyBorder="1" applyAlignment="1">
      <alignment horizontal="center" vertical="center" wrapText="1"/>
    </xf>
    <xf numFmtId="3" fontId="47" fillId="0" borderId="131" xfId="1" applyNumberFormat="1" applyFont="1" applyFill="1" applyBorder="1"/>
    <xf numFmtId="3" fontId="54" fillId="0" borderId="171" xfId="1" applyNumberFormat="1" applyFont="1" applyFill="1" applyBorder="1"/>
    <xf numFmtId="3" fontId="47" fillId="0" borderId="128" xfId="1" applyNumberFormat="1" applyFont="1" applyFill="1" applyBorder="1"/>
    <xf numFmtId="0" fontId="70" fillId="0" borderId="73" xfId="0" applyFont="1" applyBorder="1"/>
    <xf numFmtId="0" fontId="70" fillId="0" borderId="63" xfId="0" applyFont="1" applyBorder="1"/>
    <xf numFmtId="3" fontId="70" fillId="0" borderId="63" xfId="0" applyNumberFormat="1" applyFont="1" applyBorder="1"/>
    <xf numFmtId="0" fontId="70" fillId="0" borderId="64" xfId="0" applyFont="1" applyBorder="1"/>
    <xf numFmtId="4" fontId="7" fillId="0" borderId="93" xfId="0" applyNumberFormat="1" applyFont="1" applyBorder="1"/>
    <xf numFmtId="0" fontId="74" fillId="0" borderId="0" xfId="0" applyFont="1"/>
    <xf numFmtId="0" fontId="0" fillId="0" borderId="74" xfId="0" applyBorder="1" applyAlignment="1">
      <alignment horizontal="center" vertical="center" wrapText="1"/>
    </xf>
    <xf numFmtId="4" fontId="13" fillId="0" borderId="66" xfId="0" applyNumberFormat="1" applyFont="1" applyBorder="1"/>
    <xf numFmtId="0" fontId="0" fillId="0" borderId="106" xfId="0" applyBorder="1" applyAlignment="1">
      <alignment horizontal="center" vertical="center" wrapText="1"/>
    </xf>
    <xf numFmtId="4" fontId="67" fillId="0" borderId="66" xfId="0" applyNumberFormat="1" applyFont="1" applyBorder="1"/>
    <xf numFmtId="0" fontId="0" fillId="0" borderId="75" xfId="0" applyBorder="1" applyAlignment="1">
      <alignment horizontal="center" vertical="center" wrapText="1"/>
    </xf>
    <xf numFmtId="0" fontId="73" fillId="0" borderId="149" xfId="0" applyFont="1" applyBorder="1" applyAlignment="1">
      <alignment horizontal="center" vertical="center" wrapText="1"/>
    </xf>
    <xf numFmtId="0" fontId="0" fillId="0" borderId="149" xfId="0" applyFill="1" applyBorder="1" applyAlignment="1">
      <alignment horizontal="center" vertical="center" wrapText="1"/>
    </xf>
    <xf numFmtId="4" fontId="0" fillId="0" borderId="72" xfId="0" applyNumberFormat="1" applyBorder="1"/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14" fontId="0" fillId="0" borderId="105" xfId="0" applyNumberFormat="1" applyBorder="1" applyAlignment="1">
      <alignment horizontal="center" vertical="center" wrapText="1"/>
    </xf>
    <xf numFmtId="0" fontId="72" fillId="0" borderId="105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4" fontId="13" fillId="0" borderId="145" xfId="0" applyNumberFormat="1" applyFont="1" applyBorder="1"/>
    <xf numFmtId="49" fontId="0" fillId="0" borderId="179" xfId="0" applyNumberFormat="1" applyBorder="1" applyAlignment="1">
      <alignment horizontal="center" vertical="center" wrapText="1"/>
    </xf>
    <xf numFmtId="49" fontId="0" fillId="0" borderId="84" xfId="0" applyNumberFormat="1" applyBorder="1" applyAlignment="1">
      <alignment horizontal="center" vertical="center" wrapText="1"/>
    </xf>
    <xf numFmtId="49" fontId="13" fillId="0" borderId="162" xfId="0" applyNumberFormat="1" applyFont="1" applyBorder="1" applyAlignment="1">
      <alignment horizontal="center" vertical="center" wrapText="1"/>
    </xf>
    <xf numFmtId="9" fontId="0" fillId="0" borderId="182" xfId="0" applyNumberFormat="1" applyBorder="1" applyAlignment="1">
      <alignment horizontal="center" vertical="center" wrapText="1"/>
    </xf>
    <xf numFmtId="164" fontId="0" fillId="0" borderId="65" xfId="0" applyNumberFormat="1" applyBorder="1" applyAlignment="1">
      <alignment horizontal="center" vertical="center" wrapText="1"/>
    </xf>
    <xf numFmtId="164" fontId="15" fillId="0" borderId="65" xfId="0" applyNumberFormat="1" applyFont="1" applyBorder="1" applyAlignment="1">
      <alignment horizontal="center" vertical="center" wrapText="1"/>
    </xf>
    <xf numFmtId="164" fontId="15" fillId="0" borderId="149" xfId="0" applyNumberFormat="1" applyFont="1" applyBorder="1" applyAlignment="1">
      <alignment horizontal="center" vertical="center" wrapText="1"/>
    </xf>
    <xf numFmtId="4" fontId="0" fillId="0" borderId="132" xfId="0" applyNumberFormat="1" applyBorder="1" applyAlignment="1">
      <alignment horizontal="center" vertical="center" wrapText="1"/>
    </xf>
    <xf numFmtId="4" fontId="0" fillId="0" borderId="146" xfId="0" applyNumberFormat="1" applyBorder="1" applyAlignment="1">
      <alignment horizontal="center" vertical="center" wrapText="1"/>
    </xf>
    <xf numFmtId="4" fontId="0" fillId="0" borderId="167" xfId="0" applyNumberFormat="1" applyBorder="1" applyAlignment="1">
      <alignment horizontal="center" vertical="center" wrapText="1"/>
    </xf>
    <xf numFmtId="4" fontId="0" fillId="0" borderId="91" xfId="0" applyNumberFormat="1" applyBorder="1" applyAlignment="1">
      <alignment horizontal="center" vertical="center" wrapText="1"/>
    </xf>
    <xf numFmtId="4" fontId="6" fillId="0" borderId="92" xfId="0" applyNumberFormat="1" applyFont="1" applyBorder="1" applyAlignment="1">
      <alignment horizontal="center" vertical="center" wrapText="1"/>
    </xf>
    <xf numFmtId="4" fontId="13" fillId="0" borderId="104" xfId="0" applyNumberFormat="1" applyFont="1" applyBorder="1"/>
    <xf numFmtId="4" fontId="13" fillId="0" borderId="74" xfId="0" applyNumberFormat="1" applyFont="1" applyBorder="1"/>
    <xf numFmtId="4" fontId="0" fillId="0" borderId="75" xfId="0" applyNumberFormat="1" applyBorder="1"/>
    <xf numFmtId="4" fontId="7" fillId="0" borderId="101" xfId="0" applyNumberFormat="1" applyFont="1" applyBorder="1"/>
    <xf numFmtId="10" fontId="59" fillId="0" borderId="0" xfId="0" applyNumberFormat="1" applyFont="1" applyFill="1"/>
    <xf numFmtId="10" fontId="34" fillId="0" borderId="90" xfId="0" applyNumberFormat="1" applyFont="1" applyFill="1" applyBorder="1" applyAlignment="1">
      <alignment horizontal="right"/>
    </xf>
    <xf numFmtId="0" fontId="58" fillId="0" borderId="109" xfId="0" applyFont="1" applyFill="1" applyBorder="1" applyAlignment="1">
      <alignment horizontal="left"/>
    </xf>
    <xf numFmtId="3" fontId="20" fillId="0" borderId="103" xfId="0" applyNumberFormat="1" applyFont="1" applyFill="1" applyBorder="1" applyAlignment="1">
      <alignment horizontal="center" wrapText="1"/>
    </xf>
    <xf numFmtId="3" fontId="20" fillId="0" borderId="103" xfId="0" applyNumberFormat="1" applyFont="1" applyFill="1" applyBorder="1" applyAlignment="1">
      <alignment horizontal="center"/>
    </xf>
    <xf numFmtId="10" fontId="63" fillId="0" borderId="92" xfId="0" applyNumberFormat="1" applyFont="1" applyFill="1" applyBorder="1"/>
    <xf numFmtId="10" fontId="34" fillId="0" borderId="132" xfId="0" applyNumberFormat="1" applyFont="1" applyFill="1" applyBorder="1" applyAlignment="1">
      <alignment horizontal="right"/>
    </xf>
    <xf numFmtId="10" fontId="20" fillId="0" borderId="92" xfId="0" applyNumberFormat="1" applyFont="1" applyFill="1" applyBorder="1" applyAlignment="1">
      <alignment horizontal="right"/>
    </xf>
    <xf numFmtId="10" fontId="62" fillId="0" borderId="92" xfId="0" applyNumberFormat="1" applyFont="1" applyFill="1" applyBorder="1" applyAlignment="1">
      <alignment horizontal="right"/>
    </xf>
    <xf numFmtId="10" fontId="14" fillId="0" borderId="148" xfId="0" applyNumberFormat="1" applyFont="1" applyFill="1" applyBorder="1" applyAlignment="1">
      <alignment horizontal="right"/>
    </xf>
    <xf numFmtId="10" fontId="14" fillId="0" borderId="90" xfId="0" applyNumberFormat="1" applyFont="1" applyFill="1" applyBorder="1" applyAlignment="1">
      <alignment horizontal="right"/>
    </xf>
    <xf numFmtId="0" fontId="75" fillId="0" borderId="10" xfId="0" applyFont="1" applyFill="1" applyBorder="1"/>
    <xf numFmtId="3" fontId="76" fillId="0" borderId="11" xfId="0" applyNumberFormat="1" applyFont="1" applyFill="1" applyBorder="1" applyAlignment="1">
      <alignment horizontal="right"/>
    </xf>
    <xf numFmtId="3" fontId="76" fillId="15" borderId="11" xfId="0" applyNumberFormat="1" applyFont="1" applyFill="1" applyBorder="1" applyAlignment="1">
      <alignment horizontal="right"/>
    </xf>
    <xf numFmtId="3" fontId="76" fillId="15" borderId="47" xfId="0" applyNumberFormat="1" applyFont="1" applyFill="1" applyBorder="1" applyAlignment="1">
      <alignment horizontal="right"/>
    </xf>
    <xf numFmtId="10" fontId="76" fillId="0" borderId="146" xfId="0" applyNumberFormat="1" applyFont="1" applyFill="1" applyBorder="1" applyAlignment="1">
      <alignment horizontal="right"/>
    </xf>
    <xf numFmtId="0" fontId="77" fillId="0" borderId="0" xfId="0" applyFont="1" applyFill="1"/>
    <xf numFmtId="49" fontId="0" fillId="0" borderId="191" xfId="0" applyNumberFormat="1" applyBorder="1" applyAlignment="1">
      <alignment horizontal="center" vertical="center" wrapText="1"/>
    </xf>
    <xf numFmtId="4" fontId="13" fillId="0" borderId="167" xfId="0" applyNumberFormat="1" applyFont="1" applyBorder="1" applyAlignment="1">
      <alignment horizontal="center" vertical="center" wrapText="1"/>
    </xf>
    <xf numFmtId="4" fontId="6" fillId="0" borderId="92" xfId="0" applyNumberFormat="1" applyFont="1" applyBorder="1" applyAlignment="1">
      <alignment vertical="center"/>
    </xf>
    <xf numFmtId="0" fontId="1" fillId="0" borderId="0" xfId="4"/>
    <xf numFmtId="0" fontId="1" fillId="0" borderId="0" xfId="5"/>
    <xf numFmtId="3" fontId="1" fillId="0" borderId="0" xfId="5" applyNumberFormat="1"/>
    <xf numFmtId="0" fontId="0" fillId="0" borderId="0" xfId="5" applyFont="1"/>
    <xf numFmtId="0" fontId="31" fillId="16" borderId="145" xfId="3" applyFont="1" applyFill="1" applyBorder="1"/>
    <xf numFmtId="0" fontId="31" fillId="0" borderId="66" xfId="3" applyFont="1" applyBorder="1"/>
    <xf numFmtId="0" fontId="31" fillId="16" borderId="66" xfId="3" applyFont="1" applyFill="1" applyBorder="1"/>
    <xf numFmtId="0" fontId="31" fillId="16" borderId="69" xfId="3" applyFont="1" applyFill="1" applyBorder="1"/>
    <xf numFmtId="0" fontId="31" fillId="0" borderId="69" xfId="3" applyFont="1" applyBorder="1"/>
    <xf numFmtId="0" fontId="73" fillId="13" borderId="145" xfId="5" applyFont="1" applyFill="1" applyBorder="1" applyAlignment="1"/>
    <xf numFmtId="0" fontId="73" fillId="13" borderId="66" xfId="5" applyFont="1" applyFill="1" applyBorder="1" applyAlignment="1"/>
    <xf numFmtId="0" fontId="73" fillId="13" borderId="69" xfId="5" applyFont="1" applyFill="1" applyBorder="1" applyAlignment="1"/>
    <xf numFmtId="3" fontId="54" fillId="0" borderId="0" xfId="5" applyNumberFormat="1" applyFont="1"/>
    <xf numFmtId="0" fontId="54" fillId="0" borderId="0" xfId="5" applyFont="1"/>
    <xf numFmtId="0" fontId="1" fillId="0" borderId="0" xfId="5" applyFill="1"/>
    <xf numFmtId="0" fontId="31" fillId="0" borderId="66" xfId="3" applyFont="1" applyFill="1" applyBorder="1" applyAlignment="1">
      <alignment vertical="center"/>
    </xf>
    <xf numFmtId="0" fontId="31" fillId="0" borderId="66" xfId="3" applyFont="1" applyFill="1" applyBorder="1"/>
    <xf numFmtId="49" fontId="73" fillId="16" borderId="104" xfId="3" applyNumberFormat="1" applyFont="1" applyFill="1" applyBorder="1" applyAlignment="1">
      <alignment horizontal="center"/>
    </xf>
    <xf numFmtId="49" fontId="73" fillId="0" borderId="74" xfId="3" applyNumberFormat="1" applyFont="1" applyBorder="1" applyAlignment="1">
      <alignment horizontal="center"/>
    </xf>
    <xf numFmtId="49" fontId="73" fillId="16" borderId="74" xfId="3" applyNumberFormat="1" applyFont="1" applyFill="1" applyBorder="1" applyAlignment="1">
      <alignment horizontal="center"/>
    </xf>
    <xf numFmtId="49" fontId="73" fillId="0" borderId="74" xfId="3" applyNumberFormat="1" applyFont="1" applyFill="1" applyBorder="1" applyAlignment="1">
      <alignment horizontal="center"/>
    </xf>
    <xf numFmtId="49" fontId="73" fillId="16" borderId="106" xfId="3" applyNumberFormat="1" applyFont="1" applyFill="1" applyBorder="1" applyAlignment="1">
      <alignment horizontal="center"/>
    </xf>
    <xf numFmtId="49" fontId="73" fillId="0" borderId="106" xfId="3" applyNumberFormat="1" applyFont="1" applyBorder="1" applyAlignment="1">
      <alignment horizontal="center"/>
    </xf>
    <xf numFmtId="49" fontId="73" fillId="0" borderId="106" xfId="3" applyNumberFormat="1" applyFont="1" applyFill="1" applyBorder="1" applyAlignment="1">
      <alignment horizontal="center"/>
    </xf>
    <xf numFmtId="0" fontId="79" fillId="13" borderId="104" xfId="5" applyFont="1" applyFill="1" applyBorder="1" applyAlignment="1">
      <alignment horizontal="center" vertical="center" wrapText="1"/>
    </xf>
    <xf numFmtId="0" fontId="79" fillId="13" borderId="74" xfId="5" applyFont="1" applyFill="1" applyBorder="1" applyAlignment="1">
      <alignment horizontal="center" vertical="center" wrapText="1"/>
    </xf>
    <xf numFmtId="0" fontId="79" fillId="13" borderId="106" xfId="5" applyFont="1" applyFill="1" applyBorder="1" applyAlignment="1">
      <alignment horizontal="center" vertical="center" wrapText="1"/>
    </xf>
    <xf numFmtId="0" fontId="1" fillId="0" borderId="0" xfId="5" applyAlignment="1">
      <alignment horizontal="center"/>
    </xf>
    <xf numFmtId="3" fontId="78" fillId="16" borderId="104" xfId="3" applyNumberFormat="1" applyFont="1" applyFill="1" applyBorder="1" applyAlignment="1">
      <alignment horizontal="right"/>
    </xf>
    <xf numFmtId="3" fontId="78" fillId="16" borderId="105" xfId="3" applyNumberFormat="1" applyFont="1" applyFill="1" applyBorder="1" applyAlignment="1">
      <alignment horizontal="right"/>
    </xf>
    <xf numFmtId="3" fontId="78" fillId="16" borderId="145" xfId="3" applyNumberFormat="1" applyFont="1" applyFill="1" applyBorder="1" applyAlignment="1">
      <alignment horizontal="right"/>
    </xf>
    <xf numFmtId="3" fontId="78" fillId="16" borderId="132" xfId="3" applyNumberFormat="1" applyFont="1" applyFill="1" applyBorder="1" applyAlignment="1">
      <alignment horizontal="right"/>
    </xf>
    <xf numFmtId="3" fontId="47" fillId="16" borderId="132" xfId="3" applyNumberFormat="1" applyFont="1" applyFill="1" applyBorder="1" applyAlignment="1">
      <alignment horizontal="right"/>
    </xf>
    <xf numFmtId="3" fontId="78" fillId="0" borderId="74" xfId="3" applyNumberFormat="1" applyFont="1" applyBorder="1" applyAlignment="1">
      <alignment horizontal="right"/>
    </xf>
    <xf numFmtId="3" fontId="78" fillId="0" borderId="58" xfId="3" applyNumberFormat="1" applyFont="1" applyBorder="1" applyAlignment="1">
      <alignment horizontal="right"/>
    </xf>
    <xf numFmtId="3" fontId="78" fillId="0" borderId="66" xfId="3" applyNumberFormat="1" applyFont="1" applyBorder="1" applyAlignment="1">
      <alignment horizontal="right"/>
    </xf>
    <xf numFmtId="3" fontId="78" fillId="0" borderId="146" xfId="3" applyNumberFormat="1" applyFont="1" applyBorder="1" applyAlignment="1">
      <alignment horizontal="right"/>
    </xf>
    <xf numFmtId="3" fontId="47" fillId="0" borderId="146" xfId="3" applyNumberFormat="1" applyFont="1" applyBorder="1" applyAlignment="1">
      <alignment horizontal="right"/>
    </xf>
    <xf numFmtId="3" fontId="78" fillId="16" borderId="74" xfId="3" applyNumberFormat="1" applyFont="1" applyFill="1" applyBorder="1" applyAlignment="1">
      <alignment horizontal="right"/>
    </xf>
    <xf numFmtId="3" fontId="78" fillId="16" borderId="58" xfId="3" applyNumberFormat="1" applyFont="1" applyFill="1" applyBorder="1" applyAlignment="1">
      <alignment horizontal="right"/>
    </xf>
    <xf numFmtId="3" fontId="78" fillId="16" borderId="66" xfId="3" applyNumberFormat="1" applyFont="1" applyFill="1" applyBorder="1" applyAlignment="1">
      <alignment horizontal="right"/>
    </xf>
    <xf numFmtId="3" fontId="78" fillId="16" borderId="146" xfId="3" applyNumberFormat="1" applyFont="1" applyFill="1" applyBorder="1" applyAlignment="1">
      <alignment horizontal="right"/>
    </xf>
    <xf numFmtId="3" fontId="47" fillId="16" borderId="146" xfId="3" applyNumberFormat="1" applyFont="1" applyFill="1" applyBorder="1" applyAlignment="1">
      <alignment horizontal="right"/>
    </xf>
    <xf numFmtId="3" fontId="78" fillId="0" borderId="74" xfId="3" applyNumberFormat="1" applyFont="1" applyFill="1" applyBorder="1" applyAlignment="1">
      <alignment horizontal="right"/>
    </xf>
    <xf numFmtId="3" fontId="78" fillId="0" borderId="58" xfId="3" applyNumberFormat="1" applyFont="1" applyFill="1" applyBorder="1" applyAlignment="1">
      <alignment horizontal="right"/>
    </xf>
    <xf numFmtId="3" fontId="78" fillId="0" borderId="66" xfId="3" applyNumberFormat="1" applyFont="1" applyFill="1" applyBorder="1" applyAlignment="1">
      <alignment horizontal="right"/>
    </xf>
    <xf numFmtId="3" fontId="78" fillId="0" borderId="146" xfId="3" applyNumberFormat="1" applyFont="1" applyFill="1" applyBorder="1" applyAlignment="1">
      <alignment horizontal="right"/>
    </xf>
    <xf numFmtId="3" fontId="47" fillId="0" borderId="146" xfId="3" applyNumberFormat="1" applyFont="1" applyFill="1" applyBorder="1" applyAlignment="1">
      <alignment horizontal="right"/>
    </xf>
    <xf numFmtId="3" fontId="78" fillId="16" borderId="106" xfId="3" applyNumberFormat="1" applyFont="1" applyFill="1" applyBorder="1" applyAlignment="1">
      <alignment horizontal="right"/>
    </xf>
    <xf numFmtId="3" fontId="78" fillId="16" borderId="68" xfId="3" applyNumberFormat="1" applyFont="1" applyFill="1" applyBorder="1" applyAlignment="1">
      <alignment horizontal="right"/>
    </xf>
    <xf numFmtId="3" fontId="78" fillId="16" borderId="69" xfId="3" applyNumberFormat="1" applyFont="1" applyFill="1" applyBorder="1" applyAlignment="1">
      <alignment horizontal="right"/>
    </xf>
    <xf numFmtId="3" fontId="78" fillId="16" borderId="167" xfId="3" applyNumberFormat="1" applyFont="1" applyFill="1" applyBorder="1" applyAlignment="1">
      <alignment horizontal="right"/>
    </xf>
    <xf numFmtId="3" fontId="47" fillId="16" borderId="167" xfId="3" applyNumberFormat="1" applyFont="1" applyFill="1" applyBorder="1" applyAlignment="1">
      <alignment horizontal="right"/>
    </xf>
    <xf numFmtId="3" fontId="78" fillId="0" borderId="68" xfId="3" applyNumberFormat="1" applyFont="1" applyBorder="1" applyAlignment="1">
      <alignment horizontal="right"/>
    </xf>
    <xf numFmtId="3" fontId="78" fillId="0" borderId="69" xfId="3" applyNumberFormat="1" applyFont="1" applyBorder="1" applyAlignment="1">
      <alignment horizontal="right"/>
    </xf>
    <xf numFmtId="3" fontId="78" fillId="0" borderId="167" xfId="3" applyNumberFormat="1" applyFont="1" applyBorder="1" applyAlignment="1">
      <alignment horizontal="right"/>
    </xf>
    <xf numFmtId="3" fontId="78" fillId="0" borderId="106" xfId="3" applyNumberFormat="1" applyFont="1" applyBorder="1" applyAlignment="1">
      <alignment horizontal="right"/>
    </xf>
    <xf numFmtId="3" fontId="47" fillId="0" borderId="167" xfId="3" applyNumberFormat="1" applyFont="1" applyBorder="1" applyAlignment="1">
      <alignment horizontal="right"/>
    </xf>
    <xf numFmtId="3" fontId="78" fillId="13" borderId="104" xfId="3" applyNumberFormat="1" applyFont="1" applyFill="1" applyBorder="1" applyAlignment="1">
      <alignment horizontal="right"/>
    </xf>
    <xf numFmtId="3" fontId="78" fillId="13" borderId="105" xfId="3" applyNumberFormat="1" applyFont="1" applyFill="1" applyBorder="1" applyAlignment="1">
      <alignment horizontal="right"/>
    </xf>
    <xf numFmtId="3" fontId="73" fillId="13" borderId="105" xfId="3" applyNumberFormat="1" applyFont="1" applyFill="1" applyBorder="1" applyAlignment="1">
      <alignment horizontal="right"/>
    </xf>
    <xf numFmtId="3" fontId="78" fillId="13" borderId="145" xfId="3" applyNumberFormat="1" applyFont="1" applyFill="1" applyBorder="1" applyAlignment="1">
      <alignment horizontal="right"/>
    </xf>
    <xf numFmtId="3" fontId="78" fillId="13" borderId="132" xfId="3" applyNumberFormat="1" applyFont="1" applyFill="1" applyBorder="1" applyAlignment="1">
      <alignment horizontal="right"/>
    </xf>
    <xf numFmtId="3" fontId="47" fillId="13" borderId="132" xfId="3" applyNumberFormat="1" applyFont="1" applyFill="1" applyBorder="1" applyAlignment="1">
      <alignment horizontal="right"/>
    </xf>
    <xf numFmtId="3" fontId="78" fillId="13" borderId="74" xfId="3" applyNumberFormat="1" applyFont="1" applyFill="1" applyBorder="1" applyAlignment="1">
      <alignment horizontal="right"/>
    </xf>
    <xf numFmtId="3" fontId="78" fillId="13" borderId="58" xfId="3" applyNumberFormat="1" applyFont="1" applyFill="1" applyBorder="1" applyAlignment="1">
      <alignment horizontal="right"/>
    </xf>
    <xf numFmtId="3" fontId="73" fillId="13" borderId="58" xfId="3" applyNumberFormat="1" applyFont="1" applyFill="1" applyBorder="1" applyAlignment="1">
      <alignment horizontal="right"/>
    </xf>
    <xf numFmtId="3" fontId="78" fillId="13" borderId="66" xfId="3" applyNumberFormat="1" applyFont="1" applyFill="1" applyBorder="1" applyAlignment="1">
      <alignment horizontal="right"/>
    </xf>
    <xf numFmtId="3" fontId="78" fillId="13" borderId="146" xfId="3" applyNumberFormat="1" applyFont="1" applyFill="1" applyBorder="1" applyAlignment="1">
      <alignment horizontal="right"/>
    </xf>
    <xf numFmtId="3" fontId="47" fillId="13" borderId="146" xfId="3" applyNumberFormat="1" applyFont="1" applyFill="1" applyBorder="1" applyAlignment="1">
      <alignment horizontal="right"/>
    </xf>
    <xf numFmtId="3" fontId="78" fillId="13" borderId="106" xfId="3" applyNumberFormat="1" applyFont="1" applyFill="1" applyBorder="1" applyAlignment="1">
      <alignment horizontal="right"/>
    </xf>
    <xf numFmtId="3" fontId="78" fillId="13" borderId="68" xfId="3" applyNumberFormat="1" applyFont="1" applyFill="1" applyBorder="1" applyAlignment="1">
      <alignment horizontal="right"/>
    </xf>
    <xf numFmtId="3" fontId="73" fillId="13" borderId="68" xfId="3" applyNumberFormat="1" applyFont="1" applyFill="1" applyBorder="1" applyAlignment="1">
      <alignment horizontal="right"/>
    </xf>
    <xf numFmtId="3" fontId="78" fillId="13" borderId="69" xfId="3" applyNumberFormat="1" applyFont="1" applyFill="1" applyBorder="1" applyAlignment="1">
      <alignment horizontal="right"/>
    </xf>
    <xf numFmtId="3" fontId="78" fillId="13" borderId="167" xfId="3" applyNumberFormat="1" applyFont="1" applyFill="1" applyBorder="1" applyAlignment="1">
      <alignment horizontal="right"/>
    </xf>
    <xf numFmtId="3" fontId="47" fillId="13" borderId="167" xfId="3" applyNumberFormat="1" applyFont="1" applyFill="1" applyBorder="1" applyAlignment="1">
      <alignment horizontal="right"/>
    </xf>
    <xf numFmtId="0" fontId="31" fillId="17" borderId="177" xfId="5" applyFont="1" applyFill="1" applyBorder="1" applyAlignment="1"/>
    <xf numFmtId="0" fontId="31" fillId="17" borderId="164" xfId="5" applyFont="1" applyFill="1" applyBorder="1" applyAlignment="1"/>
    <xf numFmtId="2" fontId="31" fillId="17" borderId="180" xfId="3" applyNumberFormat="1" applyFont="1" applyFill="1" applyBorder="1" applyAlignment="1">
      <alignment horizontal="center" wrapText="1"/>
    </xf>
    <xf numFmtId="0" fontId="29" fillId="17" borderId="178" xfId="3" applyFont="1" applyFill="1" applyBorder="1" applyAlignment="1">
      <alignment horizontal="left" vertical="center"/>
    </xf>
    <xf numFmtId="3" fontId="31" fillId="17" borderId="180" xfId="3" applyNumberFormat="1" applyFont="1" applyFill="1" applyBorder="1" applyAlignment="1">
      <alignment horizontal="right" vertical="center"/>
    </xf>
    <xf numFmtId="3" fontId="31" fillId="17" borderId="79" xfId="5" applyNumberFormat="1" applyFont="1" applyFill="1" applyBorder="1" applyAlignment="1">
      <alignment horizontal="right" vertical="center" wrapText="1"/>
    </xf>
    <xf numFmtId="3" fontId="31" fillId="17" borderId="178" xfId="5" applyNumberFormat="1" applyFont="1" applyFill="1" applyBorder="1" applyAlignment="1">
      <alignment horizontal="right" vertical="center" wrapText="1"/>
    </xf>
    <xf numFmtId="3" fontId="31" fillId="17" borderId="90" xfId="3" applyNumberFormat="1" applyFont="1" applyFill="1" applyBorder="1" applyAlignment="1">
      <alignment horizontal="right" vertical="center" wrapText="1"/>
    </xf>
    <xf numFmtId="3" fontId="31" fillId="17" borderId="79" xfId="5" applyNumberFormat="1" applyFont="1" applyFill="1" applyBorder="1" applyAlignment="1">
      <alignment horizontal="right" vertical="center"/>
    </xf>
    <xf numFmtId="3" fontId="80" fillId="17" borderId="79" xfId="5" applyNumberFormat="1" applyFont="1" applyFill="1" applyBorder="1" applyAlignment="1">
      <alignment horizontal="right" vertical="center"/>
    </xf>
    <xf numFmtId="3" fontId="80" fillId="0" borderId="0" xfId="5" applyNumberFormat="1" applyFont="1"/>
    <xf numFmtId="0" fontId="80" fillId="0" borderId="0" xfId="5" applyFont="1"/>
    <xf numFmtId="49" fontId="31" fillId="17" borderId="101" xfId="3" applyNumberFormat="1" applyFont="1" applyFill="1" applyBorder="1" applyAlignment="1">
      <alignment horizontal="center"/>
    </xf>
    <xf numFmtId="3" fontId="29" fillId="17" borderId="164" xfId="3" applyNumberFormat="1" applyFont="1" applyFill="1" applyBorder="1" applyAlignment="1"/>
    <xf numFmtId="3" fontId="29" fillId="17" borderId="101" xfId="3" applyNumberFormat="1" applyFont="1" applyFill="1" applyBorder="1" applyAlignment="1">
      <alignment horizontal="right"/>
    </xf>
    <xf numFmtId="3" fontId="29" fillId="17" borderId="163" xfId="3" applyNumberFormat="1" applyFont="1" applyFill="1" applyBorder="1" applyAlignment="1">
      <alignment horizontal="right"/>
    </xf>
    <xf numFmtId="3" fontId="29" fillId="17" borderId="164" xfId="3" applyNumberFormat="1" applyFont="1" applyFill="1" applyBorder="1" applyAlignment="1">
      <alignment horizontal="right"/>
    </xf>
    <xf numFmtId="3" fontId="29" fillId="17" borderId="92" xfId="3" applyNumberFormat="1" applyFont="1" applyFill="1" applyBorder="1" applyAlignment="1">
      <alignment horizontal="right"/>
    </xf>
    <xf numFmtId="0" fontId="31" fillId="0" borderId="0" xfId="5" applyFont="1"/>
    <xf numFmtId="0" fontId="21" fillId="17" borderId="183" xfId="5" applyFont="1" applyFill="1" applyBorder="1" applyAlignment="1">
      <alignment horizontal="center" vertical="center" wrapText="1"/>
    </xf>
    <xf numFmtId="3" fontId="31" fillId="17" borderId="183" xfId="3" applyNumberFormat="1" applyFont="1" applyFill="1" applyBorder="1" applyAlignment="1">
      <alignment horizontal="right"/>
    </xf>
    <xf numFmtId="3" fontId="31" fillId="17" borderId="174" xfId="3" applyNumberFormat="1" applyFont="1" applyFill="1" applyBorder="1" applyAlignment="1">
      <alignment horizontal="right"/>
    </xf>
    <xf numFmtId="3" fontId="31" fillId="17" borderId="177" xfId="3" applyNumberFormat="1" applyFont="1" applyFill="1" applyBorder="1" applyAlignment="1">
      <alignment horizontal="right"/>
    </xf>
    <xf numFmtId="3" fontId="31" fillId="17" borderId="195" xfId="3" applyNumberFormat="1" applyFont="1" applyFill="1" applyBorder="1" applyAlignment="1">
      <alignment horizontal="right"/>
    </xf>
    <xf numFmtId="0" fontId="21" fillId="17" borderId="101" xfId="5" applyFont="1" applyFill="1" applyBorder="1" applyAlignment="1">
      <alignment horizontal="center" vertical="center" wrapText="1"/>
    </xf>
    <xf numFmtId="3" fontId="31" fillId="17" borderId="101" xfId="3" applyNumberFormat="1" applyFont="1" applyFill="1" applyBorder="1" applyAlignment="1">
      <alignment horizontal="right"/>
    </xf>
    <xf numFmtId="3" fontId="31" fillId="17" borderId="163" xfId="3" applyNumberFormat="1" applyFont="1" applyFill="1" applyBorder="1" applyAlignment="1">
      <alignment horizontal="right"/>
    </xf>
    <xf numFmtId="3" fontId="31" fillId="17" borderId="164" xfId="3" applyNumberFormat="1" applyFont="1" applyFill="1" applyBorder="1" applyAlignment="1">
      <alignment horizontal="right"/>
    </xf>
    <xf numFmtId="3" fontId="31" fillId="17" borderId="92" xfId="3" applyNumberFormat="1" applyFont="1" applyFill="1" applyBorder="1" applyAlignment="1">
      <alignment horizontal="right"/>
    </xf>
    <xf numFmtId="49" fontId="7" fillId="18" borderId="101" xfId="3" applyNumberFormat="1" applyFont="1" applyFill="1" applyBorder="1" applyAlignment="1">
      <alignment horizontal="center" wrapText="1"/>
    </xf>
    <xf numFmtId="0" fontId="7" fillId="18" borderId="164" xfId="3" applyFont="1" applyFill="1" applyBorder="1" applyAlignment="1">
      <alignment horizontal="center" vertical="center"/>
    </xf>
    <xf numFmtId="3" fontId="7" fillId="18" borderId="101" xfId="3" applyNumberFormat="1" applyFont="1" applyFill="1" applyBorder="1" applyAlignment="1">
      <alignment horizontal="right" vertical="center"/>
    </xf>
    <xf numFmtId="3" fontId="7" fillId="18" borderId="163" xfId="3" applyNumberFormat="1" applyFont="1" applyFill="1" applyBorder="1" applyAlignment="1">
      <alignment horizontal="right" vertical="center"/>
    </xf>
    <xf numFmtId="3" fontId="7" fillId="18" borderId="164" xfId="3" applyNumberFormat="1" applyFont="1" applyFill="1" applyBorder="1" applyAlignment="1">
      <alignment horizontal="right" vertical="center"/>
    </xf>
    <xf numFmtId="3" fontId="7" fillId="18" borderId="92" xfId="3" applyNumberFormat="1" applyFont="1" applyFill="1" applyBorder="1" applyAlignment="1">
      <alignment horizontal="right" vertical="center"/>
    </xf>
    <xf numFmtId="0" fontId="1" fillId="0" borderId="0" xfId="5" applyFont="1" applyFill="1"/>
    <xf numFmtId="3" fontId="20" fillId="0" borderId="190" xfId="0" applyNumberFormat="1" applyFont="1" applyFill="1" applyBorder="1" applyAlignment="1">
      <alignment horizontal="center" wrapText="1"/>
    </xf>
    <xf numFmtId="3" fontId="20" fillId="0" borderId="150" xfId="0" applyNumberFormat="1" applyFont="1" applyFill="1" applyBorder="1" applyAlignment="1">
      <alignment horizontal="right"/>
    </xf>
    <xf numFmtId="3" fontId="14" fillId="15" borderId="172" xfId="0" applyNumberFormat="1" applyFont="1" applyFill="1" applyBorder="1" applyAlignment="1">
      <alignment horizontal="right"/>
    </xf>
    <xf numFmtId="3" fontId="14" fillId="0" borderId="184" xfId="0" applyNumberFormat="1" applyFont="1" applyFill="1" applyBorder="1"/>
    <xf numFmtId="3" fontId="59" fillId="0" borderId="185" xfId="0" applyNumberFormat="1" applyFont="1" applyFill="1" applyBorder="1"/>
    <xf numFmtId="3" fontId="59" fillId="0" borderId="184" xfId="0" applyNumberFormat="1" applyFont="1" applyFill="1" applyBorder="1"/>
    <xf numFmtId="3" fontId="34" fillId="0" borderId="184" xfId="0" applyNumberFormat="1" applyFont="1" applyFill="1" applyBorder="1"/>
    <xf numFmtId="3" fontId="76" fillId="15" borderId="186" xfId="0" applyNumberFormat="1" applyFont="1" applyFill="1" applyBorder="1" applyAlignment="1">
      <alignment horizontal="right"/>
    </xf>
    <xf numFmtId="3" fontId="34" fillId="0" borderId="185" xfId="0" applyNumberFormat="1" applyFont="1" applyFill="1" applyBorder="1"/>
    <xf numFmtId="3" fontId="63" fillId="0" borderId="184" xfId="0" applyNumberFormat="1" applyFont="1" applyFill="1" applyBorder="1"/>
    <xf numFmtId="3" fontId="65" fillId="0" borderId="127" xfId="0" applyNumberFormat="1" applyFont="1" applyFill="1" applyBorder="1"/>
    <xf numFmtId="3" fontId="63" fillId="0" borderId="187" xfId="0" applyNumberFormat="1" applyFont="1" applyFill="1" applyBorder="1"/>
    <xf numFmtId="3" fontId="59" fillId="0" borderId="113" xfId="0" applyNumberFormat="1" applyFont="1" applyFill="1" applyBorder="1"/>
    <xf numFmtId="3" fontId="20" fillId="0" borderId="113" xfId="0" applyNumberFormat="1" applyFont="1" applyFill="1" applyBorder="1"/>
    <xf numFmtId="3" fontId="60" fillId="15" borderId="188" xfId="0" applyNumberFormat="1" applyFont="1" applyFill="1" applyBorder="1"/>
    <xf numFmtId="3" fontId="62" fillId="15" borderId="189" xfId="0" applyNumberFormat="1" applyFont="1" applyFill="1" applyBorder="1" applyAlignment="1">
      <alignment horizontal="right"/>
    </xf>
    <xf numFmtId="3" fontId="21" fillId="0" borderId="88" xfId="1" applyNumberFormat="1" applyFont="1" applyFill="1" applyBorder="1" applyAlignment="1">
      <alignment horizontal="center" vertical="center" wrapText="1"/>
    </xf>
    <xf numFmtId="3" fontId="21" fillId="0" borderId="25" xfId="1" applyNumberFormat="1" applyFont="1" applyFill="1" applyBorder="1" applyAlignment="1">
      <alignment horizontal="center" vertical="center" wrapText="1"/>
    </xf>
    <xf numFmtId="3" fontId="21" fillId="0" borderId="89" xfId="1" applyNumberFormat="1" applyFont="1" applyFill="1" applyBorder="1" applyAlignment="1">
      <alignment horizontal="center" vertical="center" wrapText="1"/>
    </xf>
    <xf numFmtId="3" fontId="2" fillId="0" borderId="101" xfId="1" applyNumberFormat="1" applyFont="1" applyFill="1" applyBorder="1" applyAlignment="1">
      <alignment horizontal="right"/>
    </xf>
    <xf numFmtId="3" fontId="2" fillId="0" borderId="125" xfId="1" applyNumberFormat="1" applyFont="1" applyFill="1" applyBorder="1" applyAlignment="1">
      <alignment horizontal="right"/>
    </xf>
    <xf numFmtId="3" fontId="1" fillId="0" borderId="109" xfId="1" applyNumberFormat="1" applyFont="1" applyFill="1" applyBorder="1"/>
    <xf numFmtId="3" fontId="1" fillId="0" borderId="110" xfId="1" applyNumberFormat="1" applyFont="1" applyFill="1" applyBorder="1"/>
    <xf numFmtId="3" fontId="1" fillId="0" borderId="111" xfId="1" applyNumberFormat="1" applyFont="1" applyFill="1" applyBorder="1"/>
    <xf numFmtId="3" fontId="54" fillId="0" borderId="75" xfId="1" applyNumberFormat="1" applyFont="1" applyFill="1" applyBorder="1"/>
    <xf numFmtId="3" fontId="54" fillId="0" borderId="71" xfId="1" applyNumberFormat="1" applyFont="1" applyFill="1" applyBorder="1"/>
    <xf numFmtId="3" fontId="54" fillId="0" borderId="72" xfId="1" applyNumberFormat="1" applyFont="1" applyFill="1" applyBorder="1"/>
    <xf numFmtId="3" fontId="47" fillId="0" borderId="73" xfId="1" applyNumberFormat="1" applyFont="1" applyFill="1" applyBorder="1"/>
    <xf numFmtId="3" fontId="47" fillId="0" borderId="63" xfId="1" applyNumberFormat="1" applyFont="1" applyFill="1" applyBorder="1"/>
    <xf numFmtId="3" fontId="47" fillId="0" borderId="64" xfId="1" applyNumberFormat="1" applyFont="1" applyFill="1" applyBorder="1"/>
    <xf numFmtId="3" fontId="54" fillId="0" borderId="106" xfId="1" applyNumberFormat="1" applyFont="1" applyFill="1" applyBorder="1"/>
    <xf numFmtId="3" fontId="54" fillId="0" borderId="68" xfId="1" applyNumberFormat="1" applyFont="1" applyFill="1" applyBorder="1"/>
    <xf numFmtId="3" fontId="54" fillId="0" borderId="69" xfId="1" applyNumberFormat="1" applyFont="1" applyFill="1" applyBorder="1"/>
    <xf numFmtId="3" fontId="50" fillId="0" borderId="71" xfId="1" applyNumberFormat="1" applyFont="1" applyFill="1" applyBorder="1" applyAlignment="1">
      <alignment horizontal="right"/>
    </xf>
    <xf numFmtId="3" fontId="50" fillId="0" borderId="72" xfId="1" applyNumberFormat="1" applyFont="1" applyFill="1" applyBorder="1" applyAlignment="1">
      <alignment horizontal="right"/>
    </xf>
    <xf numFmtId="3" fontId="47" fillId="0" borderId="127" xfId="1" applyNumberFormat="1" applyFont="1" applyFill="1" applyBorder="1"/>
    <xf numFmtId="3" fontId="37" fillId="0" borderId="158" xfId="1" applyNumberFormat="1" applyFont="1" applyFill="1" applyBorder="1"/>
    <xf numFmtId="3" fontId="37" fillId="0" borderId="142" xfId="1" applyNumberFormat="1" applyFont="1" applyFill="1" applyBorder="1"/>
    <xf numFmtId="3" fontId="37" fillId="0" borderId="159" xfId="1" applyNumberFormat="1" applyFont="1" applyFill="1" applyBorder="1"/>
    <xf numFmtId="3" fontId="55" fillId="0" borderId="141" xfId="1" applyNumberFormat="1" applyFont="1" applyFill="1" applyBorder="1"/>
    <xf numFmtId="3" fontId="55" fillId="0" borderId="160" xfId="1" applyNumberFormat="1" applyFont="1" applyFill="1" applyBorder="1"/>
    <xf numFmtId="3" fontId="55" fillId="0" borderId="92" xfId="1" applyNumberFormat="1" applyFont="1" applyFill="1" applyBorder="1"/>
    <xf numFmtId="3" fontId="55" fillId="0" borderId="142" xfId="1" applyNumberFormat="1" applyFont="1" applyFill="1" applyBorder="1"/>
    <xf numFmtId="3" fontId="55" fillId="0" borderId="161" xfId="1" applyNumberFormat="1" applyFont="1" applyFill="1" applyBorder="1"/>
    <xf numFmtId="0" fontId="81" fillId="0" borderId="66" xfId="0" applyFont="1" applyBorder="1"/>
    <xf numFmtId="0" fontId="22" fillId="0" borderId="35" xfId="1" applyFont="1" applyFill="1" applyBorder="1"/>
    <xf numFmtId="0" fontId="24" fillId="0" borderId="18" xfId="1" applyFont="1" applyFill="1" applyBorder="1"/>
    <xf numFmtId="0" fontId="26" fillId="0" borderId="18" xfId="1" applyFont="1" applyFill="1" applyBorder="1"/>
    <xf numFmtId="0" fontId="24" fillId="0" borderId="30" xfId="1" applyFont="1" applyFill="1" applyBorder="1"/>
    <xf numFmtId="0" fontId="24" fillId="0" borderId="84" xfId="1" applyFont="1" applyFill="1" applyBorder="1"/>
    <xf numFmtId="0" fontId="26" fillId="0" borderId="84" xfId="1" applyFont="1" applyFill="1" applyBorder="1"/>
    <xf numFmtId="0" fontId="26" fillId="0" borderId="38" xfId="1" applyFont="1" applyFill="1" applyBorder="1"/>
    <xf numFmtId="3" fontId="47" fillId="0" borderId="62" xfId="1" applyNumberFormat="1" applyFont="1" applyFill="1" applyBorder="1"/>
    <xf numFmtId="3" fontId="54" fillId="0" borderId="70" xfId="1" applyNumberFormat="1" applyFont="1" applyFill="1" applyBorder="1"/>
    <xf numFmtId="3" fontId="47" fillId="0" borderId="81" xfId="1" applyNumberFormat="1" applyFont="1" applyFill="1" applyBorder="1"/>
    <xf numFmtId="3" fontId="47" fillId="0" borderId="82" xfId="1" applyNumberFormat="1" applyFont="1" applyFill="1" applyBorder="1"/>
    <xf numFmtId="3" fontId="47" fillId="0" borderId="83" xfId="1" applyNumberFormat="1" applyFont="1" applyFill="1" applyBorder="1"/>
    <xf numFmtId="3" fontId="47" fillId="0" borderId="108" xfId="1" applyNumberFormat="1" applyFont="1" applyFill="1" applyBorder="1"/>
    <xf numFmtId="0" fontId="26" fillId="0" borderId="87" xfId="1" applyFont="1" applyFill="1" applyBorder="1" applyAlignment="1"/>
    <xf numFmtId="0" fontId="26" fillId="0" borderId="97" xfId="1" applyFont="1" applyFill="1" applyBorder="1"/>
    <xf numFmtId="0" fontId="28" fillId="0" borderId="87" xfId="1" applyFont="1" applyFill="1" applyBorder="1"/>
    <xf numFmtId="0" fontId="70" fillId="0" borderId="58" xfId="0" applyFont="1" applyBorder="1" applyAlignment="1">
      <alignment wrapText="1"/>
    </xf>
    <xf numFmtId="0" fontId="53" fillId="0" borderId="149" xfId="0" applyFont="1" applyFill="1" applyBorder="1" applyAlignment="1">
      <alignment horizontal="center" wrapText="1"/>
    </xf>
    <xf numFmtId="0" fontId="53" fillId="0" borderId="0" xfId="1" applyFont="1" applyFill="1" applyBorder="1" applyAlignment="1">
      <alignment horizontal="center"/>
    </xf>
    <xf numFmtId="0" fontId="14" fillId="0" borderId="112" xfId="1" applyFont="1" applyFill="1" applyBorder="1" applyAlignment="1">
      <alignment horizontal="left" vertical="center"/>
    </xf>
    <xf numFmtId="0" fontId="14" fillId="0" borderId="99" xfId="1" applyFont="1" applyFill="1" applyBorder="1" applyAlignment="1">
      <alignment horizontal="left" vertical="center"/>
    </xf>
    <xf numFmtId="0" fontId="14" fillId="0" borderId="113" xfId="1" applyFont="1" applyFill="1" applyBorder="1" applyAlignment="1">
      <alignment horizontal="left" vertical="center"/>
    </xf>
    <xf numFmtId="0" fontId="14" fillId="0" borderId="94" xfId="1" applyFont="1" applyFill="1" applyBorder="1" applyAlignment="1">
      <alignment horizontal="left" vertical="center"/>
    </xf>
    <xf numFmtId="3" fontId="49" fillId="0" borderId="32" xfId="1" applyNumberFormat="1" applyFont="1" applyFill="1" applyBorder="1" applyAlignment="1">
      <alignment horizontal="center"/>
    </xf>
    <xf numFmtId="3" fontId="49" fillId="0" borderId="80" xfId="1" applyNumberFormat="1" applyFont="1" applyFill="1" applyBorder="1" applyAlignment="1">
      <alignment horizontal="center"/>
    </xf>
    <xf numFmtId="3" fontId="49" fillId="0" borderId="33" xfId="1" applyNumberFormat="1" applyFont="1" applyFill="1" applyBorder="1" applyAlignment="1">
      <alignment horizontal="center"/>
    </xf>
    <xf numFmtId="3" fontId="49" fillId="0" borderId="98" xfId="1" applyNumberFormat="1" applyFont="1" applyFill="1" applyBorder="1" applyAlignment="1">
      <alignment horizontal="center"/>
    </xf>
    <xf numFmtId="3" fontId="49" fillId="0" borderId="48" xfId="1" applyNumberFormat="1" applyFont="1" applyFill="1" applyBorder="1" applyAlignment="1">
      <alignment horizontal="center"/>
    </xf>
    <xf numFmtId="3" fontId="49" fillId="0" borderId="9" xfId="1" applyNumberFormat="1" applyFont="1" applyFill="1" applyBorder="1" applyAlignment="1">
      <alignment horizontal="center"/>
    </xf>
    <xf numFmtId="3" fontId="49" fillId="0" borderId="112" xfId="1" applyNumberFormat="1" applyFont="1" applyFill="1" applyBorder="1" applyAlignment="1">
      <alignment horizontal="center"/>
    </xf>
    <xf numFmtId="3" fontId="49" fillId="0" borderId="151" xfId="1" applyNumberFormat="1" applyFont="1" applyFill="1" applyBorder="1" applyAlignment="1">
      <alignment horizontal="center"/>
    </xf>
    <xf numFmtId="3" fontId="49" fillId="0" borderId="99" xfId="1" applyNumberFormat="1" applyFont="1" applyFill="1" applyBorder="1" applyAlignment="1">
      <alignment horizontal="center"/>
    </xf>
    <xf numFmtId="3" fontId="49" fillId="0" borderId="172" xfId="1" applyNumberFormat="1" applyFont="1" applyFill="1" applyBorder="1" applyAlignment="1">
      <alignment horizontal="center"/>
    </xf>
    <xf numFmtId="3" fontId="49" fillId="0" borderId="173" xfId="1" applyNumberFormat="1" applyFont="1" applyFill="1" applyBorder="1" applyAlignment="1">
      <alignment horizontal="center"/>
    </xf>
    <xf numFmtId="3" fontId="49" fillId="0" borderId="32" xfId="1" applyNumberFormat="1" applyFont="1" applyFill="1" applyBorder="1" applyAlignment="1">
      <alignment horizontal="center" wrapText="1"/>
    </xf>
    <xf numFmtId="3" fontId="49" fillId="0" borderId="80" xfId="1" applyNumberFormat="1" applyFont="1" applyFill="1" applyBorder="1" applyAlignment="1">
      <alignment horizontal="center" wrapText="1"/>
    </xf>
    <xf numFmtId="3" fontId="49" fillId="0" borderId="33" xfId="1" applyNumberFormat="1" applyFont="1" applyFill="1" applyBorder="1" applyAlignment="1">
      <alignment horizontal="center" wrapText="1"/>
    </xf>
    <xf numFmtId="3" fontId="49" fillId="0" borderId="48" xfId="1" applyNumberFormat="1" applyFont="1" applyFill="1" applyBorder="1" applyAlignment="1">
      <alignment horizontal="center" wrapText="1"/>
    </xf>
    <xf numFmtId="3" fontId="49" fillId="0" borderId="9" xfId="1" applyNumberFormat="1" applyFont="1" applyFill="1" applyBorder="1" applyAlignment="1">
      <alignment horizontal="center" wrapText="1"/>
    </xf>
    <xf numFmtId="3" fontId="37" fillId="0" borderId="150" xfId="1" applyNumberFormat="1" applyFont="1" applyFill="1" applyBorder="1" applyAlignment="1">
      <alignment horizontal="center"/>
    </xf>
    <xf numFmtId="0" fontId="20" fillId="0" borderId="73" xfId="1" applyFont="1" applyBorder="1" applyAlignment="1">
      <alignment horizontal="center"/>
    </xf>
    <xf numFmtId="0" fontId="20" fillId="0" borderId="63" xfId="1" applyFont="1" applyBorder="1" applyAlignment="1">
      <alignment horizontal="center"/>
    </xf>
    <xf numFmtId="0" fontId="20" fillId="0" borderId="64" xfId="1" applyFont="1" applyBorder="1" applyAlignment="1">
      <alignment horizontal="center"/>
    </xf>
    <xf numFmtId="0" fontId="20" fillId="0" borderId="74" xfId="1" applyFont="1" applyBorder="1" applyAlignment="1">
      <alignment horizontal="center"/>
    </xf>
    <xf numFmtId="0" fontId="20" fillId="0" borderId="58" xfId="1" applyFont="1" applyBorder="1" applyAlignment="1">
      <alignment horizontal="center"/>
    </xf>
    <xf numFmtId="0" fontId="20" fillId="0" borderId="66" xfId="1" applyFont="1" applyBorder="1" applyAlignment="1">
      <alignment horizontal="center"/>
    </xf>
    <xf numFmtId="0" fontId="20" fillId="0" borderId="75" xfId="1" applyFont="1" applyBorder="1" applyAlignment="1">
      <alignment horizontal="center"/>
    </xf>
    <xf numFmtId="0" fontId="20" fillId="0" borderId="71" xfId="1" applyFont="1" applyBorder="1" applyAlignment="1">
      <alignment horizontal="center"/>
    </xf>
    <xf numFmtId="0" fontId="20" fillId="0" borderId="72" xfId="1" applyFont="1" applyBorder="1" applyAlignment="1">
      <alignment horizontal="center"/>
    </xf>
    <xf numFmtId="3" fontId="14" fillId="0" borderId="151" xfId="1" applyNumberFormat="1" applyFont="1" applyBorder="1" applyAlignment="1">
      <alignment horizontal="center"/>
    </xf>
    <xf numFmtId="3" fontId="14" fillId="0" borderId="149" xfId="1" applyNumberFormat="1" applyFont="1" applyBorder="1" applyAlignment="1">
      <alignment horizontal="center"/>
    </xf>
    <xf numFmtId="4" fontId="48" fillId="0" borderId="0" xfId="1" applyNumberFormat="1" applyFont="1" applyBorder="1" applyAlignment="1">
      <alignment horizontal="center"/>
    </xf>
    <xf numFmtId="3" fontId="14" fillId="0" borderId="102" xfId="1" applyNumberFormat="1" applyFont="1" applyBorder="1" applyAlignment="1">
      <alignment horizontal="center" vertical="center"/>
    </xf>
    <xf numFmtId="3" fontId="14" fillId="0" borderId="93" xfId="1" applyNumberFormat="1" applyFont="1" applyBorder="1" applyAlignment="1">
      <alignment horizontal="center" vertical="center"/>
    </xf>
    <xf numFmtId="3" fontId="34" fillId="0" borderId="105" xfId="1" applyNumberFormat="1" applyFont="1" applyBorder="1" applyAlignment="1">
      <alignment horizontal="left"/>
    </xf>
    <xf numFmtId="0" fontId="46" fillId="0" borderId="145" xfId="2" applyFont="1" applyBorder="1" applyAlignment="1">
      <alignment horizontal="left"/>
    </xf>
    <xf numFmtId="3" fontId="34" fillId="0" borderId="58" xfId="1" applyNumberFormat="1" applyFont="1" applyBorder="1" applyAlignment="1">
      <alignment horizontal="left"/>
    </xf>
    <xf numFmtId="3" fontId="34" fillId="0" borderId="66" xfId="1" applyNumberFormat="1" applyFont="1" applyBorder="1" applyAlignment="1">
      <alignment horizontal="left"/>
    </xf>
    <xf numFmtId="3" fontId="34" fillId="0" borderId="71" xfId="1" applyNumberFormat="1" applyFont="1" applyBorder="1" applyAlignment="1">
      <alignment horizontal="left"/>
    </xf>
    <xf numFmtId="3" fontId="34" fillId="0" borderId="72" xfId="1" applyNumberFormat="1" applyFont="1" applyBorder="1" applyAlignment="1">
      <alignment horizontal="left"/>
    </xf>
    <xf numFmtId="0" fontId="71" fillId="0" borderId="101" xfId="0" applyFont="1" applyBorder="1" applyAlignment="1">
      <alignment horizontal="center"/>
    </xf>
    <xf numFmtId="0" fontId="71" fillId="0" borderId="163" xfId="0" applyFont="1" applyBorder="1" applyAlignment="1">
      <alignment horizontal="center"/>
    </xf>
    <xf numFmtId="0" fontId="70" fillId="0" borderId="74" xfId="0" applyFont="1" applyBorder="1" applyAlignment="1">
      <alignment horizontal="left" vertical="center"/>
    </xf>
    <xf numFmtId="0" fontId="70" fillId="0" borderId="58" xfId="0" applyFont="1" applyBorder="1" applyAlignment="1">
      <alignment horizontal="left" vertical="center"/>
    </xf>
    <xf numFmtId="3" fontId="70" fillId="0" borderId="58" xfId="0" applyNumberFormat="1" applyFont="1" applyBorder="1" applyAlignment="1">
      <alignment horizontal="right" vertical="center"/>
    </xf>
    <xf numFmtId="0" fontId="70" fillId="0" borderId="106" xfId="0" applyFont="1" applyBorder="1" applyAlignment="1">
      <alignment horizontal="left" vertical="center"/>
    </xf>
    <xf numFmtId="0" fontId="70" fillId="0" borderId="68" xfId="0" applyFont="1" applyBorder="1" applyAlignment="1">
      <alignment horizontal="left" vertical="center"/>
    </xf>
    <xf numFmtId="3" fontId="70" fillId="0" borderId="68" xfId="0" applyNumberFormat="1" applyFont="1" applyBorder="1" applyAlignment="1">
      <alignment horizontal="right" vertical="center"/>
    </xf>
    <xf numFmtId="4" fontId="69" fillId="0" borderId="0" xfId="1" applyNumberFormat="1" applyFont="1" applyBorder="1" applyAlignment="1">
      <alignment horizontal="center"/>
    </xf>
    <xf numFmtId="0" fontId="7" fillId="0" borderId="177" xfId="0" applyFont="1" applyBorder="1" applyAlignment="1">
      <alignment horizontal="center" vertical="center" wrapText="1"/>
    </xf>
    <xf numFmtId="0" fontId="7" fillId="0" borderId="178" xfId="0" applyFont="1" applyBorder="1" applyAlignment="1">
      <alignment horizontal="center" vertical="center" wrapText="1"/>
    </xf>
    <xf numFmtId="0" fontId="7" fillId="0" borderId="176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21" fillId="0" borderId="174" xfId="0" applyFont="1" applyBorder="1" applyAlignment="1">
      <alignment horizontal="center" vertical="center" wrapText="1"/>
    </xf>
    <xf numFmtId="0" fontId="21" fillId="0" borderId="79" xfId="0" applyFont="1" applyBorder="1" applyAlignment="1">
      <alignment wrapText="1"/>
    </xf>
    <xf numFmtId="0" fontId="21" fillId="0" borderId="77" xfId="0" applyFont="1" applyBorder="1" applyAlignment="1">
      <alignment wrapText="1"/>
    </xf>
    <xf numFmtId="0" fontId="7" fillId="0" borderId="14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wrapText="1"/>
    </xf>
    <xf numFmtId="0" fontId="7" fillId="0" borderId="144" xfId="0" applyFont="1" applyBorder="1" applyAlignment="1">
      <alignment horizontal="center" wrapText="1"/>
    </xf>
    <xf numFmtId="0" fontId="7" fillId="0" borderId="183" xfId="0" applyFont="1" applyBorder="1" applyAlignment="1">
      <alignment horizontal="center" vertical="center" wrapText="1"/>
    </xf>
    <xf numFmtId="0" fontId="7" fillId="0" borderId="180" xfId="0" applyFont="1" applyBorder="1" applyAlignment="1">
      <alignment horizontal="center" vertical="center" wrapText="1"/>
    </xf>
    <xf numFmtId="0" fontId="7" fillId="0" borderId="175" xfId="0" applyFont="1" applyBorder="1" applyAlignment="1">
      <alignment horizontal="center" vertical="center" wrapText="1"/>
    </xf>
    <xf numFmtId="4" fontId="7" fillId="0" borderId="148" xfId="0" applyNumberFormat="1" applyFont="1" applyBorder="1" applyAlignment="1">
      <alignment horizontal="center" vertical="center" wrapText="1"/>
    </xf>
    <xf numFmtId="4" fontId="7" fillId="0" borderId="146" xfId="0" applyNumberFormat="1" applyFont="1" applyBorder="1" applyAlignment="1">
      <alignment horizontal="center"/>
    </xf>
    <xf numFmtId="4" fontId="7" fillId="0" borderId="147" xfId="0" applyNumberFormat="1" applyFont="1" applyBorder="1" applyAlignment="1">
      <alignment horizontal="center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6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7" fillId="0" borderId="144" xfId="0" applyFont="1" applyBorder="1" applyAlignment="1">
      <alignment horizontal="center"/>
    </xf>
    <xf numFmtId="0" fontId="0" fillId="0" borderId="73" xfId="0" applyFont="1" applyBorder="1" applyAlignment="1">
      <alignment horizontal="left"/>
    </xf>
    <xf numFmtId="0" fontId="0" fillId="0" borderId="63" xfId="0" applyFont="1" applyBorder="1" applyAlignment="1">
      <alignment horizontal="left"/>
    </xf>
    <xf numFmtId="0" fontId="0" fillId="0" borderId="143" xfId="0" applyFont="1" applyBorder="1" applyAlignment="1">
      <alignment horizontal="left"/>
    </xf>
    <xf numFmtId="4" fontId="0" fillId="0" borderId="104" xfId="0" applyNumberFormat="1" applyFont="1" applyBorder="1" applyAlignment="1">
      <alignment horizontal="center"/>
    </xf>
    <xf numFmtId="4" fontId="0" fillId="0" borderId="145" xfId="0" applyNumberFormat="1" applyFont="1" applyBorder="1" applyAlignment="1">
      <alignment horizontal="center"/>
    </xf>
    <xf numFmtId="0" fontId="6" fillId="0" borderId="127" xfId="0" applyFont="1" applyBorder="1" applyAlignment="1">
      <alignment vertical="center"/>
    </xf>
    <xf numFmtId="0" fontId="6" fillId="0" borderId="150" xfId="0" applyFont="1" applyBorder="1" applyAlignment="1">
      <alignment vertical="center"/>
    </xf>
    <xf numFmtId="10" fontId="74" fillId="0" borderId="74" xfId="0" applyNumberFormat="1" applyFont="1" applyBorder="1" applyAlignment="1">
      <alignment horizontal="center"/>
    </xf>
    <xf numFmtId="10" fontId="74" fillId="0" borderId="66" xfId="0" applyNumberFormat="1" applyFont="1" applyBorder="1" applyAlignment="1">
      <alignment horizontal="center"/>
    </xf>
    <xf numFmtId="10" fontId="74" fillId="0" borderId="75" xfId="0" applyNumberFormat="1" applyFont="1" applyBorder="1" applyAlignment="1">
      <alignment horizontal="center"/>
    </xf>
    <xf numFmtId="10" fontId="74" fillId="0" borderId="72" xfId="0" applyNumberFormat="1" applyFont="1" applyBorder="1" applyAlignment="1">
      <alignment horizontal="center"/>
    </xf>
    <xf numFmtId="0" fontId="74" fillId="0" borderId="75" xfId="0" applyFont="1" applyBorder="1" applyAlignment="1">
      <alignment horizontal="left"/>
    </xf>
    <xf numFmtId="0" fontId="74" fillId="0" borderId="71" xfId="0" applyFont="1" applyBorder="1" applyAlignment="1">
      <alignment horizontal="left"/>
    </xf>
    <xf numFmtId="0" fontId="74" fillId="0" borderId="144" xfId="0" applyFont="1" applyBorder="1" applyAlignment="1">
      <alignment horizontal="left"/>
    </xf>
    <xf numFmtId="0" fontId="74" fillId="0" borderId="166" xfId="0" applyFont="1" applyBorder="1" applyAlignment="1">
      <alignment horizontal="left"/>
    </xf>
    <xf numFmtId="0" fontId="74" fillId="0" borderId="181" xfId="0" applyFont="1" applyBorder="1" applyAlignment="1">
      <alignment horizontal="left"/>
    </xf>
    <xf numFmtId="4" fontId="0" fillId="0" borderId="74" xfId="0" applyNumberFormat="1" applyFont="1" applyBorder="1" applyAlignment="1">
      <alignment horizontal="center"/>
    </xf>
    <xf numFmtId="4" fontId="0" fillId="0" borderId="66" xfId="0" applyNumberFormat="1" applyFont="1" applyBorder="1" applyAlignment="1">
      <alignment horizontal="center"/>
    </xf>
    <xf numFmtId="0" fontId="0" fillId="0" borderId="104" xfId="0" applyFont="1" applyBorder="1" applyAlignment="1">
      <alignment horizontal="left"/>
    </xf>
    <xf numFmtId="0" fontId="0" fillId="0" borderId="105" xfId="0" applyFont="1" applyBorder="1" applyAlignment="1">
      <alignment horizontal="left"/>
    </xf>
    <xf numFmtId="0" fontId="0" fillId="0" borderId="179" xfId="0" applyFont="1" applyBorder="1" applyAlignment="1">
      <alignment horizontal="left"/>
    </xf>
    <xf numFmtId="0" fontId="0" fillId="0" borderId="74" xfId="0" applyFont="1" applyFill="1" applyBorder="1" applyAlignment="1">
      <alignment horizontal="left" vertical="center" wrapText="1"/>
    </xf>
    <xf numFmtId="0" fontId="0" fillId="0" borderId="58" xfId="0" applyFont="1" applyFill="1" applyBorder="1" applyAlignment="1">
      <alignment horizontal="left" vertical="center" wrapText="1"/>
    </xf>
    <xf numFmtId="0" fontId="0" fillId="0" borderId="84" xfId="0" applyFont="1" applyFill="1" applyBorder="1" applyAlignment="1">
      <alignment horizontal="left" vertical="center" wrapText="1"/>
    </xf>
    <xf numFmtId="0" fontId="74" fillId="0" borderId="74" xfId="0" applyFont="1" applyFill="1" applyBorder="1" applyAlignment="1">
      <alignment horizontal="left" vertical="center" wrapText="1"/>
    </xf>
    <xf numFmtId="0" fontId="74" fillId="0" borderId="58" xfId="0" applyFont="1" applyFill="1" applyBorder="1" applyAlignment="1">
      <alignment horizontal="left" vertical="center" wrapText="1"/>
    </xf>
    <xf numFmtId="0" fontId="74" fillId="0" borderId="84" xfId="0" applyFont="1" applyFill="1" applyBorder="1" applyAlignment="1">
      <alignment horizontal="left" vertical="center" wrapText="1"/>
    </xf>
    <xf numFmtId="0" fontId="0" fillId="0" borderId="74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0" fillId="0" borderId="84" xfId="0" applyFont="1" applyBorder="1" applyAlignment="1">
      <alignment horizontal="left"/>
    </xf>
    <xf numFmtId="4" fontId="0" fillId="0" borderId="150" xfId="0" applyNumberFormat="1" applyBorder="1" applyAlignment="1">
      <alignment horizontal="right" vertical="center"/>
    </xf>
    <xf numFmtId="49" fontId="31" fillId="0" borderId="183" xfId="3" applyNumberFormat="1" applyFont="1" applyFill="1" applyBorder="1" applyAlignment="1">
      <alignment horizontal="center" textRotation="90" wrapText="1"/>
    </xf>
    <xf numFmtId="49" fontId="31" fillId="0" borderId="180" xfId="3" applyNumberFormat="1" applyFont="1" applyFill="1" applyBorder="1" applyAlignment="1">
      <alignment horizontal="center" textRotation="90" wrapText="1"/>
    </xf>
    <xf numFmtId="49" fontId="31" fillId="0" borderId="175" xfId="3" applyNumberFormat="1" applyFont="1" applyFill="1" applyBorder="1" applyAlignment="1">
      <alignment horizontal="center" textRotation="90" wrapText="1"/>
    </xf>
    <xf numFmtId="0" fontId="31" fillId="0" borderId="177" xfId="3" applyFont="1" applyFill="1" applyBorder="1" applyAlignment="1">
      <alignment horizontal="center" vertical="center" wrapText="1"/>
    </xf>
    <xf numFmtId="0" fontId="31" fillId="0" borderId="178" xfId="3" applyFont="1" applyFill="1" applyBorder="1" applyAlignment="1">
      <alignment horizontal="center" vertical="center" wrapText="1"/>
    </xf>
    <xf numFmtId="0" fontId="31" fillId="0" borderId="176" xfId="3" applyFont="1" applyFill="1" applyBorder="1" applyAlignment="1">
      <alignment horizontal="center" vertical="center" wrapText="1"/>
    </xf>
    <xf numFmtId="0" fontId="31" fillId="0" borderId="193" xfId="3" applyFont="1" applyFill="1" applyBorder="1" applyAlignment="1">
      <alignment horizontal="center" vertical="center"/>
    </xf>
    <xf numFmtId="0" fontId="31" fillId="0" borderId="192" xfId="3" applyFont="1" applyFill="1" applyBorder="1" applyAlignment="1">
      <alignment horizontal="center" vertical="center"/>
    </xf>
    <xf numFmtId="0" fontId="31" fillId="0" borderId="194" xfId="3" applyFont="1" applyFill="1" applyBorder="1" applyAlignment="1">
      <alignment horizontal="center" vertical="center"/>
    </xf>
    <xf numFmtId="0" fontId="31" fillId="0" borderId="195" xfId="3" applyFont="1" applyFill="1" applyBorder="1" applyAlignment="1">
      <alignment horizontal="center" vertical="center" wrapText="1"/>
    </xf>
    <xf numFmtId="0" fontId="1" fillId="0" borderId="90" xfId="7" applyFill="1" applyBorder="1" applyAlignment="1">
      <alignment horizontal="center" vertical="center" wrapText="1"/>
    </xf>
    <xf numFmtId="0" fontId="1" fillId="0" borderId="91" xfId="7" applyFill="1" applyBorder="1" applyAlignment="1">
      <alignment horizontal="center" vertical="center" wrapText="1"/>
    </xf>
    <xf numFmtId="0" fontId="47" fillId="0" borderId="195" xfId="3" applyFont="1" applyFill="1" applyBorder="1" applyAlignment="1">
      <alignment horizontal="center" vertical="center" wrapText="1"/>
    </xf>
    <xf numFmtId="0" fontId="54" fillId="0" borderId="90" xfId="7" applyFont="1" applyFill="1" applyBorder="1" applyAlignment="1">
      <alignment horizontal="center" vertical="center" wrapText="1"/>
    </xf>
    <xf numFmtId="0" fontId="54" fillId="0" borderId="91" xfId="7" applyFont="1" applyFill="1" applyBorder="1" applyAlignment="1">
      <alignment horizontal="center" vertical="center" wrapText="1"/>
    </xf>
    <xf numFmtId="0" fontId="31" fillId="0" borderId="166" xfId="3" applyFont="1" applyFill="1" applyBorder="1" applyAlignment="1">
      <alignment horizontal="center" vertical="center"/>
    </xf>
    <xf numFmtId="0" fontId="31" fillId="0" borderId="181" xfId="3" applyFont="1" applyFill="1" applyBorder="1" applyAlignment="1">
      <alignment horizontal="center" vertical="center"/>
    </xf>
    <xf numFmtId="0" fontId="31" fillId="0" borderId="65" xfId="3" applyFont="1" applyFill="1" applyBorder="1" applyAlignment="1">
      <alignment horizontal="center" vertical="center"/>
    </xf>
    <xf numFmtId="0" fontId="31" fillId="0" borderId="84" xfId="5" applyFont="1" applyFill="1" applyBorder="1" applyAlignment="1">
      <alignment horizontal="center"/>
    </xf>
    <xf numFmtId="0" fontId="31" fillId="0" borderId="181" xfId="5" applyFont="1" applyFill="1" applyBorder="1" applyAlignment="1">
      <alignment horizontal="center"/>
    </xf>
    <xf numFmtId="0" fontId="31" fillId="0" borderId="106" xfId="3" applyFont="1" applyFill="1" applyBorder="1" applyAlignment="1">
      <alignment horizontal="center" vertical="center"/>
    </xf>
    <xf numFmtId="0" fontId="31" fillId="0" borderId="180" xfId="3" applyFont="1" applyFill="1" applyBorder="1" applyAlignment="1">
      <alignment horizontal="center" vertical="center"/>
    </xf>
    <xf numFmtId="0" fontId="31" fillId="0" borderId="175" xfId="3" applyFont="1" applyFill="1" applyBorder="1" applyAlignment="1">
      <alignment horizontal="center" vertical="center"/>
    </xf>
    <xf numFmtId="0" fontId="31" fillId="0" borderId="65" xfId="5" applyFont="1" applyFill="1" applyBorder="1" applyAlignment="1">
      <alignment horizontal="center"/>
    </xf>
    <xf numFmtId="2" fontId="31" fillId="0" borderId="68" xfId="5" applyNumberFormat="1" applyFont="1" applyFill="1" applyBorder="1" applyAlignment="1">
      <alignment horizontal="center" vertical="center" wrapText="1"/>
    </xf>
    <xf numFmtId="2" fontId="31" fillId="0" borderId="79" xfId="5" applyNumberFormat="1" applyFont="1" applyFill="1" applyBorder="1" applyAlignment="1">
      <alignment horizontal="center" vertical="center" wrapText="1"/>
    </xf>
    <xf numFmtId="2" fontId="31" fillId="0" borderId="77" xfId="5" applyNumberFormat="1" applyFont="1" applyFill="1" applyBorder="1" applyAlignment="1">
      <alignment horizontal="center" vertical="center" wrapText="1"/>
    </xf>
    <xf numFmtId="0" fontId="7" fillId="0" borderId="68" xfId="5" applyFont="1" applyFill="1" applyBorder="1" applyAlignment="1">
      <alignment horizontal="center" vertical="center" wrapText="1"/>
    </xf>
    <xf numFmtId="0" fontId="7" fillId="0" borderId="79" xfId="5" applyFont="1" applyFill="1" applyBorder="1" applyAlignment="1">
      <alignment horizontal="center" vertical="center" wrapText="1"/>
    </xf>
    <xf numFmtId="0" fontId="7" fillId="0" borderId="77" xfId="5" applyFont="1" applyFill="1" applyBorder="1" applyAlignment="1">
      <alignment horizontal="center" vertical="center" wrapText="1"/>
    </xf>
    <xf numFmtId="0" fontId="31" fillId="0" borderId="69" xfId="5" applyFont="1" applyFill="1" applyBorder="1" applyAlignment="1">
      <alignment horizontal="center" vertical="center" wrapText="1"/>
    </xf>
    <xf numFmtId="0" fontId="31" fillId="0" borderId="178" xfId="5" applyFont="1" applyFill="1" applyBorder="1" applyAlignment="1">
      <alignment horizontal="center" vertical="center" wrapText="1"/>
    </xf>
    <xf numFmtId="0" fontId="31" fillId="0" borderId="176" xfId="5" applyFont="1" applyFill="1" applyBorder="1" applyAlignment="1">
      <alignment horizontal="center" vertical="center" wrapText="1"/>
    </xf>
    <xf numFmtId="0" fontId="78" fillId="0" borderId="68" xfId="5" applyFont="1" applyFill="1" applyBorder="1" applyAlignment="1">
      <alignment horizontal="center" vertical="center"/>
    </xf>
    <xf numFmtId="0" fontId="78" fillId="0" borderId="77" xfId="5" applyFont="1" applyFill="1" applyBorder="1" applyAlignment="1">
      <alignment horizontal="center" vertical="center"/>
    </xf>
    <xf numFmtId="0" fontId="78" fillId="0" borderId="68" xfId="5" applyFont="1" applyFill="1" applyBorder="1" applyAlignment="1">
      <alignment horizontal="center" vertical="center" wrapText="1"/>
    </xf>
    <xf numFmtId="0" fontId="78" fillId="0" borderId="77" xfId="5" applyFont="1" applyFill="1" applyBorder="1" applyAlignment="1">
      <alignment horizontal="center" vertical="center" wrapText="1"/>
    </xf>
    <xf numFmtId="0" fontId="31" fillId="0" borderId="68" xfId="3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" fillId="0" borderId="40" xfId="0" applyFont="1" applyBorder="1" applyAlignment="1">
      <alignment horizontal="center" wrapText="1"/>
    </xf>
    <xf numFmtId="3" fontId="16" fillId="6" borderId="50" xfId="1" applyNumberFormat="1" applyFont="1" applyFill="1" applyBorder="1" applyAlignment="1">
      <alignment horizontal="center"/>
    </xf>
    <xf numFmtId="3" fontId="21" fillId="7" borderId="53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3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61" xfId="1" applyFont="1" applyFill="1" applyBorder="1" applyAlignment="1">
      <alignment horizontal="center"/>
    </xf>
    <xf numFmtId="4" fontId="2" fillId="0" borderId="0" xfId="1" applyNumberFormat="1" applyFont="1" applyBorder="1" applyAlignment="1">
      <alignment horizontal="center"/>
    </xf>
  </cellXfs>
  <cellStyles count="8">
    <cellStyle name="Normálne" xfId="0" builtinId="0"/>
    <cellStyle name="normálne 2" xfId="1"/>
    <cellStyle name="normálne 3" xfId="2"/>
    <cellStyle name="Normálne 4" xfId="7"/>
    <cellStyle name="normální 2 2" xfId="5"/>
    <cellStyle name="normální 2 3 2" xfId="4"/>
    <cellStyle name="normální 3" xfId="6"/>
    <cellStyle name="normální_RozpŠk05O6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ormatik\skolsky%20urad\Dokumenty\Aktu&#225;lne%202011\Financie%202011\AktFin2011\AktPodklRop2011\PreKomp\Pk&#352;a&#318;a_2011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ormatik\company\Documents%20and%20Settings\Vrbovsk&#253;\Plocha\Financie2006Vk\anal&#253;zaFinOd102006\Podklady%20k%20rozp2006\NormPK0406&#352;aMe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k%202015/Z&#225;ve&#269;n&#253;%20&#250;&#269;et%202015/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hrn_normativov"/>
      <sheetName val="Koeficienty"/>
      <sheetName val="Doplnkove_koeficienty"/>
      <sheetName val="DATA"/>
      <sheetName val="DATA_poradne"/>
      <sheetName val="DATA_Stravovanie"/>
      <sheetName val="Rozpocet2011"/>
      <sheetName val="List1"/>
      <sheetName val="List2"/>
    </sheetNames>
    <sheetDataSet>
      <sheetData sheetId="0"/>
      <sheetData sheetId="1"/>
      <sheetData sheetId="2">
        <row r="2">
          <cell r="A2">
            <v>0</v>
          </cell>
          <cell r="B2">
            <v>1</v>
          </cell>
        </row>
        <row r="3">
          <cell r="A3">
            <v>1</v>
          </cell>
          <cell r="B3">
            <v>1.4950000000000001</v>
          </cell>
        </row>
        <row r="4">
          <cell r="A4">
            <v>2</v>
          </cell>
          <cell r="B4">
            <v>1.4950000000000001</v>
          </cell>
        </row>
        <row r="5">
          <cell r="A5">
            <v>3</v>
          </cell>
          <cell r="B5">
            <v>1.4950000000000001</v>
          </cell>
        </row>
        <row r="6">
          <cell r="A6">
            <v>4</v>
          </cell>
          <cell r="B6">
            <v>1.4950000000000001</v>
          </cell>
        </row>
        <row r="7">
          <cell r="A7">
            <v>5</v>
          </cell>
          <cell r="B7">
            <v>1.4950000000000001</v>
          </cell>
        </row>
        <row r="8">
          <cell r="A8">
            <v>6</v>
          </cell>
          <cell r="B8">
            <v>1.4950000000000001</v>
          </cell>
        </row>
        <row r="9">
          <cell r="A9">
            <v>7</v>
          </cell>
          <cell r="B9">
            <v>1.4950000000000001</v>
          </cell>
        </row>
        <row r="10">
          <cell r="A10">
            <v>8</v>
          </cell>
          <cell r="B10">
            <v>1.4950000000000001</v>
          </cell>
        </row>
        <row r="11">
          <cell r="A11">
            <v>9</v>
          </cell>
          <cell r="B11">
            <v>1.4950000000000001</v>
          </cell>
        </row>
        <row r="12">
          <cell r="A12">
            <v>10</v>
          </cell>
          <cell r="B12">
            <v>1.4950000000000001</v>
          </cell>
        </row>
        <row r="13">
          <cell r="A13">
            <v>11</v>
          </cell>
          <cell r="B13">
            <v>1.4950000000000001</v>
          </cell>
        </row>
        <row r="14">
          <cell r="A14">
            <v>12</v>
          </cell>
          <cell r="B14">
            <v>1.4950000000000001</v>
          </cell>
        </row>
        <row r="15">
          <cell r="A15">
            <v>13</v>
          </cell>
          <cell r="B15">
            <v>1.4950000000000001</v>
          </cell>
        </row>
        <row r="16">
          <cell r="A16">
            <v>14</v>
          </cell>
          <cell r="B16">
            <v>1.4950000000000001</v>
          </cell>
        </row>
        <row r="17">
          <cell r="A17">
            <v>15</v>
          </cell>
          <cell r="B17">
            <v>1.4950000000000001</v>
          </cell>
        </row>
        <row r="18">
          <cell r="A18">
            <v>16</v>
          </cell>
          <cell r="B18">
            <v>1.4950000000000001</v>
          </cell>
        </row>
        <row r="19">
          <cell r="A19">
            <v>17</v>
          </cell>
          <cell r="B19">
            <v>1.4950000000000001</v>
          </cell>
        </row>
        <row r="20">
          <cell r="A20">
            <v>18</v>
          </cell>
          <cell r="B20">
            <v>1.4950000000000001</v>
          </cell>
        </row>
        <row r="21">
          <cell r="A21">
            <v>19</v>
          </cell>
          <cell r="B21">
            <v>1.4950000000000001</v>
          </cell>
        </row>
        <row r="22">
          <cell r="A22">
            <v>20</v>
          </cell>
          <cell r="B22">
            <v>1.4950000000000001</v>
          </cell>
        </row>
        <row r="23">
          <cell r="A23">
            <v>21</v>
          </cell>
          <cell r="B23">
            <v>1.4950000000000001</v>
          </cell>
        </row>
        <row r="24">
          <cell r="A24">
            <v>22</v>
          </cell>
          <cell r="B24">
            <v>1.4950000000000001</v>
          </cell>
        </row>
        <row r="25">
          <cell r="A25">
            <v>23</v>
          </cell>
          <cell r="B25">
            <v>1.4950000000000001</v>
          </cell>
        </row>
        <row r="26">
          <cell r="A26">
            <v>24</v>
          </cell>
          <cell r="B26">
            <v>1.4950000000000001</v>
          </cell>
        </row>
        <row r="27">
          <cell r="A27">
            <v>25</v>
          </cell>
          <cell r="B27">
            <v>1.4950000000000001</v>
          </cell>
        </row>
        <row r="28">
          <cell r="A28">
            <v>26</v>
          </cell>
          <cell r="B28">
            <v>1.4950000000000001</v>
          </cell>
        </row>
        <row r="29">
          <cell r="A29">
            <v>27</v>
          </cell>
          <cell r="B29">
            <v>1.4950000000000001</v>
          </cell>
        </row>
        <row r="30">
          <cell r="A30">
            <v>28</v>
          </cell>
          <cell r="B30">
            <v>1.4950000000000001</v>
          </cell>
        </row>
        <row r="31">
          <cell r="A31">
            <v>29</v>
          </cell>
          <cell r="B31">
            <v>1.4950000000000001</v>
          </cell>
        </row>
        <row r="32">
          <cell r="A32">
            <v>30</v>
          </cell>
          <cell r="B32">
            <v>1.4950000000000001</v>
          </cell>
        </row>
        <row r="33">
          <cell r="A33">
            <v>31</v>
          </cell>
          <cell r="B33">
            <v>1.4950000000000001</v>
          </cell>
        </row>
        <row r="34">
          <cell r="A34">
            <v>32</v>
          </cell>
          <cell r="B34">
            <v>1.4950000000000001</v>
          </cell>
        </row>
        <row r="35">
          <cell r="A35">
            <v>33</v>
          </cell>
          <cell r="B35">
            <v>1.4950000000000001</v>
          </cell>
        </row>
        <row r="36">
          <cell r="A36">
            <v>34</v>
          </cell>
          <cell r="B36">
            <v>1.4950000000000001</v>
          </cell>
        </row>
        <row r="37">
          <cell r="A37">
            <v>35</v>
          </cell>
          <cell r="B37">
            <v>1.4950000000000001</v>
          </cell>
        </row>
        <row r="38">
          <cell r="A38">
            <v>36</v>
          </cell>
          <cell r="B38">
            <v>1.4950000000000001</v>
          </cell>
        </row>
        <row r="39">
          <cell r="A39">
            <v>37</v>
          </cell>
          <cell r="B39">
            <v>1.4950000000000001</v>
          </cell>
        </row>
        <row r="40">
          <cell r="A40">
            <v>38</v>
          </cell>
          <cell r="B40">
            <v>1.4950000000000001</v>
          </cell>
        </row>
        <row r="41">
          <cell r="A41">
            <v>39</v>
          </cell>
          <cell r="B41">
            <v>1.4950000000000001</v>
          </cell>
        </row>
        <row r="42">
          <cell r="A42">
            <v>40</v>
          </cell>
          <cell r="B42">
            <v>1.4950000000000001</v>
          </cell>
        </row>
        <row r="43">
          <cell r="A43">
            <v>41</v>
          </cell>
          <cell r="B43">
            <v>1.4950000000000001</v>
          </cell>
        </row>
        <row r="44">
          <cell r="A44">
            <v>42</v>
          </cell>
          <cell r="B44">
            <v>1.4950000000000001</v>
          </cell>
        </row>
        <row r="45">
          <cell r="A45">
            <v>43</v>
          </cell>
          <cell r="B45">
            <v>1.4950000000000001</v>
          </cell>
        </row>
        <row r="46">
          <cell r="A46">
            <v>44</v>
          </cell>
          <cell r="B46">
            <v>1.4950000000000001</v>
          </cell>
        </row>
        <row r="47">
          <cell r="A47">
            <v>45</v>
          </cell>
          <cell r="B47">
            <v>1.4950000000000001</v>
          </cell>
        </row>
        <row r="48">
          <cell r="A48">
            <v>46</v>
          </cell>
          <cell r="B48">
            <v>1.4950000000000001</v>
          </cell>
        </row>
        <row r="49">
          <cell r="A49">
            <v>47</v>
          </cell>
          <cell r="B49">
            <v>1.4950000000000001</v>
          </cell>
        </row>
        <row r="50">
          <cell r="A50">
            <v>48</v>
          </cell>
          <cell r="B50">
            <v>1.4950000000000001</v>
          </cell>
        </row>
        <row r="51">
          <cell r="A51">
            <v>49</v>
          </cell>
          <cell r="B51">
            <v>1.4950000000000001</v>
          </cell>
        </row>
        <row r="52">
          <cell r="A52">
            <v>50</v>
          </cell>
          <cell r="B52">
            <v>1.4950000000000001</v>
          </cell>
        </row>
        <row r="53">
          <cell r="A53">
            <v>51</v>
          </cell>
          <cell r="B53">
            <v>1.4950000000000001</v>
          </cell>
        </row>
        <row r="54">
          <cell r="A54">
            <v>52</v>
          </cell>
          <cell r="B54">
            <v>1.4950000000000001</v>
          </cell>
        </row>
        <row r="55">
          <cell r="A55">
            <v>53</v>
          </cell>
          <cell r="B55">
            <v>1.4950000000000001</v>
          </cell>
        </row>
        <row r="56">
          <cell r="A56">
            <v>54</v>
          </cell>
          <cell r="B56">
            <v>1.4950000000000001</v>
          </cell>
        </row>
        <row r="57">
          <cell r="A57">
            <v>55</v>
          </cell>
          <cell r="B57">
            <v>1.4950000000000001</v>
          </cell>
        </row>
        <row r="58">
          <cell r="A58">
            <v>56</v>
          </cell>
          <cell r="B58">
            <v>1.4950000000000001</v>
          </cell>
        </row>
        <row r="59">
          <cell r="A59">
            <v>57</v>
          </cell>
          <cell r="B59">
            <v>1.4950000000000001</v>
          </cell>
        </row>
        <row r="60">
          <cell r="A60">
            <v>58</v>
          </cell>
          <cell r="B60">
            <v>1.4950000000000001</v>
          </cell>
        </row>
        <row r="61">
          <cell r="A61">
            <v>59</v>
          </cell>
          <cell r="B61">
            <v>1.4950000000000001</v>
          </cell>
        </row>
        <row r="62">
          <cell r="A62">
            <v>60</v>
          </cell>
          <cell r="B62">
            <v>1.4950000000000001</v>
          </cell>
        </row>
        <row r="63">
          <cell r="A63">
            <v>61</v>
          </cell>
          <cell r="B63">
            <v>1.4950000000000001</v>
          </cell>
        </row>
        <row r="64">
          <cell r="A64">
            <v>62</v>
          </cell>
          <cell r="B64">
            <v>1.4950000000000001</v>
          </cell>
        </row>
        <row r="65">
          <cell r="A65">
            <v>63</v>
          </cell>
          <cell r="B65">
            <v>1.4950000000000001</v>
          </cell>
        </row>
        <row r="66">
          <cell r="A66">
            <v>64</v>
          </cell>
          <cell r="B66">
            <v>1.4950000000000001</v>
          </cell>
        </row>
        <row r="67">
          <cell r="A67">
            <v>65</v>
          </cell>
          <cell r="B67">
            <v>1.4950000000000001</v>
          </cell>
        </row>
        <row r="68">
          <cell r="A68">
            <v>66</v>
          </cell>
          <cell r="B68">
            <v>1.4950000000000001</v>
          </cell>
        </row>
        <row r="69">
          <cell r="A69">
            <v>67</v>
          </cell>
          <cell r="B69">
            <v>1.4950000000000001</v>
          </cell>
        </row>
        <row r="70">
          <cell r="A70">
            <v>68</v>
          </cell>
          <cell r="B70">
            <v>1.4950000000000001</v>
          </cell>
        </row>
        <row r="71">
          <cell r="A71">
            <v>69</v>
          </cell>
          <cell r="B71">
            <v>1.4950000000000001</v>
          </cell>
        </row>
        <row r="72">
          <cell r="A72">
            <v>70</v>
          </cell>
          <cell r="B72">
            <v>1.4950000000000001</v>
          </cell>
        </row>
        <row r="73">
          <cell r="A73">
            <v>71</v>
          </cell>
          <cell r="B73">
            <v>1.4950000000000001</v>
          </cell>
        </row>
        <row r="74">
          <cell r="A74">
            <v>72</v>
          </cell>
          <cell r="B74">
            <v>1.4950000000000001</v>
          </cell>
        </row>
        <row r="75">
          <cell r="A75">
            <v>73</v>
          </cell>
          <cell r="B75">
            <v>1.4950000000000001</v>
          </cell>
        </row>
        <row r="76">
          <cell r="A76">
            <v>74</v>
          </cell>
          <cell r="B76">
            <v>1.4950000000000001</v>
          </cell>
        </row>
        <row r="77">
          <cell r="A77">
            <v>75</v>
          </cell>
          <cell r="B77">
            <v>1.4950000000000001</v>
          </cell>
        </row>
        <row r="78">
          <cell r="A78">
            <v>76</v>
          </cell>
          <cell r="B78">
            <v>1.4950000000000001</v>
          </cell>
        </row>
        <row r="79">
          <cell r="A79">
            <v>77</v>
          </cell>
          <cell r="B79">
            <v>1.4950000000000001</v>
          </cell>
        </row>
        <row r="80">
          <cell r="A80">
            <v>78</v>
          </cell>
          <cell r="B80">
            <v>1.4950000000000001</v>
          </cell>
        </row>
        <row r="81">
          <cell r="A81">
            <v>79</v>
          </cell>
          <cell r="B81">
            <v>1.4950000000000001</v>
          </cell>
        </row>
        <row r="82">
          <cell r="A82">
            <v>80</v>
          </cell>
          <cell r="B82">
            <v>1.4950000000000001</v>
          </cell>
        </row>
        <row r="83">
          <cell r="A83">
            <v>81</v>
          </cell>
          <cell r="B83">
            <v>1.4950000000000001</v>
          </cell>
        </row>
        <row r="84">
          <cell r="A84">
            <v>82</v>
          </cell>
          <cell r="B84">
            <v>1.4950000000000001</v>
          </cell>
        </row>
        <row r="85">
          <cell r="A85">
            <v>83</v>
          </cell>
          <cell r="B85">
            <v>1.4950000000000001</v>
          </cell>
        </row>
        <row r="86">
          <cell r="A86">
            <v>84</v>
          </cell>
          <cell r="B86">
            <v>1.4950000000000001</v>
          </cell>
        </row>
        <row r="87">
          <cell r="A87">
            <v>85</v>
          </cell>
          <cell r="B87">
            <v>1.4950000000000001</v>
          </cell>
        </row>
        <row r="88">
          <cell r="A88">
            <v>86</v>
          </cell>
          <cell r="B88">
            <v>1.4950000000000001</v>
          </cell>
        </row>
        <row r="89">
          <cell r="A89">
            <v>87</v>
          </cell>
          <cell r="B89">
            <v>1.4950000000000001</v>
          </cell>
        </row>
        <row r="90">
          <cell r="A90">
            <v>88</v>
          </cell>
          <cell r="B90">
            <v>1.4950000000000001</v>
          </cell>
        </row>
        <row r="91">
          <cell r="A91">
            <v>89</v>
          </cell>
          <cell r="B91">
            <v>1.4950000000000001</v>
          </cell>
        </row>
        <row r="92">
          <cell r="A92">
            <v>90</v>
          </cell>
          <cell r="B92">
            <v>1.4950000000000001</v>
          </cell>
        </row>
        <row r="93">
          <cell r="A93">
            <v>91</v>
          </cell>
          <cell r="B93">
            <v>1.4950000000000001</v>
          </cell>
        </row>
        <row r="94">
          <cell r="A94">
            <v>92</v>
          </cell>
          <cell r="B94">
            <v>1.4950000000000001</v>
          </cell>
        </row>
        <row r="95">
          <cell r="A95">
            <v>93</v>
          </cell>
          <cell r="B95">
            <v>1.4950000000000001</v>
          </cell>
        </row>
        <row r="96">
          <cell r="A96">
            <v>94</v>
          </cell>
          <cell r="B96">
            <v>1.4950000000000001</v>
          </cell>
        </row>
        <row r="97">
          <cell r="A97">
            <v>95</v>
          </cell>
          <cell r="B97">
            <v>1.4950000000000001</v>
          </cell>
        </row>
        <row r="98">
          <cell r="A98">
            <v>96</v>
          </cell>
          <cell r="B98">
            <v>1.4950000000000001</v>
          </cell>
        </row>
        <row r="99">
          <cell r="A99">
            <v>97</v>
          </cell>
          <cell r="B99">
            <v>1.4950000000000001</v>
          </cell>
        </row>
        <row r="100">
          <cell r="A100">
            <v>98</v>
          </cell>
          <cell r="B100">
            <v>1.4950000000000001</v>
          </cell>
        </row>
        <row r="101">
          <cell r="A101">
            <v>99</v>
          </cell>
          <cell r="B101">
            <v>1.4950000000000001</v>
          </cell>
        </row>
        <row r="102">
          <cell r="A102">
            <v>100</v>
          </cell>
          <cell r="B102">
            <v>1.4950000000000001</v>
          </cell>
        </row>
        <row r="103">
          <cell r="A103">
            <v>101</v>
          </cell>
          <cell r="B103">
            <v>1.4950000000000001</v>
          </cell>
        </row>
        <row r="104">
          <cell r="A104">
            <v>102</v>
          </cell>
          <cell r="B104">
            <v>1.4950000000000001</v>
          </cell>
        </row>
        <row r="105">
          <cell r="A105">
            <v>103</v>
          </cell>
          <cell r="B105">
            <v>1.4950000000000001</v>
          </cell>
        </row>
        <row r="106">
          <cell r="A106">
            <v>104</v>
          </cell>
          <cell r="B106">
            <v>1.4950000000000001</v>
          </cell>
        </row>
        <row r="107">
          <cell r="A107">
            <v>105</v>
          </cell>
          <cell r="B107">
            <v>1.4950000000000001</v>
          </cell>
        </row>
        <row r="108">
          <cell r="A108">
            <v>106</v>
          </cell>
          <cell r="B108">
            <v>1.4950000000000001</v>
          </cell>
        </row>
        <row r="109">
          <cell r="A109">
            <v>107</v>
          </cell>
          <cell r="B109">
            <v>1.4950000000000001</v>
          </cell>
        </row>
        <row r="110">
          <cell r="A110">
            <v>108</v>
          </cell>
          <cell r="B110">
            <v>1.4950000000000001</v>
          </cell>
        </row>
        <row r="111">
          <cell r="A111">
            <v>109</v>
          </cell>
          <cell r="B111">
            <v>1.4950000000000001</v>
          </cell>
        </row>
        <row r="112">
          <cell r="A112">
            <v>110</v>
          </cell>
          <cell r="B112">
            <v>1.4950000000000001</v>
          </cell>
        </row>
        <row r="113">
          <cell r="A113">
            <v>111</v>
          </cell>
          <cell r="B113">
            <v>1.4950000000000001</v>
          </cell>
        </row>
        <row r="114">
          <cell r="A114">
            <v>112</v>
          </cell>
          <cell r="B114">
            <v>1.4950000000000001</v>
          </cell>
        </row>
        <row r="115">
          <cell r="A115">
            <v>113</v>
          </cell>
          <cell r="B115">
            <v>1.4950000000000001</v>
          </cell>
        </row>
        <row r="116">
          <cell r="A116">
            <v>114</v>
          </cell>
          <cell r="B116">
            <v>1.4950000000000001</v>
          </cell>
        </row>
        <row r="117">
          <cell r="A117">
            <v>115</v>
          </cell>
          <cell r="B117">
            <v>1.4950000000000001</v>
          </cell>
        </row>
        <row r="118">
          <cell r="A118">
            <v>116</v>
          </cell>
          <cell r="B118">
            <v>1.4950000000000001</v>
          </cell>
        </row>
        <row r="119">
          <cell r="A119">
            <v>117</v>
          </cell>
          <cell r="B119">
            <v>1.4950000000000001</v>
          </cell>
        </row>
        <row r="120">
          <cell r="A120">
            <v>118</v>
          </cell>
          <cell r="B120">
            <v>1.4950000000000001</v>
          </cell>
        </row>
        <row r="121">
          <cell r="A121">
            <v>119</v>
          </cell>
          <cell r="B121">
            <v>1.4950000000000001</v>
          </cell>
        </row>
        <row r="122">
          <cell r="A122">
            <v>120</v>
          </cell>
          <cell r="B122">
            <v>1.4950000000000001</v>
          </cell>
        </row>
        <row r="123">
          <cell r="A123">
            <v>121</v>
          </cell>
          <cell r="B123">
            <v>1.4950000000000001</v>
          </cell>
        </row>
        <row r="124">
          <cell r="A124">
            <v>122</v>
          </cell>
          <cell r="B124">
            <v>1.4950000000000001</v>
          </cell>
        </row>
        <row r="125">
          <cell r="A125">
            <v>123</v>
          </cell>
          <cell r="B125">
            <v>1.4950000000000001</v>
          </cell>
        </row>
        <row r="126">
          <cell r="A126">
            <v>124</v>
          </cell>
          <cell r="B126">
            <v>1.4950000000000001</v>
          </cell>
        </row>
        <row r="127">
          <cell r="A127">
            <v>125</v>
          </cell>
          <cell r="B127">
            <v>1.4950000000000001</v>
          </cell>
        </row>
        <row r="128">
          <cell r="A128">
            <v>126</v>
          </cell>
          <cell r="B128">
            <v>1.4950000000000001</v>
          </cell>
        </row>
        <row r="129">
          <cell r="A129">
            <v>127</v>
          </cell>
          <cell r="B129">
            <v>1.4950000000000001</v>
          </cell>
        </row>
        <row r="130">
          <cell r="A130">
            <v>128</v>
          </cell>
          <cell r="B130">
            <v>1.4950000000000001</v>
          </cell>
        </row>
        <row r="131">
          <cell r="A131">
            <v>129</v>
          </cell>
          <cell r="B131">
            <v>1.4950000000000001</v>
          </cell>
        </row>
        <row r="132">
          <cell r="A132">
            <v>130</v>
          </cell>
          <cell r="B132">
            <v>1.4950000000000001</v>
          </cell>
        </row>
        <row r="133">
          <cell r="A133">
            <v>131</v>
          </cell>
          <cell r="B133">
            <v>1.4950000000000001</v>
          </cell>
        </row>
        <row r="134">
          <cell r="A134">
            <v>132</v>
          </cell>
          <cell r="B134">
            <v>1.4950000000000001</v>
          </cell>
        </row>
        <row r="135">
          <cell r="A135">
            <v>133</v>
          </cell>
          <cell r="B135">
            <v>1.4950000000000001</v>
          </cell>
        </row>
        <row r="136">
          <cell r="A136">
            <v>134</v>
          </cell>
          <cell r="B136">
            <v>1.4950000000000001</v>
          </cell>
        </row>
        <row r="137">
          <cell r="A137">
            <v>135</v>
          </cell>
          <cell r="B137">
            <v>1.4950000000000001</v>
          </cell>
        </row>
        <row r="138">
          <cell r="A138">
            <v>136</v>
          </cell>
          <cell r="B138">
            <v>1.4950000000000001</v>
          </cell>
        </row>
        <row r="139">
          <cell r="A139">
            <v>137</v>
          </cell>
          <cell r="B139">
            <v>1.4950000000000001</v>
          </cell>
        </row>
        <row r="140">
          <cell r="A140">
            <v>138</v>
          </cell>
          <cell r="B140">
            <v>1.4950000000000001</v>
          </cell>
        </row>
        <row r="141">
          <cell r="A141">
            <v>139</v>
          </cell>
          <cell r="B141">
            <v>1.4950000000000001</v>
          </cell>
        </row>
        <row r="142">
          <cell r="A142">
            <v>140</v>
          </cell>
          <cell r="B142">
            <v>1.4950000000000001</v>
          </cell>
        </row>
        <row r="143">
          <cell r="A143">
            <v>141</v>
          </cell>
          <cell r="B143">
            <v>1.4950000000000001</v>
          </cell>
        </row>
        <row r="144">
          <cell r="A144">
            <v>142</v>
          </cell>
          <cell r="B144">
            <v>1.4950000000000001</v>
          </cell>
        </row>
        <row r="145">
          <cell r="A145">
            <v>143</v>
          </cell>
          <cell r="B145">
            <v>1.4950000000000001</v>
          </cell>
        </row>
        <row r="146">
          <cell r="A146">
            <v>144</v>
          </cell>
          <cell r="B146">
            <v>1.4950000000000001</v>
          </cell>
        </row>
        <row r="147">
          <cell r="A147">
            <v>145</v>
          </cell>
          <cell r="B147">
            <v>1.4950000000000001</v>
          </cell>
        </row>
        <row r="148">
          <cell r="A148">
            <v>146</v>
          </cell>
          <cell r="B148">
            <v>1.4950000000000001</v>
          </cell>
        </row>
        <row r="149">
          <cell r="A149">
            <v>147</v>
          </cell>
          <cell r="B149">
            <v>1.4950000000000001</v>
          </cell>
        </row>
        <row r="150">
          <cell r="A150">
            <v>148</v>
          </cell>
          <cell r="B150">
            <v>1.4950000000000001</v>
          </cell>
        </row>
        <row r="151">
          <cell r="A151">
            <v>149</v>
          </cell>
          <cell r="B151">
            <v>1.4950000000000001</v>
          </cell>
        </row>
        <row r="152">
          <cell r="A152">
            <v>150</v>
          </cell>
          <cell r="B152">
            <v>1.4950000000000001</v>
          </cell>
        </row>
        <row r="153">
          <cell r="A153">
            <v>151</v>
          </cell>
          <cell r="B153">
            <v>1.4530000000000001</v>
          </cell>
        </row>
        <row r="154">
          <cell r="A154">
            <v>152</v>
          </cell>
          <cell r="B154">
            <v>1.4470000000000001</v>
          </cell>
        </row>
        <row r="155">
          <cell r="A155">
            <v>153</v>
          </cell>
          <cell r="B155">
            <v>1.4410000000000001</v>
          </cell>
        </row>
        <row r="156">
          <cell r="A156">
            <v>154</v>
          </cell>
          <cell r="B156">
            <v>1.4350000000000001</v>
          </cell>
        </row>
        <row r="157">
          <cell r="A157">
            <v>155</v>
          </cell>
          <cell r="B157">
            <v>1.429</v>
          </cell>
        </row>
        <row r="158">
          <cell r="A158">
            <v>156</v>
          </cell>
          <cell r="B158">
            <v>1.4239999999999999</v>
          </cell>
        </row>
        <row r="159">
          <cell r="A159">
            <v>157</v>
          </cell>
          <cell r="B159">
            <v>1.4179999999999999</v>
          </cell>
        </row>
        <row r="160">
          <cell r="A160">
            <v>158</v>
          </cell>
          <cell r="B160">
            <v>1.4119999999999999</v>
          </cell>
        </row>
        <row r="161">
          <cell r="A161">
            <v>159</v>
          </cell>
          <cell r="B161">
            <v>1.407</v>
          </cell>
        </row>
        <row r="162">
          <cell r="A162">
            <v>160</v>
          </cell>
          <cell r="B162">
            <v>1.401</v>
          </cell>
        </row>
        <row r="163">
          <cell r="A163">
            <v>161</v>
          </cell>
          <cell r="B163">
            <v>1.3959999999999999</v>
          </cell>
        </row>
        <row r="164">
          <cell r="A164">
            <v>162</v>
          </cell>
          <cell r="B164">
            <v>1.39</v>
          </cell>
        </row>
        <row r="165">
          <cell r="A165">
            <v>163</v>
          </cell>
          <cell r="B165">
            <v>1.385</v>
          </cell>
        </row>
        <row r="166">
          <cell r="A166">
            <v>164</v>
          </cell>
          <cell r="B166">
            <v>1.38</v>
          </cell>
        </row>
        <row r="167">
          <cell r="A167">
            <v>165</v>
          </cell>
          <cell r="B167">
            <v>1.3740000000000001</v>
          </cell>
        </row>
        <row r="168">
          <cell r="A168">
            <v>166</v>
          </cell>
          <cell r="B168">
            <v>1.369</v>
          </cell>
        </row>
        <row r="169">
          <cell r="A169">
            <v>167</v>
          </cell>
          <cell r="B169">
            <v>1.3640000000000001</v>
          </cell>
        </row>
        <row r="170">
          <cell r="A170">
            <v>168</v>
          </cell>
          <cell r="B170">
            <v>1.359</v>
          </cell>
        </row>
        <row r="171">
          <cell r="A171">
            <v>169</v>
          </cell>
          <cell r="B171">
            <v>1.3540000000000001</v>
          </cell>
        </row>
        <row r="172">
          <cell r="A172">
            <v>170</v>
          </cell>
          <cell r="B172">
            <v>1.349</v>
          </cell>
        </row>
        <row r="173">
          <cell r="A173">
            <v>171</v>
          </cell>
          <cell r="B173">
            <v>1.345</v>
          </cell>
        </row>
        <row r="174">
          <cell r="A174">
            <v>172</v>
          </cell>
          <cell r="B174">
            <v>1.34</v>
          </cell>
        </row>
        <row r="175">
          <cell r="A175">
            <v>173</v>
          </cell>
          <cell r="B175">
            <v>1.335</v>
          </cell>
        </row>
        <row r="176">
          <cell r="A176">
            <v>174</v>
          </cell>
          <cell r="B176">
            <v>1.33</v>
          </cell>
        </row>
        <row r="177">
          <cell r="A177">
            <v>175</v>
          </cell>
          <cell r="B177">
            <v>1.3260000000000001</v>
          </cell>
        </row>
        <row r="178">
          <cell r="A178">
            <v>176</v>
          </cell>
          <cell r="B178">
            <v>1.321</v>
          </cell>
        </row>
        <row r="179">
          <cell r="A179">
            <v>177</v>
          </cell>
          <cell r="B179">
            <v>1.3169999999999999</v>
          </cell>
        </row>
        <row r="180">
          <cell r="A180">
            <v>178</v>
          </cell>
          <cell r="B180">
            <v>1.3120000000000001</v>
          </cell>
        </row>
        <row r="181">
          <cell r="A181">
            <v>179</v>
          </cell>
          <cell r="B181">
            <v>1.3080000000000001</v>
          </cell>
        </row>
        <row r="182">
          <cell r="A182">
            <v>180</v>
          </cell>
          <cell r="B182">
            <v>1.3029999999999999</v>
          </cell>
        </row>
        <row r="183">
          <cell r="A183">
            <v>181</v>
          </cell>
          <cell r="B183">
            <v>1.2989999999999999</v>
          </cell>
        </row>
        <row r="184">
          <cell r="A184">
            <v>182</v>
          </cell>
          <cell r="B184">
            <v>1.2949999999999999</v>
          </cell>
        </row>
        <row r="185">
          <cell r="A185">
            <v>183</v>
          </cell>
          <cell r="B185">
            <v>1.2909999999999999</v>
          </cell>
        </row>
        <row r="186">
          <cell r="A186">
            <v>184</v>
          </cell>
          <cell r="B186">
            <v>1.286</v>
          </cell>
        </row>
        <row r="187">
          <cell r="A187">
            <v>185</v>
          </cell>
          <cell r="B187">
            <v>1.282</v>
          </cell>
        </row>
        <row r="188">
          <cell r="A188">
            <v>186</v>
          </cell>
          <cell r="B188">
            <v>1.278</v>
          </cell>
        </row>
        <row r="189">
          <cell r="A189">
            <v>187</v>
          </cell>
          <cell r="B189">
            <v>1.274</v>
          </cell>
        </row>
        <row r="190">
          <cell r="A190">
            <v>188</v>
          </cell>
          <cell r="B190">
            <v>1.27</v>
          </cell>
        </row>
        <row r="191">
          <cell r="A191">
            <v>189</v>
          </cell>
          <cell r="B191">
            <v>1.266</v>
          </cell>
        </row>
        <row r="192">
          <cell r="A192">
            <v>190</v>
          </cell>
          <cell r="B192">
            <v>1.262</v>
          </cell>
        </row>
        <row r="193">
          <cell r="A193">
            <v>191</v>
          </cell>
          <cell r="B193">
            <v>1.258</v>
          </cell>
        </row>
        <row r="194">
          <cell r="A194">
            <v>192</v>
          </cell>
          <cell r="B194">
            <v>1.2549999999999999</v>
          </cell>
        </row>
        <row r="195">
          <cell r="A195">
            <v>193</v>
          </cell>
          <cell r="B195">
            <v>1.2509999999999999</v>
          </cell>
        </row>
        <row r="196">
          <cell r="A196">
            <v>194</v>
          </cell>
          <cell r="B196">
            <v>1.2470000000000001</v>
          </cell>
        </row>
        <row r="197">
          <cell r="A197">
            <v>195</v>
          </cell>
          <cell r="B197">
            <v>1.2430000000000001</v>
          </cell>
        </row>
        <row r="198">
          <cell r="A198">
            <v>196</v>
          </cell>
          <cell r="B198">
            <v>1.24</v>
          </cell>
        </row>
        <row r="199">
          <cell r="A199">
            <v>197</v>
          </cell>
          <cell r="B199">
            <v>1.236</v>
          </cell>
        </row>
        <row r="200">
          <cell r="A200">
            <v>198</v>
          </cell>
          <cell r="B200">
            <v>1.232</v>
          </cell>
        </row>
        <row r="201">
          <cell r="A201">
            <v>199</v>
          </cell>
          <cell r="B201">
            <v>1.2290000000000001</v>
          </cell>
        </row>
        <row r="202">
          <cell r="A202">
            <v>200</v>
          </cell>
          <cell r="B202">
            <v>1.2250000000000001</v>
          </cell>
        </row>
        <row r="203">
          <cell r="A203">
            <v>201</v>
          </cell>
          <cell r="B203">
            <v>1.22</v>
          </cell>
        </row>
        <row r="204">
          <cell r="A204">
            <v>202</v>
          </cell>
          <cell r="B204">
            <v>1.214</v>
          </cell>
        </row>
        <row r="205">
          <cell r="A205">
            <v>203</v>
          </cell>
          <cell r="B205">
            <v>1.2090000000000001</v>
          </cell>
        </row>
        <row r="206">
          <cell r="A206">
            <v>204</v>
          </cell>
          <cell r="B206">
            <v>1.2030000000000001</v>
          </cell>
        </row>
        <row r="207">
          <cell r="A207">
            <v>205</v>
          </cell>
          <cell r="B207">
            <v>1.198</v>
          </cell>
        </row>
        <row r="208">
          <cell r="A208">
            <v>206</v>
          </cell>
          <cell r="B208">
            <v>1.1930000000000001</v>
          </cell>
        </row>
        <row r="209">
          <cell r="A209">
            <v>207</v>
          </cell>
          <cell r="B209">
            <v>1.1870000000000001</v>
          </cell>
        </row>
        <row r="210">
          <cell r="A210">
            <v>208</v>
          </cell>
          <cell r="B210">
            <v>1.1819999999999999</v>
          </cell>
        </row>
        <row r="211">
          <cell r="A211">
            <v>209</v>
          </cell>
          <cell r="B211">
            <v>1.177</v>
          </cell>
        </row>
        <row r="212">
          <cell r="A212">
            <v>210</v>
          </cell>
          <cell r="B212">
            <v>1.1719999999999999</v>
          </cell>
        </row>
        <row r="213">
          <cell r="A213">
            <v>211</v>
          </cell>
          <cell r="B213">
            <v>1.167</v>
          </cell>
        </row>
        <row r="214">
          <cell r="A214">
            <v>212</v>
          </cell>
          <cell r="B214">
            <v>1.1619999999999999</v>
          </cell>
        </row>
        <row r="215">
          <cell r="A215">
            <v>213</v>
          </cell>
          <cell r="B215">
            <v>1.157</v>
          </cell>
        </row>
        <row r="216">
          <cell r="A216">
            <v>214</v>
          </cell>
          <cell r="B216">
            <v>1.1519999999999999</v>
          </cell>
        </row>
        <row r="217">
          <cell r="A217">
            <v>215</v>
          </cell>
          <cell r="B217">
            <v>1.147</v>
          </cell>
        </row>
        <row r="218">
          <cell r="A218">
            <v>216</v>
          </cell>
          <cell r="B218">
            <v>1.1419999999999999</v>
          </cell>
        </row>
        <row r="219">
          <cell r="A219">
            <v>217</v>
          </cell>
          <cell r="B219">
            <v>1.137</v>
          </cell>
        </row>
        <row r="220">
          <cell r="A220">
            <v>218</v>
          </cell>
          <cell r="B220">
            <v>1.1319999999999999</v>
          </cell>
        </row>
        <row r="221">
          <cell r="A221">
            <v>219</v>
          </cell>
          <cell r="B221">
            <v>1.1279999999999999</v>
          </cell>
        </row>
        <row r="222">
          <cell r="A222">
            <v>220</v>
          </cell>
          <cell r="B222">
            <v>1.123</v>
          </cell>
        </row>
        <row r="223">
          <cell r="A223">
            <v>221</v>
          </cell>
          <cell r="B223">
            <v>1.1180000000000001</v>
          </cell>
        </row>
        <row r="224">
          <cell r="A224">
            <v>222</v>
          </cell>
          <cell r="B224">
            <v>1.1140000000000001</v>
          </cell>
        </row>
        <row r="225">
          <cell r="A225">
            <v>223</v>
          </cell>
          <cell r="B225">
            <v>1.109</v>
          </cell>
        </row>
        <row r="226">
          <cell r="A226">
            <v>224</v>
          </cell>
          <cell r="B226">
            <v>1.105</v>
          </cell>
        </row>
        <row r="227">
          <cell r="A227">
            <v>225</v>
          </cell>
          <cell r="B227">
            <v>1.1000000000000001</v>
          </cell>
        </row>
        <row r="228">
          <cell r="A228">
            <v>226</v>
          </cell>
          <cell r="B228">
            <v>1.0960000000000001</v>
          </cell>
        </row>
        <row r="229">
          <cell r="A229">
            <v>227</v>
          </cell>
          <cell r="B229">
            <v>1.091</v>
          </cell>
        </row>
        <row r="230">
          <cell r="A230">
            <v>228</v>
          </cell>
          <cell r="B230">
            <v>1.087</v>
          </cell>
        </row>
        <row r="231">
          <cell r="A231">
            <v>229</v>
          </cell>
          <cell r="B231">
            <v>1.083</v>
          </cell>
        </row>
        <row r="232">
          <cell r="A232">
            <v>230</v>
          </cell>
          <cell r="B232">
            <v>1.0780000000000001</v>
          </cell>
        </row>
        <row r="233">
          <cell r="A233">
            <v>231</v>
          </cell>
          <cell r="B233">
            <v>1.0740000000000001</v>
          </cell>
        </row>
        <row r="234">
          <cell r="A234">
            <v>232</v>
          </cell>
          <cell r="B234">
            <v>1.07</v>
          </cell>
        </row>
        <row r="235">
          <cell r="A235">
            <v>233</v>
          </cell>
          <cell r="B235">
            <v>1.0660000000000001</v>
          </cell>
        </row>
        <row r="236">
          <cell r="A236">
            <v>234</v>
          </cell>
          <cell r="B236">
            <v>1.0620000000000001</v>
          </cell>
        </row>
        <row r="237">
          <cell r="A237">
            <v>235</v>
          </cell>
          <cell r="B237">
            <v>1.0580000000000001</v>
          </cell>
        </row>
        <row r="238">
          <cell r="A238">
            <v>236</v>
          </cell>
          <cell r="B238">
            <v>1.0529999999999999</v>
          </cell>
        </row>
        <row r="239">
          <cell r="A239">
            <v>237</v>
          </cell>
          <cell r="B239">
            <v>1.0489999999999999</v>
          </cell>
        </row>
        <row r="240">
          <cell r="A240">
            <v>238</v>
          </cell>
          <cell r="B240">
            <v>1.0449999999999999</v>
          </cell>
        </row>
        <row r="241">
          <cell r="A241">
            <v>239</v>
          </cell>
          <cell r="B241">
            <v>1.0409999999999999</v>
          </cell>
        </row>
        <row r="242">
          <cell r="A242">
            <v>240</v>
          </cell>
          <cell r="B242">
            <v>1.038</v>
          </cell>
        </row>
        <row r="243">
          <cell r="A243">
            <v>241</v>
          </cell>
          <cell r="B243">
            <v>1.034</v>
          </cell>
        </row>
        <row r="244">
          <cell r="A244">
            <v>242</v>
          </cell>
          <cell r="B244">
            <v>1.03</v>
          </cell>
        </row>
        <row r="245">
          <cell r="A245">
            <v>243</v>
          </cell>
          <cell r="B245">
            <v>1.026</v>
          </cell>
        </row>
        <row r="246">
          <cell r="A246">
            <v>244</v>
          </cell>
          <cell r="B246">
            <v>1.022</v>
          </cell>
        </row>
        <row r="247">
          <cell r="A247">
            <v>245</v>
          </cell>
          <cell r="B247">
            <v>1.018</v>
          </cell>
        </row>
        <row r="248">
          <cell r="A248">
            <v>246</v>
          </cell>
          <cell r="B248">
            <v>1.0149999999999999</v>
          </cell>
        </row>
        <row r="249">
          <cell r="A249">
            <v>247</v>
          </cell>
          <cell r="B249">
            <v>1.0109999999999999</v>
          </cell>
        </row>
        <row r="250">
          <cell r="A250">
            <v>248</v>
          </cell>
          <cell r="B250">
            <v>1.0069999999999999</v>
          </cell>
        </row>
        <row r="251">
          <cell r="A251">
            <v>249</v>
          </cell>
          <cell r="B251">
            <v>1.004</v>
          </cell>
        </row>
        <row r="252">
          <cell r="A252">
            <v>250</v>
          </cell>
          <cell r="B252">
            <v>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_Suhrn_normativov"/>
      <sheetName val="Koeficienty"/>
      <sheetName val="Doplnkove_koeficienty"/>
      <sheetName val="BVMŠaŠkoly"/>
      <sheetName val="DataMŠaľa"/>
      <sheetName val="Data"/>
      <sheetName val="Prehlad_BV_skoly"/>
      <sheetName val="Rozpočet0106Mesto Šaľa"/>
      <sheetName val="RozpocetPoDhKo_2006"/>
      <sheetName val="Porvnania"/>
      <sheetName val="DataUprŠa"/>
      <sheetName val="Data Upr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E5">
            <v>39204.899999999994</v>
          </cell>
          <cell r="F5">
            <v>0</v>
          </cell>
          <cell r="G5">
            <v>0</v>
          </cell>
          <cell r="H5">
            <v>43061.19</v>
          </cell>
          <cell r="I5">
            <v>0</v>
          </cell>
          <cell r="J5">
            <v>0</v>
          </cell>
          <cell r="K5">
            <v>62363</v>
          </cell>
          <cell r="L5">
            <v>0</v>
          </cell>
          <cell r="M5">
            <v>0</v>
          </cell>
          <cell r="N5">
            <v>59905.67</v>
          </cell>
          <cell r="O5">
            <v>0</v>
          </cell>
          <cell r="P5">
            <v>0</v>
          </cell>
        </row>
        <row r="16">
          <cell r="E16">
            <v>25672.9</v>
          </cell>
          <cell r="F16">
            <v>0</v>
          </cell>
          <cell r="G16">
            <v>0</v>
          </cell>
          <cell r="H16">
            <v>35675.42</v>
          </cell>
          <cell r="I16">
            <v>0</v>
          </cell>
          <cell r="J16">
            <v>0</v>
          </cell>
          <cell r="K16">
            <v>32285</v>
          </cell>
          <cell r="L16">
            <v>0</v>
          </cell>
          <cell r="M16">
            <v>0</v>
          </cell>
          <cell r="N16">
            <v>29687.230000000003</v>
          </cell>
          <cell r="O16">
            <v>0</v>
          </cell>
          <cell r="P16">
            <v>0</v>
          </cell>
        </row>
        <row r="27">
          <cell r="E27">
            <v>34747.26</v>
          </cell>
          <cell r="F27">
            <v>0</v>
          </cell>
          <cell r="G27">
            <v>0</v>
          </cell>
          <cell r="H27">
            <v>51817.24</v>
          </cell>
          <cell r="I27">
            <v>0</v>
          </cell>
          <cell r="J27">
            <v>0</v>
          </cell>
          <cell r="K27">
            <v>31600</v>
          </cell>
          <cell r="L27">
            <v>0</v>
          </cell>
          <cell r="M27">
            <v>0</v>
          </cell>
          <cell r="N27">
            <v>26958.2</v>
          </cell>
          <cell r="O27">
            <v>0</v>
          </cell>
          <cell r="P27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2610</v>
          </cell>
          <cell r="L31">
            <v>0</v>
          </cell>
          <cell r="M31">
            <v>0</v>
          </cell>
          <cell r="N31">
            <v>2549.6</v>
          </cell>
          <cell r="O31">
            <v>0</v>
          </cell>
          <cell r="P31">
            <v>0</v>
          </cell>
        </row>
        <row r="37">
          <cell r="E37">
            <v>1307.8</v>
          </cell>
          <cell r="F37">
            <v>0</v>
          </cell>
          <cell r="G37">
            <v>0</v>
          </cell>
          <cell r="H37">
            <v>141.42000000000002</v>
          </cell>
          <cell r="I37">
            <v>0</v>
          </cell>
          <cell r="J37">
            <v>0</v>
          </cell>
          <cell r="K37">
            <v>18318</v>
          </cell>
          <cell r="L37">
            <v>0</v>
          </cell>
          <cell r="M37">
            <v>0</v>
          </cell>
          <cell r="N37">
            <v>4341.1900000000005</v>
          </cell>
          <cell r="O37">
            <v>0</v>
          </cell>
          <cell r="P37">
            <v>0</v>
          </cell>
        </row>
        <row r="49">
          <cell r="E49">
            <v>10903.01</v>
          </cell>
          <cell r="F49">
            <v>0</v>
          </cell>
          <cell r="G49">
            <v>0</v>
          </cell>
          <cell r="H49">
            <v>2340</v>
          </cell>
          <cell r="I49">
            <v>0</v>
          </cell>
          <cell r="J49">
            <v>0</v>
          </cell>
          <cell r="K49">
            <v>20900</v>
          </cell>
          <cell r="L49">
            <v>0</v>
          </cell>
          <cell r="M49">
            <v>0</v>
          </cell>
          <cell r="N49">
            <v>5400</v>
          </cell>
          <cell r="O49">
            <v>0</v>
          </cell>
          <cell r="P49">
            <v>0</v>
          </cell>
        </row>
        <row r="52">
          <cell r="E52">
            <v>884.47</v>
          </cell>
          <cell r="F52">
            <v>7500</v>
          </cell>
          <cell r="G52">
            <v>0</v>
          </cell>
          <cell r="H52">
            <v>1331.14</v>
          </cell>
          <cell r="I52">
            <v>11772</v>
          </cell>
          <cell r="J52">
            <v>0</v>
          </cell>
          <cell r="K52">
            <v>8450</v>
          </cell>
          <cell r="L52">
            <v>64172</v>
          </cell>
          <cell r="M52">
            <v>0</v>
          </cell>
          <cell r="N52">
            <v>1351.6100000000001</v>
          </cell>
          <cell r="O52">
            <v>52614.559999999998</v>
          </cell>
          <cell r="P52">
            <v>0</v>
          </cell>
        </row>
        <row r="64">
          <cell r="E64">
            <v>44349.43</v>
          </cell>
          <cell r="F64">
            <v>0</v>
          </cell>
          <cell r="G64">
            <v>0</v>
          </cell>
          <cell r="H64">
            <v>48197.939999999995</v>
          </cell>
          <cell r="I64">
            <v>0</v>
          </cell>
          <cell r="J64">
            <v>0</v>
          </cell>
          <cell r="K64">
            <v>54395</v>
          </cell>
          <cell r="L64">
            <v>0</v>
          </cell>
          <cell r="M64">
            <v>0</v>
          </cell>
          <cell r="N64">
            <v>53988.7</v>
          </cell>
          <cell r="O64">
            <v>0</v>
          </cell>
          <cell r="P64">
            <v>0</v>
          </cell>
        </row>
        <row r="71">
          <cell r="E71">
            <v>3600</v>
          </cell>
          <cell r="F71">
            <v>0</v>
          </cell>
          <cell r="G71">
            <v>0</v>
          </cell>
          <cell r="H71">
            <v>3750</v>
          </cell>
          <cell r="I71">
            <v>0</v>
          </cell>
          <cell r="J71">
            <v>0</v>
          </cell>
          <cell r="K71">
            <v>30700</v>
          </cell>
          <cell r="L71">
            <v>0</v>
          </cell>
          <cell r="M71">
            <v>0</v>
          </cell>
          <cell r="N71">
            <v>30700</v>
          </cell>
          <cell r="O71">
            <v>0</v>
          </cell>
          <cell r="P71">
            <v>0</v>
          </cell>
        </row>
        <row r="74">
          <cell r="H74">
            <v>0</v>
          </cell>
          <cell r="I74">
            <v>0</v>
          </cell>
          <cell r="J74">
            <v>0</v>
          </cell>
        </row>
        <row r="75">
          <cell r="E75">
            <v>8327.48</v>
          </cell>
          <cell r="F75">
            <v>0</v>
          </cell>
          <cell r="G75">
            <v>0</v>
          </cell>
          <cell r="H75">
            <v>8346.7999999999993</v>
          </cell>
          <cell r="I75">
            <v>0</v>
          </cell>
          <cell r="J75">
            <v>0</v>
          </cell>
          <cell r="K75">
            <v>8672</v>
          </cell>
          <cell r="L75">
            <v>0</v>
          </cell>
          <cell r="M75">
            <v>0</v>
          </cell>
          <cell r="N75">
            <v>8094.38</v>
          </cell>
          <cell r="O75">
            <v>0</v>
          </cell>
          <cell r="P75">
            <v>0</v>
          </cell>
        </row>
        <row r="77">
          <cell r="H77">
            <v>8180.83</v>
          </cell>
          <cell r="I77">
            <v>0</v>
          </cell>
          <cell r="J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81">
          <cell r="H81">
            <v>194661.15</v>
          </cell>
          <cell r="I81">
            <v>11772</v>
          </cell>
          <cell r="J81">
            <v>0</v>
          </cell>
        </row>
      </sheetData>
      <sheetData sheetId="1">
        <row r="5">
          <cell r="E5">
            <v>103</v>
          </cell>
          <cell r="F5">
            <v>0</v>
          </cell>
          <cell r="G5">
            <v>0</v>
          </cell>
          <cell r="H5">
            <v>99</v>
          </cell>
          <cell r="I5">
            <v>0</v>
          </cell>
          <cell r="J5">
            <v>0</v>
          </cell>
          <cell r="K5">
            <v>100</v>
          </cell>
          <cell r="L5">
            <v>0</v>
          </cell>
          <cell r="M5">
            <v>0</v>
          </cell>
          <cell r="N5">
            <v>99.07</v>
          </cell>
          <cell r="O5">
            <v>0</v>
          </cell>
          <cell r="P5">
            <v>0</v>
          </cell>
        </row>
        <row r="7">
          <cell r="E7">
            <v>928</v>
          </cell>
          <cell r="F7">
            <v>0</v>
          </cell>
          <cell r="G7">
            <v>0</v>
          </cell>
          <cell r="H7">
            <v>1033</v>
          </cell>
          <cell r="I7">
            <v>0</v>
          </cell>
          <cell r="J7">
            <v>0</v>
          </cell>
          <cell r="K7">
            <v>3240</v>
          </cell>
          <cell r="L7">
            <v>0</v>
          </cell>
          <cell r="M7">
            <v>0</v>
          </cell>
          <cell r="N7">
            <v>3142</v>
          </cell>
          <cell r="O7">
            <v>0</v>
          </cell>
          <cell r="P7">
            <v>0</v>
          </cell>
        </row>
        <row r="11">
          <cell r="E11">
            <v>5039</v>
          </cell>
          <cell r="F11">
            <v>0</v>
          </cell>
          <cell r="G11">
            <v>0</v>
          </cell>
          <cell r="H11">
            <v>11318</v>
          </cell>
          <cell r="I11">
            <v>0</v>
          </cell>
          <cell r="J11">
            <v>0</v>
          </cell>
          <cell r="K11">
            <v>12050</v>
          </cell>
          <cell r="L11">
            <v>0</v>
          </cell>
          <cell r="M11">
            <v>0</v>
          </cell>
          <cell r="N11">
            <v>11247.39</v>
          </cell>
          <cell r="O11">
            <v>0</v>
          </cell>
          <cell r="P11">
            <v>0</v>
          </cell>
        </row>
        <row r="19">
          <cell r="H19">
            <v>0</v>
          </cell>
          <cell r="I19">
            <v>0</v>
          </cell>
          <cell r="J19">
            <v>0</v>
          </cell>
        </row>
        <row r="20">
          <cell r="E20">
            <v>751</v>
          </cell>
          <cell r="F20">
            <v>0</v>
          </cell>
          <cell r="G20">
            <v>0</v>
          </cell>
          <cell r="H20">
            <v>1127</v>
          </cell>
          <cell r="I20">
            <v>0</v>
          </cell>
          <cell r="J20">
            <v>0</v>
          </cell>
          <cell r="K20">
            <v>1200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H21">
            <v>1127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</row>
        <row r="27">
          <cell r="E27">
            <v>1479</v>
          </cell>
          <cell r="F27">
            <v>0</v>
          </cell>
          <cell r="G27">
            <v>0</v>
          </cell>
          <cell r="H27">
            <v>1598</v>
          </cell>
          <cell r="I27">
            <v>0</v>
          </cell>
          <cell r="J27">
            <v>0</v>
          </cell>
          <cell r="K27">
            <v>1530</v>
          </cell>
          <cell r="L27">
            <v>0</v>
          </cell>
          <cell r="M27">
            <v>0</v>
          </cell>
          <cell r="N27">
            <v>1530</v>
          </cell>
          <cell r="O27">
            <v>0</v>
          </cell>
          <cell r="P27">
            <v>0</v>
          </cell>
        </row>
        <row r="28">
          <cell r="H28">
            <v>1598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2">
          <cell r="H32">
            <v>23588</v>
          </cell>
          <cell r="I32">
            <v>0</v>
          </cell>
          <cell r="J32">
            <v>0</v>
          </cell>
        </row>
        <row r="33">
          <cell r="E33">
            <v>2046</v>
          </cell>
          <cell r="F33">
            <v>0</v>
          </cell>
          <cell r="G33">
            <v>0</v>
          </cell>
          <cell r="H33">
            <v>22462</v>
          </cell>
          <cell r="I33">
            <v>0</v>
          </cell>
          <cell r="J33">
            <v>0</v>
          </cell>
          <cell r="K33">
            <v>4240</v>
          </cell>
          <cell r="L33">
            <v>0</v>
          </cell>
          <cell r="M33">
            <v>0</v>
          </cell>
          <cell r="N33">
            <v>2661.77</v>
          </cell>
          <cell r="O33">
            <v>0</v>
          </cell>
          <cell r="P33">
            <v>0</v>
          </cell>
        </row>
        <row r="49">
          <cell r="E49">
            <v>1000</v>
          </cell>
          <cell r="F49">
            <v>0</v>
          </cell>
          <cell r="G49">
            <v>0</v>
          </cell>
          <cell r="H49">
            <v>1126</v>
          </cell>
          <cell r="I49">
            <v>0</v>
          </cell>
          <cell r="J49">
            <v>0</v>
          </cell>
          <cell r="K49">
            <v>1780</v>
          </cell>
          <cell r="L49">
            <v>0</v>
          </cell>
          <cell r="M49">
            <v>0</v>
          </cell>
          <cell r="N49">
            <v>1195</v>
          </cell>
          <cell r="O49">
            <v>0</v>
          </cell>
          <cell r="P49">
            <v>0</v>
          </cell>
        </row>
        <row r="54">
          <cell r="E54">
            <v>878</v>
          </cell>
          <cell r="F54">
            <v>0</v>
          </cell>
          <cell r="G54">
            <v>0</v>
          </cell>
          <cell r="H54">
            <v>1003</v>
          </cell>
          <cell r="I54">
            <v>0</v>
          </cell>
          <cell r="J54">
            <v>0</v>
          </cell>
          <cell r="K54">
            <v>11470</v>
          </cell>
          <cell r="L54">
            <v>0</v>
          </cell>
          <cell r="M54">
            <v>0</v>
          </cell>
          <cell r="N54">
            <v>9373.58</v>
          </cell>
          <cell r="O54">
            <v>0</v>
          </cell>
          <cell r="P54">
            <v>0</v>
          </cell>
        </row>
        <row r="60">
          <cell r="H60">
            <v>93</v>
          </cell>
          <cell r="I60">
            <v>0</v>
          </cell>
          <cell r="J60">
            <v>0</v>
          </cell>
        </row>
      </sheetData>
      <sheetData sheetId="2">
        <row r="4">
          <cell r="E4">
            <v>31644.17</v>
          </cell>
          <cell r="F4">
            <v>21227</v>
          </cell>
          <cell r="G4">
            <v>0</v>
          </cell>
          <cell r="H4">
            <v>56429.399999999994</v>
          </cell>
          <cell r="I4">
            <v>0</v>
          </cell>
          <cell r="J4">
            <v>0</v>
          </cell>
          <cell r="K4">
            <v>68380</v>
          </cell>
          <cell r="L4">
            <v>0</v>
          </cell>
          <cell r="M4">
            <v>0</v>
          </cell>
          <cell r="N4">
            <v>60706.03</v>
          </cell>
          <cell r="O4">
            <v>0</v>
          </cell>
          <cell r="P4">
            <v>0</v>
          </cell>
        </row>
        <row r="17">
          <cell r="E17">
            <v>3917</v>
          </cell>
          <cell r="F17">
            <v>0</v>
          </cell>
          <cell r="G17">
            <v>0</v>
          </cell>
          <cell r="H17">
            <v>57284.119999999995</v>
          </cell>
          <cell r="I17">
            <v>0</v>
          </cell>
          <cell r="J17">
            <v>0</v>
          </cell>
          <cell r="K17">
            <v>4800</v>
          </cell>
          <cell r="L17">
            <v>0</v>
          </cell>
          <cell r="M17">
            <v>0</v>
          </cell>
          <cell r="N17">
            <v>2741.46</v>
          </cell>
          <cell r="O17">
            <v>0</v>
          </cell>
          <cell r="P17">
            <v>0</v>
          </cell>
        </row>
        <row r="23">
          <cell r="E23">
            <v>1265</v>
          </cell>
          <cell r="F23">
            <v>0</v>
          </cell>
          <cell r="G23">
            <v>0</v>
          </cell>
          <cell r="H23">
            <v>1948.53</v>
          </cell>
          <cell r="I23">
            <v>0</v>
          </cell>
          <cell r="J23">
            <v>0</v>
          </cell>
          <cell r="K23">
            <v>1784</v>
          </cell>
          <cell r="L23">
            <v>0</v>
          </cell>
          <cell r="M23">
            <v>0</v>
          </cell>
          <cell r="N23">
            <v>1668.46</v>
          </cell>
          <cell r="O23">
            <v>0</v>
          </cell>
          <cell r="P23">
            <v>0</v>
          </cell>
        </row>
        <row r="28">
          <cell r="E28">
            <v>285</v>
          </cell>
          <cell r="F28">
            <v>0</v>
          </cell>
          <cell r="G28">
            <v>0</v>
          </cell>
          <cell r="H28">
            <v>449.47</v>
          </cell>
          <cell r="I28">
            <v>0</v>
          </cell>
          <cell r="J28">
            <v>0</v>
          </cell>
          <cell r="K28">
            <v>2859</v>
          </cell>
          <cell r="L28">
            <v>0</v>
          </cell>
          <cell r="M28">
            <v>0</v>
          </cell>
          <cell r="N28">
            <v>2698.32</v>
          </cell>
          <cell r="O28">
            <v>0</v>
          </cell>
          <cell r="P28">
            <v>0</v>
          </cell>
        </row>
        <row r="31">
          <cell r="E31">
            <v>136821.38999999996</v>
          </cell>
          <cell r="F31">
            <v>0</v>
          </cell>
          <cell r="G31">
            <v>0</v>
          </cell>
          <cell r="H31">
            <v>141850.08000000002</v>
          </cell>
          <cell r="I31">
            <v>10000</v>
          </cell>
          <cell r="J31">
            <v>0</v>
          </cell>
          <cell r="K31">
            <v>171114</v>
          </cell>
          <cell r="L31">
            <v>32733</v>
          </cell>
          <cell r="M31">
            <v>0</v>
          </cell>
          <cell r="N31">
            <v>154583.37999999998</v>
          </cell>
          <cell r="O31">
            <v>17373.849999999999</v>
          </cell>
          <cell r="P31">
            <v>0</v>
          </cell>
        </row>
        <row r="37">
          <cell r="H37">
            <v>2194.46</v>
          </cell>
          <cell r="I37">
            <v>0</v>
          </cell>
          <cell r="J37">
            <v>0</v>
          </cell>
        </row>
        <row r="43">
          <cell r="H43">
            <v>0</v>
          </cell>
          <cell r="I43">
            <v>0</v>
          </cell>
          <cell r="J43">
            <v>0</v>
          </cell>
        </row>
        <row r="48">
          <cell r="I48">
            <v>0</v>
          </cell>
          <cell r="J48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300</v>
          </cell>
          <cell r="I75">
            <v>0</v>
          </cell>
          <cell r="J75">
            <v>0</v>
          </cell>
          <cell r="K75">
            <v>3900</v>
          </cell>
          <cell r="L75">
            <v>14620</v>
          </cell>
          <cell r="M75">
            <v>0</v>
          </cell>
          <cell r="N75">
            <v>1347</v>
          </cell>
          <cell r="O75">
            <v>7160.13</v>
          </cell>
          <cell r="P75">
            <v>0</v>
          </cell>
        </row>
        <row r="78">
          <cell r="E78">
            <v>2890</v>
          </cell>
          <cell r="F78">
            <v>0</v>
          </cell>
          <cell r="G78">
            <v>0</v>
          </cell>
          <cell r="H78">
            <v>3329</v>
          </cell>
          <cell r="I78">
            <v>0</v>
          </cell>
          <cell r="J78">
            <v>0</v>
          </cell>
          <cell r="K78">
            <v>3500</v>
          </cell>
          <cell r="L78">
            <v>0</v>
          </cell>
          <cell r="M78">
            <v>0</v>
          </cell>
          <cell r="N78">
            <v>1890</v>
          </cell>
          <cell r="O78">
            <v>0</v>
          </cell>
          <cell r="P78">
            <v>0</v>
          </cell>
        </row>
        <row r="84">
          <cell r="E84">
            <v>363</v>
          </cell>
          <cell r="F84">
            <v>0</v>
          </cell>
          <cell r="G84">
            <v>0</v>
          </cell>
          <cell r="H84">
            <v>143.82</v>
          </cell>
          <cell r="I84">
            <v>0</v>
          </cell>
          <cell r="J84">
            <v>0</v>
          </cell>
          <cell r="K84">
            <v>280</v>
          </cell>
          <cell r="L84">
            <v>0</v>
          </cell>
          <cell r="M84">
            <v>0</v>
          </cell>
          <cell r="N84">
            <v>147</v>
          </cell>
          <cell r="O84">
            <v>0</v>
          </cell>
          <cell r="P84">
            <v>0</v>
          </cell>
        </row>
      </sheetData>
      <sheetData sheetId="3">
        <row r="4">
          <cell r="E4">
            <v>12217.19</v>
          </cell>
          <cell r="F4">
            <v>0</v>
          </cell>
          <cell r="G4">
            <v>0</v>
          </cell>
          <cell r="H4">
            <v>13064.17</v>
          </cell>
          <cell r="I4">
            <v>0</v>
          </cell>
          <cell r="J4">
            <v>0</v>
          </cell>
          <cell r="K4">
            <v>19118</v>
          </cell>
          <cell r="L4">
            <v>0</v>
          </cell>
          <cell r="M4">
            <v>0</v>
          </cell>
          <cell r="N4">
            <v>13921.4</v>
          </cell>
          <cell r="O4">
            <v>0</v>
          </cell>
          <cell r="P4">
            <v>0</v>
          </cell>
        </row>
        <row r="17">
          <cell r="E17">
            <v>16494.609999999997</v>
          </cell>
          <cell r="F17">
            <v>0</v>
          </cell>
          <cell r="G17">
            <v>0</v>
          </cell>
          <cell r="H17">
            <v>16767.829999999998</v>
          </cell>
          <cell r="I17">
            <v>0</v>
          </cell>
          <cell r="J17">
            <v>0</v>
          </cell>
          <cell r="K17">
            <v>19485</v>
          </cell>
          <cell r="L17">
            <v>0</v>
          </cell>
          <cell r="M17">
            <v>0</v>
          </cell>
          <cell r="N17">
            <v>19022.22</v>
          </cell>
          <cell r="O17">
            <v>0</v>
          </cell>
          <cell r="P17">
            <v>0</v>
          </cell>
        </row>
        <row r="18">
          <cell r="H18">
            <v>11332.06</v>
          </cell>
          <cell r="I18">
            <v>0</v>
          </cell>
          <cell r="J18">
            <v>0</v>
          </cell>
        </row>
        <row r="26">
          <cell r="H26">
            <v>163.62</v>
          </cell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</sheetData>
      <sheetData sheetId="4">
        <row r="5">
          <cell r="E5">
            <v>313866.62999999989</v>
          </cell>
          <cell r="F5">
            <v>0</v>
          </cell>
          <cell r="G5">
            <v>0</v>
          </cell>
          <cell r="H5">
            <v>353683.45</v>
          </cell>
          <cell r="I5">
            <v>0</v>
          </cell>
          <cell r="J5">
            <v>0</v>
          </cell>
          <cell r="K5">
            <v>382132</v>
          </cell>
          <cell r="L5">
            <v>0</v>
          </cell>
          <cell r="M5">
            <v>10000</v>
          </cell>
          <cell r="N5">
            <v>376573.94000000012</v>
          </cell>
          <cell r="O5">
            <v>0</v>
          </cell>
          <cell r="P5">
            <v>9544.9599999999991</v>
          </cell>
        </row>
        <row r="46">
          <cell r="E46">
            <v>57607.93</v>
          </cell>
          <cell r="F46">
            <v>12050</v>
          </cell>
          <cell r="G46">
            <v>0</v>
          </cell>
          <cell r="H46">
            <v>65113.499999999993</v>
          </cell>
          <cell r="I46">
            <v>0</v>
          </cell>
          <cell r="J46">
            <v>0</v>
          </cell>
          <cell r="K46">
            <v>89585</v>
          </cell>
          <cell r="L46">
            <v>19012</v>
          </cell>
          <cell r="M46">
            <v>0</v>
          </cell>
          <cell r="N46">
            <v>83573.930000000022</v>
          </cell>
          <cell r="O46">
            <v>14671.2</v>
          </cell>
          <cell r="P46">
            <v>0</v>
          </cell>
        </row>
        <row r="49">
          <cell r="H49">
            <v>12348.03</v>
          </cell>
          <cell r="I49">
            <v>0</v>
          </cell>
          <cell r="J49">
            <v>0</v>
          </cell>
        </row>
        <row r="66">
          <cell r="E66">
            <v>34265.94</v>
          </cell>
          <cell r="F66">
            <v>0</v>
          </cell>
          <cell r="G66">
            <v>0</v>
          </cell>
          <cell r="H66">
            <v>36416.559999999998</v>
          </cell>
          <cell r="I66">
            <v>0</v>
          </cell>
          <cell r="J66">
            <v>0</v>
          </cell>
          <cell r="K66">
            <v>39101</v>
          </cell>
          <cell r="L66">
            <v>0</v>
          </cell>
          <cell r="M66">
            <v>0</v>
          </cell>
          <cell r="N66">
            <v>37257.1</v>
          </cell>
          <cell r="O66">
            <v>0</v>
          </cell>
          <cell r="P66">
            <v>0</v>
          </cell>
        </row>
        <row r="67">
          <cell r="I67">
            <v>0</v>
          </cell>
          <cell r="J67">
            <v>0</v>
          </cell>
        </row>
        <row r="68">
          <cell r="H68">
            <v>9757.86</v>
          </cell>
        </row>
        <row r="69">
          <cell r="E69">
            <v>36299.64</v>
          </cell>
          <cell r="F69">
            <v>0</v>
          </cell>
          <cell r="G69">
            <v>0</v>
          </cell>
          <cell r="H69">
            <v>37990.74</v>
          </cell>
          <cell r="I69">
            <v>0</v>
          </cell>
          <cell r="J69">
            <v>0</v>
          </cell>
          <cell r="K69">
            <v>42649</v>
          </cell>
          <cell r="L69">
            <v>0</v>
          </cell>
          <cell r="M69">
            <v>0</v>
          </cell>
          <cell r="N69">
            <v>39496.57</v>
          </cell>
          <cell r="O69">
            <v>0</v>
          </cell>
          <cell r="P69">
            <v>0</v>
          </cell>
        </row>
        <row r="70">
          <cell r="J70">
            <v>0</v>
          </cell>
        </row>
        <row r="71">
          <cell r="H71">
            <v>9757.86</v>
          </cell>
          <cell r="I71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8">
          <cell r="E78">
            <v>1077.1300000000001</v>
          </cell>
          <cell r="F78">
            <v>0</v>
          </cell>
          <cell r="G78">
            <v>0</v>
          </cell>
          <cell r="H78">
            <v>1638.4599999999998</v>
          </cell>
          <cell r="I78">
            <v>0</v>
          </cell>
          <cell r="J78">
            <v>0</v>
          </cell>
          <cell r="K78">
            <v>10850</v>
          </cell>
          <cell r="L78">
            <v>0</v>
          </cell>
          <cell r="M78">
            <v>0</v>
          </cell>
          <cell r="N78">
            <v>9540.4699999999993</v>
          </cell>
          <cell r="O78">
            <v>0</v>
          </cell>
          <cell r="P78">
            <v>0</v>
          </cell>
        </row>
        <row r="79">
          <cell r="H79">
            <v>288.57</v>
          </cell>
        </row>
        <row r="80">
          <cell r="I80">
            <v>0</v>
          </cell>
          <cell r="J80">
            <v>0</v>
          </cell>
        </row>
        <row r="81">
          <cell r="H8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1500</v>
          </cell>
          <cell r="I92">
            <v>0</v>
          </cell>
          <cell r="J92">
            <v>0</v>
          </cell>
          <cell r="K92">
            <v>13035</v>
          </cell>
          <cell r="L92">
            <v>1047299</v>
          </cell>
          <cell r="M92">
            <v>0</v>
          </cell>
          <cell r="N92">
            <v>9418.23</v>
          </cell>
          <cell r="O92">
            <v>881584.4</v>
          </cell>
          <cell r="P92">
            <v>0</v>
          </cell>
        </row>
        <row r="96">
          <cell r="I96">
            <v>0</v>
          </cell>
          <cell r="J96">
            <v>0</v>
          </cell>
        </row>
        <row r="97">
          <cell r="H97">
            <v>1500</v>
          </cell>
        </row>
        <row r="98">
          <cell r="J98">
            <v>0</v>
          </cell>
        </row>
        <row r="99">
          <cell r="E99">
            <v>74894</v>
          </cell>
          <cell r="F99">
            <v>0</v>
          </cell>
          <cell r="G99">
            <v>0</v>
          </cell>
          <cell r="H99">
            <v>71885.97</v>
          </cell>
          <cell r="I99">
            <v>0</v>
          </cell>
          <cell r="J99">
            <v>0</v>
          </cell>
          <cell r="K99">
            <v>78637</v>
          </cell>
          <cell r="L99">
            <v>0</v>
          </cell>
          <cell r="M99">
            <v>0</v>
          </cell>
          <cell r="N99">
            <v>78636.789999999994</v>
          </cell>
          <cell r="O99">
            <v>0</v>
          </cell>
          <cell r="P99">
            <v>0</v>
          </cell>
        </row>
        <row r="101">
          <cell r="E101">
            <v>161347</v>
          </cell>
          <cell r="F101">
            <v>0</v>
          </cell>
          <cell r="G101">
            <v>0</v>
          </cell>
          <cell r="H101">
            <v>160921.32999999999</v>
          </cell>
          <cell r="I101">
            <v>0</v>
          </cell>
          <cell r="J101">
            <v>0</v>
          </cell>
          <cell r="K101">
            <v>131378</v>
          </cell>
          <cell r="L101">
            <v>0</v>
          </cell>
          <cell r="M101">
            <v>0</v>
          </cell>
          <cell r="N101">
            <v>128633.04</v>
          </cell>
          <cell r="O101">
            <v>0</v>
          </cell>
          <cell r="P101">
            <v>0</v>
          </cell>
        </row>
        <row r="103">
          <cell r="H103">
            <v>160921.32999999999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H105">
            <v>0</v>
          </cell>
        </row>
        <row r="107">
          <cell r="I107">
            <v>0</v>
          </cell>
          <cell r="J107">
            <v>0</v>
          </cell>
        </row>
        <row r="108">
          <cell r="E108">
            <v>414</v>
          </cell>
          <cell r="F108">
            <v>0</v>
          </cell>
          <cell r="G108">
            <v>0</v>
          </cell>
          <cell r="H108">
            <v>900</v>
          </cell>
          <cell r="I108">
            <v>0</v>
          </cell>
          <cell r="J108">
            <v>0</v>
          </cell>
          <cell r="K108">
            <v>250</v>
          </cell>
          <cell r="L108">
            <v>0</v>
          </cell>
          <cell r="M108">
            <v>0</v>
          </cell>
          <cell r="N108">
            <v>250</v>
          </cell>
          <cell r="O108">
            <v>0</v>
          </cell>
          <cell r="P108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10000</v>
          </cell>
          <cell r="I110">
            <v>0</v>
          </cell>
          <cell r="J110">
            <v>0</v>
          </cell>
          <cell r="K110">
            <v>7000</v>
          </cell>
          <cell r="L110">
            <v>0</v>
          </cell>
          <cell r="M110">
            <v>0</v>
          </cell>
          <cell r="N110">
            <v>7000</v>
          </cell>
          <cell r="O110">
            <v>0</v>
          </cell>
          <cell r="P110">
            <v>0</v>
          </cell>
        </row>
        <row r="111">
          <cell r="I111">
            <v>0</v>
          </cell>
          <cell r="J111">
            <v>0</v>
          </cell>
        </row>
        <row r="112">
          <cell r="H112">
            <v>740050.01</v>
          </cell>
        </row>
      </sheetData>
      <sheetData sheetId="5">
        <row r="5">
          <cell r="E5">
            <v>934</v>
          </cell>
          <cell r="F5">
            <v>5138</v>
          </cell>
          <cell r="G5">
            <v>0</v>
          </cell>
          <cell r="H5">
            <v>302.08999999999997</v>
          </cell>
          <cell r="I5">
            <v>450</v>
          </cell>
          <cell r="J5">
            <v>0</v>
          </cell>
          <cell r="K5">
            <v>1050</v>
          </cell>
          <cell r="L5">
            <v>5000</v>
          </cell>
          <cell r="M5">
            <v>0</v>
          </cell>
          <cell r="N5">
            <v>364.15</v>
          </cell>
          <cell r="O5">
            <v>848.29</v>
          </cell>
          <cell r="P5">
            <v>0</v>
          </cell>
        </row>
        <row r="10">
          <cell r="E10">
            <v>520068</v>
          </cell>
          <cell r="F10">
            <v>0</v>
          </cell>
          <cell r="G10">
            <v>0</v>
          </cell>
          <cell r="H10">
            <v>652945.47000000009</v>
          </cell>
          <cell r="I10">
            <v>0</v>
          </cell>
          <cell r="J10">
            <v>0</v>
          </cell>
          <cell r="K10">
            <v>550410</v>
          </cell>
          <cell r="L10">
            <v>0</v>
          </cell>
          <cell r="M10">
            <v>0</v>
          </cell>
          <cell r="N10">
            <v>518288.09</v>
          </cell>
          <cell r="O10">
            <v>0</v>
          </cell>
          <cell r="P10">
            <v>0</v>
          </cell>
        </row>
        <row r="15">
          <cell r="E15">
            <v>78562</v>
          </cell>
          <cell r="F15">
            <v>0</v>
          </cell>
          <cell r="G15">
            <v>0</v>
          </cell>
          <cell r="H15">
            <v>145038.25</v>
          </cell>
          <cell r="I15">
            <v>0</v>
          </cell>
          <cell r="J15">
            <v>0</v>
          </cell>
          <cell r="K15">
            <v>102785</v>
          </cell>
          <cell r="L15">
            <v>0</v>
          </cell>
          <cell r="M15">
            <v>0</v>
          </cell>
          <cell r="N15">
            <v>92072.38</v>
          </cell>
          <cell r="O15">
            <v>0</v>
          </cell>
          <cell r="P15">
            <v>0</v>
          </cell>
        </row>
        <row r="18">
          <cell r="E18">
            <v>12128</v>
          </cell>
          <cell r="F18">
            <v>0</v>
          </cell>
          <cell r="G18">
            <v>0</v>
          </cell>
          <cell r="H18">
            <v>19364.98</v>
          </cell>
          <cell r="I18">
            <v>0</v>
          </cell>
          <cell r="J18">
            <v>0</v>
          </cell>
          <cell r="K18">
            <v>22215</v>
          </cell>
          <cell r="L18">
            <v>0</v>
          </cell>
          <cell r="M18">
            <v>0</v>
          </cell>
          <cell r="N18">
            <v>17423.09</v>
          </cell>
          <cell r="O18">
            <v>0</v>
          </cell>
          <cell r="P18">
            <v>0</v>
          </cell>
        </row>
        <row r="20">
          <cell r="E20">
            <v>82819</v>
          </cell>
          <cell r="F20">
            <v>0</v>
          </cell>
          <cell r="G20">
            <v>0</v>
          </cell>
          <cell r="H20">
            <v>96495.150000000009</v>
          </cell>
          <cell r="I20">
            <v>0</v>
          </cell>
          <cell r="J20">
            <v>0</v>
          </cell>
          <cell r="K20">
            <v>118100</v>
          </cell>
          <cell r="L20">
            <v>0</v>
          </cell>
          <cell r="M20">
            <v>0</v>
          </cell>
          <cell r="N20">
            <v>113629.91</v>
          </cell>
          <cell r="O20">
            <v>0</v>
          </cell>
          <cell r="P20">
            <v>0</v>
          </cell>
        </row>
      </sheetData>
      <sheetData sheetId="6"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3248.28</v>
          </cell>
          <cell r="J5">
            <v>0</v>
          </cell>
          <cell r="K5">
            <v>0</v>
          </cell>
          <cell r="L5">
            <v>40000</v>
          </cell>
          <cell r="M5">
            <v>0</v>
          </cell>
          <cell r="N5">
            <v>0</v>
          </cell>
          <cell r="O5">
            <v>36587.980000000003</v>
          </cell>
          <cell r="P5">
            <v>0</v>
          </cell>
        </row>
        <row r="7">
          <cell r="E7">
            <v>84569</v>
          </cell>
          <cell r="F7">
            <v>8850</v>
          </cell>
          <cell r="G7">
            <v>393048</v>
          </cell>
          <cell r="H7">
            <v>141914.70000000001</v>
          </cell>
          <cell r="I7">
            <v>194376.78</v>
          </cell>
          <cell r="J7">
            <v>2113199.69</v>
          </cell>
          <cell r="K7">
            <v>0</v>
          </cell>
          <cell r="L7">
            <v>167380</v>
          </cell>
          <cell r="M7">
            <v>0</v>
          </cell>
          <cell r="N7">
            <v>0</v>
          </cell>
          <cell r="O7">
            <v>167376</v>
          </cell>
          <cell r="P7">
            <v>0</v>
          </cell>
        </row>
        <row r="15">
          <cell r="E15">
            <v>78920</v>
          </cell>
          <cell r="F15">
            <v>0</v>
          </cell>
          <cell r="G15">
            <v>0</v>
          </cell>
          <cell r="H15">
            <v>30746.400000000001</v>
          </cell>
          <cell r="I15">
            <v>0</v>
          </cell>
          <cell r="J15">
            <v>0</v>
          </cell>
          <cell r="K15">
            <v>64890</v>
          </cell>
          <cell r="L15">
            <v>0</v>
          </cell>
          <cell r="M15">
            <v>0</v>
          </cell>
          <cell r="N15">
            <v>64885.8</v>
          </cell>
          <cell r="O15">
            <v>0</v>
          </cell>
          <cell r="P15">
            <v>0</v>
          </cell>
        </row>
        <row r="17">
          <cell r="E17">
            <v>82269</v>
          </cell>
          <cell r="F17">
            <v>0</v>
          </cell>
          <cell r="G17">
            <v>0</v>
          </cell>
          <cell r="H17">
            <v>80751.42</v>
          </cell>
          <cell r="I17">
            <v>0</v>
          </cell>
          <cell r="J17">
            <v>0</v>
          </cell>
          <cell r="K17">
            <v>147285</v>
          </cell>
          <cell r="L17">
            <v>0</v>
          </cell>
          <cell r="M17">
            <v>0</v>
          </cell>
          <cell r="N17">
            <v>123230.98</v>
          </cell>
          <cell r="O17">
            <v>0</v>
          </cell>
          <cell r="P17">
            <v>0</v>
          </cell>
        </row>
        <row r="19">
          <cell r="E19">
            <v>96111</v>
          </cell>
          <cell r="F19">
            <v>0</v>
          </cell>
          <cell r="G19">
            <v>0</v>
          </cell>
          <cell r="H19">
            <v>59346.260000000009</v>
          </cell>
          <cell r="I19">
            <v>0</v>
          </cell>
          <cell r="J19">
            <v>0</v>
          </cell>
          <cell r="K19">
            <v>69715</v>
          </cell>
          <cell r="L19">
            <v>0</v>
          </cell>
          <cell r="M19">
            <v>0</v>
          </cell>
          <cell r="N19">
            <v>64958</v>
          </cell>
          <cell r="O19">
            <v>0</v>
          </cell>
          <cell r="P19">
            <v>0</v>
          </cell>
        </row>
        <row r="21">
          <cell r="H21">
            <v>2760.19</v>
          </cell>
          <cell r="I21">
            <v>0</v>
          </cell>
          <cell r="J21">
            <v>0</v>
          </cell>
        </row>
        <row r="23">
          <cell r="E23">
            <v>8411</v>
          </cell>
          <cell r="F23">
            <v>0</v>
          </cell>
          <cell r="G23">
            <v>0</v>
          </cell>
          <cell r="H23">
            <v>18632.89</v>
          </cell>
          <cell r="I23">
            <v>0</v>
          </cell>
          <cell r="J23">
            <v>0</v>
          </cell>
          <cell r="K23">
            <v>31900</v>
          </cell>
          <cell r="L23">
            <v>0</v>
          </cell>
          <cell r="M23">
            <v>0</v>
          </cell>
          <cell r="N23">
            <v>24509.77</v>
          </cell>
          <cell r="O23">
            <v>0</v>
          </cell>
          <cell r="P23">
            <v>0</v>
          </cell>
        </row>
        <row r="24">
          <cell r="H24">
            <v>18632.89</v>
          </cell>
          <cell r="I24">
            <v>0</v>
          </cell>
          <cell r="J24">
            <v>0</v>
          </cell>
        </row>
        <row r="25">
          <cell r="E25">
            <v>7325</v>
          </cell>
          <cell r="F25">
            <v>0</v>
          </cell>
          <cell r="G25">
            <v>0</v>
          </cell>
          <cell r="H25">
            <v>5457.13</v>
          </cell>
          <cell r="I25">
            <v>0</v>
          </cell>
          <cell r="J25">
            <v>0</v>
          </cell>
          <cell r="K25">
            <v>3210</v>
          </cell>
          <cell r="L25">
            <v>0</v>
          </cell>
          <cell r="M25">
            <v>0</v>
          </cell>
          <cell r="N25">
            <v>3192.77</v>
          </cell>
          <cell r="O25">
            <v>0</v>
          </cell>
          <cell r="P25">
            <v>0</v>
          </cell>
        </row>
        <row r="27">
          <cell r="H27">
            <v>26977.759999999998</v>
          </cell>
          <cell r="I27">
            <v>6650</v>
          </cell>
          <cell r="J27">
            <v>0</v>
          </cell>
        </row>
        <row r="28">
          <cell r="E28">
            <v>0</v>
          </cell>
          <cell r="F28">
            <v>294</v>
          </cell>
          <cell r="G28">
            <v>0</v>
          </cell>
          <cell r="H28">
            <v>0</v>
          </cell>
          <cell r="I28">
            <v>6650</v>
          </cell>
          <cell r="J28">
            <v>0</v>
          </cell>
          <cell r="K28">
            <v>0</v>
          </cell>
          <cell r="L28">
            <v>126456</v>
          </cell>
          <cell r="M28">
            <v>0</v>
          </cell>
          <cell r="N28">
            <v>0</v>
          </cell>
          <cell r="O28">
            <v>122659.85</v>
          </cell>
          <cell r="P28">
            <v>0</v>
          </cell>
        </row>
        <row r="30">
          <cell r="E30">
            <v>8953</v>
          </cell>
          <cell r="F30">
            <v>0</v>
          </cell>
          <cell r="G30">
            <v>0</v>
          </cell>
          <cell r="H30">
            <v>26977.759999999998</v>
          </cell>
          <cell r="I30">
            <v>0</v>
          </cell>
          <cell r="J30">
            <v>0</v>
          </cell>
          <cell r="K30">
            <v>35000</v>
          </cell>
          <cell r="L30">
            <v>0</v>
          </cell>
          <cell r="M30">
            <v>0</v>
          </cell>
          <cell r="N30">
            <v>14910</v>
          </cell>
          <cell r="O30">
            <v>0</v>
          </cell>
          <cell r="P30">
            <v>0</v>
          </cell>
        </row>
        <row r="31">
          <cell r="H31">
            <v>26977.759999999998</v>
          </cell>
          <cell r="I31">
            <v>0</v>
          </cell>
          <cell r="J31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5">
          <cell r="H35">
            <v>0</v>
          </cell>
          <cell r="I35">
            <v>0</v>
          </cell>
          <cell r="J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9">
          <cell r="H39">
            <v>2681301.31</v>
          </cell>
        </row>
      </sheetData>
      <sheetData sheetId="7">
        <row r="4">
          <cell r="E4">
            <v>70047</v>
          </cell>
          <cell r="F4">
            <v>0</v>
          </cell>
          <cell r="G4">
            <v>0</v>
          </cell>
          <cell r="H4">
            <v>81285.240000000005</v>
          </cell>
          <cell r="I4">
            <v>0</v>
          </cell>
          <cell r="J4">
            <v>0</v>
          </cell>
          <cell r="K4">
            <v>68500</v>
          </cell>
          <cell r="L4">
            <v>0</v>
          </cell>
          <cell r="M4">
            <v>0</v>
          </cell>
          <cell r="N4">
            <v>68376</v>
          </cell>
          <cell r="O4">
            <v>0</v>
          </cell>
          <cell r="P4">
            <v>0</v>
          </cell>
        </row>
        <row r="7">
          <cell r="E7">
            <v>2848</v>
          </cell>
          <cell r="F7">
            <v>0</v>
          </cell>
          <cell r="G7">
            <v>0</v>
          </cell>
          <cell r="H7">
            <v>4130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</sheetData>
      <sheetData sheetId="8">
        <row r="4">
          <cell r="E4">
            <v>4249</v>
          </cell>
          <cell r="F4">
            <v>0</v>
          </cell>
          <cell r="G4">
            <v>0</v>
          </cell>
          <cell r="H4">
            <v>2993.4500000000003</v>
          </cell>
          <cell r="I4">
            <v>0</v>
          </cell>
          <cell r="J4">
            <v>0</v>
          </cell>
          <cell r="K4">
            <v>4145</v>
          </cell>
          <cell r="L4">
            <v>0</v>
          </cell>
          <cell r="M4">
            <v>0</v>
          </cell>
          <cell r="N4">
            <v>3900.5</v>
          </cell>
          <cell r="O4">
            <v>0</v>
          </cell>
          <cell r="P4">
            <v>0</v>
          </cell>
        </row>
        <row r="19">
          <cell r="E19">
            <v>133134</v>
          </cell>
          <cell r="F19">
            <v>0</v>
          </cell>
          <cell r="G19">
            <v>0</v>
          </cell>
          <cell r="H19">
            <v>137628</v>
          </cell>
          <cell r="I19">
            <v>0</v>
          </cell>
          <cell r="J19">
            <v>0</v>
          </cell>
          <cell r="K19">
            <v>142054</v>
          </cell>
          <cell r="L19">
            <v>0</v>
          </cell>
          <cell r="M19">
            <v>0</v>
          </cell>
          <cell r="N19">
            <v>142054</v>
          </cell>
          <cell r="O19">
            <v>0</v>
          </cell>
          <cell r="P19">
            <v>0</v>
          </cell>
        </row>
        <row r="20">
          <cell r="E20">
            <v>274012</v>
          </cell>
          <cell r="F20">
            <v>0</v>
          </cell>
          <cell r="G20">
            <v>0</v>
          </cell>
          <cell r="H20">
            <v>291409</v>
          </cell>
          <cell r="I20">
            <v>0</v>
          </cell>
          <cell r="J20">
            <v>0</v>
          </cell>
          <cell r="K20">
            <v>307595</v>
          </cell>
          <cell r="L20">
            <v>2610</v>
          </cell>
          <cell r="M20">
            <v>0</v>
          </cell>
          <cell r="N20">
            <v>304985.36</v>
          </cell>
          <cell r="O20">
            <v>2609.64</v>
          </cell>
          <cell r="P20">
            <v>0</v>
          </cell>
        </row>
        <row r="21">
          <cell r="E21">
            <v>284624</v>
          </cell>
          <cell r="F21">
            <v>0</v>
          </cell>
          <cell r="G21">
            <v>0</v>
          </cell>
          <cell r="H21">
            <v>307955</v>
          </cell>
          <cell r="I21">
            <v>0</v>
          </cell>
          <cell r="J21">
            <v>0</v>
          </cell>
          <cell r="K21">
            <v>323439</v>
          </cell>
          <cell r="L21">
            <v>0</v>
          </cell>
          <cell r="M21">
            <v>0</v>
          </cell>
          <cell r="N21">
            <v>323439</v>
          </cell>
          <cell r="O21">
            <v>0</v>
          </cell>
          <cell r="P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73656</v>
          </cell>
          <cell r="L24">
            <v>0</v>
          </cell>
          <cell r="M24">
            <v>0</v>
          </cell>
          <cell r="N24">
            <v>48876.33</v>
          </cell>
          <cell r="O24">
            <v>0</v>
          </cell>
          <cell r="P24">
            <v>0</v>
          </cell>
        </row>
        <row r="25">
          <cell r="E25">
            <v>176399</v>
          </cell>
          <cell r="F25">
            <v>0</v>
          </cell>
          <cell r="G25">
            <v>0</v>
          </cell>
          <cell r="H25">
            <v>175258</v>
          </cell>
          <cell r="I25">
            <v>0</v>
          </cell>
          <cell r="J25">
            <v>0</v>
          </cell>
          <cell r="K25">
            <v>181343</v>
          </cell>
          <cell r="L25">
            <v>9350</v>
          </cell>
          <cell r="M25">
            <v>0</v>
          </cell>
          <cell r="N25">
            <v>181343</v>
          </cell>
          <cell r="O25">
            <v>9350</v>
          </cell>
          <cell r="P25">
            <v>0</v>
          </cell>
        </row>
        <row r="26">
          <cell r="E26">
            <v>173747</v>
          </cell>
          <cell r="F26">
            <v>0</v>
          </cell>
          <cell r="G26">
            <v>0</v>
          </cell>
          <cell r="H26">
            <v>185232</v>
          </cell>
          <cell r="I26">
            <v>0</v>
          </cell>
          <cell r="J26">
            <v>0</v>
          </cell>
          <cell r="K26">
            <v>187997</v>
          </cell>
          <cell r="L26">
            <v>0</v>
          </cell>
          <cell r="M26">
            <v>0</v>
          </cell>
          <cell r="N26">
            <v>187997</v>
          </cell>
          <cell r="O26">
            <v>0</v>
          </cell>
          <cell r="P26">
            <v>0</v>
          </cell>
        </row>
        <row r="29">
          <cell r="E29">
            <v>173916</v>
          </cell>
          <cell r="F29">
            <v>0</v>
          </cell>
          <cell r="G29">
            <v>0</v>
          </cell>
          <cell r="H29">
            <v>171059</v>
          </cell>
          <cell r="I29">
            <v>0</v>
          </cell>
          <cell r="J29">
            <v>0</v>
          </cell>
          <cell r="K29">
            <v>177466</v>
          </cell>
          <cell r="L29">
            <v>0</v>
          </cell>
          <cell r="M29">
            <v>0</v>
          </cell>
          <cell r="N29">
            <v>177466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2">
          <cell r="E32">
            <v>247237</v>
          </cell>
          <cell r="F32">
            <v>0</v>
          </cell>
          <cell r="G32">
            <v>0</v>
          </cell>
          <cell r="H32">
            <v>241106</v>
          </cell>
          <cell r="I32">
            <v>0</v>
          </cell>
          <cell r="J32">
            <v>0</v>
          </cell>
          <cell r="K32">
            <v>275243</v>
          </cell>
          <cell r="L32">
            <v>8000</v>
          </cell>
          <cell r="M32">
            <v>0</v>
          </cell>
          <cell r="N32">
            <v>275243</v>
          </cell>
          <cell r="O32">
            <v>8000</v>
          </cell>
          <cell r="P32">
            <v>0</v>
          </cell>
        </row>
        <row r="33">
          <cell r="E33">
            <v>609428</v>
          </cell>
          <cell r="F33">
            <v>0</v>
          </cell>
          <cell r="G33">
            <v>0</v>
          </cell>
          <cell r="H33">
            <v>564746</v>
          </cell>
          <cell r="I33">
            <v>0</v>
          </cell>
          <cell r="J33">
            <v>0</v>
          </cell>
          <cell r="K33">
            <v>601445</v>
          </cell>
          <cell r="L33">
            <v>0</v>
          </cell>
          <cell r="M33">
            <v>0</v>
          </cell>
          <cell r="N33">
            <v>601445</v>
          </cell>
          <cell r="O33">
            <v>0</v>
          </cell>
          <cell r="P33">
            <v>0</v>
          </cell>
        </row>
        <row r="34">
          <cell r="E34">
            <v>924055</v>
          </cell>
          <cell r="F34">
            <v>0</v>
          </cell>
          <cell r="G34">
            <v>231585</v>
          </cell>
          <cell r="H34">
            <v>947475.3</v>
          </cell>
          <cell r="I34">
            <v>0</v>
          </cell>
          <cell r="J34">
            <v>1196524.98</v>
          </cell>
          <cell r="K34">
            <v>951578</v>
          </cell>
          <cell r="L34">
            <v>0</v>
          </cell>
          <cell r="M34">
            <v>0</v>
          </cell>
          <cell r="N34">
            <v>951578</v>
          </cell>
          <cell r="O34">
            <v>0</v>
          </cell>
          <cell r="P3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  <cell r="J38">
            <v>1042134.66</v>
          </cell>
        </row>
        <row r="39">
          <cell r="E39">
            <v>588334</v>
          </cell>
          <cell r="F39">
            <v>0</v>
          </cell>
          <cell r="G39">
            <v>0</v>
          </cell>
          <cell r="H39">
            <v>642466.30000000005</v>
          </cell>
          <cell r="I39">
            <v>0</v>
          </cell>
          <cell r="J39">
            <v>0</v>
          </cell>
          <cell r="K39">
            <v>656437</v>
          </cell>
          <cell r="L39">
            <v>0</v>
          </cell>
          <cell r="M39">
            <v>0</v>
          </cell>
          <cell r="N39">
            <v>656437</v>
          </cell>
          <cell r="O39">
            <v>0</v>
          </cell>
          <cell r="P39">
            <v>0</v>
          </cell>
        </row>
        <row r="40">
          <cell r="E40">
            <v>590236</v>
          </cell>
          <cell r="F40">
            <v>4254</v>
          </cell>
          <cell r="G40">
            <v>0</v>
          </cell>
          <cell r="H40">
            <v>648252</v>
          </cell>
          <cell r="I40">
            <v>0</v>
          </cell>
          <cell r="J40">
            <v>0</v>
          </cell>
          <cell r="K40">
            <v>666651</v>
          </cell>
          <cell r="L40">
            <v>0</v>
          </cell>
          <cell r="M40">
            <v>0</v>
          </cell>
          <cell r="N40">
            <v>666651</v>
          </cell>
          <cell r="O40">
            <v>0</v>
          </cell>
          <cell r="P40">
            <v>0</v>
          </cell>
        </row>
        <row r="41">
          <cell r="E41">
            <v>322059</v>
          </cell>
          <cell r="F41">
            <v>0</v>
          </cell>
          <cell r="G41">
            <v>0</v>
          </cell>
          <cell r="H41">
            <v>349829</v>
          </cell>
          <cell r="I41">
            <v>0</v>
          </cell>
          <cell r="J41">
            <v>0</v>
          </cell>
          <cell r="K41">
            <v>352853</v>
          </cell>
          <cell r="L41">
            <v>0</v>
          </cell>
          <cell r="M41">
            <v>0</v>
          </cell>
          <cell r="N41">
            <v>352853</v>
          </cell>
          <cell r="O41">
            <v>0</v>
          </cell>
          <cell r="P41">
            <v>0</v>
          </cell>
        </row>
        <row r="43">
          <cell r="I43">
            <v>0</v>
          </cell>
          <cell r="J43">
            <v>0</v>
          </cell>
        </row>
        <row r="45">
          <cell r="E45">
            <v>308952</v>
          </cell>
          <cell r="F45">
            <v>0</v>
          </cell>
          <cell r="G45">
            <v>0</v>
          </cell>
          <cell r="H45">
            <v>351370</v>
          </cell>
          <cell r="I45">
            <v>0</v>
          </cell>
          <cell r="J45">
            <v>0</v>
          </cell>
          <cell r="K45">
            <v>363436</v>
          </cell>
          <cell r="L45">
            <v>0</v>
          </cell>
          <cell r="M45">
            <v>0</v>
          </cell>
          <cell r="N45">
            <v>363436</v>
          </cell>
          <cell r="O45">
            <v>0</v>
          </cell>
          <cell r="P45">
            <v>0</v>
          </cell>
        </row>
        <row r="46">
          <cell r="E46">
            <v>186198</v>
          </cell>
          <cell r="F46">
            <v>0</v>
          </cell>
          <cell r="G46">
            <v>0</v>
          </cell>
          <cell r="H46">
            <v>162287</v>
          </cell>
          <cell r="I46">
            <v>0</v>
          </cell>
          <cell r="J46">
            <v>0</v>
          </cell>
          <cell r="K46">
            <v>153937</v>
          </cell>
          <cell r="L46">
            <v>0</v>
          </cell>
          <cell r="M46">
            <v>0</v>
          </cell>
          <cell r="N46">
            <v>153937</v>
          </cell>
          <cell r="O46">
            <v>0</v>
          </cell>
          <cell r="P46">
            <v>0</v>
          </cell>
        </row>
        <row r="47">
          <cell r="E47">
            <v>236830</v>
          </cell>
          <cell r="F47">
            <v>0</v>
          </cell>
          <cell r="G47">
            <v>0</v>
          </cell>
          <cell r="H47">
            <v>172392.58000000002</v>
          </cell>
          <cell r="I47">
            <v>0</v>
          </cell>
          <cell r="J47">
            <v>0</v>
          </cell>
          <cell r="K47">
            <v>220363</v>
          </cell>
          <cell r="L47">
            <v>0</v>
          </cell>
          <cell r="M47">
            <v>0</v>
          </cell>
          <cell r="N47">
            <v>212764.27000000002</v>
          </cell>
          <cell r="O47">
            <v>0</v>
          </cell>
          <cell r="P47">
            <v>0</v>
          </cell>
        </row>
        <row r="48">
          <cell r="I48">
            <v>0</v>
          </cell>
          <cell r="J48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0</v>
          </cell>
        </row>
        <row r="55">
          <cell r="J55">
            <v>0</v>
          </cell>
        </row>
        <row r="59">
          <cell r="E59">
            <v>230463</v>
          </cell>
          <cell r="F59">
            <v>0</v>
          </cell>
          <cell r="G59">
            <v>0</v>
          </cell>
          <cell r="H59">
            <v>306157.25</v>
          </cell>
          <cell r="I59">
            <v>0</v>
          </cell>
          <cell r="J59">
            <v>0</v>
          </cell>
          <cell r="K59">
            <v>295065</v>
          </cell>
          <cell r="L59">
            <v>0</v>
          </cell>
          <cell r="M59">
            <v>0</v>
          </cell>
          <cell r="N59">
            <v>304280.68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17829</v>
          </cell>
          <cell r="J60">
            <v>0</v>
          </cell>
          <cell r="K60">
            <v>5495</v>
          </cell>
          <cell r="L60">
            <v>5155</v>
          </cell>
          <cell r="M60">
            <v>0</v>
          </cell>
          <cell r="N60">
            <v>5495</v>
          </cell>
          <cell r="O60">
            <v>3748.8</v>
          </cell>
          <cell r="P60">
            <v>0</v>
          </cell>
        </row>
        <row r="61">
          <cell r="H61">
            <v>0</v>
          </cell>
          <cell r="I61">
            <v>17829</v>
          </cell>
          <cell r="J61">
            <v>0</v>
          </cell>
        </row>
        <row r="72">
          <cell r="H72">
            <v>0</v>
          </cell>
          <cell r="I72">
            <v>0</v>
          </cell>
          <cell r="J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>
        <row r="4">
          <cell r="E4">
            <v>303</v>
          </cell>
          <cell r="F4">
            <v>0</v>
          </cell>
          <cell r="G4">
            <v>0</v>
          </cell>
          <cell r="H4">
            <v>508.3</v>
          </cell>
          <cell r="I4">
            <v>0</v>
          </cell>
          <cell r="J4">
            <v>0</v>
          </cell>
          <cell r="K4">
            <v>1000</v>
          </cell>
          <cell r="L4">
            <v>0</v>
          </cell>
          <cell r="M4">
            <v>0</v>
          </cell>
          <cell r="N4">
            <v>979.4</v>
          </cell>
          <cell r="O4">
            <v>0</v>
          </cell>
          <cell r="P4">
            <v>0</v>
          </cell>
        </row>
        <row r="8">
          <cell r="E8">
            <v>39272.83</v>
          </cell>
          <cell r="F8">
            <v>0</v>
          </cell>
          <cell r="G8">
            <v>0</v>
          </cell>
          <cell r="H8">
            <v>52986.779999999992</v>
          </cell>
          <cell r="I8">
            <v>0</v>
          </cell>
          <cell r="J8">
            <v>0</v>
          </cell>
          <cell r="K8">
            <v>63180</v>
          </cell>
          <cell r="L8">
            <v>8000</v>
          </cell>
          <cell r="M8">
            <v>0</v>
          </cell>
          <cell r="N8">
            <v>56234.87</v>
          </cell>
          <cell r="O8">
            <v>7105.2</v>
          </cell>
          <cell r="P8">
            <v>0</v>
          </cell>
        </row>
        <row r="9">
          <cell r="H9">
            <v>36341.75</v>
          </cell>
          <cell r="I9">
            <v>0</v>
          </cell>
          <cell r="J9">
            <v>0</v>
          </cell>
        </row>
        <row r="23">
          <cell r="H23">
            <v>0</v>
          </cell>
          <cell r="I23">
            <v>0</v>
          </cell>
          <cell r="J23">
            <v>0</v>
          </cell>
        </row>
        <row r="24">
          <cell r="E24">
            <v>44520.7</v>
          </cell>
          <cell r="F24">
            <v>0</v>
          </cell>
          <cell r="G24">
            <v>0</v>
          </cell>
          <cell r="H24">
            <v>48684.75</v>
          </cell>
          <cell r="I24">
            <v>0</v>
          </cell>
          <cell r="J24">
            <v>0</v>
          </cell>
          <cell r="K24">
            <v>55030</v>
          </cell>
          <cell r="L24">
            <v>0</v>
          </cell>
          <cell r="M24">
            <v>0</v>
          </cell>
          <cell r="N24">
            <v>24758.43</v>
          </cell>
          <cell r="O24">
            <v>0</v>
          </cell>
          <cell r="P24">
            <v>0</v>
          </cell>
        </row>
        <row r="30">
          <cell r="E30">
            <v>18231.190000000002</v>
          </cell>
          <cell r="F30">
            <v>0</v>
          </cell>
          <cell r="G30">
            <v>0</v>
          </cell>
          <cell r="H30">
            <v>19581.62</v>
          </cell>
          <cell r="I30">
            <v>0</v>
          </cell>
          <cell r="J30">
            <v>0</v>
          </cell>
          <cell r="K30">
            <v>16700</v>
          </cell>
          <cell r="L30">
            <v>0</v>
          </cell>
          <cell r="M30">
            <v>0</v>
          </cell>
          <cell r="N30">
            <v>15737.240000000002</v>
          </cell>
          <cell r="O30">
            <v>0</v>
          </cell>
          <cell r="P30">
            <v>0</v>
          </cell>
        </row>
        <row r="36">
          <cell r="E36">
            <v>159438</v>
          </cell>
          <cell r="F36">
            <v>0</v>
          </cell>
          <cell r="G36">
            <v>0</v>
          </cell>
          <cell r="H36">
            <v>118297.42</v>
          </cell>
          <cell r="I36">
            <v>0</v>
          </cell>
          <cell r="J36">
            <v>0</v>
          </cell>
          <cell r="K36">
            <v>86480</v>
          </cell>
          <cell r="L36">
            <v>0</v>
          </cell>
          <cell r="M36">
            <v>0</v>
          </cell>
          <cell r="N36">
            <v>85046.069999999992</v>
          </cell>
          <cell r="O36">
            <v>0</v>
          </cell>
          <cell r="P36">
            <v>0</v>
          </cell>
        </row>
        <row r="44">
          <cell r="I44">
            <v>0</v>
          </cell>
          <cell r="J44">
            <v>0</v>
          </cell>
        </row>
        <row r="48">
          <cell r="E48">
            <v>1150</v>
          </cell>
          <cell r="F48">
            <v>0</v>
          </cell>
          <cell r="G48">
            <v>0</v>
          </cell>
          <cell r="H48">
            <v>9663.25</v>
          </cell>
          <cell r="I48">
            <v>0</v>
          </cell>
          <cell r="J48">
            <v>0</v>
          </cell>
          <cell r="K48">
            <v>4950</v>
          </cell>
          <cell r="L48">
            <v>3890</v>
          </cell>
          <cell r="M48">
            <v>0</v>
          </cell>
          <cell r="N48">
            <v>938.86</v>
          </cell>
          <cell r="O48">
            <v>3882.96</v>
          </cell>
          <cell r="P48">
            <v>0</v>
          </cell>
        </row>
        <row r="54">
          <cell r="E54">
            <v>563</v>
          </cell>
          <cell r="F54">
            <v>0</v>
          </cell>
          <cell r="G54">
            <v>0</v>
          </cell>
          <cell r="H54">
            <v>1019.93</v>
          </cell>
          <cell r="I54">
            <v>0</v>
          </cell>
          <cell r="J54">
            <v>0</v>
          </cell>
          <cell r="K54">
            <v>1140</v>
          </cell>
          <cell r="L54">
            <v>0</v>
          </cell>
          <cell r="M54">
            <v>0</v>
          </cell>
          <cell r="N54">
            <v>802.52</v>
          </cell>
          <cell r="O54">
            <v>0</v>
          </cell>
          <cell r="P54">
            <v>0</v>
          </cell>
        </row>
        <row r="57">
          <cell r="H57">
            <v>0</v>
          </cell>
          <cell r="I57">
            <v>0</v>
          </cell>
          <cell r="J57">
            <v>0</v>
          </cell>
        </row>
        <row r="59">
          <cell r="E59">
            <v>45000</v>
          </cell>
          <cell r="F59">
            <v>0</v>
          </cell>
          <cell r="G59">
            <v>0</v>
          </cell>
          <cell r="H59">
            <v>45000</v>
          </cell>
          <cell r="I59">
            <v>0</v>
          </cell>
          <cell r="J59">
            <v>0</v>
          </cell>
          <cell r="K59">
            <v>66700</v>
          </cell>
          <cell r="L59">
            <v>0</v>
          </cell>
          <cell r="M59">
            <v>0</v>
          </cell>
          <cell r="N59">
            <v>66500</v>
          </cell>
          <cell r="O59">
            <v>0</v>
          </cell>
          <cell r="P59">
            <v>0</v>
          </cell>
        </row>
      </sheetData>
      <sheetData sheetId="10">
        <row r="4">
          <cell r="E4">
            <v>2902</v>
          </cell>
          <cell r="F4">
            <v>0</v>
          </cell>
          <cell r="G4">
            <v>0</v>
          </cell>
          <cell r="H4">
            <v>3906.37</v>
          </cell>
          <cell r="I4">
            <v>0</v>
          </cell>
          <cell r="J4">
            <v>0</v>
          </cell>
          <cell r="K4">
            <v>8184</v>
          </cell>
          <cell r="L4">
            <v>0</v>
          </cell>
          <cell r="M4">
            <v>0</v>
          </cell>
          <cell r="N4">
            <v>5726.35</v>
          </cell>
          <cell r="O4">
            <v>0</v>
          </cell>
          <cell r="P4">
            <v>0</v>
          </cell>
        </row>
        <row r="16">
          <cell r="E16">
            <v>109737.09</v>
          </cell>
          <cell r="F16">
            <v>0</v>
          </cell>
          <cell r="G16">
            <v>0</v>
          </cell>
          <cell r="H16">
            <v>114592.2</v>
          </cell>
          <cell r="I16">
            <v>0</v>
          </cell>
          <cell r="J16">
            <v>0</v>
          </cell>
          <cell r="K16">
            <v>119500</v>
          </cell>
          <cell r="L16">
            <v>4940</v>
          </cell>
          <cell r="M16">
            <v>0</v>
          </cell>
          <cell r="N16">
            <v>119269.6</v>
          </cell>
          <cell r="O16">
            <v>4900</v>
          </cell>
          <cell r="P16">
            <v>0</v>
          </cell>
        </row>
        <row r="23">
          <cell r="E23">
            <v>2298.3199999999997</v>
          </cell>
          <cell r="F23">
            <v>0</v>
          </cell>
          <cell r="G23">
            <v>0</v>
          </cell>
          <cell r="H23">
            <v>3510.24</v>
          </cell>
          <cell r="I23">
            <v>0</v>
          </cell>
          <cell r="J23">
            <v>0</v>
          </cell>
          <cell r="K23">
            <v>3850</v>
          </cell>
          <cell r="L23">
            <v>0</v>
          </cell>
          <cell r="M23">
            <v>0</v>
          </cell>
          <cell r="N23">
            <v>-102.92</v>
          </cell>
          <cell r="O23">
            <v>0</v>
          </cell>
          <cell r="P23">
            <v>0</v>
          </cell>
        </row>
        <row r="24">
          <cell r="H24">
            <v>3038.41</v>
          </cell>
          <cell r="I24">
            <v>0</v>
          </cell>
          <cell r="J24">
            <v>0</v>
          </cell>
        </row>
        <row r="30">
          <cell r="H30">
            <v>0</v>
          </cell>
          <cell r="I30">
            <v>0</v>
          </cell>
          <cell r="J30">
            <v>0</v>
          </cell>
        </row>
        <row r="33">
          <cell r="E33">
            <v>306552.12999999995</v>
          </cell>
          <cell r="F33">
            <v>65088</v>
          </cell>
          <cell r="G33">
            <v>0</v>
          </cell>
          <cell r="H33">
            <v>352462.41000000003</v>
          </cell>
          <cell r="I33">
            <v>7794.62</v>
          </cell>
          <cell r="J33">
            <v>0</v>
          </cell>
          <cell r="K33">
            <v>397762</v>
          </cell>
          <cell r="L33">
            <v>3500</v>
          </cell>
          <cell r="M33">
            <v>0</v>
          </cell>
          <cell r="N33">
            <v>392172.15</v>
          </cell>
          <cell r="O33">
            <v>2048</v>
          </cell>
          <cell r="P33">
            <v>0</v>
          </cell>
        </row>
        <row r="43">
          <cell r="H43">
            <v>4950.6000000000004</v>
          </cell>
          <cell r="I43">
            <v>0</v>
          </cell>
          <cell r="J43">
            <v>0</v>
          </cell>
        </row>
        <row r="97">
          <cell r="E97">
            <v>11867.85</v>
          </cell>
          <cell r="F97">
            <v>0</v>
          </cell>
          <cell r="G97">
            <v>0</v>
          </cell>
          <cell r="H97">
            <v>14939.69</v>
          </cell>
          <cell r="I97">
            <v>0</v>
          </cell>
          <cell r="J97">
            <v>0</v>
          </cell>
          <cell r="K97">
            <v>14300</v>
          </cell>
          <cell r="L97">
            <v>0</v>
          </cell>
          <cell r="M97">
            <v>0</v>
          </cell>
          <cell r="N97">
            <v>11882.010000000002</v>
          </cell>
          <cell r="O97">
            <v>0</v>
          </cell>
          <cell r="P97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3916.12</v>
          </cell>
          <cell r="I110">
            <v>0</v>
          </cell>
          <cell r="J110">
            <v>0</v>
          </cell>
          <cell r="K110">
            <v>2000</v>
          </cell>
          <cell r="L110">
            <v>0</v>
          </cell>
          <cell r="M110">
            <v>0</v>
          </cell>
          <cell r="N110">
            <v>1432</v>
          </cell>
          <cell r="O110">
            <v>0</v>
          </cell>
          <cell r="P110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1800</v>
          </cell>
          <cell r="L113">
            <v>0</v>
          </cell>
          <cell r="M113">
            <v>0</v>
          </cell>
          <cell r="N113">
            <v>1790</v>
          </cell>
          <cell r="O113">
            <v>0</v>
          </cell>
          <cell r="P113">
            <v>0</v>
          </cell>
        </row>
      </sheetData>
      <sheetData sheetId="11">
        <row r="5">
          <cell r="E5">
            <v>118742.86</v>
          </cell>
          <cell r="F5">
            <v>0</v>
          </cell>
          <cell r="G5">
            <v>0</v>
          </cell>
          <cell r="H5">
            <v>118014.66</v>
          </cell>
          <cell r="I5">
            <v>0</v>
          </cell>
          <cell r="J5">
            <v>0</v>
          </cell>
          <cell r="K5">
            <v>127225</v>
          </cell>
          <cell r="L5">
            <v>574</v>
          </cell>
          <cell r="M5">
            <v>0</v>
          </cell>
          <cell r="N5">
            <v>111009.1</v>
          </cell>
          <cell r="O5">
            <v>0</v>
          </cell>
          <cell r="P5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450</v>
          </cell>
          <cell r="I18">
            <v>0</v>
          </cell>
          <cell r="J18">
            <v>0</v>
          </cell>
          <cell r="K18">
            <v>1000</v>
          </cell>
          <cell r="L18">
            <v>0</v>
          </cell>
          <cell r="M18">
            <v>0</v>
          </cell>
          <cell r="N18">
            <v>360</v>
          </cell>
          <cell r="O18">
            <v>0</v>
          </cell>
          <cell r="P18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0">
          <cell r="E20">
            <v>2924</v>
          </cell>
          <cell r="F20">
            <v>1204739</v>
          </cell>
          <cell r="G20">
            <v>0</v>
          </cell>
          <cell r="H20">
            <v>141318.93000000002</v>
          </cell>
          <cell r="I20">
            <v>233579.08000000002</v>
          </cell>
          <cell r="J20">
            <v>400000</v>
          </cell>
          <cell r="K20">
            <v>5923</v>
          </cell>
          <cell r="L20">
            <v>773859</v>
          </cell>
          <cell r="M20">
            <v>0</v>
          </cell>
          <cell r="N20">
            <v>3963.4400000000005</v>
          </cell>
          <cell r="O20">
            <v>763082.75</v>
          </cell>
          <cell r="P20">
            <v>0</v>
          </cell>
        </row>
        <row r="21">
          <cell r="H21">
            <v>6629.17</v>
          </cell>
          <cell r="I21">
            <v>0</v>
          </cell>
          <cell r="J21">
            <v>0</v>
          </cell>
        </row>
        <row r="36">
          <cell r="E36">
            <v>3122</v>
          </cell>
          <cell r="F36">
            <v>0</v>
          </cell>
          <cell r="G36">
            <v>0</v>
          </cell>
          <cell r="H36">
            <v>595.82000000000005</v>
          </cell>
          <cell r="I36">
            <v>0</v>
          </cell>
          <cell r="J36">
            <v>0</v>
          </cell>
          <cell r="K36">
            <v>1550</v>
          </cell>
          <cell r="L36">
            <v>0</v>
          </cell>
          <cell r="M36">
            <v>0</v>
          </cell>
          <cell r="N36">
            <v>1076.28</v>
          </cell>
          <cell r="O36">
            <v>0</v>
          </cell>
          <cell r="P36">
            <v>0</v>
          </cell>
        </row>
        <row r="40">
          <cell r="E40">
            <v>5000</v>
          </cell>
          <cell r="F40">
            <v>0</v>
          </cell>
          <cell r="G40">
            <v>0</v>
          </cell>
          <cell r="H40">
            <v>7085</v>
          </cell>
          <cell r="I40">
            <v>0</v>
          </cell>
          <cell r="J40">
            <v>0</v>
          </cell>
          <cell r="K40">
            <v>7900</v>
          </cell>
          <cell r="L40">
            <v>0</v>
          </cell>
          <cell r="M40">
            <v>0</v>
          </cell>
          <cell r="N40">
            <v>3100.2</v>
          </cell>
          <cell r="O40">
            <v>0</v>
          </cell>
          <cell r="P40">
            <v>0</v>
          </cell>
        </row>
        <row r="43">
          <cell r="E43">
            <v>5054</v>
          </cell>
          <cell r="F43">
            <v>8986</v>
          </cell>
          <cell r="G43">
            <v>0</v>
          </cell>
          <cell r="H43">
            <v>6719.5999999999995</v>
          </cell>
          <cell r="I43">
            <v>22650.880000000001</v>
          </cell>
          <cell r="J43">
            <v>0</v>
          </cell>
          <cell r="K43">
            <v>8860</v>
          </cell>
          <cell r="L43">
            <v>92679</v>
          </cell>
          <cell r="M43">
            <v>0</v>
          </cell>
          <cell r="N43">
            <v>8122.5999999999995</v>
          </cell>
          <cell r="O43">
            <v>16356.869999999999</v>
          </cell>
          <cell r="P43">
            <v>0</v>
          </cell>
        </row>
        <row r="46">
          <cell r="H46">
            <v>0</v>
          </cell>
          <cell r="I46">
            <v>0</v>
          </cell>
          <cell r="J46">
            <v>0</v>
          </cell>
        </row>
        <row r="49">
          <cell r="H49">
            <v>0</v>
          </cell>
          <cell r="I49">
            <v>0</v>
          </cell>
          <cell r="J49">
            <v>0</v>
          </cell>
        </row>
        <row r="53">
          <cell r="E53">
            <v>74</v>
          </cell>
          <cell r="F53">
            <v>0</v>
          </cell>
          <cell r="G53">
            <v>0</v>
          </cell>
          <cell r="H53">
            <v>596.64</v>
          </cell>
          <cell r="I53">
            <v>0</v>
          </cell>
          <cell r="J53">
            <v>0</v>
          </cell>
          <cell r="K53">
            <v>600</v>
          </cell>
          <cell r="L53">
            <v>0</v>
          </cell>
          <cell r="M53">
            <v>0</v>
          </cell>
          <cell r="N53">
            <v>507.26</v>
          </cell>
          <cell r="O53">
            <v>0</v>
          </cell>
          <cell r="P53">
            <v>0</v>
          </cell>
        </row>
        <row r="55">
          <cell r="E55">
            <v>20477</v>
          </cell>
          <cell r="F55">
            <v>0</v>
          </cell>
          <cell r="G55">
            <v>0</v>
          </cell>
          <cell r="H55">
            <v>26178.04</v>
          </cell>
          <cell r="I55">
            <v>0</v>
          </cell>
          <cell r="J55">
            <v>0</v>
          </cell>
          <cell r="K55">
            <v>26200</v>
          </cell>
          <cell r="L55">
            <v>0</v>
          </cell>
          <cell r="M55">
            <v>0</v>
          </cell>
          <cell r="N55">
            <v>19554.25</v>
          </cell>
          <cell r="O55">
            <v>0</v>
          </cell>
          <cell r="P55">
            <v>0</v>
          </cell>
        </row>
        <row r="59">
          <cell r="E59">
            <v>26759.51</v>
          </cell>
          <cell r="F59">
            <v>0</v>
          </cell>
          <cell r="G59">
            <v>0</v>
          </cell>
          <cell r="H59">
            <v>11873.019999999999</v>
          </cell>
          <cell r="I59">
            <v>0</v>
          </cell>
          <cell r="J59">
            <v>0</v>
          </cell>
          <cell r="K59">
            <v>15670</v>
          </cell>
          <cell r="L59">
            <v>8000</v>
          </cell>
          <cell r="M59">
            <v>0</v>
          </cell>
          <cell r="N59">
            <v>15527.53</v>
          </cell>
          <cell r="O59">
            <v>8000</v>
          </cell>
          <cell r="P59">
            <v>0</v>
          </cell>
        </row>
        <row r="61">
          <cell r="H61">
            <v>1020.03</v>
          </cell>
          <cell r="I61">
            <v>0</v>
          </cell>
          <cell r="J61">
            <v>0</v>
          </cell>
        </row>
        <row r="63">
          <cell r="H63">
            <v>0</v>
          </cell>
          <cell r="I63">
            <v>0</v>
          </cell>
          <cell r="J63">
            <v>0</v>
          </cell>
        </row>
        <row r="71">
          <cell r="H71">
            <v>646.29999999999995</v>
          </cell>
          <cell r="I71">
            <v>0</v>
          </cell>
          <cell r="J71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5426</v>
          </cell>
          <cell r="M79">
            <v>0</v>
          </cell>
          <cell r="N79">
            <v>0</v>
          </cell>
          <cell r="O79">
            <v>5426</v>
          </cell>
          <cell r="P79">
            <v>0</v>
          </cell>
        </row>
      </sheetData>
      <sheetData sheetId="12"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E8">
            <v>926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16393</v>
          </cell>
          <cell r="M11">
            <v>0</v>
          </cell>
          <cell r="N11">
            <v>0</v>
          </cell>
          <cell r="O11">
            <v>15981</v>
          </cell>
          <cell r="P11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</row>
        <row r="19">
          <cell r="E19">
            <v>6488</v>
          </cell>
          <cell r="F19">
            <v>0</v>
          </cell>
          <cell r="G19">
            <v>0</v>
          </cell>
          <cell r="H19">
            <v>8207.16</v>
          </cell>
          <cell r="I19">
            <v>0</v>
          </cell>
          <cell r="J19">
            <v>0</v>
          </cell>
          <cell r="K19">
            <v>8639</v>
          </cell>
          <cell r="L19">
            <v>0</v>
          </cell>
          <cell r="M19">
            <v>0</v>
          </cell>
          <cell r="N19">
            <v>7752.56</v>
          </cell>
          <cell r="O19">
            <v>0</v>
          </cell>
          <cell r="P19">
            <v>0</v>
          </cell>
        </row>
        <row r="20">
          <cell r="H20">
            <v>8207.16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H22">
            <v>0</v>
          </cell>
          <cell r="I22">
            <v>0</v>
          </cell>
          <cell r="J22">
            <v>0</v>
          </cell>
        </row>
        <row r="24">
          <cell r="H24">
            <v>0</v>
          </cell>
          <cell r="I24">
            <v>1389959.75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9">
          <cell r="E29">
            <v>0</v>
          </cell>
          <cell r="F29">
            <v>62492</v>
          </cell>
          <cell r="G29">
            <v>0</v>
          </cell>
          <cell r="H29">
            <v>0</v>
          </cell>
          <cell r="I29">
            <v>1389959.75</v>
          </cell>
          <cell r="J29">
            <v>0</v>
          </cell>
          <cell r="K29">
            <v>53204</v>
          </cell>
          <cell r="L29">
            <v>1620684</v>
          </cell>
          <cell r="M29">
            <v>0</v>
          </cell>
          <cell r="N29">
            <v>2296.9899999999998</v>
          </cell>
          <cell r="O29">
            <v>1449123.2999999998</v>
          </cell>
          <cell r="P29">
            <v>0</v>
          </cell>
        </row>
        <row r="39">
          <cell r="H39">
            <v>0</v>
          </cell>
          <cell r="I39">
            <v>5860.98</v>
          </cell>
          <cell r="J39">
            <v>0</v>
          </cell>
        </row>
        <row r="42">
          <cell r="H42">
            <v>0</v>
          </cell>
          <cell r="I42">
            <v>0</v>
          </cell>
          <cell r="J42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H55">
            <v>0</v>
          </cell>
          <cell r="I55">
            <v>0</v>
          </cell>
          <cell r="J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1">
          <cell r="E61">
            <v>10727.279999999999</v>
          </cell>
          <cell r="F61">
            <v>0</v>
          </cell>
          <cell r="G61">
            <v>0</v>
          </cell>
          <cell r="H61">
            <v>13800.679999999998</v>
          </cell>
          <cell r="I61">
            <v>0</v>
          </cell>
          <cell r="J61">
            <v>0</v>
          </cell>
          <cell r="K61">
            <v>16239</v>
          </cell>
          <cell r="L61">
            <v>0</v>
          </cell>
          <cell r="M61">
            <v>0</v>
          </cell>
          <cell r="N61">
            <v>13236.53</v>
          </cell>
          <cell r="O61">
            <v>0</v>
          </cell>
          <cell r="P61">
            <v>0</v>
          </cell>
        </row>
        <row r="72">
          <cell r="E72">
            <v>22709</v>
          </cell>
          <cell r="F72">
            <v>0</v>
          </cell>
          <cell r="G72">
            <v>0</v>
          </cell>
          <cell r="H72">
            <v>23234.65</v>
          </cell>
          <cell r="I72">
            <v>0</v>
          </cell>
          <cell r="J72">
            <v>0</v>
          </cell>
          <cell r="K72">
            <v>24080</v>
          </cell>
          <cell r="L72">
            <v>0</v>
          </cell>
          <cell r="M72">
            <v>0</v>
          </cell>
          <cell r="N72">
            <v>22668.19</v>
          </cell>
          <cell r="O72">
            <v>0</v>
          </cell>
          <cell r="P72">
            <v>0</v>
          </cell>
        </row>
        <row r="76">
          <cell r="H76">
            <v>0</v>
          </cell>
          <cell r="I76">
            <v>0</v>
          </cell>
          <cell r="J76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6">
          <cell r="E96">
            <v>539893</v>
          </cell>
          <cell r="F96">
            <v>0</v>
          </cell>
          <cell r="G96">
            <v>0</v>
          </cell>
          <cell r="H96">
            <v>532877.38</v>
          </cell>
          <cell r="I96">
            <v>0</v>
          </cell>
          <cell r="J96">
            <v>0</v>
          </cell>
          <cell r="K96">
            <v>539139</v>
          </cell>
          <cell r="L96">
            <v>0</v>
          </cell>
          <cell r="M96">
            <v>0</v>
          </cell>
          <cell r="N96">
            <v>539138.72</v>
          </cell>
          <cell r="O96">
            <v>0</v>
          </cell>
          <cell r="P96">
            <v>0</v>
          </cell>
        </row>
      </sheetData>
      <sheetData sheetId="13">
        <row r="18">
          <cell r="H18">
            <v>57889.93</v>
          </cell>
          <cell r="I18">
            <v>0</v>
          </cell>
          <cell r="J18">
            <v>0</v>
          </cell>
        </row>
        <row r="22">
          <cell r="E22">
            <v>314017.08</v>
          </cell>
          <cell r="F22">
            <v>0</v>
          </cell>
          <cell r="G22">
            <v>107106.29000000001</v>
          </cell>
          <cell r="H22">
            <v>305017.27</v>
          </cell>
          <cell r="I22">
            <v>0</v>
          </cell>
          <cell r="J22">
            <v>89147.88</v>
          </cell>
          <cell r="K22">
            <v>342250</v>
          </cell>
          <cell r="L22">
            <v>0</v>
          </cell>
          <cell r="M22">
            <v>69983</v>
          </cell>
          <cell r="N22">
            <v>295471.46000000002</v>
          </cell>
          <cell r="O22">
            <v>0</v>
          </cell>
          <cell r="P22">
            <v>69613.2</v>
          </cell>
        </row>
      </sheetData>
      <sheetData sheetId="14">
        <row r="4">
          <cell r="E4">
            <v>1082766</v>
          </cell>
          <cell r="F4">
            <v>0</v>
          </cell>
          <cell r="G4">
            <v>0</v>
          </cell>
          <cell r="H4">
            <v>1213529.68</v>
          </cell>
          <cell r="I4">
            <v>0</v>
          </cell>
          <cell r="J4">
            <v>0</v>
          </cell>
          <cell r="K4">
            <v>1204659.8900000001</v>
          </cell>
          <cell r="L4">
            <v>0</v>
          </cell>
          <cell r="M4">
            <v>0</v>
          </cell>
          <cell r="N4">
            <v>1204137.1900000002</v>
          </cell>
          <cell r="O4">
            <v>0</v>
          </cell>
          <cell r="P4">
            <v>0</v>
          </cell>
        </row>
        <row r="88">
          <cell r="E88">
            <v>413120</v>
          </cell>
          <cell r="F88">
            <v>8076</v>
          </cell>
          <cell r="G88">
            <v>0</v>
          </cell>
          <cell r="H88">
            <v>108098.96</v>
          </cell>
          <cell r="I88">
            <v>4850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58657</v>
          </cell>
          <cell r="L89">
            <v>0</v>
          </cell>
          <cell r="M89">
            <v>163017</v>
          </cell>
          <cell r="N89">
            <v>58519.77</v>
          </cell>
          <cell r="O89">
            <v>0</v>
          </cell>
          <cell r="P89">
            <v>156079.51</v>
          </cell>
        </row>
        <row r="91">
          <cell r="H91">
            <v>1326478.6399999999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tabSelected="1" zoomScale="80" zoomScaleNormal="80" workbookViewId="0">
      <pane xSplit="1" ySplit="2" topLeftCell="B28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5.75" x14ac:dyDescent="0.25"/>
  <cols>
    <col min="1" max="1" width="67.85546875" style="410" customWidth="1"/>
    <col min="2" max="2" width="25.7109375" style="417" customWidth="1"/>
    <col min="3" max="3" width="25.5703125" style="417" customWidth="1"/>
    <col min="4" max="4" width="25.7109375" style="417" customWidth="1"/>
    <col min="5" max="5" width="26.140625" style="417" customWidth="1"/>
    <col min="6" max="6" width="14" style="576" bestFit="1" customWidth="1"/>
    <col min="7" max="8" width="9.140625" style="44"/>
    <col min="9" max="9" width="12.42578125" style="44" bestFit="1" customWidth="1"/>
    <col min="10" max="10" width="9.140625" style="44"/>
    <col min="11" max="11" width="12.42578125" style="44" bestFit="1" customWidth="1"/>
    <col min="12" max="12" width="9.140625" style="44"/>
    <col min="13" max="13" width="12.42578125" style="44" bestFit="1" customWidth="1"/>
    <col min="14" max="16384" width="9.140625" style="44"/>
  </cols>
  <sheetData>
    <row r="1" spans="1:6" ht="66" customHeight="1" thickBot="1" x14ac:dyDescent="0.45">
      <c r="A1" s="770" t="s">
        <v>694</v>
      </c>
      <c r="B1" s="770"/>
      <c r="C1" s="770"/>
      <c r="D1" s="770"/>
      <c r="E1" s="770"/>
      <c r="F1" s="770"/>
    </row>
    <row r="2" spans="1:6" ht="60" customHeight="1" thickBot="1" x14ac:dyDescent="0.35">
      <c r="A2" s="578" t="s">
        <v>414</v>
      </c>
      <c r="B2" s="579" t="s">
        <v>426</v>
      </c>
      <c r="C2" s="579" t="s">
        <v>459</v>
      </c>
      <c r="D2" s="580" t="s">
        <v>477</v>
      </c>
      <c r="E2" s="708" t="s">
        <v>494</v>
      </c>
      <c r="F2" s="581" t="s">
        <v>635</v>
      </c>
    </row>
    <row r="3" spans="1:6" ht="18.75" thickBot="1" x14ac:dyDescent="0.3">
      <c r="A3" s="511" t="s">
        <v>416</v>
      </c>
      <c r="B3" s="512">
        <f>B4+B15</f>
        <v>11639874.130000003</v>
      </c>
      <c r="C3" s="512">
        <f>C4+C15</f>
        <v>11999563.609999999</v>
      </c>
      <c r="D3" s="512">
        <f>D4+D15</f>
        <v>12572182</v>
      </c>
      <c r="E3" s="709">
        <f>E4+E15</f>
        <v>12528272.26</v>
      </c>
      <c r="F3" s="583">
        <f>E3/D3</f>
        <v>0.99650738909124925</v>
      </c>
    </row>
    <row r="4" spans="1:6" ht="18" x14ac:dyDescent="0.25">
      <c r="A4" s="507" t="s">
        <v>5</v>
      </c>
      <c r="B4" s="508">
        <f t="shared" ref="B4:E4" si="0">B5+B7+B9</f>
        <v>6679707.5300000003</v>
      </c>
      <c r="C4" s="509">
        <f t="shared" si="0"/>
        <v>7138483.3599999994</v>
      </c>
      <c r="D4" s="510">
        <f t="shared" si="0"/>
        <v>7620000</v>
      </c>
      <c r="E4" s="710">
        <f t="shared" si="0"/>
        <v>7641097.7999999998</v>
      </c>
      <c r="F4" s="585">
        <f t="shared" ref="F4:F63" si="1">E4/D4</f>
        <v>1.0027687401574803</v>
      </c>
    </row>
    <row r="5" spans="1:6" x14ac:dyDescent="0.25">
      <c r="A5" s="394" t="s">
        <v>6</v>
      </c>
      <c r="B5" s="329">
        <f t="shared" ref="B5:E5" si="2">SUM(B6)</f>
        <v>5060845.3499999996</v>
      </c>
      <c r="C5" s="329">
        <f t="shared" si="2"/>
        <v>5415707.25</v>
      </c>
      <c r="D5" s="441">
        <f t="shared" si="2"/>
        <v>5936000</v>
      </c>
      <c r="E5" s="711">
        <f t="shared" si="2"/>
        <v>6017924.0599999996</v>
      </c>
      <c r="F5" s="577">
        <f t="shared" si="1"/>
        <v>1.013801223045822</v>
      </c>
    </row>
    <row r="6" spans="1:6" x14ac:dyDescent="0.25">
      <c r="A6" s="395" t="s">
        <v>7</v>
      </c>
      <c r="B6" s="396">
        <v>5060845.3499999996</v>
      </c>
      <c r="C6" s="436">
        <v>5415707.25</v>
      </c>
      <c r="D6" s="444">
        <v>5936000</v>
      </c>
      <c r="E6" s="712">
        <v>6017924.0599999996</v>
      </c>
      <c r="F6" s="582">
        <f t="shared" si="1"/>
        <v>1.013801223045822</v>
      </c>
    </row>
    <row r="7" spans="1:6" x14ac:dyDescent="0.25">
      <c r="A7" s="397" t="s">
        <v>8</v>
      </c>
      <c r="B7" s="329">
        <f t="shared" ref="B7:E7" si="3">SUM(B8)</f>
        <v>834663.86</v>
      </c>
      <c r="C7" s="329">
        <f t="shared" si="3"/>
        <v>890835.1</v>
      </c>
      <c r="D7" s="433">
        <f t="shared" si="3"/>
        <v>890000</v>
      </c>
      <c r="E7" s="711">
        <f t="shared" si="3"/>
        <v>884214.27</v>
      </c>
      <c r="F7" s="586">
        <f t="shared" si="1"/>
        <v>0.99349917977528091</v>
      </c>
    </row>
    <row r="8" spans="1:6" x14ac:dyDescent="0.25">
      <c r="A8" s="398" t="s">
        <v>9</v>
      </c>
      <c r="B8" s="396">
        <v>834663.86</v>
      </c>
      <c r="C8" s="436">
        <v>890835.1</v>
      </c>
      <c r="D8" s="442">
        <v>890000</v>
      </c>
      <c r="E8" s="712">
        <v>884214.27</v>
      </c>
      <c r="F8" s="582">
        <f t="shared" si="1"/>
        <v>0.99349917977528091</v>
      </c>
    </row>
    <row r="9" spans="1:6" x14ac:dyDescent="0.25">
      <c r="A9" s="397" t="s">
        <v>10</v>
      </c>
      <c r="B9" s="329">
        <f>SUM(B10:B14)</f>
        <v>784198.32000000007</v>
      </c>
      <c r="C9" s="329">
        <v>831941.01</v>
      </c>
      <c r="D9" s="441">
        <f>SUM(D10:D14)</f>
        <v>794000</v>
      </c>
      <c r="E9" s="711">
        <f>SUM(E10:E14)</f>
        <v>738959.47000000009</v>
      </c>
      <c r="F9" s="586">
        <f t="shared" si="1"/>
        <v>0.93067943324937041</v>
      </c>
    </row>
    <row r="10" spans="1:6" x14ac:dyDescent="0.25">
      <c r="A10" s="399" t="s">
        <v>11</v>
      </c>
      <c r="B10" s="400">
        <v>18503.810000000001</v>
      </c>
      <c r="C10" s="400">
        <v>20114.77</v>
      </c>
      <c r="D10" s="433">
        <v>20000</v>
      </c>
      <c r="E10" s="713">
        <v>18682.62</v>
      </c>
      <c r="F10" s="577">
        <f t="shared" si="1"/>
        <v>0.93413099999999993</v>
      </c>
    </row>
    <row r="11" spans="1:6" x14ac:dyDescent="0.25">
      <c r="A11" s="399" t="s">
        <v>12</v>
      </c>
      <c r="B11" s="400">
        <v>24074</v>
      </c>
      <c r="C11" s="400">
        <v>21773.599999999999</v>
      </c>
      <c r="D11" s="433">
        <v>37000</v>
      </c>
      <c r="E11" s="713">
        <v>42860.5</v>
      </c>
      <c r="F11" s="577">
        <f t="shared" si="1"/>
        <v>1.1583918918918918</v>
      </c>
    </row>
    <row r="12" spans="1:6" x14ac:dyDescent="0.25">
      <c r="A12" s="399" t="s">
        <v>13</v>
      </c>
      <c r="B12" s="400">
        <v>55029</v>
      </c>
      <c r="C12" s="400">
        <v>40750.76</v>
      </c>
      <c r="D12" s="433">
        <v>24000</v>
      </c>
      <c r="E12" s="713">
        <v>14855.92</v>
      </c>
      <c r="F12" s="577">
        <f t="shared" si="1"/>
        <v>0.61899666666666664</v>
      </c>
    </row>
    <row r="13" spans="1:6" x14ac:dyDescent="0.25">
      <c r="A13" s="399" t="s">
        <v>14</v>
      </c>
      <c r="B13" s="400">
        <v>532861</v>
      </c>
      <c r="C13" s="400">
        <v>594612.69999999995</v>
      </c>
      <c r="D13" s="433">
        <v>570000</v>
      </c>
      <c r="E13" s="713">
        <v>527139.68000000005</v>
      </c>
      <c r="F13" s="577">
        <f t="shared" si="1"/>
        <v>0.92480645614035095</v>
      </c>
    </row>
    <row r="14" spans="1:6" x14ac:dyDescent="0.25">
      <c r="A14" s="399" t="s">
        <v>15</v>
      </c>
      <c r="B14" s="330">
        <v>153730.51</v>
      </c>
      <c r="C14" s="330">
        <v>154689.18</v>
      </c>
      <c r="D14" s="443">
        <v>143000</v>
      </c>
      <c r="E14" s="714">
        <v>135420.75</v>
      </c>
      <c r="F14" s="582">
        <f t="shared" si="1"/>
        <v>0.9469982517482517</v>
      </c>
    </row>
    <row r="15" spans="1:6" s="592" customFormat="1" ht="17.25" x14ac:dyDescent="0.3">
      <c r="A15" s="587" t="s">
        <v>16</v>
      </c>
      <c r="B15" s="588">
        <f>B16+B30+B54+B62</f>
        <v>4960166.6000000015</v>
      </c>
      <c r="C15" s="589">
        <f>C16+C30+C54+C62</f>
        <v>4861080.25</v>
      </c>
      <c r="D15" s="590">
        <f>D16+D30+D54+D62</f>
        <v>4952182</v>
      </c>
      <c r="E15" s="715">
        <f>E16+E30+E54+E62</f>
        <v>4887174.46</v>
      </c>
      <c r="F15" s="591">
        <f t="shared" si="1"/>
        <v>0.98687295014601639</v>
      </c>
    </row>
    <row r="16" spans="1:6" x14ac:dyDescent="0.25">
      <c r="A16" s="394" t="s">
        <v>17</v>
      </c>
      <c r="B16" s="329">
        <f t="shared" ref="B16:E16" si="4">SUM(B17:B29)</f>
        <v>820537.83000000007</v>
      </c>
      <c r="C16" s="329">
        <f t="shared" si="4"/>
        <v>579021.26000000013</v>
      </c>
      <c r="D16" s="441">
        <f t="shared" si="4"/>
        <v>592600</v>
      </c>
      <c r="E16" s="711">
        <f t="shared" si="4"/>
        <v>563760.57999999996</v>
      </c>
      <c r="F16" s="586">
        <f t="shared" si="1"/>
        <v>0.95133408707391154</v>
      </c>
    </row>
    <row r="17" spans="1:6" x14ac:dyDescent="0.25">
      <c r="A17" s="395" t="s">
        <v>18</v>
      </c>
      <c r="B17" s="400">
        <v>67816.58</v>
      </c>
      <c r="C17" s="400">
        <v>55472.11</v>
      </c>
      <c r="D17" s="433">
        <v>60000</v>
      </c>
      <c r="E17" s="713">
        <v>47445.72</v>
      </c>
      <c r="F17" s="577">
        <f t="shared" si="1"/>
        <v>0.79076199999999996</v>
      </c>
    </row>
    <row r="18" spans="1:6" x14ac:dyDescent="0.25">
      <c r="A18" s="395" t="s">
        <v>430</v>
      </c>
      <c r="B18" s="400"/>
      <c r="C18" s="400"/>
      <c r="D18" s="433">
        <v>14200</v>
      </c>
      <c r="E18" s="713">
        <v>16085.5</v>
      </c>
      <c r="F18" s="577">
        <f t="shared" si="1"/>
        <v>1.1327816901408452</v>
      </c>
    </row>
    <row r="19" spans="1:6" x14ac:dyDescent="0.25">
      <c r="A19" s="395" t="s">
        <v>19</v>
      </c>
      <c r="B19" s="400">
        <v>6860.63</v>
      </c>
      <c r="C19" s="400">
        <v>7055.75</v>
      </c>
      <c r="D19" s="433">
        <v>1700</v>
      </c>
      <c r="E19" s="713">
        <v>1837.87</v>
      </c>
      <c r="F19" s="577">
        <f t="shared" si="1"/>
        <v>1.0810999999999999</v>
      </c>
    </row>
    <row r="20" spans="1:6" x14ac:dyDescent="0.25">
      <c r="A20" s="395" t="s">
        <v>20</v>
      </c>
      <c r="B20" s="400">
        <v>1575.85</v>
      </c>
      <c r="C20" s="400">
        <v>1336.5</v>
      </c>
      <c r="D20" s="433">
        <v>1400</v>
      </c>
      <c r="E20" s="713">
        <v>1243.22</v>
      </c>
      <c r="F20" s="577">
        <f t="shared" si="1"/>
        <v>0.88801428571428576</v>
      </c>
    </row>
    <row r="21" spans="1:6" x14ac:dyDescent="0.25">
      <c r="A21" s="395" t="s">
        <v>399</v>
      </c>
      <c r="B21" s="400">
        <v>456195</v>
      </c>
      <c r="C21" s="400">
        <v>373719.83</v>
      </c>
      <c r="D21" s="433">
        <v>380000</v>
      </c>
      <c r="E21" s="713">
        <v>358979.3</v>
      </c>
      <c r="F21" s="577">
        <f t="shared" si="1"/>
        <v>0.94468236842105258</v>
      </c>
    </row>
    <row r="22" spans="1:6" x14ac:dyDescent="0.25">
      <c r="A22" s="395" t="s">
        <v>400</v>
      </c>
      <c r="B22" s="400">
        <v>91751.67</v>
      </c>
      <c r="C22" s="330"/>
      <c r="D22" s="443"/>
      <c r="E22" s="714"/>
      <c r="F22" s="577"/>
    </row>
    <row r="23" spans="1:6" s="440" customFormat="1" x14ac:dyDescent="0.25">
      <c r="A23" s="395" t="s">
        <v>22</v>
      </c>
      <c r="B23" s="400">
        <v>47177</v>
      </c>
      <c r="C23" s="330">
        <v>35342.42</v>
      </c>
      <c r="D23" s="443">
        <v>36000</v>
      </c>
      <c r="E23" s="714">
        <v>34011.85</v>
      </c>
      <c r="F23" s="577">
        <f t="shared" si="1"/>
        <v>0.94477361111111102</v>
      </c>
    </row>
    <row r="24" spans="1:6" x14ac:dyDescent="0.25">
      <c r="A24" s="395" t="s">
        <v>23</v>
      </c>
      <c r="B24" s="400">
        <v>61268.39</v>
      </c>
      <c r="C24" s="400">
        <v>44520.53</v>
      </c>
      <c r="D24" s="433">
        <v>35000</v>
      </c>
      <c r="E24" s="713">
        <v>35557.22</v>
      </c>
      <c r="F24" s="577">
        <f t="shared" si="1"/>
        <v>1.0159205714285715</v>
      </c>
    </row>
    <row r="25" spans="1:6" x14ac:dyDescent="0.25">
      <c r="A25" s="395" t="s">
        <v>24</v>
      </c>
      <c r="B25" s="400">
        <v>5331.96</v>
      </c>
      <c r="C25" s="400">
        <v>5331.96</v>
      </c>
      <c r="D25" s="433">
        <v>5400</v>
      </c>
      <c r="E25" s="713">
        <v>5331.96</v>
      </c>
      <c r="F25" s="577">
        <f t="shared" si="1"/>
        <v>0.98740000000000006</v>
      </c>
    </row>
    <row r="26" spans="1:6" x14ac:dyDescent="0.25">
      <c r="A26" s="395" t="s">
        <v>25</v>
      </c>
      <c r="B26" s="400">
        <v>16795.09</v>
      </c>
      <c r="C26" s="400">
        <v>17981.3</v>
      </c>
      <c r="D26" s="433">
        <v>18000</v>
      </c>
      <c r="E26" s="713">
        <v>20760</v>
      </c>
      <c r="F26" s="577">
        <f t="shared" si="1"/>
        <v>1.1533333333333333</v>
      </c>
    </row>
    <row r="27" spans="1:6" x14ac:dyDescent="0.25">
      <c r="A27" s="395" t="s">
        <v>26</v>
      </c>
      <c r="B27" s="400">
        <v>24856.66</v>
      </c>
      <c r="C27" s="400">
        <v>25473.8</v>
      </c>
      <c r="D27" s="433">
        <v>24500</v>
      </c>
      <c r="E27" s="713">
        <v>25324.98</v>
      </c>
      <c r="F27" s="577">
        <f t="shared" si="1"/>
        <v>1.0336726530612246</v>
      </c>
    </row>
    <row r="28" spans="1:6" x14ac:dyDescent="0.25">
      <c r="A28" s="395" t="s">
        <v>27</v>
      </c>
      <c r="B28" s="400">
        <v>30000</v>
      </c>
      <c r="C28" s="400">
        <v>200</v>
      </c>
      <c r="D28" s="433"/>
      <c r="E28" s="713"/>
      <c r="F28" s="577"/>
    </row>
    <row r="29" spans="1:6" s="440" customFormat="1" x14ac:dyDescent="0.25">
      <c r="A29" s="398" t="s">
        <v>28</v>
      </c>
      <c r="B29" s="401">
        <v>10909</v>
      </c>
      <c r="C29" s="437">
        <v>12587.06</v>
      </c>
      <c r="D29" s="444">
        <v>16400</v>
      </c>
      <c r="E29" s="716">
        <v>17182.96</v>
      </c>
      <c r="F29" s="582">
        <f t="shared" si="1"/>
        <v>1.047741463414634</v>
      </c>
    </row>
    <row r="30" spans="1:6" s="439" customFormat="1" x14ac:dyDescent="0.25">
      <c r="A30" s="394" t="s">
        <v>29</v>
      </c>
      <c r="B30" s="329">
        <f>SUM(B31:B53)</f>
        <v>676834.23</v>
      </c>
      <c r="C30" s="438">
        <f>SUM(C31:C53)</f>
        <v>592757.99</v>
      </c>
      <c r="D30" s="441">
        <f>SUM(D31:D53)</f>
        <v>673169</v>
      </c>
      <c r="E30" s="717">
        <f>SUM(E31:E53)</f>
        <v>635634.63</v>
      </c>
      <c r="F30" s="586">
        <f t="shared" si="1"/>
        <v>0.94424227794209181</v>
      </c>
    </row>
    <row r="31" spans="1:6" x14ac:dyDescent="0.25">
      <c r="A31" s="395" t="s">
        <v>30</v>
      </c>
      <c r="B31" s="400">
        <v>153100</v>
      </c>
      <c r="C31" s="400">
        <v>116000</v>
      </c>
      <c r="D31" s="433">
        <v>116000</v>
      </c>
      <c r="E31" s="713">
        <v>100400</v>
      </c>
      <c r="F31" s="577">
        <f t="shared" si="1"/>
        <v>0.8655172413793103</v>
      </c>
    </row>
    <row r="32" spans="1:6" x14ac:dyDescent="0.25">
      <c r="A32" s="395" t="s">
        <v>31</v>
      </c>
      <c r="B32" s="330">
        <v>26328.1</v>
      </c>
      <c r="C32" s="400">
        <v>21849</v>
      </c>
      <c r="D32" s="433">
        <v>23050</v>
      </c>
      <c r="E32" s="713">
        <v>28671</v>
      </c>
      <c r="F32" s="577">
        <f t="shared" si="1"/>
        <v>1.2438611713665944</v>
      </c>
    </row>
    <row r="33" spans="1:9" x14ac:dyDescent="0.25">
      <c r="A33" s="395" t="s">
        <v>32</v>
      </c>
      <c r="B33" s="400">
        <v>5755.5</v>
      </c>
      <c r="C33" s="400">
        <v>5873</v>
      </c>
      <c r="D33" s="433">
        <v>5900</v>
      </c>
      <c r="E33" s="713">
        <v>6077.5</v>
      </c>
      <c r="F33" s="577">
        <f t="shared" si="1"/>
        <v>1.0300847457627118</v>
      </c>
    </row>
    <row r="34" spans="1:9" x14ac:dyDescent="0.25">
      <c r="A34" s="395" t="s">
        <v>33</v>
      </c>
      <c r="B34" s="400">
        <v>1766</v>
      </c>
      <c r="C34" s="400">
        <v>1675</v>
      </c>
      <c r="D34" s="433">
        <v>1700</v>
      </c>
      <c r="E34" s="713">
        <v>1405</v>
      </c>
      <c r="F34" s="577">
        <f t="shared" si="1"/>
        <v>0.82647058823529407</v>
      </c>
    </row>
    <row r="35" spans="1:9" x14ac:dyDescent="0.25">
      <c r="A35" s="395" t="s">
        <v>34</v>
      </c>
      <c r="B35" s="400">
        <v>699</v>
      </c>
      <c r="C35" s="330">
        <v>854</v>
      </c>
      <c r="D35" s="433">
        <v>1000</v>
      </c>
      <c r="E35" s="714">
        <v>614</v>
      </c>
      <c r="F35" s="577">
        <f t="shared" si="1"/>
        <v>0.61399999999999999</v>
      </c>
      <c r="H35" s="447"/>
    </row>
    <row r="36" spans="1:9" x14ac:dyDescent="0.25">
      <c r="A36" s="395" t="s">
        <v>35</v>
      </c>
      <c r="B36" s="400">
        <v>27516</v>
      </c>
      <c r="C36" s="330">
        <v>26305</v>
      </c>
      <c r="D36" s="443">
        <v>27000</v>
      </c>
      <c r="E36" s="714">
        <v>24243</v>
      </c>
      <c r="F36" s="577">
        <f t="shared" si="1"/>
        <v>0.89788888888888885</v>
      </c>
    </row>
    <row r="37" spans="1:9" x14ac:dyDescent="0.25">
      <c r="A37" s="395" t="s">
        <v>36</v>
      </c>
      <c r="B37" s="330">
        <v>89222.97</v>
      </c>
      <c r="C37" s="400">
        <v>24671.11</v>
      </c>
      <c r="D37" s="443">
        <v>53000</v>
      </c>
      <c r="E37" s="713">
        <v>10724.15</v>
      </c>
      <c r="F37" s="577">
        <f t="shared" si="1"/>
        <v>0.20234245283018867</v>
      </c>
    </row>
    <row r="38" spans="1:9" x14ac:dyDescent="0.25">
      <c r="A38" s="395" t="s">
        <v>467</v>
      </c>
      <c r="B38" s="330"/>
      <c r="C38" s="400"/>
      <c r="D38" s="433">
        <v>6500</v>
      </c>
      <c r="E38" s="713">
        <v>9640.89</v>
      </c>
      <c r="F38" s="577">
        <f t="shared" si="1"/>
        <v>1.483213846153846</v>
      </c>
    </row>
    <row r="39" spans="1:9" x14ac:dyDescent="0.25">
      <c r="A39" s="395" t="s">
        <v>38</v>
      </c>
      <c r="B39" s="400">
        <v>8709.91</v>
      </c>
      <c r="C39" s="400">
        <v>7172</v>
      </c>
      <c r="D39" s="433">
        <v>8000</v>
      </c>
      <c r="E39" s="713">
        <v>7429.2</v>
      </c>
      <c r="F39" s="577">
        <f t="shared" si="1"/>
        <v>0.92864999999999998</v>
      </c>
    </row>
    <row r="40" spans="1:9" x14ac:dyDescent="0.25">
      <c r="A40" s="395" t="s">
        <v>39</v>
      </c>
      <c r="B40" s="330">
        <v>8196.74</v>
      </c>
      <c r="C40" s="400">
        <v>6298</v>
      </c>
      <c r="D40" s="433">
        <v>3050</v>
      </c>
      <c r="E40" s="713">
        <v>3463.12</v>
      </c>
      <c r="F40" s="577">
        <f t="shared" si="1"/>
        <v>1.1354491803278688</v>
      </c>
    </row>
    <row r="41" spans="1:9" x14ac:dyDescent="0.25">
      <c r="A41" s="402" t="s">
        <v>41</v>
      </c>
      <c r="B41" s="400">
        <v>18085.310000000001</v>
      </c>
      <c r="C41" s="400">
        <v>18031</v>
      </c>
      <c r="D41" s="433">
        <v>18000</v>
      </c>
      <c r="E41" s="713">
        <v>17242.509999999998</v>
      </c>
      <c r="F41" s="577">
        <f t="shared" si="1"/>
        <v>0.95791722222222209</v>
      </c>
    </row>
    <row r="42" spans="1:9" x14ac:dyDescent="0.25">
      <c r="A42" s="395" t="s">
        <v>42</v>
      </c>
      <c r="B42" s="400">
        <v>12196.55</v>
      </c>
      <c r="C42" s="330">
        <v>24438</v>
      </c>
      <c r="D42" s="433">
        <v>20000</v>
      </c>
      <c r="E42" s="714">
        <v>14946.41</v>
      </c>
      <c r="F42" s="577">
        <f t="shared" si="1"/>
        <v>0.74732049999999994</v>
      </c>
    </row>
    <row r="43" spans="1:9" x14ac:dyDescent="0.25">
      <c r="A43" s="395" t="s">
        <v>44</v>
      </c>
      <c r="B43" s="400">
        <v>14384</v>
      </c>
      <c r="C43" s="330">
        <v>11624</v>
      </c>
      <c r="D43" s="443">
        <v>12000</v>
      </c>
      <c r="E43" s="714">
        <v>20045.939999999999</v>
      </c>
      <c r="F43" s="577">
        <f t="shared" si="1"/>
        <v>1.6704949999999998</v>
      </c>
    </row>
    <row r="44" spans="1:9" x14ac:dyDescent="0.25">
      <c r="A44" s="395" t="s">
        <v>45</v>
      </c>
      <c r="B44" s="400">
        <v>36094.25</v>
      </c>
      <c r="C44" s="400">
        <v>44797</v>
      </c>
      <c r="D44" s="443">
        <v>46000</v>
      </c>
      <c r="E44" s="713">
        <v>42686.400000000001</v>
      </c>
      <c r="F44" s="577">
        <f t="shared" si="1"/>
        <v>0.92796521739130433</v>
      </c>
      <c r="H44" s="65"/>
      <c r="I44" s="65"/>
    </row>
    <row r="45" spans="1:9" x14ac:dyDescent="0.25">
      <c r="A45" s="395" t="s">
        <v>46</v>
      </c>
      <c r="B45" s="400">
        <v>2852</v>
      </c>
      <c r="C45" s="400"/>
      <c r="D45" s="433"/>
      <c r="E45" s="713"/>
      <c r="F45" s="577"/>
    </row>
    <row r="46" spans="1:9" x14ac:dyDescent="0.25">
      <c r="A46" s="395" t="s">
        <v>47</v>
      </c>
      <c r="B46" s="400">
        <v>2196.21</v>
      </c>
      <c r="C46" s="400">
        <v>2011</v>
      </c>
      <c r="D46" s="433">
        <v>2200</v>
      </c>
      <c r="E46" s="713">
        <v>2320.58</v>
      </c>
      <c r="F46" s="577">
        <f t="shared" si="1"/>
        <v>1.0548090909090908</v>
      </c>
    </row>
    <row r="47" spans="1:9" x14ac:dyDescent="0.25">
      <c r="A47" s="395" t="s">
        <v>50</v>
      </c>
      <c r="B47" s="400">
        <v>476.6</v>
      </c>
      <c r="C47" s="400">
        <v>38</v>
      </c>
      <c r="D47" s="433">
        <v>0</v>
      </c>
      <c r="E47" s="713"/>
      <c r="F47" s="577"/>
    </row>
    <row r="48" spans="1:9" x14ac:dyDescent="0.25">
      <c r="A48" s="395" t="s">
        <v>473</v>
      </c>
      <c r="B48" s="400"/>
      <c r="C48" s="400"/>
      <c r="D48" s="433">
        <v>4104</v>
      </c>
      <c r="E48" s="713">
        <v>4724.2</v>
      </c>
      <c r="F48" s="577">
        <f t="shared" si="1"/>
        <v>1.1511208576998051</v>
      </c>
    </row>
    <row r="49" spans="1:6" x14ac:dyDescent="0.25">
      <c r="A49" s="395" t="s">
        <v>51</v>
      </c>
      <c r="B49" s="400">
        <v>13354.2</v>
      </c>
      <c r="C49" s="330">
        <v>12091</v>
      </c>
      <c r="D49" s="433">
        <v>12000</v>
      </c>
      <c r="E49" s="714">
        <v>15121.4</v>
      </c>
      <c r="F49" s="577">
        <f t="shared" si="1"/>
        <v>1.2601166666666666</v>
      </c>
    </row>
    <row r="50" spans="1:6" x14ac:dyDescent="0.25">
      <c r="A50" s="395" t="s">
        <v>53</v>
      </c>
      <c r="B50" s="400"/>
      <c r="C50" s="400"/>
      <c r="D50" s="433">
        <v>10000</v>
      </c>
      <c r="E50" s="713">
        <v>11800</v>
      </c>
      <c r="F50" s="577">
        <f t="shared" si="1"/>
        <v>1.18</v>
      </c>
    </row>
    <row r="51" spans="1:6" x14ac:dyDescent="0.25">
      <c r="A51" s="395" t="s">
        <v>481</v>
      </c>
      <c r="B51" s="400">
        <v>11689.36</v>
      </c>
      <c r="C51" s="400">
        <v>10255.36</v>
      </c>
      <c r="D51" s="433">
        <v>8000</v>
      </c>
      <c r="E51" s="713">
        <v>7938.91</v>
      </c>
      <c r="F51" s="577">
        <f t="shared" si="1"/>
        <v>0.99236374999999999</v>
      </c>
    </row>
    <row r="52" spans="1:6" x14ac:dyDescent="0.25">
      <c r="A52" s="395" t="s">
        <v>500</v>
      </c>
      <c r="B52" s="400">
        <v>243574</v>
      </c>
      <c r="C52" s="400">
        <v>258262.52</v>
      </c>
      <c r="D52" s="433">
        <v>295065</v>
      </c>
      <c r="E52" s="713">
        <v>305690.42</v>
      </c>
      <c r="F52" s="577">
        <f t="shared" si="1"/>
        <v>1.0360104383779845</v>
      </c>
    </row>
    <row r="53" spans="1:6" x14ac:dyDescent="0.25">
      <c r="A53" s="395" t="s">
        <v>55</v>
      </c>
      <c r="B53" s="396">
        <v>637.53</v>
      </c>
      <c r="C53" s="437">
        <v>513</v>
      </c>
      <c r="D53" s="442">
        <v>600</v>
      </c>
      <c r="E53" s="716">
        <v>450</v>
      </c>
      <c r="F53" s="582">
        <f t="shared" si="1"/>
        <v>0.75</v>
      </c>
    </row>
    <row r="54" spans="1:6" x14ac:dyDescent="0.25">
      <c r="A54" s="397" t="s">
        <v>56</v>
      </c>
      <c r="B54" s="329">
        <f t="shared" ref="B54:E54" si="5">SUM(B55:B61)</f>
        <v>161455.25999999998</v>
      </c>
      <c r="C54" s="329">
        <f t="shared" si="5"/>
        <v>177026</v>
      </c>
      <c r="D54" s="441">
        <f t="shared" si="5"/>
        <v>180606</v>
      </c>
      <c r="E54" s="711">
        <f t="shared" si="5"/>
        <v>191692.28000000003</v>
      </c>
      <c r="F54" s="586">
        <f t="shared" si="1"/>
        <v>1.0613837856992572</v>
      </c>
    </row>
    <row r="55" spans="1:6" x14ac:dyDescent="0.25">
      <c r="A55" s="395" t="s">
        <v>480</v>
      </c>
      <c r="B55" s="400">
        <v>155999</v>
      </c>
      <c r="C55" s="400">
        <v>170851</v>
      </c>
      <c r="D55" s="443">
        <v>133000</v>
      </c>
      <c r="E55" s="713">
        <v>139138.37</v>
      </c>
      <c r="F55" s="577">
        <f t="shared" si="1"/>
        <v>1.0461531578947367</v>
      </c>
    </row>
    <row r="56" spans="1:6" x14ac:dyDescent="0.25">
      <c r="A56" s="395" t="s">
        <v>468</v>
      </c>
      <c r="B56" s="400"/>
      <c r="C56" s="400"/>
      <c r="D56" s="433">
        <v>12090</v>
      </c>
      <c r="E56" s="713">
        <v>12117.45</v>
      </c>
      <c r="F56" s="577">
        <f t="shared" si="1"/>
        <v>1.0022704714640198</v>
      </c>
    </row>
    <row r="57" spans="1:6" x14ac:dyDescent="0.25">
      <c r="A57" s="395" t="s">
        <v>469</v>
      </c>
      <c r="B57" s="400"/>
      <c r="C57" s="400"/>
      <c r="D57" s="433">
        <v>20897</v>
      </c>
      <c r="E57" s="713">
        <v>20897.349999999999</v>
      </c>
      <c r="F57" s="577">
        <f t="shared" si="1"/>
        <v>1.0000167488156193</v>
      </c>
    </row>
    <row r="58" spans="1:6" x14ac:dyDescent="0.25">
      <c r="A58" s="395" t="s">
        <v>58</v>
      </c>
      <c r="B58" s="400">
        <v>147.94</v>
      </c>
      <c r="C58" s="400">
        <v>695</v>
      </c>
      <c r="D58" s="433">
        <v>100</v>
      </c>
      <c r="E58" s="713">
        <v>6405.82</v>
      </c>
      <c r="F58" s="577">
        <f t="shared" si="1"/>
        <v>64.058199999999999</v>
      </c>
    </row>
    <row r="59" spans="1:6" x14ac:dyDescent="0.25">
      <c r="A59" s="395" t="s">
        <v>487</v>
      </c>
      <c r="B59" s="400">
        <v>4901.83</v>
      </c>
      <c r="C59" s="400">
        <v>5119</v>
      </c>
      <c r="D59" s="433">
        <v>10119</v>
      </c>
      <c r="E59" s="713">
        <v>8752.6</v>
      </c>
      <c r="F59" s="577">
        <f t="shared" si="1"/>
        <v>0.864966893961854</v>
      </c>
    </row>
    <row r="60" spans="1:6" x14ac:dyDescent="0.25">
      <c r="A60" s="395" t="s">
        <v>62</v>
      </c>
      <c r="B60" s="400">
        <v>406.49</v>
      </c>
      <c r="C60" s="330">
        <v>361</v>
      </c>
      <c r="D60" s="433">
        <v>350</v>
      </c>
      <c r="E60" s="714">
        <v>330.69</v>
      </c>
      <c r="F60" s="577">
        <f t="shared" si="1"/>
        <v>0.94482857142857146</v>
      </c>
    </row>
    <row r="61" spans="1:6" s="440" customFormat="1" x14ac:dyDescent="0.25">
      <c r="A61" s="403" t="s">
        <v>429</v>
      </c>
      <c r="B61" s="400"/>
      <c r="C61" s="437"/>
      <c r="D61" s="444">
        <v>4050</v>
      </c>
      <c r="E61" s="716">
        <v>4050</v>
      </c>
      <c r="F61" s="582">
        <f t="shared" si="1"/>
        <v>1</v>
      </c>
    </row>
    <row r="62" spans="1:6" s="439" customFormat="1" x14ac:dyDescent="0.25">
      <c r="A62" s="434" t="s">
        <v>66</v>
      </c>
      <c r="B62" s="435">
        <f>SUM(B63:B105)</f>
        <v>3301339.2800000012</v>
      </c>
      <c r="C62" s="438">
        <f>SUM(C63:C105)</f>
        <v>3512275</v>
      </c>
      <c r="D62" s="441">
        <f>SUM(D63:D105)</f>
        <v>3505807</v>
      </c>
      <c r="E62" s="717">
        <f>SUM(E63:E105)</f>
        <v>3496086.97</v>
      </c>
      <c r="F62" s="586">
        <f t="shared" si="1"/>
        <v>0.99722744863022983</v>
      </c>
    </row>
    <row r="63" spans="1:6" x14ac:dyDescent="0.25">
      <c r="A63" s="395" t="s">
        <v>68</v>
      </c>
      <c r="B63" s="405">
        <v>17714.64</v>
      </c>
      <c r="C63" s="400">
        <v>18770</v>
      </c>
      <c r="D63" s="433">
        <v>18310</v>
      </c>
      <c r="E63" s="713">
        <v>18309.53</v>
      </c>
      <c r="F63" s="577">
        <f t="shared" si="1"/>
        <v>0.99997433096668475</v>
      </c>
    </row>
    <row r="64" spans="1:6" x14ac:dyDescent="0.25">
      <c r="A64" s="395" t="s">
        <v>431</v>
      </c>
      <c r="B64" s="405"/>
      <c r="C64" s="400">
        <v>2440</v>
      </c>
      <c r="D64" s="433"/>
      <c r="E64" s="713"/>
      <c r="F64" s="577"/>
    </row>
    <row r="65" spans="1:6" x14ac:dyDescent="0.25">
      <c r="A65" s="395" t="s">
        <v>385</v>
      </c>
      <c r="B65" s="405">
        <v>532</v>
      </c>
      <c r="C65" s="400"/>
      <c r="D65" s="433"/>
      <c r="E65" s="713"/>
      <c r="F65" s="577"/>
    </row>
    <row r="66" spans="1:6" x14ac:dyDescent="0.25">
      <c r="A66" s="395" t="s">
        <v>72</v>
      </c>
      <c r="B66" s="405">
        <v>936</v>
      </c>
      <c r="C66" s="400">
        <v>1040</v>
      </c>
      <c r="D66" s="433"/>
      <c r="E66" s="713"/>
      <c r="F66" s="577"/>
    </row>
    <row r="67" spans="1:6" x14ac:dyDescent="0.25">
      <c r="A67" s="395" t="s">
        <v>386</v>
      </c>
      <c r="B67" s="405"/>
      <c r="C67" s="330">
        <v>1000</v>
      </c>
      <c r="D67" s="433"/>
      <c r="E67" s="714"/>
      <c r="F67" s="577"/>
    </row>
    <row r="68" spans="1:6" s="440" customFormat="1" x14ac:dyDescent="0.25">
      <c r="A68" s="395" t="s">
        <v>432</v>
      </c>
      <c r="B68" s="405"/>
      <c r="C68" s="330">
        <v>200</v>
      </c>
      <c r="D68" s="443"/>
      <c r="E68" s="714"/>
      <c r="F68" s="577"/>
    </row>
    <row r="69" spans="1:6" x14ac:dyDescent="0.25">
      <c r="A69" s="395" t="s">
        <v>421</v>
      </c>
      <c r="B69" s="405">
        <v>6132</v>
      </c>
      <c r="C69" s="400"/>
      <c r="D69" s="441"/>
      <c r="E69" s="713"/>
      <c r="F69" s="577"/>
    </row>
    <row r="70" spans="1:6" x14ac:dyDescent="0.25">
      <c r="A70" s="395" t="s">
        <v>463</v>
      </c>
      <c r="B70" s="405"/>
      <c r="C70" s="400"/>
      <c r="D70" s="433">
        <v>400</v>
      </c>
      <c r="E70" s="713">
        <v>400</v>
      </c>
      <c r="F70" s="577">
        <f t="shared" ref="F70:F131" si="6">E70/D70</f>
        <v>1</v>
      </c>
    </row>
    <row r="71" spans="1:6" x14ac:dyDescent="0.25">
      <c r="A71" s="395" t="s">
        <v>495</v>
      </c>
      <c r="B71" s="405"/>
      <c r="C71" s="400"/>
      <c r="D71" s="433">
        <v>15000</v>
      </c>
      <c r="E71" s="713">
        <v>15000</v>
      </c>
      <c r="F71" s="577">
        <f t="shared" si="6"/>
        <v>1</v>
      </c>
    </row>
    <row r="72" spans="1:6" x14ac:dyDescent="0.25">
      <c r="A72" s="395" t="s">
        <v>496</v>
      </c>
      <c r="B72" s="405"/>
      <c r="C72" s="400"/>
      <c r="D72" s="433">
        <v>1070</v>
      </c>
      <c r="E72" s="713">
        <v>1070</v>
      </c>
      <c r="F72" s="577">
        <f t="shared" si="6"/>
        <v>1</v>
      </c>
    </row>
    <row r="73" spans="1:6" x14ac:dyDescent="0.25">
      <c r="A73" s="395" t="s">
        <v>402</v>
      </c>
      <c r="B73" s="405">
        <v>4200</v>
      </c>
      <c r="C73" s="400"/>
      <c r="D73" s="433"/>
      <c r="E73" s="713"/>
      <c r="F73" s="577"/>
    </row>
    <row r="74" spans="1:6" x14ac:dyDescent="0.25">
      <c r="A74" s="395" t="s">
        <v>403</v>
      </c>
      <c r="B74" s="405">
        <v>7500</v>
      </c>
      <c r="C74" s="400"/>
      <c r="D74" s="433"/>
      <c r="E74" s="713"/>
      <c r="F74" s="577"/>
    </row>
    <row r="75" spans="1:6" x14ac:dyDescent="0.25">
      <c r="A75" s="395" t="s">
        <v>404</v>
      </c>
      <c r="B75" s="405">
        <v>2000</v>
      </c>
      <c r="C75" s="400"/>
      <c r="D75" s="433"/>
      <c r="E75" s="713"/>
      <c r="F75" s="577"/>
    </row>
    <row r="76" spans="1:6" x14ac:dyDescent="0.25">
      <c r="A76" s="395" t="s">
        <v>76</v>
      </c>
      <c r="B76" s="406"/>
      <c r="C76" s="330">
        <v>126355</v>
      </c>
      <c r="D76" s="433">
        <v>1998</v>
      </c>
      <c r="E76" s="714">
        <v>2152.41</v>
      </c>
      <c r="F76" s="577">
        <f t="shared" si="6"/>
        <v>1.0772822822822823</v>
      </c>
    </row>
    <row r="77" spans="1:6" x14ac:dyDescent="0.25">
      <c r="A77" s="395" t="s">
        <v>78</v>
      </c>
      <c r="B77" s="405">
        <v>480</v>
      </c>
      <c r="C77" s="329"/>
      <c r="D77" s="443"/>
      <c r="E77" s="711"/>
      <c r="F77" s="577"/>
    </row>
    <row r="78" spans="1:6" x14ac:dyDescent="0.25">
      <c r="A78" s="395" t="s">
        <v>435</v>
      </c>
      <c r="B78" s="404"/>
      <c r="C78" s="400">
        <v>10838</v>
      </c>
      <c r="D78" s="443">
        <v>35710</v>
      </c>
      <c r="E78" s="713">
        <v>37604.18</v>
      </c>
      <c r="F78" s="577">
        <f t="shared" si="6"/>
        <v>1.053043405208625</v>
      </c>
    </row>
    <row r="79" spans="1:6" x14ac:dyDescent="0.25">
      <c r="A79" s="402" t="s">
        <v>485</v>
      </c>
      <c r="B79" s="400">
        <v>1769</v>
      </c>
      <c r="C79" s="400">
        <v>2079</v>
      </c>
      <c r="D79" s="433">
        <v>3241</v>
      </c>
      <c r="E79" s="713">
        <v>3231.85</v>
      </c>
      <c r="F79" s="577">
        <f t="shared" si="6"/>
        <v>0.99717679728478859</v>
      </c>
    </row>
    <row r="80" spans="1:6" x14ac:dyDescent="0.25">
      <c r="A80" s="402" t="s">
        <v>486</v>
      </c>
      <c r="B80" s="400"/>
      <c r="C80" s="400"/>
      <c r="D80" s="433">
        <v>4000</v>
      </c>
      <c r="E80" s="713">
        <v>4000</v>
      </c>
      <c r="F80" s="577">
        <f t="shared" si="6"/>
        <v>1</v>
      </c>
    </row>
    <row r="81" spans="1:6" x14ac:dyDescent="0.25">
      <c r="A81" s="395" t="s">
        <v>470</v>
      </c>
      <c r="B81" s="404"/>
      <c r="C81" s="400"/>
      <c r="D81" s="433">
        <v>13500</v>
      </c>
      <c r="E81" s="713">
        <v>10000</v>
      </c>
      <c r="F81" s="577">
        <f t="shared" si="6"/>
        <v>0.7407407407407407</v>
      </c>
    </row>
    <row r="82" spans="1:6" x14ac:dyDescent="0.25">
      <c r="A82" s="395" t="s">
        <v>81</v>
      </c>
      <c r="B82" s="400">
        <v>175440</v>
      </c>
      <c r="C82" s="330">
        <v>175440</v>
      </c>
      <c r="D82" s="433">
        <v>128820</v>
      </c>
      <c r="E82" s="714">
        <v>128820</v>
      </c>
      <c r="F82" s="577">
        <f t="shared" si="6"/>
        <v>1</v>
      </c>
    </row>
    <row r="83" spans="1:6" x14ac:dyDescent="0.25">
      <c r="A83" s="395" t="s">
        <v>83</v>
      </c>
      <c r="B83" s="400">
        <v>13161.04</v>
      </c>
      <c r="C83" s="400">
        <v>13470</v>
      </c>
      <c r="D83" s="443">
        <v>12715</v>
      </c>
      <c r="E83" s="713">
        <v>12714.43</v>
      </c>
      <c r="F83" s="577">
        <f t="shared" si="6"/>
        <v>0.99995517105780574</v>
      </c>
    </row>
    <row r="84" spans="1:6" x14ac:dyDescent="0.25">
      <c r="A84" s="402" t="s">
        <v>84</v>
      </c>
      <c r="B84" s="400">
        <v>2669282</v>
      </c>
      <c r="C84" s="400">
        <v>2791139</v>
      </c>
      <c r="D84" s="433">
        <v>2951125</v>
      </c>
      <c r="E84" s="713">
        <v>2951125</v>
      </c>
      <c r="F84" s="577">
        <f t="shared" si="6"/>
        <v>1</v>
      </c>
    </row>
    <row r="85" spans="1:6" x14ac:dyDescent="0.25">
      <c r="A85" s="402" t="s">
        <v>85</v>
      </c>
      <c r="B85" s="400">
        <v>21799.200000000001</v>
      </c>
      <c r="C85" s="400">
        <v>21639</v>
      </c>
      <c r="D85" s="433">
        <v>21482</v>
      </c>
      <c r="E85" s="713">
        <v>21481.14</v>
      </c>
      <c r="F85" s="577">
        <f t="shared" si="6"/>
        <v>0.99995996648356766</v>
      </c>
    </row>
    <row r="86" spans="1:6" x14ac:dyDescent="0.25">
      <c r="A86" s="402" t="s">
        <v>86</v>
      </c>
      <c r="B86" s="400">
        <v>11397.21</v>
      </c>
      <c r="C86" s="400">
        <v>11364</v>
      </c>
      <c r="D86" s="433">
        <v>11329</v>
      </c>
      <c r="E86" s="713">
        <v>11328.73</v>
      </c>
      <c r="F86" s="577">
        <f t="shared" si="6"/>
        <v>0.99997616735810746</v>
      </c>
    </row>
    <row r="87" spans="1:6" x14ac:dyDescent="0.25">
      <c r="A87" s="402" t="s">
        <v>87</v>
      </c>
      <c r="B87" s="400">
        <v>1270.6600000000001</v>
      </c>
      <c r="C87" s="400">
        <v>1005</v>
      </c>
      <c r="D87" s="433">
        <v>998</v>
      </c>
      <c r="E87" s="713">
        <v>997.83</v>
      </c>
      <c r="F87" s="577">
        <f t="shared" si="6"/>
        <v>0.99982965931863732</v>
      </c>
    </row>
    <row r="88" spans="1:6" x14ac:dyDescent="0.25">
      <c r="A88" s="402" t="s">
        <v>88</v>
      </c>
      <c r="B88" s="400">
        <v>2459.56</v>
      </c>
      <c r="C88" s="330">
        <v>2181</v>
      </c>
      <c r="D88" s="433">
        <v>2163</v>
      </c>
      <c r="E88" s="714">
        <v>2162.6</v>
      </c>
      <c r="F88" s="577">
        <f t="shared" si="6"/>
        <v>0.99981507165973182</v>
      </c>
    </row>
    <row r="89" spans="1:6" x14ac:dyDescent="0.25">
      <c r="A89" s="402" t="s">
        <v>89</v>
      </c>
      <c r="B89" s="400">
        <v>7735.2</v>
      </c>
      <c r="C89" s="330">
        <v>7678</v>
      </c>
      <c r="D89" s="443">
        <v>7623</v>
      </c>
      <c r="E89" s="714">
        <v>7622.34</v>
      </c>
      <c r="F89" s="577">
        <f t="shared" si="6"/>
        <v>0.99991341991341998</v>
      </c>
    </row>
    <row r="90" spans="1:6" x14ac:dyDescent="0.25">
      <c r="A90" s="402" t="s">
        <v>90</v>
      </c>
      <c r="B90" s="400">
        <v>38391</v>
      </c>
      <c r="C90" s="400">
        <v>42701</v>
      </c>
      <c r="D90" s="443">
        <v>40000</v>
      </c>
      <c r="E90" s="713">
        <v>39518</v>
      </c>
      <c r="F90" s="577">
        <f t="shared" si="6"/>
        <v>0.98794999999999999</v>
      </c>
    </row>
    <row r="91" spans="1:6" x14ac:dyDescent="0.25">
      <c r="A91" s="402" t="s">
        <v>91</v>
      </c>
      <c r="B91" s="400">
        <v>236205</v>
      </c>
      <c r="C91" s="400">
        <v>158922</v>
      </c>
      <c r="D91" s="433">
        <v>184653</v>
      </c>
      <c r="E91" s="713">
        <v>180621.2</v>
      </c>
      <c r="F91" s="577">
        <f t="shared" si="6"/>
        <v>0.97816553210616675</v>
      </c>
    </row>
    <row r="92" spans="1:6" x14ac:dyDescent="0.25">
      <c r="A92" s="402" t="s">
        <v>92</v>
      </c>
      <c r="B92" s="400">
        <v>4399.18</v>
      </c>
      <c r="C92" s="400">
        <v>7205</v>
      </c>
      <c r="D92" s="433">
        <v>7000</v>
      </c>
      <c r="E92" s="713">
        <v>4408.0200000000004</v>
      </c>
      <c r="F92" s="577">
        <f t="shared" si="6"/>
        <v>0.62971714285714286</v>
      </c>
    </row>
    <row r="93" spans="1:6" x14ac:dyDescent="0.25">
      <c r="A93" s="402" t="s">
        <v>472</v>
      </c>
      <c r="B93" s="400">
        <v>128</v>
      </c>
      <c r="C93" s="400"/>
      <c r="D93" s="433">
        <v>3456</v>
      </c>
      <c r="E93" s="713">
        <v>3288.4</v>
      </c>
      <c r="F93" s="577">
        <f t="shared" si="6"/>
        <v>0.95150462962962967</v>
      </c>
    </row>
    <row r="94" spans="1:6" x14ac:dyDescent="0.25">
      <c r="A94" s="402" t="s">
        <v>425</v>
      </c>
      <c r="B94" s="400">
        <v>26383</v>
      </c>
      <c r="C94" s="400">
        <v>44562</v>
      </c>
      <c r="D94" s="433">
        <v>17000</v>
      </c>
      <c r="E94" s="713">
        <v>16018.58</v>
      </c>
      <c r="F94" s="577">
        <f t="shared" si="6"/>
        <v>0.94226941176470591</v>
      </c>
    </row>
    <row r="95" spans="1:6" x14ac:dyDescent="0.25">
      <c r="A95" s="402" t="s">
        <v>423</v>
      </c>
      <c r="B95" s="400">
        <v>74</v>
      </c>
      <c r="C95" s="330"/>
      <c r="D95" s="433"/>
      <c r="E95" s="714"/>
      <c r="F95" s="577"/>
    </row>
    <row r="96" spans="1:6" x14ac:dyDescent="0.25">
      <c r="A96" s="402" t="s">
        <v>100</v>
      </c>
      <c r="B96" s="400">
        <v>15079</v>
      </c>
      <c r="C96" s="330">
        <v>18200</v>
      </c>
      <c r="D96" s="443">
        <v>18300</v>
      </c>
      <c r="E96" s="714">
        <v>18300</v>
      </c>
      <c r="F96" s="577">
        <f t="shared" si="6"/>
        <v>1</v>
      </c>
    </row>
    <row r="97" spans="1:6" x14ac:dyDescent="0.25">
      <c r="A97" s="402" t="s">
        <v>433</v>
      </c>
      <c r="B97" s="407"/>
      <c r="C97" s="400">
        <v>2500</v>
      </c>
      <c r="D97" s="443"/>
      <c r="E97" s="713"/>
      <c r="F97" s="577"/>
    </row>
    <row r="98" spans="1:6" x14ac:dyDescent="0.25">
      <c r="A98" s="402" t="s">
        <v>484</v>
      </c>
      <c r="B98" s="407">
        <v>17031.39</v>
      </c>
      <c r="C98" s="400">
        <v>49747</v>
      </c>
      <c r="D98" s="433">
        <v>4716</v>
      </c>
      <c r="E98" s="713">
        <v>4715.46</v>
      </c>
      <c r="F98" s="577">
        <f t="shared" si="6"/>
        <v>0.9998854961832061</v>
      </c>
    </row>
    <row r="99" spans="1:6" x14ac:dyDescent="0.25">
      <c r="A99" s="402" t="s">
        <v>405</v>
      </c>
      <c r="B99" s="400">
        <v>17109.2</v>
      </c>
      <c r="C99" s="400"/>
      <c r="D99" s="433"/>
      <c r="E99" s="713"/>
      <c r="F99" s="577"/>
    </row>
    <row r="100" spans="1:6" x14ac:dyDescent="0.25">
      <c r="A100" s="402" t="s">
        <v>422</v>
      </c>
      <c r="B100" s="400">
        <v>600</v>
      </c>
      <c r="C100" s="400"/>
      <c r="D100" s="433"/>
      <c r="E100" s="713"/>
      <c r="F100" s="577"/>
    </row>
    <row r="101" spans="1:6" x14ac:dyDescent="0.25">
      <c r="A101" s="402" t="s">
        <v>102</v>
      </c>
      <c r="B101" s="400">
        <v>71</v>
      </c>
      <c r="C101" s="400"/>
      <c r="D101" s="433"/>
      <c r="E101" s="713"/>
      <c r="F101" s="577"/>
    </row>
    <row r="102" spans="1:6" x14ac:dyDescent="0.25">
      <c r="A102" s="402" t="s">
        <v>103</v>
      </c>
      <c r="B102" s="400">
        <v>660</v>
      </c>
      <c r="C102" s="330">
        <v>300</v>
      </c>
      <c r="D102" s="433">
        <v>498</v>
      </c>
      <c r="E102" s="714">
        <v>497.27</v>
      </c>
      <c r="F102" s="577">
        <f t="shared" si="6"/>
        <v>0.99853413654618473</v>
      </c>
    </row>
    <row r="103" spans="1:6" x14ac:dyDescent="0.25">
      <c r="A103" s="402" t="s">
        <v>434</v>
      </c>
      <c r="B103" s="400"/>
      <c r="C103" s="330">
        <v>300</v>
      </c>
      <c r="D103" s="443"/>
      <c r="E103" s="711"/>
      <c r="F103" s="577"/>
    </row>
    <row r="104" spans="1:6" x14ac:dyDescent="0.25">
      <c r="A104" s="402" t="s">
        <v>104</v>
      </c>
      <c r="B104" s="400">
        <v>700</v>
      </c>
      <c r="C104" s="400"/>
      <c r="D104" s="441"/>
      <c r="E104" s="713"/>
      <c r="F104" s="577"/>
    </row>
    <row r="105" spans="1:6" ht="16.5" thickBot="1" x14ac:dyDescent="0.3">
      <c r="A105" s="402" t="s">
        <v>105</v>
      </c>
      <c r="B105" s="400">
        <v>700</v>
      </c>
      <c r="C105" s="400">
        <v>1200</v>
      </c>
      <c r="D105" s="433">
        <v>700</v>
      </c>
      <c r="E105" s="713">
        <v>700</v>
      </c>
      <c r="F105" s="577">
        <f t="shared" si="6"/>
        <v>1</v>
      </c>
    </row>
    <row r="106" spans="1:6" ht="18.75" thickBot="1" x14ac:dyDescent="0.3">
      <c r="A106" s="513" t="s">
        <v>417</v>
      </c>
      <c r="B106" s="515">
        <f t="shared" ref="B106:E106" si="7">B107+B111</f>
        <v>1609708.44</v>
      </c>
      <c r="C106" s="445">
        <f t="shared" si="7"/>
        <v>1752719</v>
      </c>
      <c r="D106" s="445">
        <f t="shared" si="7"/>
        <v>2025494</v>
      </c>
      <c r="E106" s="718">
        <f t="shared" si="7"/>
        <v>2017274.11</v>
      </c>
      <c r="F106" s="583">
        <f t="shared" si="6"/>
        <v>0.99594178506576669</v>
      </c>
    </row>
    <row r="107" spans="1:6" x14ac:dyDescent="0.25">
      <c r="A107" s="514" t="s">
        <v>625</v>
      </c>
      <c r="B107" s="516">
        <f t="shared" ref="B107:E107" si="8">SUM(B108:B110)</f>
        <v>425941.33</v>
      </c>
      <c r="C107" s="517">
        <f t="shared" si="8"/>
        <v>390959</v>
      </c>
      <c r="D107" s="517">
        <f t="shared" si="8"/>
        <v>185500</v>
      </c>
      <c r="E107" s="717">
        <f t="shared" si="8"/>
        <v>155712.51</v>
      </c>
      <c r="F107" s="586">
        <f t="shared" si="6"/>
        <v>0.83942053908355796</v>
      </c>
    </row>
    <row r="108" spans="1:6" x14ac:dyDescent="0.25">
      <c r="A108" s="411" t="s">
        <v>113</v>
      </c>
      <c r="B108" s="409">
        <v>24078.43</v>
      </c>
      <c r="C108" s="518">
        <v>12831</v>
      </c>
      <c r="D108" s="409">
        <v>65500</v>
      </c>
      <c r="E108" s="714">
        <v>80299.850000000006</v>
      </c>
      <c r="F108" s="577">
        <f t="shared" si="6"/>
        <v>1.2259519083969466</v>
      </c>
    </row>
    <row r="109" spans="1:6" x14ac:dyDescent="0.25">
      <c r="A109" s="411" t="s">
        <v>114</v>
      </c>
      <c r="B109" s="409">
        <v>1905</v>
      </c>
      <c r="C109" s="518">
        <v>4209</v>
      </c>
      <c r="D109" s="409">
        <v>10000</v>
      </c>
      <c r="E109" s="714">
        <v>11103</v>
      </c>
      <c r="F109" s="577">
        <f t="shared" si="6"/>
        <v>1.1103000000000001</v>
      </c>
    </row>
    <row r="110" spans="1:6" x14ac:dyDescent="0.25">
      <c r="A110" s="411" t="s">
        <v>115</v>
      </c>
      <c r="B110" s="518">
        <v>399957.9</v>
      </c>
      <c r="C110" s="518">
        <v>373919</v>
      </c>
      <c r="D110" s="518">
        <v>110000</v>
      </c>
      <c r="E110" s="713">
        <v>64309.66</v>
      </c>
      <c r="F110" s="582">
        <f t="shared" si="6"/>
        <v>0.58463327272727272</v>
      </c>
    </row>
    <row r="111" spans="1:6" x14ac:dyDescent="0.25">
      <c r="A111" s="522" t="s">
        <v>116</v>
      </c>
      <c r="B111" s="525">
        <f>SUM(B112:B125)</f>
        <v>1183767.1099999999</v>
      </c>
      <c r="C111" s="527">
        <f>SUM(C112:C125)</f>
        <v>1361760</v>
      </c>
      <c r="D111" s="529">
        <f>SUM(D112:D125)</f>
        <v>1839994</v>
      </c>
      <c r="E111" s="719">
        <f>SUM(E112:E125)</f>
        <v>1861561.6</v>
      </c>
      <c r="F111" s="586">
        <f t="shared" si="6"/>
        <v>1.0117215599616087</v>
      </c>
    </row>
    <row r="112" spans="1:6" x14ac:dyDescent="0.25">
      <c r="A112" s="523" t="s">
        <v>488</v>
      </c>
      <c r="B112" s="409"/>
      <c r="C112" s="409"/>
      <c r="D112" s="409">
        <v>288000</v>
      </c>
      <c r="E112" s="713">
        <v>288000</v>
      </c>
      <c r="F112" s="577">
        <f t="shared" si="6"/>
        <v>1</v>
      </c>
    </row>
    <row r="113" spans="1:6" x14ac:dyDescent="0.25">
      <c r="A113" s="523" t="s">
        <v>458</v>
      </c>
      <c r="B113" s="409">
        <v>9000</v>
      </c>
      <c r="C113" s="409">
        <v>6500</v>
      </c>
      <c r="D113" s="409"/>
      <c r="E113" s="713"/>
      <c r="F113" s="577"/>
    </row>
    <row r="114" spans="1:6" x14ac:dyDescent="0.25">
      <c r="A114" s="523" t="s">
        <v>482</v>
      </c>
      <c r="B114" s="409"/>
      <c r="C114" s="409"/>
      <c r="D114" s="409">
        <v>10000</v>
      </c>
      <c r="E114" s="713">
        <v>10000</v>
      </c>
      <c r="F114" s="577">
        <f t="shared" si="6"/>
        <v>1</v>
      </c>
    </row>
    <row r="115" spans="1:6" x14ac:dyDescent="0.25">
      <c r="A115" s="523" t="s">
        <v>457</v>
      </c>
      <c r="B115" s="409"/>
      <c r="C115" s="409"/>
      <c r="D115" s="409">
        <v>11000</v>
      </c>
      <c r="E115" s="713">
        <v>11000</v>
      </c>
      <c r="F115" s="577">
        <f t="shared" si="6"/>
        <v>1</v>
      </c>
    </row>
    <row r="116" spans="1:6" x14ac:dyDescent="0.25">
      <c r="A116" s="523" t="s">
        <v>464</v>
      </c>
      <c r="B116" s="409"/>
      <c r="C116" s="409"/>
      <c r="D116" s="409">
        <v>40000</v>
      </c>
      <c r="E116" s="714">
        <v>40000</v>
      </c>
      <c r="F116" s="577">
        <f t="shared" si="6"/>
        <v>1</v>
      </c>
    </row>
    <row r="117" spans="1:6" x14ac:dyDescent="0.25">
      <c r="A117" s="523" t="s">
        <v>465</v>
      </c>
      <c r="B117" s="409"/>
      <c r="C117" s="528"/>
      <c r="D117" s="409">
        <v>14340</v>
      </c>
      <c r="E117" s="713">
        <v>10000</v>
      </c>
      <c r="F117" s="577">
        <f t="shared" si="6"/>
        <v>0.69735006973500702</v>
      </c>
    </row>
    <row r="118" spans="1:6" x14ac:dyDescent="0.25">
      <c r="A118" s="523" t="s">
        <v>466</v>
      </c>
      <c r="B118" s="409"/>
      <c r="C118" s="409"/>
      <c r="D118" s="409">
        <v>4940</v>
      </c>
      <c r="E118" s="713">
        <v>4940</v>
      </c>
      <c r="F118" s="577">
        <f t="shared" si="6"/>
        <v>1</v>
      </c>
    </row>
    <row r="119" spans="1:6" x14ac:dyDescent="0.25">
      <c r="A119" s="523" t="s">
        <v>120</v>
      </c>
      <c r="B119" s="409">
        <v>3000</v>
      </c>
      <c r="C119" s="409"/>
      <c r="D119" s="409"/>
      <c r="E119" s="713"/>
      <c r="F119" s="577"/>
    </row>
    <row r="120" spans="1:6" x14ac:dyDescent="0.25">
      <c r="A120" s="523" t="s">
        <v>497</v>
      </c>
      <c r="B120" s="409"/>
      <c r="C120" s="409"/>
      <c r="D120" s="409"/>
      <c r="E120" s="713">
        <v>35000</v>
      </c>
      <c r="F120" s="577"/>
    </row>
    <row r="121" spans="1:6" x14ac:dyDescent="0.25">
      <c r="A121" s="523" t="s">
        <v>456</v>
      </c>
      <c r="B121" s="409">
        <v>632247.11</v>
      </c>
      <c r="C121" s="409">
        <v>127075</v>
      </c>
      <c r="D121" s="518"/>
      <c r="E121" s="713"/>
      <c r="F121" s="577"/>
    </row>
    <row r="122" spans="1:6" x14ac:dyDescent="0.25">
      <c r="A122" s="523" t="s">
        <v>455</v>
      </c>
      <c r="B122" s="409">
        <v>419520</v>
      </c>
      <c r="C122" s="518"/>
      <c r="D122" s="518">
        <v>712104</v>
      </c>
      <c r="E122" s="713">
        <v>703012.75</v>
      </c>
      <c r="F122" s="577">
        <f t="shared" si="6"/>
        <v>0.98723325525485039</v>
      </c>
    </row>
    <row r="123" spans="1:6" x14ac:dyDescent="0.25">
      <c r="A123" s="523" t="s">
        <v>453</v>
      </c>
      <c r="B123" s="409"/>
      <c r="C123" s="528"/>
      <c r="D123" s="518">
        <v>227600</v>
      </c>
      <c r="E123" s="713">
        <v>227599.58</v>
      </c>
      <c r="F123" s="577">
        <f t="shared" si="6"/>
        <v>0.99999815465729347</v>
      </c>
    </row>
    <row r="124" spans="1:6" x14ac:dyDescent="0.25">
      <c r="A124" s="411" t="s">
        <v>398</v>
      </c>
      <c r="B124" s="409">
        <v>120000</v>
      </c>
      <c r="C124" s="409"/>
      <c r="D124" s="518">
        <v>15000</v>
      </c>
      <c r="E124" s="713">
        <v>15000</v>
      </c>
      <c r="F124" s="577">
        <f t="shared" si="6"/>
        <v>1</v>
      </c>
    </row>
    <row r="125" spans="1:6" ht="16.5" thickBot="1" x14ac:dyDescent="0.3">
      <c r="A125" s="524" t="s">
        <v>454</v>
      </c>
      <c r="B125" s="526"/>
      <c r="C125" s="526">
        <v>1228185</v>
      </c>
      <c r="D125" s="526">
        <v>517010</v>
      </c>
      <c r="E125" s="720">
        <v>517009.27</v>
      </c>
      <c r="F125" s="577">
        <f t="shared" si="6"/>
        <v>0.99999858803504771</v>
      </c>
    </row>
    <row r="126" spans="1:6" ht="18.75" thickBot="1" x14ac:dyDescent="0.3">
      <c r="A126" s="519" t="s">
        <v>408</v>
      </c>
      <c r="B126" s="520">
        <f t="shared" ref="B126:D126" si="9">SUM(B127:B130)</f>
        <v>371619.42000000004</v>
      </c>
      <c r="C126" s="521">
        <f>SUM(C127:C130)</f>
        <v>4025319</v>
      </c>
      <c r="D126" s="446">
        <f t="shared" si="9"/>
        <v>1851552</v>
      </c>
      <c r="E126" s="721">
        <f>SUM(E127:E130)</f>
        <v>1544424.37</v>
      </c>
      <c r="F126" s="583">
        <f t="shared" si="6"/>
        <v>0.83412422119389573</v>
      </c>
    </row>
    <row r="127" spans="1:6" x14ac:dyDescent="0.25">
      <c r="A127" s="395" t="s">
        <v>128</v>
      </c>
      <c r="B127" s="400">
        <v>161393</v>
      </c>
      <c r="C127" s="330">
        <v>501406</v>
      </c>
      <c r="D127" s="330">
        <v>380999</v>
      </c>
      <c r="E127" s="443">
        <v>380998.51</v>
      </c>
      <c r="F127" s="577">
        <f t="shared" si="6"/>
        <v>0.99999871390738559</v>
      </c>
    </row>
    <row r="128" spans="1:6" x14ac:dyDescent="0.25">
      <c r="A128" s="395" t="s">
        <v>483</v>
      </c>
      <c r="B128" s="400"/>
      <c r="C128" s="400"/>
      <c r="D128" s="330">
        <v>750000</v>
      </c>
      <c r="E128" s="443">
        <v>584938.76</v>
      </c>
      <c r="F128" s="577">
        <f t="shared" si="6"/>
        <v>0.77991834666666671</v>
      </c>
    </row>
    <row r="129" spans="1:6" x14ac:dyDescent="0.25">
      <c r="A129" s="395" t="s">
        <v>712</v>
      </c>
      <c r="B129" s="400"/>
      <c r="C129" s="400"/>
      <c r="D129" s="330">
        <v>400000</v>
      </c>
      <c r="E129" s="443">
        <v>257934.35</v>
      </c>
      <c r="F129" s="577">
        <f t="shared" si="6"/>
        <v>0.64483587500000006</v>
      </c>
    </row>
    <row r="130" spans="1:6" ht="16.5" thickBot="1" x14ac:dyDescent="0.3">
      <c r="A130" s="395" t="s">
        <v>129</v>
      </c>
      <c r="B130" s="408">
        <v>210226.42</v>
      </c>
      <c r="C130" s="400">
        <v>3523913</v>
      </c>
      <c r="D130" s="412">
        <v>320553</v>
      </c>
      <c r="E130" s="722">
        <v>320552.75</v>
      </c>
      <c r="F130" s="577">
        <f t="shared" si="6"/>
        <v>0.99999922009776854</v>
      </c>
    </row>
    <row r="131" spans="1:6" ht="24" thickBot="1" x14ac:dyDescent="0.4">
      <c r="A131" s="413" t="s">
        <v>130</v>
      </c>
      <c r="B131" s="414">
        <f>B3+B106+B126</f>
        <v>13621201.990000002</v>
      </c>
      <c r="C131" s="415">
        <f>C3+C106+C126</f>
        <v>17777601.609999999</v>
      </c>
      <c r="D131" s="415">
        <f>D3+D106+D126</f>
        <v>16449228</v>
      </c>
      <c r="E131" s="723">
        <f>E3+E106+E126</f>
        <v>16089970.739999998</v>
      </c>
      <c r="F131" s="584">
        <f t="shared" si="6"/>
        <v>0.97815962791688449</v>
      </c>
    </row>
    <row r="132" spans="1:6" x14ac:dyDescent="0.25">
      <c r="A132" s="416"/>
    </row>
    <row r="133" spans="1:6" x14ac:dyDescent="0.25">
      <c r="A133" s="418"/>
    </row>
    <row r="134" spans="1:6" x14ac:dyDescent="0.25">
      <c r="A134" s="419"/>
    </row>
  </sheetData>
  <sheetProtection selectLockedCells="1" selectUnlockedCells="1"/>
  <mergeCells count="1">
    <mergeCell ref="A1:F1"/>
  </mergeCells>
  <phoneticPr fontId="0" type="noConversion"/>
  <pageMargins left="1.1811023622047245" right="0" top="0" bottom="0" header="0.51181102362204722" footer="0.51181102362204722"/>
  <pageSetup paperSize="9" scale="49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7"/>
  <sheetViews>
    <sheetView topLeftCell="B1" zoomScale="80" zoomScaleNormal="80" workbookViewId="0">
      <pane xSplit="2" ySplit="9" topLeftCell="D103" activePane="bottomRight" state="frozen"/>
      <selection activeCell="B1" sqref="B1"/>
      <selection pane="topRight" activeCell="T1" sqref="T1"/>
      <selection pane="bottomLeft" activeCell="B163" sqref="B163"/>
      <selection pane="bottomRight" activeCell="B125" sqref="A125:XFD125"/>
    </sheetView>
  </sheetViews>
  <sheetFormatPr defaultRowHeight="12.75" outlineLevelRow="1" x14ac:dyDescent="0.2"/>
  <cols>
    <col min="1" max="1" width="0" style="149" hidden="1" customWidth="1"/>
    <col min="2" max="2" width="18.85546875" style="149" customWidth="1"/>
    <col min="3" max="3" width="59.42578125" style="149" customWidth="1"/>
    <col min="4" max="5" width="12.7109375" style="150" customWidth="1"/>
    <col min="6" max="6" width="11.7109375" style="293" customWidth="1"/>
    <col min="7" max="7" width="10.140625" style="293" customWidth="1"/>
    <col min="8" max="9" width="12.7109375" style="150" customWidth="1"/>
    <col min="10" max="10" width="11.7109375" style="293" customWidth="1"/>
    <col min="11" max="11" width="12.7109375" style="293" customWidth="1"/>
    <col min="12" max="13" width="12.7109375" style="150" customWidth="1"/>
    <col min="14" max="14" width="11.7109375" style="293" customWidth="1"/>
    <col min="15" max="15" width="10.140625" style="293" customWidth="1"/>
    <col min="16" max="17" width="12.5703125" style="293" customWidth="1"/>
    <col min="18" max="18" width="12.7109375" style="293" customWidth="1"/>
    <col min="19" max="19" width="12.7109375" style="293" bestFit="1" customWidth="1"/>
    <col min="20" max="16384" width="9.140625" style="149"/>
  </cols>
  <sheetData>
    <row r="1" spans="1:19" x14ac:dyDescent="0.2">
      <c r="A1" s="145"/>
    </row>
    <row r="2" spans="1:19" ht="15.75" x14ac:dyDescent="0.25">
      <c r="A2" s="145"/>
      <c r="B2" s="146"/>
      <c r="C2" s="147"/>
      <c r="D2" s="294"/>
      <c r="E2" s="294"/>
      <c r="F2" s="295"/>
      <c r="G2" s="296"/>
      <c r="H2" s="294"/>
      <c r="I2" s="294"/>
      <c r="J2" s="295"/>
      <c r="K2" s="296"/>
      <c r="L2" s="294"/>
      <c r="M2" s="294"/>
      <c r="N2" s="295"/>
      <c r="O2" s="296"/>
      <c r="P2" s="296"/>
      <c r="Q2" s="296"/>
      <c r="R2" s="296"/>
      <c r="S2" s="296"/>
    </row>
    <row r="3" spans="1:19" ht="27.75" x14ac:dyDescent="0.4">
      <c r="A3" s="148"/>
      <c r="B3" s="771" t="s">
        <v>641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</row>
    <row r="4" spans="1:19" ht="7.5" customHeight="1" thickBot="1" x14ac:dyDescent="0.25">
      <c r="A4" s="148"/>
      <c r="C4" s="158"/>
      <c r="F4" s="151"/>
      <c r="G4" s="151"/>
      <c r="J4" s="151"/>
      <c r="K4" s="151"/>
      <c r="N4" s="151"/>
      <c r="O4" s="151"/>
      <c r="P4" s="151"/>
      <c r="Q4" s="151"/>
      <c r="R4" s="151"/>
      <c r="S4" s="151"/>
    </row>
    <row r="5" spans="1:19" ht="13.5" customHeight="1" thickBot="1" x14ac:dyDescent="0.25">
      <c r="A5" s="148"/>
      <c r="D5" s="787" t="s">
        <v>427</v>
      </c>
      <c r="E5" s="788"/>
      <c r="F5" s="788"/>
      <c r="G5" s="789"/>
      <c r="H5" s="776" t="s">
        <v>460</v>
      </c>
      <c r="I5" s="777"/>
      <c r="J5" s="777"/>
      <c r="K5" s="778"/>
      <c r="L5" s="776" t="s">
        <v>471</v>
      </c>
      <c r="M5" s="777"/>
      <c r="N5" s="777"/>
      <c r="O5" s="777"/>
      <c r="P5" s="782" t="s">
        <v>499</v>
      </c>
      <c r="Q5" s="783"/>
      <c r="R5" s="783"/>
      <c r="S5" s="784"/>
    </row>
    <row r="6" spans="1:19" ht="12.75" customHeight="1" x14ac:dyDescent="0.2">
      <c r="A6" s="148"/>
      <c r="B6" s="772" t="s">
        <v>415</v>
      </c>
      <c r="C6" s="773"/>
      <c r="D6" s="790"/>
      <c r="E6" s="790"/>
      <c r="F6" s="790"/>
      <c r="G6" s="791"/>
      <c r="H6" s="779"/>
      <c r="I6" s="780"/>
      <c r="J6" s="780"/>
      <c r="K6" s="781"/>
      <c r="L6" s="779"/>
      <c r="M6" s="780"/>
      <c r="N6" s="780"/>
      <c r="O6" s="780"/>
      <c r="P6" s="785"/>
      <c r="Q6" s="780"/>
      <c r="R6" s="780"/>
      <c r="S6" s="786"/>
    </row>
    <row r="7" spans="1:19" ht="24.75" thickBot="1" x14ac:dyDescent="0.25">
      <c r="A7" s="148"/>
      <c r="B7" s="774"/>
      <c r="C7" s="775"/>
      <c r="D7" s="345" t="s">
        <v>401</v>
      </c>
      <c r="E7" s="297" t="s">
        <v>418</v>
      </c>
      <c r="F7" s="297" t="s">
        <v>420</v>
      </c>
      <c r="G7" s="298" t="s">
        <v>410</v>
      </c>
      <c r="H7" s="297" t="s">
        <v>401</v>
      </c>
      <c r="I7" s="297" t="s">
        <v>419</v>
      </c>
      <c r="J7" s="297" t="s">
        <v>420</v>
      </c>
      <c r="K7" s="298" t="s">
        <v>410</v>
      </c>
      <c r="L7" s="297" t="s">
        <v>401</v>
      </c>
      <c r="M7" s="297" t="s">
        <v>419</v>
      </c>
      <c r="N7" s="297" t="s">
        <v>420</v>
      </c>
      <c r="O7" s="536" t="s">
        <v>410</v>
      </c>
      <c r="P7" s="724" t="s">
        <v>401</v>
      </c>
      <c r="Q7" s="725" t="s">
        <v>419</v>
      </c>
      <c r="R7" s="725" t="s">
        <v>420</v>
      </c>
      <c r="S7" s="726" t="s">
        <v>410</v>
      </c>
    </row>
    <row r="8" spans="1:19" ht="24" customHeight="1" thickBot="1" x14ac:dyDescent="0.3">
      <c r="A8" s="148"/>
      <c r="B8" s="346" t="s">
        <v>147</v>
      </c>
      <c r="C8" s="347"/>
      <c r="D8" s="304">
        <f>SUM(E8:G8)</f>
        <v>13119797.009999998</v>
      </c>
      <c r="E8" s="305">
        <f>E10+E24+E38+E48+E54+E70+E78+E93+E97+E121+E131+E140+E152+E177+E178</f>
        <v>10979363.719999999</v>
      </c>
      <c r="F8" s="305">
        <f>F10+F24+F38+F48+F54+F70+F78+F93+F97+F121+F131+F140+F152+F177+F178</f>
        <v>1408694</v>
      </c>
      <c r="G8" s="306">
        <f>G10+G24+G38+G48+G54+G70+G78+G93+G97+G121+G131+G140+G152+G177+G178</f>
        <v>731739.29</v>
      </c>
      <c r="H8" s="304">
        <f>SUM(I8:K8)</f>
        <v>17295746.710000001</v>
      </c>
      <c r="I8" s="305">
        <f>I10+I24+I38+I48+I54+I70+I78+I93+I97+I121+I131+I140+I152+I177+I178</f>
        <v>11593713.77</v>
      </c>
      <c r="J8" s="305">
        <f>J10+J24+J38+J48+J54+J70+J78+J93+J97+J121+J131+J140+J152+J177+J178</f>
        <v>1903160.3900000001</v>
      </c>
      <c r="K8" s="306">
        <f>K10+K24+K38+K48+K54+K70+K78+K93+K97+K121+K131+K140+K152+K177+K178</f>
        <v>3798872.55</v>
      </c>
      <c r="L8" s="304">
        <f>SUM(M8:O8)</f>
        <v>16158614.890000001</v>
      </c>
      <c r="M8" s="305">
        <f>M10+M24+M38+M48+M54+M70+M78+M93+M97+M121+M131+M140+M152+M177+M178</f>
        <v>11835882.890000001</v>
      </c>
      <c r="N8" s="305">
        <f>N10+N24+N38+N48+N54+N70+N78+N93+N97+N121+N131+N140+N152+N177+N178</f>
        <v>4079732</v>
      </c>
      <c r="O8" s="337">
        <f>O10+O24+O38+O48+O54+O70+O78+O93+O97+O121+O131+O140+O152+O177+O178</f>
        <v>243000</v>
      </c>
      <c r="P8" s="727">
        <f>SUM(Q8:S8)</f>
        <v>15226689.91</v>
      </c>
      <c r="Q8" s="305">
        <f>Q10+Q24+Q38+Q48+Q54+Q70+Q78+Q93+Q97+Q121+Q131+Q140+Q152+Q177+Q178</f>
        <v>11390961.460000001</v>
      </c>
      <c r="R8" s="305">
        <f>R10+R24+R38+R48+R54+R70+R78+R93+R97+R121+R131+R140+R152+R177+R178</f>
        <v>3600490.78</v>
      </c>
      <c r="S8" s="728">
        <f>S10+S24+S38+S48+S54+S70+S78+S93+S97+S121+S131+S140+S152+S177+S178</f>
        <v>235237.67</v>
      </c>
    </row>
    <row r="9" spans="1:19" ht="13.5" thickBot="1" x14ac:dyDescent="0.25">
      <c r="A9" s="148"/>
      <c r="B9" s="299" t="s">
        <v>148</v>
      </c>
      <c r="C9" s="300"/>
      <c r="D9" s="152"/>
      <c r="E9" s="154"/>
      <c r="F9" s="153"/>
      <c r="G9" s="154"/>
      <c r="H9" s="152"/>
      <c r="I9" s="154"/>
      <c r="J9" s="153"/>
      <c r="K9" s="154"/>
      <c r="L9" s="152"/>
      <c r="M9" s="154"/>
      <c r="N9" s="153"/>
      <c r="O9" s="344"/>
      <c r="P9" s="729"/>
      <c r="Q9" s="730"/>
      <c r="R9" s="730"/>
      <c r="S9" s="731"/>
    </row>
    <row r="10" spans="1:19" ht="15.75" x14ac:dyDescent="0.25">
      <c r="A10" s="148"/>
      <c r="B10" s="349" t="s">
        <v>149</v>
      </c>
      <c r="C10" s="350"/>
      <c r="D10" s="311">
        <f t="shared" ref="D10:K10" si="0">D11+D16+D20+D21+D22+D23</f>
        <v>176497.25</v>
      </c>
      <c r="E10" s="309">
        <f t="shared" si="0"/>
        <v>168997.25</v>
      </c>
      <c r="F10" s="309">
        <f t="shared" si="0"/>
        <v>7500</v>
      </c>
      <c r="G10" s="310">
        <f t="shared" si="0"/>
        <v>0</v>
      </c>
      <c r="H10" s="311">
        <f t="shared" si="0"/>
        <v>206433.15</v>
      </c>
      <c r="I10" s="309">
        <f t="shared" si="0"/>
        <v>194661.15</v>
      </c>
      <c r="J10" s="309">
        <f t="shared" si="0"/>
        <v>11772</v>
      </c>
      <c r="K10" s="339">
        <f t="shared" si="0"/>
        <v>0</v>
      </c>
      <c r="L10" s="325">
        <f t="shared" ref="L10:S10" si="1">L11+L16+L20+L21+L22+L23</f>
        <v>334465</v>
      </c>
      <c r="M10" s="531">
        <f t="shared" si="1"/>
        <v>270293</v>
      </c>
      <c r="N10" s="531">
        <f t="shared" si="1"/>
        <v>64172</v>
      </c>
      <c r="O10" s="532">
        <f t="shared" si="1"/>
        <v>0</v>
      </c>
      <c r="P10" s="342">
        <f>P11+P16+P20+P21+P22+P23</f>
        <v>275591.14</v>
      </c>
      <c r="Q10" s="537">
        <f t="shared" si="1"/>
        <v>222976.58000000002</v>
      </c>
      <c r="R10" s="537">
        <f t="shared" si="1"/>
        <v>52614.559999999998</v>
      </c>
      <c r="S10" s="532">
        <f t="shared" si="1"/>
        <v>0</v>
      </c>
    </row>
    <row r="11" spans="1:19" ht="15.75" x14ac:dyDescent="0.25">
      <c r="A11" s="148"/>
      <c r="B11" s="351" t="s">
        <v>150</v>
      </c>
      <c r="C11" s="352" t="s">
        <v>151</v>
      </c>
      <c r="D11" s="314">
        <f t="shared" ref="D11:M11" si="2">SUM(D12:D15)</f>
        <v>99625.06</v>
      </c>
      <c r="E11" s="312">
        <f t="shared" si="2"/>
        <v>99625.06</v>
      </c>
      <c r="F11" s="312">
        <f t="shared" si="2"/>
        <v>0</v>
      </c>
      <c r="G11" s="313">
        <f t="shared" si="2"/>
        <v>0</v>
      </c>
      <c r="H11" s="314">
        <f t="shared" si="2"/>
        <v>130553.85</v>
      </c>
      <c r="I11" s="312">
        <f t="shared" si="2"/>
        <v>130553.85</v>
      </c>
      <c r="J11" s="312">
        <f t="shared" si="2"/>
        <v>0</v>
      </c>
      <c r="K11" s="336">
        <f t="shared" si="2"/>
        <v>0</v>
      </c>
      <c r="L11" s="326">
        <f t="shared" si="2"/>
        <v>128858</v>
      </c>
      <c r="M11" s="312">
        <f t="shared" si="2"/>
        <v>128858</v>
      </c>
      <c r="N11" s="312">
        <f t="shared" ref="N11:O11" si="3">SUM(N12:N15)</f>
        <v>0</v>
      </c>
      <c r="O11" s="327">
        <f t="shared" si="3"/>
        <v>0</v>
      </c>
      <c r="P11" s="323">
        <f>SUM(P12:P15)</f>
        <v>119100.7</v>
      </c>
      <c r="Q11" s="315">
        <f>SUM(Q12:Q15)</f>
        <v>119100.7</v>
      </c>
      <c r="R11" s="315">
        <f>SUM(R12:R15)</f>
        <v>0</v>
      </c>
      <c r="S11" s="316">
        <f>SUM(S12:S15)</f>
        <v>0</v>
      </c>
    </row>
    <row r="12" spans="1:19" ht="16.5" x14ac:dyDescent="0.3">
      <c r="A12" s="148"/>
      <c r="B12" s="351">
        <v>1</v>
      </c>
      <c r="C12" s="766" t="s">
        <v>152</v>
      </c>
      <c r="D12" s="314">
        <f>SUM(E12:G12)</f>
        <v>39204.899999999994</v>
      </c>
      <c r="E12" s="312">
        <f>'[4]1.Plánovanie, manažment a kontr'!$E$5</f>
        <v>39204.899999999994</v>
      </c>
      <c r="F12" s="312">
        <f>'[4]1.Plánovanie, manažment a kontr'!$F$5</f>
        <v>0</v>
      </c>
      <c r="G12" s="313">
        <f>'[4]1.Plánovanie, manažment a kontr'!$G$5</f>
        <v>0</v>
      </c>
      <c r="H12" s="314">
        <f>SUM(I12:K12)</f>
        <v>43061.19</v>
      </c>
      <c r="I12" s="312">
        <f>'[4]1.Plánovanie, manažment a kontr'!$H$5</f>
        <v>43061.19</v>
      </c>
      <c r="J12" s="312">
        <f>'[4]1.Plánovanie, manažment a kontr'!$I$5</f>
        <v>0</v>
      </c>
      <c r="K12" s="336">
        <f>'[4]1.Plánovanie, manažment a kontr'!$J$5</f>
        <v>0</v>
      </c>
      <c r="L12" s="326">
        <f>SUM(M12:O12)</f>
        <v>62363</v>
      </c>
      <c r="M12" s="312">
        <f>'[4]1.Plánovanie, manažment a kontr'!$K$5</f>
        <v>62363</v>
      </c>
      <c r="N12" s="312">
        <f>'[4]1.Plánovanie, manažment a kontr'!$L$5</f>
        <v>0</v>
      </c>
      <c r="O12" s="327">
        <f>'[4]1.Plánovanie, manažment a kontr'!$M$5</f>
        <v>0</v>
      </c>
      <c r="P12" s="323">
        <f>SUM(Q12:S12)</f>
        <v>59905.67</v>
      </c>
      <c r="Q12" s="315">
        <f>'[4]1.Plánovanie, manažment a kontr'!$N$5</f>
        <v>59905.67</v>
      </c>
      <c r="R12" s="315">
        <f>'[4]1.Plánovanie, manažment a kontr'!$O$5</f>
        <v>0</v>
      </c>
      <c r="S12" s="316">
        <f>'[4]1.Plánovanie, manažment a kontr'!$P$5</f>
        <v>0</v>
      </c>
    </row>
    <row r="13" spans="1:19" ht="16.5" x14ac:dyDescent="0.3">
      <c r="A13" s="155"/>
      <c r="B13" s="351">
        <v>2</v>
      </c>
      <c r="C13" s="766" t="s">
        <v>153</v>
      </c>
      <c r="D13" s="314">
        <f>SUM(E13:G13)</f>
        <v>25672.9</v>
      </c>
      <c r="E13" s="312">
        <f>'[4]1.Plánovanie, manažment a kontr'!$E$16</f>
        <v>25672.9</v>
      </c>
      <c r="F13" s="312">
        <f>'[4]1.Plánovanie, manažment a kontr'!$F$16</f>
        <v>0</v>
      </c>
      <c r="G13" s="313">
        <f>'[4]1.Plánovanie, manažment a kontr'!$G$16</f>
        <v>0</v>
      </c>
      <c r="H13" s="314">
        <f>SUM(I13:K13)</f>
        <v>35675.42</v>
      </c>
      <c r="I13" s="312">
        <f>'[4]1.Plánovanie, manažment a kontr'!$H$16</f>
        <v>35675.42</v>
      </c>
      <c r="J13" s="312">
        <f>'[4]1.Plánovanie, manažment a kontr'!$I$16</f>
        <v>0</v>
      </c>
      <c r="K13" s="336">
        <f>'[4]1.Plánovanie, manažment a kontr'!$J$16</f>
        <v>0</v>
      </c>
      <c r="L13" s="326">
        <f>SUM(M13:O13)</f>
        <v>32285</v>
      </c>
      <c r="M13" s="312">
        <f>'[4]1.Plánovanie, manažment a kontr'!$K$16</f>
        <v>32285</v>
      </c>
      <c r="N13" s="312">
        <f>'[4]1.Plánovanie, manažment a kontr'!$L$16</f>
        <v>0</v>
      </c>
      <c r="O13" s="327">
        <f>'[4]1.Plánovanie, manažment a kontr'!$M$16</f>
        <v>0</v>
      </c>
      <c r="P13" s="323">
        <f t="shared" ref="P13:P15" si="4">SUM(Q13:S13)</f>
        <v>29687.230000000003</v>
      </c>
      <c r="Q13" s="315">
        <f>'[4]1.Plánovanie, manažment a kontr'!$N$16</f>
        <v>29687.230000000003</v>
      </c>
      <c r="R13" s="315">
        <f>'[4]1.Plánovanie, manažment a kontr'!$O$16</f>
        <v>0</v>
      </c>
      <c r="S13" s="316">
        <f>'[4]1.Plánovanie, manažment a kontr'!$P$16</f>
        <v>0</v>
      </c>
    </row>
    <row r="14" spans="1:19" ht="16.5" x14ac:dyDescent="0.3">
      <c r="A14" s="155"/>
      <c r="B14" s="351">
        <v>3</v>
      </c>
      <c r="C14" s="358" t="s">
        <v>154</v>
      </c>
      <c r="D14" s="314">
        <f>SUM(E14:G14)</f>
        <v>34747.26</v>
      </c>
      <c r="E14" s="312">
        <f>'[4]1.Plánovanie, manažment a kontr'!$E$27</f>
        <v>34747.26</v>
      </c>
      <c r="F14" s="312">
        <f>'[4]1.Plánovanie, manažment a kontr'!$F$27</f>
        <v>0</v>
      </c>
      <c r="G14" s="313">
        <f>'[4]1.Plánovanie, manažment a kontr'!$G$27</f>
        <v>0</v>
      </c>
      <c r="H14" s="314">
        <f>SUM(I14:K14)</f>
        <v>51817.24</v>
      </c>
      <c r="I14" s="312">
        <f>'[4]1.Plánovanie, manažment a kontr'!$H$27</f>
        <v>51817.24</v>
      </c>
      <c r="J14" s="312">
        <f>'[4]1.Plánovanie, manažment a kontr'!$I$27</f>
        <v>0</v>
      </c>
      <c r="K14" s="336">
        <f>'[4]1.Plánovanie, manažment a kontr'!$J$27</f>
        <v>0</v>
      </c>
      <c r="L14" s="326">
        <f>SUM(M14:O14)</f>
        <v>31600</v>
      </c>
      <c r="M14" s="312">
        <f>'[4]1.Plánovanie, manažment a kontr'!$K$27</f>
        <v>31600</v>
      </c>
      <c r="N14" s="312">
        <f>'[4]1.Plánovanie, manažment a kontr'!$L$27</f>
        <v>0</v>
      </c>
      <c r="O14" s="327">
        <f>'[4]1.Plánovanie, manažment a kontr'!$M$27</f>
        <v>0</v>
      </c>
      <c r="P14" s="323">
        <f t="shared" si="4"/>
        <v>26958.2</v>
      </c>
      <c r="Q14" s="315">
        <f>'[4]1.Plánovanie, manažment a kontr'!$N$27</f>
        <v>26958.2</v>
      </c>
      <c r="R14" s="315">
        <f>'[4]1.Plánovanie, manažment a kontr'!$O$27</f>
        <v>0</v>
      </c>
      <c r="S14" s="316">
        <f>'[4]1.Plánovanie, manažment a kontr'!$P$27</f>
        <v>0</v>
      </c>
    </row>
    <row r="15" spans="1:19" ht="16.5" x14ac:dyDescent="0.3">
      <c r="A15" s="155"/>
      <c r="B15" s="351">
        <v>4</v>
      </c>
      <c r="C15" s="358" t="s">
        <v>155</v>
      </c>
      <c r="D15" s="314">
        <f>SUM(E15:G15)</f>
        <v>0</v>
      </c>
      <c r="E15" s="312">
        <f>'[4]1.Plánovanie, manažment a kontr'!$E$31</f>
        <v>0</v>
      </c>
      <c r="F15" s="312">
        <f>'[4]1.Plánovanie, manažment a kontr'!$F$31</f>
        <v>0</v>
      </c>
      <c r="G15" s="313">
        <f>'[4]1.Plánovanie, manažment a kontr'!$G$31</f>
        <v>0</v>
      </c>
      <c r="H15" s="314">
        <f>SUM(I15:K15)</f>
        <v>0</v>
      </c>
      <c r="I15" s="312">
        <f>'[4]1.Plánovanie, manažment a kontr'!$H$31</f>
        <v>0</v>
      </c>
      <c r="J15" s="312">
        <f>'[4]1.Plánovanie, manažment a kontr'!$I$31</f>
        <v>0</v>
      </c>
      <c r="K15" s="336">
        <f>'[4]1.Plánovanie, manažment a kontr'!$J$31</f>
        <v>0</v>
      </c>
      <c r="L15" s="326">
        <f>SUM(M15:O15)</f>
        <v>2610</v>
      </c>
      <c r="M15" s="312">
        <f>'[4]1.Plánovanie, manažment a kontr'!$K$31</f>
        <v>2610</v>
      </c>
      <c r="N15" s="312">
        <f>'[4]1.Plánovanie, manažment a kontr'!$L$31</f>
        <v>0</v>
      </c>
      <c r="O15" s="327">
        <f>'[4]1.Plánovanie, manažment a kontr'!$M$31</f>
        <v>0</v>
      </c>
      <c r="P15" s="323">
        <f t="shared" si="4"/>
        <v>2549.6</v>
      </c>
      <c r="Q15" s="315">
        <f>'[4]1.Plánovanie, manažment a kontr'!$N$31</f>
        <v>2549.6</v>
      </c>
      <c r="R15" s="315">
        <f>'[4]1.Plánovanie, manažment a kontr'!$O$31</f>
        <v>0</v>
      </c>
      <c r="S15" s="316">
        <f>'[4]1.Plánovanie, manažment a kontr'!$P$31</f>
        <v>0</v>
      </c>
    </row>
    <row r="16" spans="1:19" ht="15.75" x14ac:dyDescent="0.25">
      <c r="A16" s="155"/>
      <c r="B16" s="351" t="s">
        <v>156</v>
      </c>
      <c r="C16" s="353" t="s">
        <v>157</v>
      </c>
      <c r="D16" s="314">
        <f t="shared" ref="D16:K16" si="5">SUM(D17:D19)</f>
        <v>20595.28</v>
      </c>
      <c r="E16" s="312">
        <f t="shared" si="5"/>
        <v>13095.279999999999</v>
      </c>
      <c r="F16" s="312">
        <f t="shared" si="5"/>
        <v>7500</v>
      </c>
      <c r="G16" s="313">
        <f t="shared" si="5"/>
        <v>0</v>
      </c>
      <c r="H16" s="314">
        <f t="shared" si="5"/>
        <v>15584.56</v>
      </c>
      <c r="I16" s="312">
        <f t="shared" si="5"/>
        <v>3812.5600000000004</v>
      </c>
      <c r="J16" s="312">
        <f t="shared" si="5"/>
        <v>11772</v>
      </c>
      <c r="K16" s="336">
        <f t="shared" si="5"/>
        <v>0</v>
      </c>
      <c r="L16" s="326">
        <f t="shared" ref="L16:O16" si="6">SUM(L17:L19)</f>
        <v>111840</v>
      </c>
      <c r="M16" s="312">
        <f>SUM(M17:M19)</f>
        <v>47668</v>
      </c>
      <c r="N16" s="312">
        <f t="shared" si="6"/>
        <v>64172</v>
      </c>
      <c r="O16" s="327">
        <f t="shared" si="6"/>
        <v>0</v>
      </c>
      <c r="P16" s="323">
        <f>SUM(P17:P19)</f>
        <v>63707.360000000001</v>
      </c>
      <c r="Q16" s="315">
        <f>SUM(Q17:Q19)</f>
        <v>11092.800000000001</v>
      </c>
      <c r="R16" s="315">
        <f>SUM(R17:R19)</f>
        <v>52614.559999999998</v>
      </c>
      <c r="S16" s="316">
        <f>SUM(S17:S19)</f>
        <v>0</v>
      </c>
    </row>
    <row r="17" spans="1:19" ht="16.5" x14ac:dyDescent="0.3">
      <c r="A17" s="155"/>
      <c r="B17" s="351">
        <v>1</v>
      </c>
      <c r="C17" s="358" t="s">
        <v>158</v>
      </c>
      <c r="D17" s="314">
        <f t="shared" ref="D17:D23" si="7">SUM(E17:G17)</f>
        <v>1307.8</v>
      </c>
      <c r="E17" s="312">
        <f>'[4]1.Plánovanie, manažment a kontr'!$E$37</f>
        <v>1307.8</v>
      </c>
      <c r="F17" s="312">
        <f>'[4]1.Plánovanie, manažment a kontr'!$F$37</f>
        <v>0</v>
      </c>
      <c r="G17" s="313">
        <f>'[4]1.Plánovanie, manažment a kontr'!$G$37</f>
        <v>0</v>
      </c>
      <c r="H17" s="314">
        <f t="shared" ref="H17:H23" si="8">SUM(I17:K17)</f>
        <v>141.42000000000002</v>
      </c>
      <c r="I17" s="312">
        <f>'[4]1.Plánovanie, manažment a kontr'!$H$37</f>
        <v>141.42000000000002</v>
      </c>
      <c r="J17" s="312">
        <f>'[4]1.Plánovanie, manažment a kontr'!$I$37</f>
        <v>0</v>
      </c>
      <c r="K17" s="336">
        <f>'[4]1.Plánovanie, manažment a kontr'!$J$37</f>
        <v>0</v>
      </c>
      <c r="L17" s="326">
        <f t="shared" ref="L17:L23" si="9">SUM(M17:O17)</f>
        <v>18318</v>
      </c>
      <c r="M17" s="312">
        <f>'[4]1.Plánovanie, manažment a kontr'!$K$37</f>
        <v>18318</v>
      </c>
      <c r="N17" s="312">
        <f>'[4]1.Plánovanie, manažment a kontr'!$L$37</f>
        <v>0</v>
      </c>
      <c r="O17" s="327">
        <f>'[4]1.Plánovanie, manažment a kontr'!$M$37</f>
        <v>0</v>
      </c>
      <c r="P17" s="323">
        <f t="shared" ref="P17:P23" si="10">SUM(Q17:S17)</f>
        <v>4341.1900000000005</v>
      </c>
      <c r="Q17" s="315">
        <f>'[4]1.Plánovanie, manažment a kontr'!$N$37</f>
        <v>4341.1900000000005</v>
      </c>
      <c r="R17" s="315">
        <f>'[4]1.Plánovanie, manažment a kontr'!$O$37</f>
        <v>0</v>
      </c>
      <c r="S17" s="316">
        <f>'[4]1.Plánovanie, manažment a kontr'!$P$37</f>
        <v>0</v>
      </c>
    </row>
    <row r="18" spans="1:19" ht="16.5" x14ac:dyDescent="0.3">
      <c r="A18" s="155"/>
      <c r="B18" s="351">
        <v>2</v>
      </c>
      <c r="C18" s="358" t="s">
        <v>159</v>
      </c>
      <c r="D18" s="314">
        <f t="shared" si="7"/>
        <v>10903.01</v>
      </c>
      <c r="E18" s="312">
        <f>'[4]1.Plánovanie, manažment a kontr'!$E$49</f>
        <v>10903.01</v>
      </c>
      <c r="F18" s="312">
        <f>'[4]1.Plánovanie, manažment a kontr'!$F$49</f>
        <v>0</v>
      </c>
      <c r="G18" s="313">
        <f>'[4]1.Plánovanie, manažment a kontr'!$G$49</f>
        <v>0</v>
      </c>
      <c r="H18" s="314">
        <f t="shared" si="8"/>
        <v>2340</v>
      </c>
      <c r="I18" s="312">
        <f>'[4]1.Plánovanie, manažment a kontr'!$H$49</f>
        <v>2340</v>
      </c>
      <c r="J18" s="312">
        <f>'[4]1.Plánovanie, manažment a kontr'!$I$49</f>
        <v>0</v>
      </c>
      <c r="K18" s="336">
        <f>'[4]1.Plánovanie, manažment a kontr'!$J$49</f>
        <v>0</v>
      </c>
      <c r="L18" s="326">
        <f t="shared" si="9"/>
        <v>20900</v>
      </c>
      <c r="M18" s="312">
        <f>'[4]1.Plánovanie, manažment a kontr'!$K$49</f>
        <v>20900</v>
      </c>
      <c r="N18" s="312">
        <f>'[4]1.Plánovanie, manažment a kontr'!$L$49</f>
        <v>0</v>
      </c>
      <c r="O18" s="327">
        <f>'[4]1.Plánovanie, manažment a kontr'!$M$49</f>
        <v>0</v>
      </c>
      <c r="P18" s="323">
        <f>SUM(Q18:S18)</f>
        <v>5400</v>
      </c>
      <c r="Q18" s="315">
        <f>'[4]1.Plánovanie, manažment a kontr'!$N$49</f>
        <v>5400</v>
      </c>
      <c r="R18" s="315">
        <f>'[4]1.Plánovanie, manažment a kontr'!$O$49</f>
        <v>0</v>
      </c>
      <c r="S18" s="316">
        <f>'[4]1.Plánovanie, manažment a kontr'!$P$49</f>
        <v>0</v>
      </c>
    </row>
    <row r="19" spans="1:19" ht="16.5" x14ac:dyDescent="0.3">
      <c r="A19" s="155"/>
      <c r="B19" s="351">
        <v>3</v>
      </c>
      <c r="C19" s="358" t="s">
        <v>160</v>
      </c>
      <c r="D19" s="314">
        <f t="shared" si="7"/>
        <v>8384.4699999999993</v>
      </c>
      <c r="E19" s="312">
        <f>'[4]1.Plánovanie, manažment a kontr'!$E$52</f>
        <v>884.47</v>
      </c>
      <c r="F19" s="312">
        <f>'[4]1.Plánovanie, manažment a kontr'!$F$52</f>
        <v>7500</v>
      </c>
      <c r="G19" s="313">
        <f>'[4]1.Plánovanie, manažment a kontr'!$G$52</f>
        <v>0</v>
      </c>
      <c r="H19" s="314">
        <f t="shared" si="8"/>
        <v>13103.14</v>
      </c>
      <c r="I19" s="312">
        <f>'[4]1.Plánovanie, manažment a kontr'!$H$52</f>
        <v>1331.14</v>
      </c>
      <c r="J19" s="312">
        <f>'[4]1.Plánovanie, manažment a kontr'!$I$52</f>
        <v>11772</v>
      </c>
      <c r="K19" s="336">
        <f>'[4]1.Plánovanie, manažment a kontr'!$J$52</f>
        <v>0</v>
      </c>
      <c r="L19" s="326">
        <f t="shared" si="9"/>
        <v>72622</v>
      </c>
      <c r="M19" s="312">
        <f>'[4]1.Plánovanie, manažment a kontr'!$K$52</f>
        <v>8450</v>
      </c>
      <c r="N19" s="312">
        <f>'[4]1.Plánovanie, manažment a kontr'!$L$52</f>
        <v>64172</v>
      </c>
      <c r="O19" s="327">
        <f>'[4]1.Plánovanie, manažment a kontr'!$M$52</f>
        <v>0</v>
      </c>
      <c r="P19" s="323">
        <f t="shared" si="10"/>
        <v>53966.17</v>
      </c>
      <c r="Q19" s="315">
        <f>'[4]1.Plánovanie, manažment a kontr'!$N$52</f>
        <v>1351.6100000000001</v>
      </c>
      <c r="R19" s="315">
        <f>'[4]1.Plánovanie, manažment a kontr'!$O$52</f>
        <v>52614.559999999998</v>
      </c>
      <c r="S19" s="316">
        <f>'[4]1.Plánovanie, manažment a kontr'!$P$52</f>
        <v>0</v>
      </c>
    </row>
    <row r="20" spans="1:19" ht="15.75" x14ac:dyDescent="0.25">
      <c r="A20" s="151"/>
      <c r="B20" s="351" t="s">
        <v>161</v>
      </c>
      <c r="C20" s="353" t="s">
        <v>162</v>
      </c>
      <c r="D20" s="314">
        <f t="shared" si="7"/>
        <v>44349.43</v>
      </c>
      <c r="E20" s="312">
        <f>'[4]1.Plánovanie, manažment a kontr'!$E$64</f>
        <v>44349.43</v>
      </c>
      <c r="F20" s="312">
        <f>'[4]1.Plánovanie, manažment a kontr'!$F$64</f>
        <v>0</v>
      </c>
      <c r="G20" s="313">
        <f>'[4]1.Plánovanie, manažment a kontr'!$G$64</f>
        <v>0</v>
      </c>
      <c r="H20" s="314">
        <f t="shared" si="8"/>
        <v>48197.939999999995</v>
      </c>
      <c r="I20" s="312">
        <f>'[4]1.Plánovanie, manažment a kontr'!$H$64</f>
        <v>48197.939999999995</v>
      </c>
      <c r="J20" s="312">
        <f>'[4]1.Plánovanie, manažment a kontr'!$I$64</f>
        <v>0</v>
      </c>
      <c r="K20" s="336">
        <f>'[4]1.Plánovanie, manažment a kontr'!$J$64</f>
        <v>0</v>
      </c>
      <c r="L20" s="326">
        <f t="shared" si="9"/>
        <v>54395</v>
      </c>
      <c r="M20" s="312">
        <f>'[4]1.Plánovanie, manažment a kontr'!$K$64</f>
        <v>54395</v>
      </c>
      <c r="N20" s="312">
        <f>'[4]1.Plánovanie, manažment a kontr'!$L$64</f>
        <v>0</v>
      </c>
      <c r="O20" s="327">
        <f>'[4]1.Plánovanie, manažment a kontr'!$M$64</f>
        <v>0</v>
      </c>
      <c r="P20" s="323">
        <f t="shared" si="10"/>
        <v>53988.7</v>
      </c>
      <c r="Q20" s="315">
        <f>'[4]1.Plánovanie, manažment a kontr'!$N$64</f>
        <v>53988.7</v>
      </c>
      <c r="R20" s="315">
        <f>'[4]1.Plánovanie, manažment a kontr'!$O$64</f>
        <v>0</v>
      </c>
      <c r="S20" s="316">
        <f>'[4]1.Plánovanie, manažment a kontr'!$P$64</f>
        <v>0</v>
      </c>
    </row>
    <row r="21" spans="1:19" ht="15.75" x14ac:dyDescent="0.25">
      <c r="A21" s="148"/>
      <c r="B21" s="351" t="s">
        <v>163</v>
      </c>
      <c r="C21" s="353" t="s">
        <v>164</v>
      </c>
      <c r="D21" s="314">
        <f t="shared" si="7"/>
        <v>3600</v>
      </c>
      <c r="E21" s="312">
        <f>'[4]1.Plánovanie, manažment a kontr'!$E$71</f>
        <v>3600</v>
      </c>
      <c r="F21" s="312">
        <f>'[4]1.Plánovanie, manažment a kontr'!$F$71</f>
        <v>0</v>
      </c>
      <c r="G21" s="313">
        <f>'[4]1.Plánovanie, manažment a kontr'!$G$71</f>
        <v>0</v>
      </c>
      <c r="H21" s="314">
        <f t="shared" si="8"/>
        <v>3750</v>
      </c>
      <c r="I21" s="312">
        <f>'[4]1.Plánovanie, manažment a kontr'!$H$71</f>
        <v>3750</v>
      </c>
      <c r="J21" s="312">
        <f>'[4]1.Plánovanie, manažment a kontr'!$I$71</f>
        <v>0</v>
      </c>
      <c r="K21" s="336">
        <f>'[4]1.Plánovanie, manažment a kontr'!$J$71</f>
        <v>0</v>
      </c>
      <c r="L21" s="326">
        <f t="shared" si="9"/>
        <v>30700</v>
      </c>
      <c r="M21" s="312">
        <f>'[4]1.Plánovanie, manažment a kontr'!$K$71</f>
        <v>30700</v>
      </c>
      <c r="N21" s="312">
        <f>'[4]1.Plánovanie, manažment a kontr'!$L$71</f>
        <v>0</v>
      </c>
      <c r="O21" s="327">
        <f>'[4]1.Plánovanie, manažment a kontr'!$M$71</f>
        <v>0</v>
      </c>
      <c r="P21" s="323">
        <f t="shared" si="10"/>
        <v>30700</v>
      </c>
      <c r="Q21" s="315">
        <f>'[4]1.Plánovanie, manažment a kontr'!$N$71</f>
        <v>30700</v>
      </c>
      <c r="R21" s="315">
        <f>'[4]1.Plánovanie, manažment a kontr'!$O$71</f>
        <v>0</v>
      </c>
      <c r="S21" s="316">
        <f>'[4]1.Plánovanie, manažment a kontr'!$P$71</f>
        <v>0</v>
      </c>
    </row>
    <row r="22" spans="1:19" ht="15.75" x14ac:dyDescent="0.25">
      <c r="A22" s="148"/>
      <c r="B22" s="351" t="s">
        <v>165</v>
      </c>
      <c r="C22" s="353" t="s">
        <v>166</v>
      </c>
      <c r="D22" s="314">
        <f t="shared" si="7"/>
        <v>8327.48</v>
      </c>
      <c r="E22" s="312">
        <f>'[4]1.Plánovanie, manažment a kontr'!$E$75</f>
        <v>8327.48</v>
      </c>
      <c r="F22" s="312">
        <f>'[4]1.Plánovanie, manažment a kontr'!$F$75</f>
        <v>0</v>
      </c>
      <c r="G22" s="313">
        <f>'[4]1.Plánovanie, manažment a kontr'!$G$75</f>
        <v>0</v>
      </c>
      <c r="H22" s="314">
        <f t="shared" si="8"/>
        <v>8346.7999999999993</v>
      </c>
      <c r="I22" s="312">
        <f>'[4]1.Plánovanie, manažment a kontr'!$H$75</f>
        <v>8346.7999999999993</v>
      </c>
      <c r="J22" s="312">
        <f>'[4]1.Plánovanie, manažment a kontr'!$I$75</f>
        <v>0</v>
      </c>
      <c r="K22" s="336">
        <f>'[4]1.Plánovanie, manažment a kontr'!$J$75</f>
        <v>0</v>
      </c>
      <c r="L22" s="326">
        <f t="shared" si="9"/>
        <v>8672</v>
      </c>
      <c r="M22" s="312">
        <f>'[4]1.Plánovanie, manažment a kontr'!$K$75</f>
        <v>8672</v>
      </c>
      <c r="N22" s="312">
        <f>'[4]1.Plánovanie, manažment a kontr'!$L$75</f>
        <v>0</v>
      </c>
      <c r="O22" s="327">
        <f>'[4]1.Plánovanie, manažment a kontr'!$M$75</f>
        <v>0</v>
      </c>
      <c r="P22" s="323">
        <f t="shared" si="10"/>
        <v>8094.38</v>
      </c>
      <c r="Q22" s="315">
        <f>'[4]1.Plánovanie, manažment a kontr'!$N$75</f>
        <v>8094.38</v>
      </c>
      <c r="R22" s="315">
        <f>'[4]1.Plánovanie, manažment a kontr'!$O$75</f>
        <v>0</v>
      </c>
      <c r="S22" s="316">
        <f>'[4]1.Plánovanie, manažment a kontr'!$P$75</f>
        <v>0</v>
      </c>
    </row>
    <row r="23" spans="1:19" ht="16.5" outlineLevel="1" thickBot="1" x14ac:dyDescent="0.3">
      <c r="A23" s="148"/>
      <c r="B23" s="354" t="s">
        <v>167</v>
      </c>
      <c r="C23" s="355" t="s">
        <v>478</v>
      </c>
      <c r="D23" s="319">
        <f t="shared" si="7"/>
        <v>0</v>
      </c>
      <c r="E23" s="317">
        <f>'[4]1.Plánovanie, manažment a kontr'!$E$78</f>
        <v>0</v>
      </c>
      <c r="F23" s="317">
        <f>'[4]1.Plánovanie, manažment a kontr'!$F$78</f>
        <v>0</v>
      </c>
      <c r="G23" s="318">
        <f>'[4]1.Plánovanie, manažment a kontr'!$G$78</f>
        <v>0</v>
      </c>
      <c r="H23" s="319">
        <f t="shared" si="8"/>
        <v>0</v>
      </c>
      <c r="I23" s="317">
        <f>'[4]1.Plánovanie, manažment a kontr'!$H$78</f>
        <v>0</v>
      </c>
      <c r="J23" s="317">
        <f>'[4]1.Plánovanie, manažment a kontr'!$I$78</f>
        <v>0</v>
      </c>
      <c r="K23" s="336">
        <f>'[4]1.Plánovanie, manažment a kontr'!$J$78</f>
        <v>0</v>
      </c>
      <c r="L23" s="533">
        <f t="shared" si="9"/>
        <v>0</v>
      </c>
      <c r="M23" s="534">
        <f>'[4]1.Plánovanie, manažment a kontr'!$K$78</f>
        <v>0</v>
      </c>
      <c r="N23" s="534">
        <f>'[4]1.Plánovanie, manažment a kontr'!$L$78</f>
        <v>0</v>
      </c>
      <c r="O23" s="535">
        <f>'[4]1.Plánovanie, manažment a kontr'!$M$78</f>
        <v>0</v>
      </c>
      <c r="P23" s="732">
        <f t="shared" si="10"/>
        <v>0</v>
      </c>
      <c r="Q23" s="733">
        <f>'[4]1.Plánovanie, manažment a kontr'!$N$78</f>
        <v>0</v>
      </c>
      <c r="R23" s="733">
        <f>'[4]1.Plánovanie, manažment a kontr'!$O$78</f>
        <v>0</v>
      </c>
      <c r="S23" s="734">
        <f>'[4]1.Plánovanie, manažment a kontr'!$P$78</f>
        <v>0</v>
      </c>
    </row>
    <row r="24" spans="1:19" s="158" customFormat="1" ht="15.75" x14ac:dyDescent="0.25">
      <c r="A24" s="155"/>
      <c r="B24" s="356" t="s">
        <v>169</v>
      </c>
      <c r="C24" s="357"/>
      <c r="D24" s="311">
        <f t="shared" ref="D24:K24" si="11">D25+D34+D37</f>
        <v>12224</v>
      </c>
      <c r="E24" s="309">
        <f t="shared" si="11"/>
        <v>12224</v>
      </c>
      <c r="F24" s="309">
        <f t="shared" si="11"/>
        <v>0</v>
      </c>
      <c r="G24" s="310">
        <f t="shared" si="11"/>
        <v>0</v>
      </c>
      <c r="H24" s="311">
        <f t="shared" si="11"/>
        <v>39766</v>
      </c>
      <c r="I24" s="309">
        <f t="shared" si="11"/>
        <v>39766</v>
      </c>
      <c r="J24" s="309">
        <f t="shared" si="11"/>
        <v>0</v>
      </c>
      <c r="K24" s="339">
        <f t="shared" si="11"/>
        <v>0</v>
      </c>
      <c r="L24" s="325">
        <f t="shared" ref="L24:S24" si="12">L25+L34+L37</f>
        <v>35610</v>
      </c>
      <c r="M24" s="531">
        <f t="shared" si="12"/>
        <v>35610</v>
      </c>
      <c r="N24" s="531">
        <f t="shared" si="12"/>
        <v>0</v>
      </c>
      <c r="O24" s="532">
        <f t="shared" si="12"/>
        <v>0</v>
      </c>
      <c r="P24" s="735">
        <f t="shared" si="12"/>
        <v>29248.809999999998</v>
      </c>
      <c r="Q24" s="736">
        <f t="shared" si="12"/>
        <v>29248.809999999998</v>
      </c>
      <c r="R24" s="736">
        <f t="shared" si="12"/>
        <v>0</v>
      </c>
      <c r="S24" s="737">
        <f t="shared" si="12"/>
        <v>0</v>
      </c>
    </row>
    <row r="25" spans="1:19" ht="15.75" x14ac:dyDescent="0.25">
      <c r="A25" s="148"/>
      <c r="B25" s="351" t="s">
        <v>170</v>
      </c>
      <c r="C25" s="353" t="s">
        <v>171</v>
      </c>
      <c r="D25" s="314">
        <f t="shared" ref="D25:K25" si="13">SUM(D26:D33)</f>
        <v>8300</v>
      </c>
      <c r="E25" s="312">
        <f t="shared" si="13"/>
        <v>8300</v>
      </c>
      <c r="F25" s="312">
        <f t="shared" si="13"/>
        <v>0</v>
      </c>
      <c r="G25" s="313">
        <f t="shared" si="13"/>
        <v>0</v>
      </c>
      <c r="H25" s="314">
        <f t="shared" si="13"/>
        <v>15175</v>
      </c>
      <c r="I25" s="312">
        <f t="shared" si="13"/>
        <v>15175</v>
      </c>
      <c r="J25" s="312">
        <f t="shared" si="13"/>
        <v>0</v>
      </c>
      <c r="K25" s="336">
        <f t="shared" si="13"/>
        <v>0</v>
      </c>
      <c r="L25" s="326">
        <f t="shared" ref="L25:O25" si="14">SUM(L26:L33)</f>
        <v>18120</v>
      </c>
      <c r="M25" s="312">
        <f t="shared" si="14"/>
        <v>18120</v>
      </c>
      <c r="N25" s="312">
        <f t="shared" si="14"/>
        <v>0</v>
      </c>
      <c r="O25" s="327">
        <f t="shared" si="14"/>
        <v>0</v>
      </c>
      <c r="P25" s="323">
        <f>SUM(P26:P33)</f>
        <v>16018.46</v>
      </c>
      <c r="Q25" s="315">
        <f>SUM(Q26:Q33)</f>
        <v>16018.46</v>
      </c>
      <c r="R25" s="315">
        <f>SUM(R26:R33)</f>
        <v>0</v>
      </c>
      <c r="S25" s="316">
        <f>SUM(S26:S33)</f>
        <v>0</v>
      </c>
    </row>
    <row r="26" spans="1:19" ht="16.5" x14ac:dyDescent="0.3">
      <c r="A26" s="159"/>
      <c r="B26" s="351">
        <v>1</v>
      </c>
      <c r="C26" s="358" t="s">
        <v>172</v>
      </c>
      <c r="D26" s="314">
        <f t="shared" ref="D26:D33" si="15">SUM(E26:G26)</f>
        <v>103</v>
      </c>
      <c r="E26" s="312">
        <f>'[4]2. Propagácia a marketing'!$E$5</f>
        <v>103</v>
      </c>
      <c r="F26" s="312">
        <f>'[4]2. Propagácia a marketing'!$F$5</f>
        <v>0</v>
      </c>
      <c r="G26" s="313">
        <f>'[4]2. Propagácia a marketing'!$G$5</f>
        <v>0</v>
      </c>
      <c r="H26" s="314">
        <f t="shared" ref="H26:H33" si="16">SUM(I26:K26)</f>
        <v>99</v>
      </c>
      <c r="I26" s="312">
        <f>'[4]2. Propagácia a marketing'!$H$5</f>
        <v>99</v>
      </c>
      <c r="J26" s="312">
        <f>'[4]2. Propagácia a marketing'!$I$5</f>
        <v>0</v>
      </c>
      <c r="K26" s="336">
        <f>'[4]2. Propagácia a marketing'!$J$5</f>
        <v>0</v>
      </c>
      <c r="L26" s="326">
        <f t="shared" ref="L26:L33" si="17">SUM(M26:O26)</f>
        <v>100</v>
      </c>
      <c r="M26" s="312">
        <f>'[4]2. Propagácia a marketing'!$K$5</f>
        <v>100</v>
      </c>
      <c r="N26" s="312">
        <f>'[4]2. Propagácia a marketing'!$L$5</f>
        <v>0</v>
      </c>
      <c r="O26" s="327">
        <f>'[4]2. Propagácia a marketing'!$M$5</f>
        <v>0</v>
      </c>
      <c r="P26" s="323">
        <f>SUM(Q26:S26)</f>
        <v>99.07</v>
      </c>
      <c r="Q26" s="315">
        <f>'[4]2. Propagácia a marketing'!$N$5</f>
        <v>99.07</v>
      </c>
      <c r="R26" s="315">
        <f>'[4]2. Propagácia a marketing'!$O$5</f>
        <v>0</v>
      </c>
      <c r="S26" s="316">
        <f>'[4]2. Propagácia a marketing'!$P$5</f>
        <v>0</v>
      </c>
    </row>
    <row r="27" spans="1:19" ht="16.5" x14ac:dyDescent="0.3">
      <c r="A27" s="148"/>
      <c r="B27" s="351">
        <v>2</v>
      </c>
      <c r="C27" s="767" t="s">
        <v>173</v>
      </c>
      <c r="D27" s="314">
        <f t="shared" si="15"/>
        <v>928</v>
      </c>
      <c r="E27" s="312">
        <f>'[4]2. Propagácia a marketing'!$E$7</f>
        <v>928</v>
      </c>
      <c r="F27" s="312">
        <f>'[4]2. Propagácia a marketing'!$F$7</f>
        <v>0</v>
      </c>
      <c r="G27" s="313">
        <f>'[4]2. Propagácia a marketing'!$G$7</f>
        <v>0</v>
      </c>
      <c r="H27" s="314">
        <f t="shared" si="16"/>
        <v>1033</v>
      </c>
      <c r="I27" s="312">
        <f>'[4]2. Propagácia a marketing'!$H$7</f>
        <v>1033</v>
      </c>
      <c r="J27" s="312">
        <f>'[4]2. Propagácia a marketing'!$I$7</f>
        <v>0</v>
      </c>
      <c r="K27" s="336">
        <f>'[4]2. Propagácia a marketing'!$J$7</f>
        <v>0</v>
      </c>
      <c r="L27" s="326">
        <f t="shared" si="17"/>
        <v>3240</v>
      </c>
      <c r="M27" s="312">
        <f>'[4]2. Propagácia a marketing'!$K$7</f>
        <v>3240</v>
      </c>
      <c r="N27" s="312">
        <f>'[4]2. Propagácia a marketing'!$L$7</f>
        <v>0</v>
      </c>
      <c r="O27" s="327">
        <f>'[4]2. Propagácia a marketing'!$M$7</f>
        <v>0</v>
      </c>
      <c r="P27" s="323">
        <f>SUM(Q27:S27)</f>
        <v>3142</v>
      </c>
      <c r="Q27" s="315">
        <f>'[4]2. Propagácia a marketing'!$N$7</f>
        <v>3142</v>
      </c>
      <c r="R27" s="315">
        <f>'[4]2. Propagácia a marketing'!$O$7</f>
        <v>0</v>
      </c>
      <c r="S27" s="316">
        <f>'[4]2. Propagácia a marketing'!$P$7</f>
        <v>0</v>
      </c>
    </row>
    <row r="28" spans="1:19" ht="16.5" x14ac:dyDescent="0.3">
      <c r="A28" s="148"/>
      <c r="B28" s="351">
        <v>3</v>
      </c>
      <c r="C28" s="358" t="s">
        <v>174</v>
      </c>
      <c r="D28" s="314">
        <f t="shared" si="15"/>
        <v>5039</v>
      </c>
      <c r="E28" s="312">
        <f>'[4]2. Propagácia a marketing'!$E$11</f>
        <v>5039</v>
      </c>
      <c r="F28" s="312">
        <f>'[4]2. Propagácia a marketing'!$F$11</f>
        <v>0</v>
      </c>
      <c r="G28" s="313">
        <f>'[4]2. Propagácia a marketing'!$G$11</f>
        <v>0</v>
      </c>
      <c r="H28" s="314">
        <f t="shared" si="16"/>
        <v>11318</v>
      </c>
      <c r="I28" s="312">
        <f>'[4]2. Propagácia a marketing'!$H$11</f>
        <v>11318</v>
      </c>
      <c r="J28" s="312">
        <f>'[4]2. Propagácia a marketing'!$I$11</f>
        <v>0</v>
      </c>
      <c r="K28" s="336">
        <f>'[4]2. Propagácia a marketing'!$J$11</f>
        <v>0</v>
      </c>
      <c r="L28" s="326">
        <f t="shared" si="17"/>
        <v>12050</v>
      </c>
      <c r="M28" s="312">
        <f>'[4]2. Propagácia a marketing'!$K$11</f>
        <v>12050</v>
      </c>
      <c r="N28" s="312">
        <f>'[4]2. Propagácia a marketing'!$L$11</f>
        <v>0</v>
      </c>
      <c r="O28" s="327">
        <f>'[4]2. Propagácia a marketing'!$M$11</f>
        <v>0</v>
      </c>
      <c r="P28" s="323">
        <f t="shared" ref="P28:P33" si="18">SUM(Q28:S28)</f>
        <v>11247.39</v>
      </c>
      <c r="Q28" s="315">
        <f>'[4]2. Propagácia a marketing'!$N$11</f>
        <v>11247.39</v>
      </c>
      <c r="R28" s="315">
        <f>'[4]2. Propagácia a marketing'!$O$11</f>
        <v>0</v>
      </c>
      <c r="S28" s="316">
        <f>'[4]2. Propagácia a marketing'!$P$11</f>
        <v>0</v>
      </c>
    </row>
    <row r="29" spans="1:19" ht="16.5" x14ac:dyDescent="0.3">
      <c r="A29" s="148"/>
      <c r="B29" s="351">
        <v>4</v>
      </c>
      <c r="C29" s="358" t="s">
        <v>175</v>
      </c>
      <c r="D29" s="314">
        <f t="shared" si="15"/>
        <v>751</v>
      </c>
      <c r="E29" s="312">
        <f>'[4]2. Propagácia a marketing'!$E$20</f>
        <v>751</v>
      </c>
      <c r="F29" s="312">
        <f>'[4]2. Propagácia a marketing'!$F$20</f>
        <v>0</v>
      </c>
      <c r="G29" s="313">
        <f>'[4]2. Propagácia a marketing'!$G$20</f>
        <v>0</v>
      </c>
      <c r="H29" s="314">
        <f t="shared" si="16"/>
        <v>1127</v>
      </c>
      <c r="I29" s="312">
        <f>'[4]2. Propagácia a marketing'!$H$20</f>
        <v>1127</v>
      </c>
      <c r="J29" s="312">
        <f>'[4]2. Propagácia a marketing'!$I$20</f>
        <v>0</v>
      </c>
      <c r="K29" s="336">
        <f>'[4]2. Propagácia a marketing'!$J$20</f>
        <v>0</v>
      </c>
      <c r="L29" s="326">
        <f t="shared" si="17"/>
        <v>1200</v>
      </c>
      <c r="M29" s="312">
        <f>'[4]2. Propagácia a marketing'!$K$20</f>
        <v>1200</v>
      </c>
      <c r="N29" s="312">
        <f>'[4]2. Propagácia a marketing'!$L$20</f>
        <v>0</v>
      </c>
      <c r="O29" s="327">
        <f>'[4]2. Propagácia a marketing'!$M$20</f>
        <v>0</v>
      </c>
      <c r="P29" s="323">
        <f t="shared" si="18"/>
        <v>0</v>
      </c>
      <c r="Q29" s="315">
        <f>'[4]2. Propagácia a marketing'!$N$20</f>
        <v>0</v>
      </c>
      <c r="R29" s="315">
        <f>'[4]2. Propagácia a marketing'!$O$20</f>
        <v>0</v>
      </c>
      <c r="S29" s="316">
        <f>'[4]2. Propagácia a marketing'!$P$20</f>
        <v>0</v>
      </c>
    </row>
    <row r="30" spans="1:19" ht="16.5" x14ac:dyDescent="0.3">
      <c r="A30" s="148"/>
      <c r="B30" s="351">
        <v>5</v>
      </c>
      <c r="C30" s="358" t="s">
        <v>176</v>
      </c>
      <c r="D30" s="314">
        <f t="shared" si="15"/>
        <v>0</v>
      </c>
      <c r="E30" s="312">
        <f>'[4]2. Propagácia a marketing'!$E$22</f>
        <v>0</v>
      </c>
      <c r="F30" s="312">
        <f>'[4]2. Propagácia a marketing'!$F$22</f>
        <v>0</v>
      </c>
      <c r="G30" s="313">
        <f>'[4]2. Propagácia a marketing'!$G$22</f>
        <v>0</v>
      </c>
      <c r="H30" s="314">
        <f t="shared" si="16"/>
        <v>0</v>
      </c>
      <c r="I30" s="312">
        <f>'[4]2. Propagácia a marketing'!$H$22</f>
        <v>0</v>
      </c>
      <c r="J30" s="312">
        <f>'[4]2. Propagácia a marketing'!$I$22</f>
        <v>0</v>
      </c>
      <c r="K30" s="336">
        <f>'[4]2. Propagácia a marketing'!$J$22</f>
        <v>0</v>
      </c>
      <c r="L30" s="326">
        <f t="shared" si="17"/>
        <v>0</v>
      </c>
      <c r="M30" s="312">
        <f>'[4]2. Propagácia a marketing'!$K$22</f>
        <v>0</v>
      </c>
      <c r="N30" s="312">
        <f>'[4]2. Propagácia a marketing'!$L$22</f>
        <v>0</v>
      </c>
      <c r="O30" s="327">
        <f>'[4]2. Propagácia a marketing'!$M$22</f>
        <v>0</v>
      </c>
      <c r="P30" s="323">
        <f t="shared" si="18"/>
        <v>0</v>
      </c>
      <c r="Q30" s="315">
        <f>'[4]2. Propagácia a marketing'!$N$22</f>
        <v>0</v>
      </c>
      <c r="R30" s="315">
        <f>'[4]2. Propagácia a marketing'!$O$22</f>
        <v>0</v>
      </c>
      <c r="S30" s="316">
        <f>'[4]2. Propagácia a marketing'!$P$22</f>
        <v>0</v>
      </c>
    </row>
    <row r="31" spans="1:19" ht="16.5" x14ac:dyDescent="0.3">
      <c r="A31" s="148"/>
      <c r="B31" s="351">
        <v>6</v>
      </c>
      <c r="C31" s="358" t="s">
        <v>177</v>
      </c>
      <c r="D31" s="314">
        <f t="shared" si="15"/>
        <v>0</v>
      </c>
      <c r="E31" s="312">
        <f>'[4]2. Propagácia a marketing'!$E$25</f>
        <v>0</v>
      </c>
      <c r="F31" s="312">
        <f>'[4]2. Propagácia a marketing'!$F$25</f>
        <v>0</v>
      </c>
      <c r="G31" s="313">
        <f>'[4]2. Propagácia a marketing'!$G$25</f>
        <v>0</v>
      </c>
      <c r="H31" s="314">
        <f t="shared" si="16"/>
        <v>0</v>
      </c>
      <c r="I31" s="312">
        <f>'[4]2. Propagácia a marketing'!$H$25</f>
        <v>0</v>
      </c>
      <c r="J31" s="312">
        <f>'[4]2. Propagácia a marketing'!$I$25</f>
        <v>0</v>
      </c>
      <c r="K31" s="336">
        <f>'[4]2. Propagácia a marketing'!$J$25</f>
        <v>0</v>
      </c>
      <c r="L31" s="326">
        <f t="shared" si="17"/>
        <v>0</v>
      </c>
      <c r="M31" s="312">
        <f>'[4]2. Propagácia a marketing'!$K$25</f>
        <v>0</v>
      </c>
      <c r="N31" s="312">
        <f>'[4]2. Propagácia a marketing'!$L$25</f>
        <v>0</v>
      </c>
      <c r="O31" s="327">
        <f>'[4]2. Propagácia a marketing'!$M$25</f>
        <v>0</v>
      </c>
      <c r="P31" s="323">
        <f t="shared" si="18"/>
        <v>0</v>
      </c>
      <c r="Q31" s="315">
        <f>'[4]2. Propagácia a marketing'!$N$25</f>
        <v>0</v>
      </c>
      <c r="R31" s="315">
        <f>'[4]2. Propagácia a marketing'!$O$25</f>
        <v>0</v>
      </c>
      <c r="S31" s="316">
        <f>'[4]2. Propagácia a marketing'!$P$25</f>
        <v>0</v>
      </c>
    </row>
    <row r="32" spans="1:19" ht="16.5" x14ac:dyDescent="0.3">
      <c r="A32" s="148"/>
      <c r="B32" s="351">
        <v>7</v>
      </c>
      <c r="C32" s="358" t="s">
        <v>178</v>
      </c>
      <c r="D32" s="314">
        <f t="shared" si="15"/>
        <v>1479</v>
      </c>
      <c r="E32" s="312">
        <f>'[4]2. Propagácia a marketing'!$E$27</f>
        <v>1479</v>
      </c>
      <c r="F32" s="312">
        <f>'[4]2. Propagácia a marketing'!$F$27</f>
        <v>0</v>
      </c>
      <c r="G32" s="313">
        <f>'[4]2. Propagácia a marketing'!$G$27</f>
        <v>0</v>
      </c>
      <c r="H32" s="314">
        <f t="shared" si="16"/>
        <v>1598</v>
      </c>
      <c r="I32" s="312">
        <f>'[4]2. Propagácia a marketing'!$H$27</f>
        <v>1598</v>
      </c>
      <c r="J32" s="312">
        <f>'[4]2. Propagácia a marketing'!$I$27</f>
        <v>0</v>
      </c>
      <c r="K32" s="336">
        <f>'[4]2. Propagácia a marketing'!$J$27</f>
        <v>0</v>
      </c>
      <c r="L32" s="326">
        <f t="shared" si="17"/>
        <v>1530</v>
      </c>
      <c r="M32" s="312">
        <f>'[4]2. Propagácia a marketing'!$K$27</f>
        <v>1530</v>
      </c>
      <c r="N32" s="312">
        <f>'[4]2. Propagácia a marketing'!$L$27</f>
        <v>0</v>
      </c>
      <c r="O32" s="327">
        <f>'[4]2. Propagácia a marketing'!$M$27</f>
        <v>0</v>
      </c>
      <c r="P32" s="323">
        <f t="shared" si="18"/>
        <v>1530</v>
      </c>
      <c r="Q32" s="315">
        <f>'[4]2. Propagácia a marketing'!$N$27</f>
        <v>1530</v>
      </c>
      <c r="R32" s="315">
        <f>'[4]2. Propagácia a marketing'!$O$27</f>
        <v>0</v>
      </c>
      <c r="S32" s="316">
        <f>'[4]2. Propagácia a marketing'!$P$27</f>
        <v>0</v>
      </c>
    </row>
    <row r="33" spans="1:19" ht="16.5" outlineLevel="1" x14ac:dyDescent="0.3">
      <c r="A33" s="148"/>
      <c r="B33" s="351">
        <v>8</v>
      </c>
      <c r="C33" s="358" t="s">
        <v>479</v>
      </c>
      <c r="D33" s="314">
        <f t="shared" si="15"/>
        <v>0</v>
      </c>
      <c r="E33" s="312">
        <f>'[4]2. Propagácia a marketing'!$E$29</f>
        <v>0</v>
      </c>
      <c r="F33" s="312">
        <f>'[4]2. Propagácia a marketing'!$F$29</f>
        <v>0</v>
      </c>
      <c r="G33" s="313">
        <f>'[4]2. Propagácia a marketing'!$G$29</f>
        <v>0</v>
      </c>
      <c r="H33" s="314">
        <f t="shared" si="16"/>
        <v>0</v>
      </c>
      <c r="I33" s="312">
        <f>'[4]2. Propagácia a marketing'!$H$29</f>
        <v>0</v>
      </c>
      <c r="J33" s="312">
        <f>'[4]2. Propagácia a marketing'!$I$29</f>
        <v>0</v>
      </c>
      <c r="K33" s="336">
        <f>'[4]2. Propagácia a marketing'!$J$29</f>
        <v>0</v>
      </c>
      <c r="L33" s="326">
        <f t="shared" si="17"/>
        <v>0</v>
      </c>
      <c r="M33" s="312">
        <f>'[4]2. Propagácia a marketing'!$K$29</f>
        <v>0</v>
      </c>
      <c r="N33" s="312">
        <f>'[4]2. Propagácia a marketing'!$L$29</f>
        <v>0</v>
      </c>
      <c r="O33" s="327">
        <f>'[4]2. Propagácia a marketing'!$M$29</f>
        <v>0</v>
      </c>
      <c r="P33" s="323">
        <f t="shared" si="18"/>
        <v>0</v>
      </c>
      <c r="Q33" s="315">
        <f>'[4]2. Propagácia a marketing'!$N$29</f>
        <v>0</v>
      </c>
      <c r="R33" s="315">
        <f>'[4]2. Propagácia a marketing'!$O$29</f>
        <v>0</v>
      </c>
      <c r="S33" s="316">
        <f>'[4]2. Propagácia a marketing'!$P$29</f>
        <v>0</v>
      </c>
    </row>
    <row r="34" spans="1:19" ht="15.75" x14ac:dyDescent="0.25">
      <c r="A34" s="156"/>
      <c r="B34" s="351" t="s">
        <v>180</v>
      </c>
      <c r="C34" s="353" t="s">
        <v>181</v>
      </c>
      <c r="D34" s="314">
        <f t="shared" ref="D34:K34" si="19">SUM(D35:D36)</f>
        <v>3046</v>
      </c>
      <c r="E34" s="312">
        <f t="shared" si="19"/>
        <v>3046</v>
      </c>
      <c r="F34" s="312">
        <f t="shared" si="19"/>
        <v>0</v>
      </c>
      <c r="G34" s="313">
        <f t="shared" si="19"/>
        <v>0</v>
      </c>
      <c r="H34" s="314">
        <f t="shared" si="19"/>
        <v>23588</v>
      </c>
      <c r="I34" s="312">
        <f t="shared" si="19"/>
        <v>23588</v>
      </c>
      <c r="J34" s="312">
        <f t="shared" si="19"/>
        <v>0</v>
      </c>
      <c r="K34" s="336">
        <f t="shared" si="19"/>
        <v>0</v>
      </c>
      <c r="L34" s="326">
        <f t="shared" ref="L34:O34" si="20">SUM(L35:L36)</f>
        <v>6020</v>
      </c>
      <c r="M34" s="312">
        <f t="shared" si="20"/>
        <v>6020</v>
      </c>
      <c r="N34" s="312">
        <f t="shared" si="20"/>
        <v>0</v>
      </c>
      <c r="O34" s="327">
        <f t="shared" si="20"/>
        <v>0</v>
      </c>
      <c r="P34" s="323">
        <f>SUM(P35:P36)</f>
        <v>3856.77</v>
      </c>
      <c r="Q34" s="315">
        <f>SUM(Q35:Q36)</f>
        <v>3856.77</v>
      </c>
      <c r="R34" s="315">
        <f>SUM(R35:R36)</f>
        <v>0</v>
      </c>
      <c r="S34" s="316">
        <f>SUM(S35:S36)</f>
        <v>0</v>
      </c>
    </row>
    <row r="35" spans="1:19" ht="16.5" x14ac:dyDescent="0.3">
      <c r="A35" s="156"/>
      <c r="B35" s="351">
        <v>1</v>
      </c>
      <c r="C35" s="358" t="s">
        <v>182</v>
      </c>
      <c r="D35" s="314">
        <f>SUM(E35:G35)</f>
        <v>2046</v>
      </c>
      <c r="E35" s="312">
        <f>'[4]2. Propagácia a marketing'!$E$33</f>
        <v>2046</v>
      </c>
      <c r="F35" s="312">
        <f>'[4]2. Propagácia a marketing'!$F$33</f>
        <v>0</v>
      </c>
      <c r="G35" s="313">
        <f>'[4]2. Propagácia a marketing'!$G$33</f>
        <v>0</v>
      </c>
      <c r="H35" s="314">
        <f>SUM(I35:K35)</f>
        <v>22462</v>
      </c>
      <c r="I35" s="312">
        <f>'[4]2. Propagácia a marketing'!$H$33</f>
        <v>22462</v>
      </c>
      <c r="J35" s="312">
        <f>'[4]2. Propagácia a marketing'!$I$33</f>
        <v>0</v>
      </c>
      <c r="K35" s="336">
        <f>'[4]2. Propagácia a marketing'!$J$33</f>
        <v>0</v>
      </c>
      <c r="L35" s="326">
        <f>SUM(M35:O35)</f>
        <v>4240</v>
      </c>
      <c r="M35" s="312">
        <f>'[4]2. Propagácia a marketing'!$K$33</f>
        <v>4240</v>
      </c>
      <c r="N35" s="312">
        <f>'[4]2. Propagácia a marketing'!$L$33</f>
        <v>0</v>
      </c>
      <c r="O35" s="327">
        <f>'[4]2. Propagácia a marketing'!$M$33</f>
        <v>0</v>
      </c>
      <c r="P35" s="323">
        <f>SUM(Q35:S35)</f>
        <v>2661.77</v>
      </c>
      <c r="Q35" s="315">
        <f>'[4]2. Propagácia a marketing'!$N$33</f>
        <v>2661.77</v>
      </c>
      <c r="R35" s="315">
        <f>'[4]2. Propagácia a marketing'!$O$33</f>
        <v>0</v>
      </c>
      <c r="S35" s="316">
        <f>'[4]2. Propagácia a marketing'!$P$33</f>
        <v>0</v>
      </c>
    </row>
    <row r="36" spans="1:19" ht="16.5" x14ac:dyDescent="0.3">
      <c r="A36" s="156"/>
      <c r="B36" s="351">
        <v>2</v>
      </c>
      <c r="C36" s="358" t="s">
        <v>183</v>
      </c>
      <c r="D36" s="314">
        <f>SUM(E36:G36)</f>
        <v>1000</v>
      </c>
      <c r="E36" s="312">
        <f>'[4]2. Propagácia a marketing'!$E$49</f>
        <v>1000</v>
      </c>
      <c r="F36" s="312">
        <f>'[4]2. Propagácia a marketing'!$F$49</f>
        <v>0</v>
      </c>
      <c r="G36" s="313">
        <f>'[4]2. Propagácia a marketing'!$G$49</f>
        <v>0</v>
      </c>
      <c r="H36" s="314">
        <f>SUM(I36:K36)</f>
        <v>1126</v>
      </c>
      <c r="I36" s="312">
        <f>'[4]2. Propagácia a marketing'!$H$49</f>
        <v>1126</v>
      </c>
      <c r="J36" s="312">
        <f>'[4]2. Propagácia a marketing'!$I$49</f>
        <v>0</v>
      </c>
      <c r="K36" s="336">
        <f>'[4]2. Propagácia a marketing'!$J$49</f>
        <v>0</v>
      </c>
      <c r="L36" s="326">
        <f>SUM(M36:O36)</f>
        <v>1780</v>
      </c>
      <c r="M36" s="312">
        <f>'[4]2. Propagácia a marketing'!$K$49</f>
        <v>1780</v>
      </c>
      <c r="N36" s="312">
        <f>'[4]2. Propagácia a marketing'!$L$49</f>
        <v>0</v>
      </c>
      <c r="O36" s="327">
        <f>'[4]2. Propagácia a marketing'!$M$49</f>
        <v>0</v>
      </c>
      <c r="P36" s="323">
        <f>SUM(Q36:S36)</f>
        <v>1195</v>
      </c>
      <c r="Q36" s="315">
        <f>'[4]2. Propagácia a marketing'!$N$49</f>
        <v>1195</v>
      </c>
      <c r="R36" s="315">
        <f>'[4]2. Propagácia a marketing'!$O$49</f>
        <v>0</v>
      </c>
      <c r="S36" s="316">
        <f>'[4]2. Propagácia a marketing'!$P$49</f>
        <v>0</v>
      </c>
    </row>
    <row r="37" spans="1:19" ht="16.5" thickBot="1" x14ac:dyDescent="0.3">
      <c r="A37" s="159"/>
      <c r="B37" s="354" t="s">
        <v>184</v>
      </c>
      <c r="C37" s="355" t="s">
        <v>185</v>
      </c>
      <c r="D37" s="320">
        <f>SUM(E37:G37)</f>
        <v>878</v>
      </c>
      <c r="E37" s="321">
        <f>'[4]2. Propagácia a marketing'!$E$54</f>
        <v>878</v>
      </c>
      <c r="F37" s="321">
        <f>'[4]2. Propagácia a marketing'!$F$54</f>
        <v>0</v>
      </c>
      <c r="G37" s="322">
        <f>'[4]2. Propagácia a marketing'!$G$54</f>
        <v>0</v>
      </c>
      <c r="H37" s="320">
        <f>SUM(I37:K37)</f>
        <v>1003</v>
      </c>
      <c r="I37" s="321">
        <f>'[4]2. Propagácia a marketing'!$H$54</f>
        <v>1003</v>
      </c>
      <c r="J37" s="321">
        <f>'[4]2. Propagácia a marketing'!$I$54</f>
        <v>0</v>
      </c>
      <c r="K37" s="336">
        <f>'[4]2. Propagácia a marketing'!$J$54</f>
        <v>0</v>
      </c>
      <c r="L37" s="533">
        <f>SUM(M37:O37)</f>
        <v>11470</v>
      </c>
      <c r="M37" s="534">
        <f>'[4]2. Propagácia a marketing'!$K$54</f>
        <v>11470</v>
      </c>
      <c r="N37" s="534">
        <f>'[4]2. Propagácia a marketing'!$L$54</f>
        <v>0</v>
      </c>
      <c r="O37" s="535">
        <f>'[4]2. Propagácia a marketing'!$M$54</f>
        <v>0</v>
      </c>
      <c r="P37" s="732">
        <f>SUM(Q37:S37)</f>
        <v>9373.58</v>
      </c>
      <c r="Q37" s="733">
        <f>'[4]2. Propagácia a marketing'!$N$54</f>
        <v>9373.58</v>
      </c>
      <c r="R37" s="733">
        <f>'[4]2. Propagácia a marketing'!$O$54</f>
        <v>0</v>
      </c>
      <c r="S37" s="734">
        <f>'[4]2. Propagácia a marketing'!$P$54</f>
        <v>0</v>
      </c>
    </row>
    <row r="38" spans="1:19" s="158" customFormat="1" ht="15.75" x14ac:dyDescent="0.25">
      <c r="A38" s="157"/>
      <c r="B38" s="356" t="s">
        <v>186</v>
      </c>
      <c r="C38" s="357"/>
      <c r="D38" s="311">
        <f t="shared" ref="D38:K38" si="21">D39+D40+D41+D46+D47</f>
        <v>198412.55999999994</v>
      </c>
      <c r="E38" s="309">
        <f t="shared" si="21"/>
        <v>177185.55999999994</v>
      </c>
      <c r="F38" s="309">
        <f t="shared" si="21"/>
        <v>21227</v>
      </c>
      <c r="G38" s="310">
        <f t="shared" si="21"/>
        <v>0</v>
      </c>
      <c r="H38" s="311">
        <f t="shared" si="21"/>
        <v>271734.42</v>
      </c>
      <c r="I38" s="309">
        <f t="shared" si="21"/>
        <v>261734.42</v>
      </c>
      <c r="J38" s="309">
        <f t="shared" si="21"/>
        <v>10000</v>
      </c>
      <c r="K38" s="310">
        <f t="shared" si="21"/>
        <v>0</v>
      </c>
      <c r="L38" s="391">
        <f t="shared" ref="L38:S38" si="22">L39+L40+L41+L46+L47</f>
        <v>303970</v>
      </c>
      <c r="M38" s="392">
        <f t="shared" si="22"/>
        <v>256617</v>
      </c>
      <c r="N38" s="392">
        <f t="shared" si="22"/>
        <v>47353</v>
      </c>
      <c r="O38" s="348">
        <f t="shared" si="22"/>
        <v>0</v>
      </c>
      <c r="P38" s="735">
        <f>P39+P40+P41+P46+P47</f>
        <v>250315.62999999998</v>
      </c>
      <c r="Q38" s="736">
        <f t="shared" si="22"/>
        <v>225781.64999999997</v>
      </c>
      <c r="R38" s="736">
        <f t="shared" si="22"/>
        <v>24533.98</v>
      </c>
      <c r="S38" s="737">
        <f t="shared" si="22"/>
        <v>0</v>
      </c>
    </row>
    <row r="39" spans="1:19" ht="15.75" x14ac:dyDescent="0.25">
      <c r="A39" s="148"/>
      <c r="B39" s="351" t="s">
        <v>187</v>
      </c>
      <c r="C39" s="353" t="s">
        <v>188</v>
      </c>
      <c r="D39" s="314">
        <f>SUM(E39:G39)</f>
        <v>52871.17</v>
      </c>
      <c r="E39" s="312">
        <f>'[4]3.Interné služby'!$E$4</f>
        <v>31644.17</v>
      </c>
      <c r="F39" s="312">
        <f>'[4]3.Interné služby'!$F$4</f>
        <v>21227</v>
      </c>
      <c r="G39" s="313">
        <f>'[4]3.Interné služby'!$G$4</f>
        <v>0</v>
      </c>
      <c r="H39" s="314">
        <f>SUM(I39:K39)</f>
        <v>56429.399999999994</v>
      </c>
      <c r="I39" s="312">
        <f>'[4]3.Interné služby'!$H$4</f>
        <v>56429.399999999994</v>
      </c>
      <c r="J39" s="312">
        <f>'[4]3.Interné služby'!$I$4</f>
        <v>0</v>
      </c>
      <c r="K39" s="313">
        <f>'[4]3.Interné služby'!$J$4</f>
        <v>0</v>
      </c>
      <c r="L39" s="314">
        <f>SUM(M39:O39)</f>
        <v>68380</v>
      </c>
      <c r="M39" s="312">
        <f>'[4]3.Interné služby'!$K$4</f>
        <v>68380</v>
      </c>
      <c r="N39" s="312">
        <f>'[4]3.Interné služby'!$L$4</f>
        <v>0</v>
      </c>
      <c r="O39" s="336">
        <f>'[4]3.Interné služby'!$M$4</f>
        <v>0</v>
      </c>
      <c r="P39" s="323">
        <f>SUM(Q39:S39)</f>
        <v>60706.03</v>
      </c>
      <c r="Q39" s="315">
        <f>'[4]3.Interné služby'!$N$4</f>
        <v>60706.03</v>
      </c>
      <c r="R39" s="315">
        <f>'[4]3.Interné služby'!$O$4</f>
        <v>0</v>
      </c>
      <c r="S39" s="316">
        <f>'[4]3.Interné služby'!$P$4</f>
        <v>0</v>
      </c>
    </row>
    <row r="40" spans="1:19" ht="15.75" x14ac:dyDescent="0.25">
      <c r="A40" s="159"/>
      <c r="B40" s="351" t="s">
        <v>189</v>
      </c>
      <c r="C40" s="353" t="s">
        <v>190</v>
      </c>
      <c r="D40" s="314">
        <f>SUM(E40:G40)</f>
        <v>3917</v>
      </c>
      <c r="E40" s="312">
        <f>'[4]3.Interné služby'!$E$17</f>
        <v>3917</v>
      </c>
      <c r="F40" s="312">
        <f>'[4]3.Interné služby'!$F$17</f>
        <v>0</v>
      </c>
      <c r="G40" s="313">
        <f>'[4]3.Interné služby'!$G$17</f>
        <v>0</v>
      </c>
      <c r="H40" s="314">
        <f>SUM(I40:K40)</f>
        <v>57284.119999999995</v>
      </c>
      <c r="I40" s="312">
        <f>'[4]3.Interné služby'!$H$17</f>
        <v>57284.119999999995</v>
      </c>
      <c r="J40" s="312">
        <f>'[4]3.Interné služby'!$I$17</f>
        <v>0</v>
      </c>
      <c r="K40" s="313">
        <f>'[4]3.Interné služby'!$J$17</f>
        <v>0</v>
      </c>
      <c r="L40" s="314">
        <f>SUM(M40:O40)</f>
        <v>4800</v>
      </c>
      <c r="M40" s="312">
        <f>'[4]3.Interné služby'!$K$17</f>
        <v>4800</v>
      </c>
      <c r="N40" s="312">
        <f>'[4]3.Interné služby'!$L$17</f>
        <v>0</v>
      </c>
      <c r="O40" s="336">
        <f>'[4]3.Interné služby'!$M$17</f>
        <v>0</v>
      </c>
      <c r="P40" s="323">
        <f>SUM(Q40:S40)</f>
        <v>2741.46</v>
      </c>
      <c r="Q40" s="315">
        <f>'[4]3.Interné služby'!$N$17</f>
        <v>2741.46</v>
      </c>
      <c r="R40" s="315">
        <f>'[4]3.Interné služby'!$O$17</f>
        <v>0</v>
      </c>
      <c r="S40" s="316">
        <f>'[4]3.Interné služby'!$P$17</f>
        <v>0</v>
      </c>
    </row>
    <row r="41" spans="1:19" ht="15.75" x14ac:dyDescent="0.25">
      <c r="A41" s="156"/>
      <c r="B41" s="351" t="s">
        <v>191</v>
      </c>
      <c r="C41" s="353" t="s">
        <v>192</v>
      </c>
      <c r="D41" s="314">
        <f t="shared" ref="D41:K41" si="23">SUM(D42:D45)</f>
        <v>138371.38999999996</v>
      </c>
      <c r="E41" s="312">
        <f t="shared" si="23"/>
        <v>138371.38999999996</v>
      </c>
      <c r="F41" s="312">
        <f t="shared" si="23"/>
        <v>0</v>
      </c>
      <c r="G41" s="313">
        <f t="shared" si="23"/>
        <v>0</v>
      </c>
      <c r="H41" s="314">
        <f t="shared" si="23"/>
        <v>154548.08000000002</v>
      </c>
      <c r="I41" s="312">
        <f t="shared" si="23"/>
        <v>144548.08000000002</v>
      </c>
      <c r="J41" s="312">
        <f t="shared" si="23"/>
        <v>10000</v>
      </c>
      <c r="K41" s="313">
        <f t="shared" si="23"/>
        <v>0</v>
      </c>
      <c r="L41" s="314">
        <f t="shared" ref="L41:O41" si="24">SUM(L42:L45)</f>
        <v>227010</v>
      </c>
      <c r="M41" s="312">
        <f t="shared" si="24"/>
        <v>179657</v>
      </c>
      <c r="N41" s="312">
        <f t="shared" si="24"/>
        <v>47353</v>
      </c>
      <c r="O41" s="336">
        <f t="shared" si="24"/>
        <v>0</v>
      </c>
      <c r="P41" s="323">
        <f>SUM(P42:P45)</f>
        <v>184831.13999999998</v>
      </c>
      <c r="Q41" s="315">
        <f>SUM(Q42:Q45)</f>
        <v>160297.15999999997</v>
      </c>
      <c r="R41" s="315">
        <f>SUM(R42:R45)</f>
        <v>24533.98</v>
      </c>
      <c r="S41" s="316">
        <f>SUM(S42:S45)</f>
        <v>0</v>
      </c>
    </row>
    <row r="42" spans="1:19" ht="16.5" x14ac:dyDescent="0.3">
      <c r="A42" s="156"/>
      <c r="B42" s="351">
        <v>1</v>
      </c>
      <c r="C42" s="358" t="s">
        <v>193</v>
      </c>
      <c r="D42" s="314">
        <f t="shared" ref="D42:D47" si="25">SUM(E42:G42)</f>
        <v>1265</v>
      </c>
      <c r="E42" s="312">
        <f>'[4]3.Interné služby'!$E$23</f>
        <v>1265</v>
      </c>
      <c r="F42" s="312">
        <f>'[4]3.Interné služby'!$F$23</f>
        <v>0</v>
      </c>
      <c r="G42" s="313">
        <f>'[4]3.Interné služby'!$G$23</f>
        <v>0</v>
      </c>
      <c r="H42" s="314">
        <f t="shared" ref="H42:H47" si="26">SUM(I42:K42)</f>
        <v>1948.53</v>
      </c>
      <c r="I42" s="312">
        <f>'[4]3.Interné služby'!$H$23</f>
        <v>1948.53</v>
      </c>
      <c r="J42" s="312">
        <f>'[4]3.Interné služby'!$I$23</f>
        <v>0</v>
      </c>
      <c r="K42" s="313">
        <f>'[4]3.Interné služby'!$J$23</f>
        <v>0</v>
      </c>
      <c r="L42" s="314">
        <f t="shared" ref="L42:L47" si="27">SUM(M42:O42)</f>
        <v>1784</v>
      </c>
      <c r="M42" s="312">
        <f>'[4]3.Interné služby'!$K$23</f>
        <v>1784</v>
      </c>
      <c r="N42" s="312">
        <f>'[4]3.Interné služby'!$L$23</f>
        <v>0</v>
      </c>
      <c r="O42" s="336">
        <f>'[4]3.Interné služby'!$M$23</f>
        <v>0</v>
      </c>
      <c r="P42" s="323">
        <f t="shared" ref="P42:P47" si="28">SUM(Q42:S42)</f>
        <v>1668.46</v>
      </c>
      <c r="Q42" s="315">
        <f>'[4]3.Interné služby'!$N$23</f>
        <v>1668.46</v>
      </c>
      <c r="R42" s="315">
        <f>'[4]3.Interné služby'!$O$23</f>
        <v>0</v>
      </c>
      <c r="S42" s="316">
        <f>'[4]3.Interné služby'!$P$23</f>
        <v>0</v>
      </c>
    </row>
    <row r="43" spans="1:19" ht="16.5" x14ac:dyDescent="0.3">
      <c r="A43" s="156"/>
      <c r="B43" s="351">
        <v>2</v>
      </c>
      <c r="C43" s="358" t="s">
        <v>194</v>
      </c>
      <c r="D43" s="314">
        <f t="shared" si="25"/>
        <v>285</v>
      </c>
      <c r="E43" s="312">
        <f>'[4]3.Interné služby'!$E$28</f>
        <v>285</v>
      </c>
      <c r="F43" s="312">
        <f>'[4]3.Interné služby'!$F$28</f>
        <v>0</v>
      </c>
      <c r="G43" s="313">
        <f>'[4]3.Interné služby'!$G$28</f>
        <v>0</v>
      </c>
      <c r="H43" s="314">
        <f t="shared" si="26"/>
        <v>449.47</v>
      </c>
      <c r="I43" s="312">
        <f>'[4]3.Interné služby'!$H$28</f>
        <v>449.47</v>
      </c>
      <c r="J43" s="312">
        <f>'[4]3.Interné služby'!$I$28</f>
        <v>0</v>
      </c>
      <c r="K43" s="313">
        <f>'[4]3.Interné služby'!$J$28</f>
        <v>0</v>
      </c>
      <c r="L43" s="314">
        <f t="shared" si="27"/>
        <v>2859</v>
      </c>
      <c r="M43" s="312">
        <f>'[4]3.Interné služby'!$K$28</f>
        <v>2859</v>
      </c>
      <c r="N43" s="312">
        <f>'[4]3.Interné služby'!$L$28</f>
        <v>0</v>
      </c>
      <c r="O43" s="336">
        <f>'[4]3.Interné služby'!$M$28</f>
        <v>0</v>
      </c>
      <c r="P43" s="323">
        <f t="shared" si="28"/>
        <v>2698.32</v>
      </c>
      <c r="Q43" s="315">
        <f>'[4]3.Interné služby'!$N$28</f>
        <v>2698.32</v>
      </c>
      <c r="R43" s="315">
        <f>'[4]3.Interné služby'!$O$28</f>
        <v>0</v>
      </c>
      <c r="S43" s="316">
        <f>'[4]3.Interné služby'!$P$28</f>
        <v>0</v>
      </c>
    </row>
    <row r="44" spans="1:19" ht="16.5" x14ac:dyDescent="0.3">
      <c r="A44" s="156"/>
      <c r="B44" s="351">
        <v>3</v>
      </c>
      <c r="C44" s="358" t="s">
        <v>195</v>
      </c>
      <c r="D44" s="314">
        <f t="shared" si="25"/>
        <v>136821.38999999996</v>
      </c>
      <c r="E44" s="312">
        <f>'[4]3.Interné služby'!$E$31</f>
        <v>136821.38999999996</v>
      </c>
      <c r="F44" s="312">
        <f>'[4]3.Interné služby'!$F$31</f>
        <v>0</v>
      </c>
      <c r="G44" s="313">
        <f>'[4]3.Interné služby'!$G$31</f>
        <v>0</v>
      </c>
      <c r="H44" s="314">
        <f t="shared" si="26"/>
        <v>151850.08000000002</v>
      </c>
      <c r="I44" s="312">
        <f>'[4]3.Interné služby'!$H$31</f>
        <v>141850.08000000002</v>
      </c>
      <c r="J44" s="312">
        <f>'[4]3.Interné služby'!$I$31</f>
        <v>10000</v>
      </c>
      <c r="K44" s="313">
        <f>'[4]3.Interné služby'!$J$31</f>
        <v>0</v>
      </c>
      <c r="L44" s="314">
        <f t="shared" si="27"/>
        <v>203847</v>
      </c>
      <c r="M44" s="312">
        <f>'[4]3.Interné služby'!$K$31</f>
        <v>171114</v>
      </c>
      <c r="N44" s="312">
        <f>'[4]3.Interné služby'!$L$31</f>
        <v>32733</v>
      </c>
      <c r="O44" s="336">
        <f>'[4]3.Interné služby'!$M$31</f>
        <v>0</v>
      </c>
      <c r="P44" s="323">
        <f t="shared" si="28"/>
        <v>171957.22999999998</v>
      </c>
      <c r="Q44" s="315">
        <f>'[4]3.Interné služby'!$N$31</f>
        <v>154583.37999999998</v>
      </c>
      <c r="R44" s="315">
        <f>'[4]3.Interné služby'!$O$31</f>
        <v>17373.849999999999</v>
      </c>
      <c r="S44" s="316">
        <f>'[4]3.Interné služby'!$P$31</f>
        <v>0</v>
      </c>
    </row>
    <row r="45" spans="1:19" ht="16.5" x14ac:dyDescent="0.3">
      <c r="A45" s="156"/>
      <c r="B45" s="351">
        <v>4</v>
      </c>
      <c r="C45" s="358" t="s">
        <v>196</v>
      </c>
      <c r="D45" s="314">
        <f t="shared" si="25"/>
        <v>0</v>
      </c>
      <c r="E45" s="312">
        <f>'[4]3.Interné služby'!$E$75</f>
        <v>0</v>
      </c>
      <c r="F45" s="312">
        <f>'[4]3.Interné služby'!$F$75</f>
        <v>0</v>
      </c>
      <c r="G45" s="313">
        <f>'[4]3.Interné služby'!$G$75</f>
        <v>0</v>
      </c>
      <c r="H45" s="314">
        <f t="shared" si="26"/>
        <v>300</v>
      </c>
      <c r="I45" s="312">
        <f>'[4]3.Interné služby'!$H$75</f>
        <v>300</v>
      </c>
      <c r="J45" s="312">
        <f>'[4]3.Interné služby'!$I$75</f>
        <v>0</v>
      </c>
      <c r="K45" s="313">
        <f>'[4]3.Interné služby'!$J$75</f>
        <v>0</v>
      </c>
      <c r="L45" s="314">
        <f t="shared" si="27"/>
        <v>18520</v>
      </c>
      <c r="M45" s="312">
        <f>'[4]3.Interné služby'!$K$75</f>
        <v>3900</v>
      </c>
      <c r="N45" s="312">
        <f>'[4]3.Interné služby'!$L$75</f>
        <v>14620</v>
      </c>
      <c r="O45" s="336">
        <f>'[4]3.Interné služby'!$M$75</f>
        <v>0</v>
      </c>
      <c r="P45" s="323">
        <f t="shared" si="28"/>
        <v>8507.130000000001</v>
      </c>
      <c r="Q45" s="315">
        <f>'[4]3.Interné služby'!$N$75</f>
        <v>1347</v>
      </c>
      <c r="R45" s="315">
        <f>'[4]3.Interné služby'!$O$75</f>
        <v>7160.13</v>
      </c>
      <c r="S45" s="316">
        <f>'[4]3.Interné služby'!$P$75</f>
        <v>0</v>
      </c>
    </row>
    <row r="46" spans="1:19" ht="15.75" x14ac:dyDescent="0.25">
      <c r="A46" s="156"/>
      <c r="B46" s="351" t="s">
        <v>197</v>
      </c>
      <c r="C46" s="353" t="s">
        <v>198</v>
      </c>
      <c r="D46" s="314">
        <f t="shared" si="25"/>
        <v>2890</v>
      </c>
      <c r="E46" s="312">
        <f>'[4]3.Interné služby'!$E$78</f>
        <v>2890</v>
      </c>
      <c r="F46" s="312">
        <f>'[4]3.Interné služby'!$F$78</f>
        <v>0</v>
      </c>
      <c r="G46" s="313">
        <f>'[4]3.Interné služby'!$G$78</f>
        <v>0</v>
      </c>
      <c r="H46" s="314">
        <f t="shared" si="26"/>
        <v>3329</v>
      </c>
      <c r="I46" s="312">
        <f>'[4]3.Interné služby'!$H$78</f>
        <v>3329</v>
      </c>
      <c r="J46" s="312">
        <f>'[4]3.Interné služby'!$I$78</f>
        <v>0</v>
      </c>
      <c r="K46" s="313">
        <f>'[4]3.Interné služby'!$J$78</f>
        <v>0</v>
      </c>
      <c r="L46" s="314">
        <f t="shared" si="27"/>
        <v>3500</v>
      </c>
      <c r="M46" s="312">
        <f>'[4]3.Interné služby'!$K$78</f>
        <v>3500</v>
      </c>
      <c r="N46" s="312">
        <f>'[4]3.Interné služby'!$L$78</f>
        <v>0</v>
      </c>
      <c r="O46" s="336">
        <f>'[4]3.Interné služby'!$M$78</f>
        <v>0</v>
      </c>
      <c r="P46" s="323">
        <f t="shared" si="28"/>
        <v>1890</v>
      </c>
      <c r="Q46" s="315">
        <f>'[4]3.Interné služby'!$N$78</f>
        <v>1890</v>
      </c>
      <c r="R46" s="315">
        <f>'[4]3.Interné služby'!$O$78</f>
        <v>0</v>
      </c>
      <c r="S46" s="316">
        <f>'[4]3.Interné služby'!$P$78</f>
        <v>0</v>
      </c>
    </row>
    <row r="47" spans="1:19" ht="16.5" thickBot="1" x14ac:dyDescent="0.3">
      <c r="A47" s="156"/>
      <c r="B47" s="359" t="s">
        <v>199</v>
      </c>
      <c r="C47" s="355" t="s">
        <v>200</v>
      </c>
      <c r="D47" s="320">
        <f t="shared" si="25"/>
        <v>363</v>
      </c>
      <c r="E47" s="321">
        <f>'[4]3.Interné služby'!$E$84</f>
        <v>363</v>
      </c>
      <c r="F47" s="321">
        <f>'[4]3.Interné služby'!$F$84</f>
        <v>0</v>
      </c>
      <c r="G47" s="322">
        <f>'[4]3.Interné služby'!$G$84</f>
        <v>0</v>
      </c>
      <c r="H47" s="320">
        <f t="shared" si="26"/>
        <v>143.82</v>
      </c>
      <c r="I47" s="321">
        <f>'[4]3.Interné služby'!$H$84</f>
        <v>143.82</v>
      </c>
      <c r="J47" s="321">
        <f>'[4]3.Interné služby'!$I$84</f>
        <v>0</v>
      </c>
      <c r="K47" s="322">
        <f>'[4]3.Interné služby'!$J$84</f>
        <v>0</v>
      </c>
      <c r="L47" s="320">
        <f t="shared" si="27"/>
        <v>280</v>
      </c>
      <c r="M47" s="321">
        <f>'[4]3.Interné služby'!$K$84</f>
        <v>280</v>
      </c>
      <c r="N47" s="321">
        <f>'[4]3.Interné služby'!$L$84</f>
        <v>0</v>
      </c>
      <c r="O47" s="340">
        <f>'[4]3.Interné služby'!$M$84</f>
        <v>0</v>
      </c>
      <c r="P47" s="732">
        <f t="shared" si="28"/>
        <v>147</v>
      </c>
      <c r="Q47" s="733">
        <f>'[4]3.Interné služby'!$N$84</f>
        <v>147</v>
      </c>
      <c r="R47" s="733">
        <f>'[4]3.Interné služby'!$O$84</f>
        <v>0</v>
      </c>
      <c r="S47" s="734">
        <f>'[4]3.Interné služby'!$P$84</f>
        <v>0</v>
      </c>
    </row>
    <row r="48" spans="1:19" s="158" customFormat="1" ht="15.75" x14ac:dyDescent="0.25">
      <c r="B48" s="361" t="s">
        <v>201</v>
      </c>
      <c r="C48" s="362"/>
      <c r="D48" s="311">
        <f t="shared" ref="D48:K48" si="29">D49+D50+D53</f>
        <v>28711.799999999996</v>
      </c>
      <c r="E48" s="309">
        <f t="shared" si="29"/>
        <v>28711.799999999996</v>
      </c>
      <c r="F48" s="309">
        <f t="shared" si="29"/>
        <v>0</v>
      </c>
      <c r="G48" s="310">
        <f t="shared" si="29"/>
        <v>0</v>
      </c>
      <c r="H48" s="311">
        <f t="shared" si="29"/>
        <v>29832</v>
      </c>
      <c r="I48" s="309">
        <f t="shared" si="29"/>
        <v>29832</v>
      </c>
      <c r="J48" s="309">
        <f t="shared" si="29"/>
        <v>0</v>
      </c>
      <c r="K48" s="309">
        <f t="shared" si="29"/>
        <v>0</v>
      </c>
      <c r="L48" s="311">
        <f t="shared" ref="L48:S48" si="30">L49+L50+L53</f>
        <v>38616</v>
      </c>
      <c r="M48" s="309">
        <f t="shared" si="30"/>
        <v>38616</v>
      </c>
      <c r="N48" s="309">
        <f t="shared" si="30"/>
        <v>0</v>
      </c>
      <c r="O48" s="339">
        <f t="shared" si="30"/>
        <v>0</v>
      </c>
      <c r="P48" s="735">
        <f t="shared" si="30"/>
        <v>32943.620000000003</v>
      </c>
      <c r="Q48" s="736">
        <f t="shared" si="30"/>
        <v>32943.620000000003</v>
      </c>
      <c r="R48" s="736">
        <f t="shared" si="30"/>
        <v>0</v>
      </c>
      <c r="S48" s="737">
        <f t="shared" si="30"/>
        <v>0</v>
      </c>
    </row>
    <row r="49" spans="1:19" ht="15.75" x14ac:dyDescent="0.25">
      <c r="A49" s="156"/>
      <c r="B49" s="351" t="s">
        <v>202</v>
      </c>
      <c r="C49" s="353" t="s">
        <v>203</v>
      </c>
      <c r="D49" s="314">
        <f>SUM(E49:G49)</f>
        <v>12217.19</v>
      </c>
      <c r="E49" s="312">
        <f>'[4]4.Služby občanov'!$E$4</f>
        <v>12217.19</v>
      </c>
      <c r="F49" s="312">
        <f>'[4]4.Služby občanov'!$F$4</f>
        <v>0</v>
      </c>
      <c r="G49" s="313">
        <f>'[4]4.Služby občanov'!$G$4</f>
        <v>0</v>
      </c>
      <c r="H49" s="314">
        <f>SUM(I49:K49)</f>
        <v>13064.17</v>
      </c>
      <c r="I49" s="312">
        <f>'[4]4.Služby občanov'!$H$4</f>
        <v>13064.17</v>
      </c>
      <c r="J49" s="312">
        <f>'[4]4.Služby občanov'!$I$4</f>
        <v>0</v>
      </c>
      <c r="K49" s="313">
        <f>'[4]4.Služby občanov'!$J$4</f>
        <v>0</v>
      </c>
      <c r="L49" s="314">
        <f>SUM(M49:O49)</f>
        <v>19118</v>
      </c>
      <c r="M49" s="312">
        <f>'[4]4.Služby občanov'!$K$4</f>
        <v>19118</v>
      </c>
      <c r="N49" s="312">
        <f>'[4]4.Služby občanov'!$L$4</f>
        <v>0</v>
      </c>
      <c r="O49" s="336">
        <f>'[4]4.Služby občanov'!$M$4</f>
        <v>0</v>
      </c>
      <c r="P49" s="323">
        <f>SUM(Q49:S49)</f>
        <v>13921.4</v>
      </c>
      <c r="Q49" s="315">
        <f>'[4]4.Služby občanov'!$N$4</f>
        <v>13921.4</v>
      </c>
      <c r="R49" s="315">
        <f>'[4]4.Služby občanov'!$O$4</f>
        <v>0</v>
      </c>
      <c r="S49" s="316">
        <f>'[4]4.Služby občanov'!$P$4</f>
        <v>0</v>
      </c>
    </row>
    <row r="50" spans="1:19" ht="15.75" x14ac:dyDescent="0.25">
      <c r="A50" s="160"/>
      <c r="B50" s="351" t="s">
        <v>204</v>
      </c>
      <c r="C50" s="353" t="s">
        <v>205</v>
      </c>
      <c r="D50" s="314">
        <f t="shared" ref="D50:K50" si="31">SUM(D51:D52)</f>
        <v>16494.609999999997</v>
      </c>
      <c r="E50" s="312">
        <f t="shared" si="31"/>
        <v>16494.609999999997</v>
      </c>
      <c r="F50" s="312">
        <f t="shared" si="31"/>
        <v>0</v>
      </c>
      <c r="G50" s="313">
        <f t="shared" si="31"/>
        <v>0</v>
      </c>
      <c r="H50" s="314">
        <f t="shared" si="31"/>
        <v>16767.829999999998</v>
      </c>
      <c r="I50" s="312">
        <f t="shared" si="31"/>
        <v>16767.829999999998</v>
      </c>
      <c r="J50" s="312">
        <f t="shared" si="31"/>
        <v>0</v>
      </c>
      <c r="K50" s="313">
        <f t="shared" si="31"/>
        <v>0</v>
      </c>
      <c r="L50" s="314">
        <f t="shared" ref="L50:O50" si="32">SUM(L51:L52)</f>
        <v>19498</v>
      </c>
      <c r="M50" s="312">
        <f t="shared" si="32"/>
        <v>19498</v>
      </c>
      <c r="N50" s="312">
        <f t="shared" si="32"/>
        <v>0</v>
      </c>
      <c r="O50" s="336">
        <f t="shared" si="32"/>
        <v>0</v>
      </c>
      <c r="P50" s="323">
        <f>SUM(P51:P52)</f>
        <v>19022.22</v>
      </c>
      <c r="Q50" s="315">
        <f>SUM(Q51:Q52)</f>
        <v>19022.22</v>
      </c>
      <c r="R50" s="315">
        <f>SUM(R51:R52)</f>
        <v>0</v>
      </c>
      <c r="S50" s="316">
        <f>SUM(S51:S52)</f>
        <v>0</v>
      </c>
    </row>
    <row r="51" spans="1:19" ht="16.5" x14ac:dyDescent="0.3">
      <c r="A51" s="160"/>
      <c r="B51" s="351">
        <v>1</v>
      </c>
      <c r="C51" s="358" t="s">
        <v>206</v>
      </c>
      <c r="D51" s="314">
        <f>SUM(E51:G51)</f>
        <v>16494.609999999997</v>
      </c>
      <c r="E51" s="312">
        <f>'[4]4.Služby občanov'!$E$17</f>
        <v>16494.609999999997</v>
      </c>
      <c r="F51" s="312">
        <f>'[4]4.Služby občanov'!$F$17</f>
        <v>0</v>
      </c>
      <c r="G51" s="313">
        <f>'[4]4.Služby občanov'!$G$17</f>
        <v>0</v>
      </c>
      <c r="H51" s="314">
        <f>SUM(I51:K51)</f>
        <v>16767.829999999998</v>
      </c>
      <c r="I51" s="312">
        <f>'[4]4.Služby občanov'!$H$17</f>
        <v>16767.829999999998</v>
      </c>
      <c r="J51" s="312">
        <f>'[4]4.Služby občanov'!$I$17</f>
        <v>0</v>
      </c>
      <c r="K51" s="313">
        <f>'[4]4.Služby občanov'!$J$17</f>
        <v>0</v>
      </c>
      <c r="L51" s="314">
        <f>SUM(M51:O51)</f>
        <v>19485</v>
      </c>
      <c r="M51" s="312">
        <f>'[4]4.Služby občanov'!$K$17</f>
        <v>19485</v>
      </c>
      <c r="N51" s="312">
        <f>'[4]4.Služby občanov'!$L$17</f>
        <v>0</v>
      </c>
      <c r="O51" s="336">
        <f>'[4]4.Služby občanov'!$M$17</f>
        <v>0</v>
      </c>
      <c r="P51" s="323">
        <f>SUM(Q51:S51)</f>
        <v>19022.22</v>
      </c>
      <c r="Q51" s="315">
        <f>'[4]4.Služby občanov'!$N$17</f>
        <v>19022.22</v>
      </c>
      <c r="R51" s="315">
        <f>'[4]4.Služby občanov'!$O$17</f>
        <v>0</v>
      </c>
      <c r="S51" s="316">
        <f>'[4]4.Služby občanov'!$P$17</f>
        <v>0</v>
      </c>
    </row>
    <row r="52" spans="1:19" ht="16.5" x14ac:dyDescent="0.3">
      <c r="A52" s="160"/>
      <c r="B52" s="351">
        <v>2</v>
      </c>
      <c r="C52" s="358" t="s">
        <v>207</v>
      </c>
      <c r="D52" s="314">
        <f>SUM(E52:G52)</f>
        <v>0</v>
      </c>
      <c r="E52" s="312">
        <f>'[4]4.Služby občanov'!$E$27</f>
        <v>0</v>
      </c>
      <c r="F52" s="312">
        <f>'[4]4.Služby občanov'!$F$27</f>
        <v>0</v>
      </c>
      <c r="G52" s="313">
        <f>'[4]4.Služby občanov'!$G$27</f>
        <v>0</v>
      </c>
      <c r="H52" s="314">
        <f>SUM(I52:K52)</f>
        <v>0</v>
      </c>
      <c r="I52" s="312">
        <f>'[4]4.Služby občanov'!$H$27</f>
        <v>0</v>
      </c>
      <c r="J52" s="312">
        <f>'[4]4.Služby občanov'!$I$27</f>
        <v>0</v>
      </c>
      <c r="K52" s="313">
        <f>'[4]4.Služby občanov'!$J$27</f>
        <v>0</v>
      </c>
      <c r="L52" s="314">
        <f>SUM(M52:O52)</f>
        <v>13</v>
      </c>
      <c r="M52" s="312">
        <f>'[4]4.Služby občanov'!$K$27</f>
        <v>13</v>
      </c>
      <c r="N52" s="312">
        <f>'[4]4.Služby občanov'!$L$27</f>
        <v>0</v>
      </c>
      <c r="O52" s="336">
        <f>'[4]4.Služby občanov'!$M$27</f>
        <v>0</v>
      </c>
      <c r="P52" s="323">
        <f>SUM(Q52:S52)</f>
        <v>0</v>
      </c>
      <c r="Q52" s="315">
        <f>'[4]4.Služby občanov'!$N$27</f>
        <v>0</v>
      </c>
      <c r="R52" s="315">
        <f>'[4]4.Služby občanov'!$O$27</f>
        <v>0</v>
      </c>
      <c r="S52" s="316">
        <f>'[4]4.Služby občanov'!$P$27</f>
        <v>0</v>
      </c>
    </row>
    <row r="53" spans="1:19" ht="16.5" outlineLevel="1" thickBot="1" x14ac:dyDescent="0.3">
      <c r="A53" s="160"/>
      <c r="B53" s="363" t="s">
        <v>208</v>
      </c>
      <c r="C53" s="355" t="s">
        <v>209</v>
      </c>
      <c r="D53" s="320">
        <f>SUM(E53:G53)</f>
        <v>0</v>
      </c>
      <c r="E53" s="321">
        <f>'[4]4.Služby občanov'!$E$29</f>
        <v>0</v>
      </c>
      <c r="F53" s="321">
        <f>'[4]4.Služby občanov'!$F$29</f>
        <v>0</v>
      </c>
      <c r="G53" s="322">
        <f>'[4]4.Služby občanov'!$G$29</f>
        <v>0</v>
      </c>
      <c r="H53" s="320">
        <f>SUM(I53:K53)</f>
        <v>0</v>
      </c>
      <c r="I53" s="321">
        <f>'[4]4.Služby občanov'!$H$29</f>
        <v>0</v>
      </c>
      <c r="J53" s="321">
        <f>'[4]4.Služby občanov'!$I$29</f>
        <v>0</v>
      </c>
      <c r="K53" s="322">
        <f>'[4]4.Služby občanov'!$J$29</f>
        <v>0</v>
      </c>
      <c r="L53" s="319">
        <f>SUM(M53:O53)</f>
        <v>0</v>
      </c>
      <c r="M53" s="317">
        <f>'[4]4.Služby občanov'!$K$29</f>
        <v>0</v>
      </c>
      <c r="N53" s="317">
        <f>'[4]4.Služby občanov'!$L$29</f>
        <v>0</v>
      </c>
      <c r="O53" s="338">
        <f>'[4]4.Služby občanov'!$M$29</f>
        <v>0</v>
      </c>
      <c r="P53" s="732">
        <f>SUM(Q53:S53)</f>
        <v>0</v>
      </c>
      <c r="Q53" s="733">
        <f>'[4]4.Služby občanov'!$N$29</f>
        <v>0</v>
      </c>
      <c r="R53" s="733">
        <f>'[4]4.Služby občanov'!$O$29</f>
        <v>0</v>
      </c>
      <c r="S53" s="734">
        <f>'[4]4.Služby občanov'!$P$29</f>
        <v>0</v>
      </c>
    </row>
    <row r="54" spans="1:19" s="158" customFormat="1" ht="15.75" x14ac:dyDescent="0.25">
      <c r="A54" s="160"/>
      <c r="B54" s="356" t="s">
        <v>210</v>
      </c>
      <c r="C54" s="364"/>
      <c r="D54" s="311">
        <f t="shared" ref="D54:K54" si="33">D55+D60+D61+D62+D67</f>
        <v>691822.2699999999</v>
      </c>
      <c r="E54" s="309">
        <f t="shared" si="33"/>
        <v>679772.2699999999</v>
      </c>
      <c r="F54" s="309">
        <f t="shared" si="33"/>
        <v>12050</v>
      </c>
      <c r="G54" s="310">
        <f t="shared" si="33"/>
        <v>0</v>
      </c>
      <c r="H54" s="311">
        <f t="shared" si="33"/>
        <v>740050.01</v>
      </c>
      <c r="I54" s="309">
        <f t="shared" si="33"/>
        <v>740050.01</v>
      </c>
      <c r="J54" s="309">
        <f t="shared" si="33"/>
        <v>0</v>
      </c>
      <c r="K54" s="339">
        <f t="shared" si="33"/>
        <v>0</v>
      </c>
      <c r="L54" s="325">
        <f t="shared" ref="L54:S54" si="34">L55+L60+L61+L62+L67</f>
        <v>1870928</v>
      </c>
      <c r="M54" s="531">
        <f t="shared" si="34"/>
        <v>794617</v>
      </c>
      <c r="N54" s="531">
        <f t="shared" si="34"/>
        <v>1066311</v>
      </c>
      <c r="O54" s="532">
        <f t="shared" si="34"/>
        <v>10000</v>
      </c>
      <c r="P54" s="735">
        <f t="shared" si="34"/>
        <v>1676180.63</v>
      </c>
      <c r="Q54" s="736">
        <f t="shared" si="34"/>
        <v>770380.07000000007</v>
      </c>
      <c r="R54" s="736">
        <f t="shared" si="34"/>
        <v>896255.6</v>
      </c>
      <c r="S54" s="737">
        <f t="shared" si="34"/>
        <v>9544.9599999999991</v>
      </c>
    </row>
    <row r="55" spans="1:19" ht="15.75" x14ac:dyDescent="0.25">
      <c r="A55" s="160"/>
      <c r="B55" s="365" t="s">
        <v>211</v>
      </c>
      <c r="C55" s="352" t="s">
        <v>212</v>
      </c>
      <c r="D55" s="314">
        <f t="shared" ref="D55:K55" si="35">SUM(D56:D59)</f>
        <v>454090.1399999999</v>
      </c>
      <c r="E55" s="312">
        <f t="shared" si="35"/>
        <v>442040.1399999999</v>
      </c>
      <c r="F55" s="312">
        <f t="shared" si="35"/>
        <v>12050</v>
      </c>
      <c r="G55" s="313">
        <f t="shared" si="35"/>
        <v>0</v>
      </c>
      <c r="H55" s="314">
        <f t="shared" si="35"/>
        <v>493204.25</v>
      </c>
      <c r="I55" s="312">
        <f t="shared" si="35"/>
        <v>493204.25</v>
      </c>
      <c r="J55" s="312">
        <f t="shared" si="35"/>
        <v>0</v>
      </c>
      <c r="K55" s="336">
        <f t="shared" si="35"/>
        <v>0</v>
      </c>
      <c r="L55" s="326">
        <f t="shared" ref="L55:O55" si="36">SUM(L56:L59)</f>
        <v>582479</v>
      </c>
      <c r="M55" s="312">
        <f t="shared" si="36"/>
        <v>553467</v>
      </c>
      <c r="N55" s="312">
        <f t="shared" si="36"/>
        <v>19012</v>
      </c>
      <c r="O55" s="327">
        <f t="shared" si="36"/>
        <v>10000</v>
      </c>
      <c r="P55" s="323">
        <f>SUM(P56:P59)</f>
        <v>561117.70000000007</v>
      </c>
      <c r="Q55" s="315">
        <f>SUM(Q56:Q59)</f>
        <v>536901.54</v>
      </c>
      <c r="R55" s="315">
        <f>SUM(R56:R59)</f>
        <v>14671.2</v>
      </c>
      <c r="S55" s="316">
        <f>SUM(S56:S59)</f>
        <v>9544.9599999999991</v>
      </c>
    </row>
    <row r="56" spans="1:19" ht="16.5" x14ac:dyDescent="0.3">
      <c r="A56" s="160"/>
      <c r="B56" s="351">
        <v>1</v>
      </c>
      <c r="C56" s="358" t="s">
        <v>213</v>
      </c>
      <c r="D56" s="314">
        <f t="shared" ref="D56:D61" si="37">SUM(E56:G56)</f>
        <v>313866.62999999989</v>
      </c>
      <c r="E56" s="312">
        <f>'[4]5.Bezpečnosť, právo a por.'!$E$5</f>
        <v>313866.62999999989</v>
      </c>
      <c r="F56" s="312">
        <f>'[4]5.Bezpečnosť, právo a por.'!$F$5</f>
        <v>0</v>
      </c>
      <c r="G56" s="313">
        <f>'[4]5.Bezpečnosť, právo a por.'!$G$5</f>
        <v>0</v>
      </c>
      <c r="H56" s="314">
        <f t="shared" ref="H56:H61" si="38">SUM(I56:K56)</f>
        <v>353683.45</v>
      </c>
      <c r="I56" s="312">
        <f>'[4]5.Bezpečnosť, právo a por.'!$H$5</f>
        <v>353683.45</v>
      </c>
      <c r="J56" s="312">
        <f>'[4]5.Bezpečnosť, právo a por.'!$I$5</f>
        <v>0</v>
      </c>
      <c r="K56" s="336">
        <f>'[4]5.Bezpečnosť, právo a por.'!$J$5</f>
        <v>0</v>
      </c>
      <c r="L56" s="326">
        <f t="shared" ref="L56:L61" si="39">SUM(M56:O56)</f>
        <v>392132</v>
      </c>
      <c r="M56" s="312">
        <f>'[4]5.Bezpečnosť, právo a por.'!$K$5</f>
        <v>382132</v>
      </c>
      <c r="N56" s="312">
        <f>'[4]5.Bezpečnosť, právo a por.'!$L$5</f>
        <v>0</v>
      </c>
      <c r="O56" s="327">
        <f>'[4]5.Bezpečnosť, právo a por.'!$M$5</f>
        <v>10000</v>
      </c>
      <c r="P56" s="323">
        <f t="shared" ref="P56:P61" si="40">SUM(Q56:S56)</f>
        <v>386118.90000000014</v>
      </c>
      <c r="Q56" s="315">
        <f>'[4]5.Bezpečnosť, právo a por.'!$N$5</f>
        <v>376573.94000000012</v>
      </c>
      <c r="R56" s="315">
        <f>'[4]5.Bezpečnosť, právo a por.'!$O$5</f>
        <v>0</v>
      </c>
      <c r="S56" s="316">
        <f>'[4]5.Bezpečnosť, právo a por.'!$P$5</f>
        <v>9544.9599999999991</v>
      </c>
    </row>
    <row r="57" spans="1:19" ht="16.5" x14ac:dyDescent="0.3">
      <c r="A57" s="156"/>
      <c r="B57" s="351">
        <v>2</v>
      </c>
      <c r="C57" s="358" t="s">
        <v>214</v>
      </c>
      <c r="D57" s="314">
        <f t="shared" si="37"/>
        <v>69657.929999999993</v>
      </c>
      <c r="E57" s="312">
        <f>'[4]5.Bezpečnosť, právo a por.'!$E$46</f>
        <v>57607.93</v>
      </c>
      <c r="F57" s="312">
        <f>'[4]5.Bezpečnosť, právo a por.'!$F$46</f>
        <v>12050</v>
      </c>
      <c r="G57" s="313">
        <f>'[4]5.Bezpečnosť, právo a por.'!$G$46</f>
        <v>0</v>
      </c>
      <c r="H57" s="314">
        <f t="shared" si="38"/>
        <v>65113.499999999993</v>
      </c>
      <c r="I57" s="312">
        <f>'[4]5.Bezpečnosť, právo a por.'!$H$46</f>
        <v>65113.499999999993</v>
      </c>
      <c r="J57" s="312">
        <f>'[4]5.Bezpečnosť, právo a por.'!$I$46</f>
        <v>0</v>
      </c>
      <c r="K57" s="336">
        <f>'[4]5.Bezpečnosť, právo a por.'!$J$46</f>
        <v>0</v>
      </c>
      <c r="L57" s="326">
        <f t="shared" si="39"/>
        <v>108597</v>
      </c>
      <c r="M57" s="312">
        <f>'[4]5.Bezpečnosť, právo a por.'!$K$46</f>
        <v>89585</v>
      </c>
      <c r="N57" s="312">
        <f>'[4]5.Bezpečnosť, právo a por.'!$L$46</f>
        <v>19012</v>
      </c>
      <c r="O57" s="327">
        <f>'[4]5.Bezpečnosť, právo a por.'!$M$46</f>
        <v>0</v>
      </c>
      <c r="P57" s="323">
        <f t="shared" si="40"/>
        <v>98245.130000000019</v>
      </c>
      <c r="Q57" s="315">
        <f>'[4]5.Bezpečnosť, právo a por.'!$N$46</f>
        <v>83573.930000000022</v>
      </c>
      <c r="R57" s="315">
        <f>'[4]5.Bezpečnosť, právo a por.'!$O$46</f>
        <v>14671.2</v>
      </c>
      <c r="S57" s="316">
        <f>'[4]5.Bezpečnosť, právo a por.'!$P$46</f>
        <v>0</v>
      </c>
    </row>
    <row r="58" spans="1:19" ht="16.5" x14ac:dyDescent="0.3">
      <c r="A58" s="159"/>
      <c r="B58" s="351">
        <v>3</v>
      </c>
      <c r="C58" s="358" t="s">
        <v>215</v>
      </c>
      <c r="D58" s="314">
        <f t="shared" si="37"/>
        <v>34265.94</v>
      </c>
      <c r="E58" s="312">
        <f>'[4]5.Bezpečnosť, právo a por.'!$E$66</f>
        <v>34265.94</v>
      </c>
      <c r="F58" s="312">
        <f>'[4]5.Bezpečnosť, právo a por.'!$F$66</f>
        <v>0</v>
      </c>
      <c r="G58" s="313">
        <f>'[4]5.Bezpečnosť, právo a por.'!$G$66</f>
        <v>0</v>
      </c>
      <c r="H58" s="314">
        <f t="shared" si="38"/>
        <v>36416.559999999998</v>
      </c>
      <c r="I58" s="312">
        <f>'[4]5.Bezpečnosť, právo a por.'!$H$66</f>
        <v>36416.559999999998</v>
      </c>
      <c r="J58" s="312">
        <f>'[4]5.Bezpečnosť, právo a por.'!$I$66</f>
        <v>0</v>
      </c>
      <c r="K58" s="336">
        <f>'[4]5.Bezpečnosť, právo a por.'!$J$66</f>
        <v>0</v>
      </c>
      <c r="L58" s="326">
        <f t="shared" si="39"/>
        <v>39101</v>
      </c>
      <c r="M58" s="312">
        <f>'[4]5.Bezpečnosť, právo a por.'!$K$66</f>
        <v>39101</v>
      </c>
      <c r="N58" s="312">
        <f>'[4]5.Bezpečnosť, právo a por.'!$L$66</f>
        <v>0</v>
      </c>
      <c r="O58" s="327">
        <f>'[4]5.Bezpečnosť, právo a por.'!$M$66</f>
        <v>0</v>
      </c>
      <c r="P58" s="323">
        <f t="shared" si="40"/>
        <v>37257.1</v>
      </c>
      <c r="Q58" s="315">
        <f>'[4]5.Bezpečnosť, právo a por.'!$N$66</f>
        <v>37257.1</v>
      </c>
      <c r="R58" s="315">
        <f>'[4]5.Bezpečnosť, právo a por.'!$O$66</f>
        <v>0</v>
      </c>
      <c r="S58" s="316">
        <f>'[4]5.Bezpečnosť, právo a por.'!$P$66</f>
        <v>0</v>
      </c>
    </row>
    <row r="59" spans="1:19" ht="16.5" x14ac:dyDescent="0.3">
      <c r="A59" s="159"/>
      <c r="B59" s="351">
        <v>4</v>
      </c>
      <c r="C59" s="358" t="s">
        <v>216</v>
      </c>
      <c r="D59" s="314">
        <f t="shared" si="37"/>
        <v>36299.64</v>
      </c>
      <c r="E59" s="312">
        <f>'[4]5.Bezpečnosť, právo a por.'!$E$69</f>
        <v>36299.64</v>
      </c>
      <c r="F59" s="312">
        <f>'[4]5.Bezpečnosť, právo a por.'!$F$69</f>
        <v>0</v>
      </c>
      <c r="G59" s="313">
        <f>'[4]5.Bezpečnosť, právo a por.'!$G$69</f>
        <v>0</v>
      </c>
      <c r="H59" s="314">
        <f t="shared" si="38"/>
        <v>37990.74</v>
      </c>
      <c r="I59" s="312">
        <f>'[4]5.Bezpečnosť, právo a por.'!$H$69</f>
        <v>37990.74</v>
      </c>
      <c r="J59" s="312">
        <f>'[4]5.Bezpečnosť, právo a por.'!$I$69</f>
        <v>0</v>
      </c>
      <c r="K59" s="336">
        <f>'[4]5.Bezpečnosť, právo a por.'!$J$69</f>
        <v>0</v>
      </c>
      <c r="L59" s="326">
        <f t="shared" si="39"/>
        <v>42649</v>
      </c>
      <c r="M59" s="312">
        <f>'[4]5.Bezpečnosť, právo a por.'!$K$69</f>
        <v>42649</v>
      </c>
      <c r="N59" s="312">
        <f>'[4]5.Bezpečnosť, právo a por.'!$L$69</f>
        <v>0</v>
      </c>
      <c r="O59" s="327">
        <f>'[4]5.Bezpečnosť, právo a por.'!$M$69</f>
        <v>0</v>
      </c>
      <c r="P59" s="323">
        <f t="shared" si="40"/>
        <v>39496.57</v>
      </c>
      <c r="Q59" s="315">
        <f>'[4]5.Bezpečnosť, právo a por.'!$N$69</f>
        <v>39496.57</v>
      </c>
      <c r="R59" s="315">
        <f>'[4]5.Bezpečnosť, právo a por.'!$O$69</f>
        <v>0</v>
      </c>
      <c r="S59" s="316">
        <f>'[4]5.Bezpečnosť, právo a por.'!$P$69</f>
        <v>0</v>
      </c>
    </row>
    <row r="60" spans="1:19" ht="15.75" x14ac:dyDescent="0.25">
      <c r="A60" s="156"/>
      <c r="B60" s="365" t="s">
        <v>217</v>
      </c>
      <c r="C60" s="353" t="s">
        <v>218</v>
      </c>
      <c r="D60" s="314">
        <f t="shared" si="37"/>
        <v>0</v>
      </c>
      <c r="E60" s="312">
        <f>'[4]5.Bezpečnosť, právo a por.'!$E$76</f>
        <v>0</v>
      </c>
      <c r="F60" s="312">
        <f>'[4]5.Bezpečnosť, právo a por.'!$F$76</f>
        <v>0</v>
      </c>
      <c r="G60" s="313">
        <f>'[4]5.Bezpečnosť, právo a por.'!$G$76</f>
        <v>0</v>
      </c>
      <c r="H60" s="314">
        <f t="shared" si="38"/>
        <v>0</v>
      </c>
      <c r="I60" s="312">
        <f>'[4]5.Bezpečnosť, právo a por.'!$H$76</f>
        <v>0</v>
      </c>
      <c r="J60" s="312">
        <f>'[4]5.Bezpečnosť, právo a por.'!$I$76</f>
        <v>0</v>
      </c>
      <c r="K60" s="336">
        <f>'[4]5.Bezpečnosť, právo a por.'!$J$76</f>
        <v>0</v>
      </c>
      <c r="L60" s="326">
        <f t="shared" si="39"/>
        <v>0</v>
      </c>
      <c r="M60" s="312">
        <f>'[4]5.Bezpečnosť, právo a por.'!$K$76</f>
        <v>0</v>
      </c>
      <c r="N60" s="312">
        <f>'[4]5.Bezpečnosť, právo a por.'!$L$76</f>
        <v>0</v>
      </c>
      <c r="O60" s="327">
        <f>'[4]5.Bezpečnosť, právo a por.'!$M$76</f>
        <v>0</v>
      </c>
      <c r="P60" s="323">
        <f t="shared" si="40"/>
        <v>0</v>
      </c>
      <c r="Q60" s="315">
        <f>'[4]5.Bezpečnosť, právo a por.'!$N$76</f>
        <v>0</v>
      </c>
      <c r="R60" s="315">
        <f>'[4]5.Bezpečnosť, právo a por.'!$O$76</f>
        <v>0</v>
      </c>
      <c r="S60" s="316">
        <f>'[4]5.Bezpečnosť, právo a por.'!$P$76</f>
        <v>0</v>
      </c>
    </row>
    <row r="61" spans="1:19" ht="15.75" x14ac:dyDescent="0.25">
      <c r="A61" s="156"/>
      <c r="B61" s="365" t="s">
        <v>219</v>
      </c>
      <c r="C61" s="353" t="s">
        <v>220</v>
      </c>
      <c r="D61" s="314">
        <f t="shared" si="37"/>
        <v>1077.1300000000001</v>
      </c>
      <c r="E61" s="312">
        <f>'[4]5.Bezpečnosť, právo a por.'!$E$78</f>
        <v>1077.1300000000001</v>
      </c>
      <c r="F61" s="312">
        <f>'[4]5.Bezpečnosť, právo a por.'!$F$78</f>
        <v>0</v>
      </c>
      <c r="G61" s="313">
        <f>'[4]5.Bezpečnosť, právo a por.'!$G$78</f>
        <v>0</v>
      </c>
      <c r="H61" s="314">
        <f t="shared" si="38"/>
        <v>1638.4599999999998</v>
      </c>
      <c r="I61" s="312">
        <f>'[4]5.Bezpečnosť, právo a por.'!$H$78</f>
        <v>1638.4599999999998</v>
      </c>
      <c r="J61" s="312">
        <f>'[4]5.Bezpečnosť, právo a por.'!$I$78</f>
        <v>0</v>
      </c>
      <c r="K61" s="336">
        <f>'[4]5.Bezpečnosť, právo a por.'!$J$78</f>
        <v>0</v>
      </c>
      <c r="L61" s="326">
        <f t="shared" si="39"/>
        <v>10850</v>
      </c>
      <c r="M61" s="312">
        <f>'[4]5.Bezpečnosť, právo a por.'!$K$78</f>
        <v>10850</v>
      </c>
      <c r="N61" s="312">
        <f>'[4]5.Bezpečnosť, právo a por.'!$L$78</f>
        <v>0</v>
      </c>
      <c r="O61" s="327">
        <f>'[4]5.Bezpečnosť, právo a por.'!$M$78</f>
        <v>0</v>
      </c>
      <c r="P61" s="323">
        <f t="shared" si="40"/>
        <v>9540.4699999999993</v>
      </c>
      <c r="Q61" s="315">
        <f>'[4]5.Bezpečnosť, právo a por.'!$N$78</f>
        <v>9540.4699999999993</v>
      </c>
      <c r="R61" s="315">
        <f>'[4]5.Bezpečnosť, právo a por.'!$O$78</f>
        <v>0</v>
      </c>
      <c r="S61" s="316">
        <f>'[4]5.Bezpečnosť, právo a por.'!$P$78</f>
        <v>0</v>
      </c>
    </row>
    <row r="62" spans="1:19" ht="15.75" x14ac:dyDescent="0.25">
      <c r="A62" s="156"/>
      <c r="B62" s="365" t="s">
        <v>221</v>
      </c>
      <c r="C62" s="353" t="s">
        <v>222</v>
      </c>
      <c r="D62" s="314">
        <f t="shared" ref="D62:K62" si="41">SUM(D63:D66)</f>
        <v>236241</v>
      </c>
      <c r="E62" s="312">
        <f t="shared" si="41"/>
        <v>236241</v>
      </c>
      <c r="F62" s="312">
        <f t="shared" si="41"/>
        <v>0</v>
      </c>
      <c r="G62" s="313">
        <f t="shared" si="41"/>
        <v>0</v>
      </c>
      <c r="H62" s="314">
        <f t="shared" si="41"/>
        <v>234307.3</v>
      </c>
      <c r="I62" s="314">
        <f t="shared" si="41"/>
        <v>234307.3</v>
      </c>
      <c r="J62" s="314">
        <f t="shared" si="41"/>
        <v>0</v>
      </c>
      <c r="K62" s="530">
        <f t="shared" si="41"/>
        <v>0</v>
      </c>
      <c r="L62" s="326">
        <f t="shared" ref="L62:O62" si="42">SUM(L63:L66)</f>
        <v>1270349</v>
      </c>
      <c r="M62" s="312">
        <f t="shared" si="42"/>
        <v>223050</v>
      </c>
      <c r="N62" s="312">
        <f t="shared" si="42"/>
        <v>1047299</v>
      </c>
      <c r="O62" s="327">
        <f t="shared" si="42"/>
        <v>0</v>
      </c>
      <c r="P62" s="323">
        <f>SUM(P63:P66)</f>
        <v>1098272.46</v>
      </c>
      <c r="Q62" s="315">
        <f>SUM(Q63:Q66)</f>
        <v>216688.06</v>
      </c>
      <c r="R62" s="315">
        <f>SUM(R63:R66)</f>
        <v>881584.4</v>
      </c>
      <c r="S62" s="316">
        <f>SUM(S63:S66)</f>
        <v>0</v>
      </c>
    </row>
    <row r="63" spans="1:19" ht="16.5" x14ac:dyDescent="0.3">
      <c r="A63" s="156"/>
      <c r="B63" s="351">
        <v>1</v>
      </c>
      <c r="C63" s="358" t="s">
        <v>223</v>
      </c>
      <c r="D63" s="314">
        <f>SUM(E63:G63)</f>
        <v>0</v>
      </c>
      <c r="E63" s="312">
        <f>'[4]5.Bezpečnosť, právo a por.'!$E$92</f>
        <v>0</v>
      </c>
      <c r="F63" s="312">
        <f>'[4]5.Bezpečnosť, právo a por.'!$F$92</f>
        <v>0</v>
      </c>
      <c r="G63" s="313">
        <f>'[4]5.Bezpečnosť, právo a por.'!$G$92</f>
        <v>0</v>
      </c>
      <c r="H63" s="314">
        <f>SUM(I63:K63)</f>
        <v>1500</v>
      </c>
      <c r="I63" s="312">
        <f>'[4]5.Bezpečnosť, právo a por.'!$H$92</f>
        <v>1500</v>
      </c>
      <c r="J63" s="312">
        <f>'[4]5.Bezpečnosť, právo a por.'!$I$92</f>
        <v>0</v>
      </c>
      <c r="K63" s="336">
        <f>'[4]5.Bezpečnosť, právo a por.'!$J$92</f>
        <v>0</v>
      </c>
      <c r="L63" s="326">
        <f>SUM(M63:O63)</f>
        <v>1060334</v>
      </c>
      <c r="M63" s="312">
        <f>'[4]5.Bezpečnosť, právo a por.'!$K$92</f>
        <v>13035</v>
      </c>
      <c r="N63" s="312">
        <f>'[4]5.Bezpečnosť, právo a por.'!$L$92</f>
        <v>1047299</v>
      </c>
      <c r="O63" s="327">
        <f>'[4]5.Bezpečnosť, právo a por.'!$M$92</f>
        <v>0</v>
      </c>
      <c r="P63" s="323">
        <f>SUM(Q63:S63)</f>
        <v>891002.63</v>
      </c>
      <c r="Q63" s="315">
        <f>'[4]5.Bezpečnosť, právo a por.'!$N$92</f>
        <v>9418.23</v>
      </c>
      <c r="R63" s="315">
        <f>'[4]5.Bezpečnosť, právo a por.'!$O$92</f>
        <v>881584.4</v>
      </c>
      <c r="S63" s="316">
        <f>'[4]5.Bezpečnosť, právo a por.'!$P$92</f>
        <v>0</v>
      </c>
    </row>
    <row r="64" spans="1:19" ht="16.5" x14ac:dyDescent="0.3">
      <c r="A64" s="156"/>
      <c r="B64" s="351">
        <v>2</v>
      </c>
      <c r="C64" s="358" t="s">
        <v>224</v>
      </c>
      <c r="D64" s="314">
        <f>SUM(E64:G64)</f>
        <v>74894</v>
      </c>
      <c r="E64" s="312">
        <f>'[4]5.Bezpečnosť, právo a por.'!$E$99</f>
        <v>74894</v>
      </c>
      <c r="F64" s="312">
        <f>'[4]5.Bezpečnosť, právo a por.'!$F$99</f>
        <v>0</v>
      </c>
      <c r="G64" s="313">
        <f>'[4]5.Bezpečnosť, právo a por.'!$G$99</f>
        <v>0</v>
      </c>
      <c r="H64" s="314">
        <f>SUM(I64:K64)</f>
        <v>71885.97</v>
      </c>
      <c r="I64" s="312">
        <f>'[4]5.Bezpečnosť, právo a por.'!$H$99</f>
        <v>71885.97</v>
      </c>
      <c r="J64" s="312">
        <f>'[4]5.Bezpečnosť, právo a por.'!$I$99</f>
        <v>0</v>
      </c>
      <c r="K64" s="336">
        <f>'[4]5.Bezpečnosť, právo a por.'!$J$99</f>
        <v>0</v>
      </c>
      <c r="L64" s="326">
        <f>SUM(M64:O64)</f>
        <v>78637</v>
      </c>
      <c r="M64" s="312">
        <f>'[4]5.Bezpečnosť, právo a por.'!$K$99</f>
        <v>78637</v>
      </c>
      <c r="N64" s="312">
        <f>'[4]5.Bezpečnosť, právo a por.'!$L$99</f>
        <v>0</v>
      </c>
      <c r="O64" s="327">
        <f>'[4]5.Bezpečnosť, právo a por.'!$M$99</f>
        <v>0</v>
      </c>
      <c r="P64" s="323">
        <f>SUM(Q64:S64)</f>
        <v>78636.789999999994</v>
      </c>
      <c r="Q64" s="315">
        <f>'[4]5.Bezpečnosť, právo a por.'!$N$99</f>
        <v>78636.789999999994</v>
      </c>
      <c r="R64" s="315">
        <f>'[4]5.Bezpečnosť, právo a por.'!$O$99</f>
        <v>0</v>
      </c>
      <c r="S64" s="316">
        <f>'[4]5.Bezpečnosť, právo a por.'!$P$99</f>
        <v>0</v>
      </c>
    </row>
    <row r="65" spans="1:19" ht="16.5" x14ac:dyDescent="0.3">
      <c r="A65" s="156"/>
      <c r="B65" s="351">
        <v>3</v>
      </c>
      <c r="C65" s="358" t="s">
        <v>225</v>
      </c>
      <c r="D65" s="314">
        <f>SUM(E65:G65)</f>
        <v>161347</v>
      </c>
      <c r="E65" s="312">
        <f>'[4]5.Bezpečnosť, právo a por.'!$E$101</f>
        <v>161347</v>
      </c>
      <c r="F65" s="312">
        <f>'[4]5.Bezpečnosť, právo a por.'!$F$101</f>
        <v>0</v>
      </c>
      <c r="G65" s="313">
        <f>'[4]5.Bezpečnosť, právo a por.'!$G$101</f>
        <v>0</v>
      </c>
      <c r="H65" s="314">
        <f>SUM(I65:K65)</f>
        <v>160921.32999999999</v>
      </c>
      <c r="I65" s="312">
        <f>'[4]5.Bezpečnosť, právo a por.'!$H$101</f>
        <v>160921.32999999999</v>
      </c>
      <c r="J65" s="312">
        <f>'[4]5.Bezpečnosť, právo a por.'!$I$101</f>
        <v>0</v>
      </c>
      <c r="K65" s="336">
        <f>'[4]5.Bezpečnosť, právo a por.'!$J$101</f>
        <v>0</v>
      </c>
      <c r="L65" s="326">
        <f>SUM(M65:O65)</f>
        <v>131378</v>
      </c>
      <c r="M65" s="312">
        <f>'[4]5.Bezpečnosť, právo a por.'!$K$101</f>
        <v>131378</v>
      </c>
      <c r="N65" s="312">
        <f>'[4]5.Bezpečnosť, právo a por.'!$L$101</f>
        <v>0</v>
      </c>
      <c r="O65" s="327">
        <f>'[4]5.Bezpečnosť, právo a por.'!$M$101</f>
        <v>0</v>
      </c>
      <c r="P65" s="323">
        <f>SUM(Q65:S65)</f>
        <v>128633.04</v>
      </c>
      <c r="Q65" s="315">
        <f>'[4]5.Bezpečnosť, právo a por.'!$N$101</f>
        <v>128633.04</v>
      </c>
      <c r="R65" s="315">
        <f>'[4]5.Bezpečnosť, právo a por.'!$O$101</f>
        <v>0</v>
      </c>
      <c r="S65" s="316">
        <f>'[4]5.Bezpečnosť, právo a por.'!$P$101</f>
        <v>0</v>
      </c>
    </row>
    <row r="66" spans="1:19" ht="16.5" x14ac:dyDescent="0.3">
      <c r="A66" s="156"/>
      <c r="B66" s="351">
        <v>4</v>
      </c>
      <c r="C66" s="358" t="s">
        <v>226</v>
      </c>
      <c r="D66" s="314">
        <f>SUM(E66:G66)</f>
        <v>0</v>
      </c>
      <c r="E66" s="312">
        <f>'[4]5.Bezpečnosť, právo a por.'!$E$104</f>
        <v>0</v>
      </c>
      <c r="F66" s="312">
        <f>'[4]5.Bezpečnosť, právo a por.'!$F$104</f>
        <v>0</v>
      </c>
      <c r="G66" s="313">
        <f>'[4]5.Bezpečnosť, právo a por.'!$G$104</f>
        <v>0</v>
      </c>
      <c r="H66" s="314">
        <f>SUM(I66:K66)</f>
        <v>0</v>
      </c>
      <c r="I66" s="312">
        <f>'[4]5.Bezpečnosť, právo a por.'!$H$104</f>
        <v>0</v>
      </c>
      <c r="J66" s="312">
        <f>'[4]5.Bezpečnosť, právo a por.'!$I$104</f>
        <v>0</v>
      </c>
      <c r="K66" s="336">
        <f>'[4]5.Bezpečnosť, právo a por.'!$J$104</f>
        <v>0</v>
      </c>
      <c r="L66" s="326">
        <f>SUM(M66:O66)</f>
        <v>0</v>
      </c>
      <c r="M66" s="312">
        <f>'[4]5.Bezpečnosť, právo a por.'!$K$104</f>
        <v>0</v>
      </c>
      <c r="N66" s="312">
        <f>'[4]5.Bezpečnosť, právo a por.'!$L$104</f>
        <v>0</v>
      </c>
      <c r="O66" s="327">
        <f>'[4]5.Bezpečnosť, právo a por.'!$M$104</f>
        <v>0</v>
      </c>
      <c r="P66" s="323">
        <f>SUM(Q66:S66)</f>
        <v>0</v>
      </c>
      <c r="Q66" s="315">
        <f>'[4]5.Bezpečnosť, právo a por.'!$N$104</f>
        <v>0</v>
      </c>
      <c r="R66" s="315">
        <f>'[4]5.Bezpečnosť, právo a por.'!$O$104</f>
        <v>0</v>
      </c>
      <c r="S66" s="316">
        <f>'[4]5.Bezpečnosť, právo a por.'!$P$104</f>
        <v>0</v>
      </c>
    </row>
    <row r="67" spans="1:19" ht="15.75" x14ac:dyDescent="0.25">
      <c r="A67" s="160"/>
      <c r="B67" s="365" t="s">
        <v>227</v>
      </c>
      <c r="C67" s="366" t="s">
        <v>228</v>
      </c>
      <c r="D67" s="314">
        <f t="shared" ref="D67:K67" si="43">SUM(D68:D69)</f>
        <v>414</v>
      </c>
      <c r="E67" s="312">
        <f t="shared" si="43"/>
        <v>414</v>
      </c>
      <c r="F67" s="312">
        <f t="shared" si="43"/>
        <v>0</v>
      </c>
      <c r="G67" s="313">
        <f t="shared" si="43"/>
        <v>0</v>
      </c>
      <c r="H67" s="314">
        <f t="shared" si="43"/>
        <v>10900</v>
      </c>
      <c r="I67" s="312">
        <f t="shared" si="43"/>
        <v>10900</v>
      </c>
      <c r="J67" s="312">
        <f t="shared" si="43"/>
        <v>0</v>
      </c>
      <c r="K67" s="336">
        <f t="shared" si="43"/>
        <v>0</v>
      </c>
      <c r="L67" s="326">
        <f t="shared" ref="L67:O67" si="44">SUM(L68:L69)</f>
        <v>7250</v>
      </c>
      <c r="M67" s="312">
        <f t="shared" si="44"/>
        <v>7250</v>
      </c>
      <c r="N67" s="312">
        <f t="shared" si="44"/>
        <v>0</v>
      </c>
      <c r="O67" s="327">
        <f t="shared" si="44"/>
        <v>0</v>
      </c>
      <c r="P67" s="323">
        <f>SUM(P68:P69)</f>
        <v>7250</v>
      </c>
      <c r="Q67" s="315">
        <f>SUM(Q68:Q69)</f>
        <v>7250</v>
      </c>
      <c r="R67" s="315">
        <f>SUM(R68:R69)</f>
        <v>0</v>
      </c>
      <c r="S67" s="316">
        <f>SUM(S68:S69)</f>
        <v>0</v>
      </c>
    </row>
    <row r="68" spans="1:19" ht="16.5" x14ac:dyDescent="0.3">
      <c r="A68" s="160"/>
      <c r="B68" s="351">
        <v>1</v>
      </c>
      <c r="C68" s="358" t="s">
        <v>229</v>
      </c>
      <c r="D68" s="314">
        <f>SUM(E68:G68)</f>
        <v>414</v>
      </c>
      <c r="E68" s="312">
        <f>'[4]5.Bezpečnosť, právo a por.'!$E$108</f>
        <v>414</v>
      </c>
      <c r="F68" s="312">
        <f>'[4]5.Bezpečnosť, právo a por.'!$F$108</f>
        <v>0</v>
      </c>
      <c r="G68" s="313">
        <f>'[4]5.Bezpečnosť, právo a por.'!$G$108</f>
        <v>0</v>
      </c>
      <c r="H68" s="314">
        <f>SUM(I68:K68)</f>
        <v>900</v>
      </c>
      <c r="I68" s="312">
        <f>'[4]5.Bezpečnosť, právo a por.'!$H$108</f>
        <v>900</v>
      </c>
      <c r="J68" s="312">
        <f>'[4]5.Bezpečnosť, právo a por.'!$I$108</f>
        <v>0</v>
      </c>
      <c r="K68" s="336">
        <f>'[4]5.Bezpečnosť, právo a por.'!$J$108</f>
        <v>0</v>
      </c>
      <c r="L68" s="326">
        <f>SUM(M68:O68)</f>
        <v>250</v>
      </c>
      <c r="M68" s="312">
        <f>'[4]5.Bezpečnosť, právo a por.'!$K$108</f>
        <v>250</v>
      </c>
      <c r="N68" s="312">
        <f>'[4]5.Bezpečnosť, právo a por.'!$L$108</f>
        <v>0</v>
      </c>
      <c r="O68" s="327">
        <f>'[4]5.Bezpečnosť, právo a por.'!$M$108</f>
        <v>0</v>
      </c>
      <c r="P68" s="323">
        <f>SUM(Q68:S68)</f>
        <v>250</v>
      </c>
      <c r="Q68" s="315">
        <f>'[4]5.Bezpečnosť, právo a por.'!$N$108</f>
        <v>250</v>
      </c>
      <c r="R68" s="315">
        <f>'[4]5.Bezpečnosť, právo a por.'!$O$108</f>
        <v>0</v>
      </c>
      <c r="S68" s="316">
        <f>'[4]5.Bezpečnosť, právo a por.'!$P$108</f>
        <v>0</v>
      </c>
    </row>
    <row r="69" spans="1:19" ht="17.25" thickBot="1" x14ac:dyDescent="0.35">
      <c r="A69" s="160"/>
      <c r="B69" s="354">
        <v>2</v>
      </c>
      <c r="C69" s="367" t="s">
        <v>626</v>
      </c>
      <c r="D69" s="320">
        <f>SUM(E69:G69)</f>
        <v>0</v>
      </c>
      <c r="E69" s="321">
        <f>'[4]5.Bezpečnosť, právo a por.'!$E$110</f>
        <v>0</v>
      </c>
      <c r="F69" s="321">
        <f>'[4]5.Bezpečnosť, právo a por.'!$F$110</f>
        <v>0</v>
      </c>
      <c r="G69" s="322">
        <f>'[4]5.Bezpečnosť, právo a por.'!$G$110</f>
        <v>0</v>
      </c>
      <c r="H69" s="320">
        <f>SUM(I69:K69)</f>
        <v>10000</v>
      </c>
      <c r="I69" s="321">
        <f>'[4]5.Bezpečnosť, právo a por.'!$H$110</f>
        <v>10000</v>
      </c>
      <c r="J69" s="321">
        <f>'[4]5.Bezpečnosť, právo a por.'!$I$110</f>
        <v>0</v>
      </c>
      <c r="K69" s="340">
        <f>'[4]5.Bezpečnosť, právo a por.'!$J$110</f>
        <v>0</v>
      </c>
      <c r="L69" s="533">
        <f>SUM(M69:O69)</f>
        <v>7000</v>
      </c>
      <c r="M69" s="534">
        <f>'[4]5.Bezpečnosť, právo a por.'!$K$110</f>
        <v>7000</v>
      </c>
      <c r="N69" s="534">
        <f>'[4]5.Bezpečnosť, právo a por.'!$L$110</f>
        <v>0</v>
      </c>
      <c r="O69" s="535">
        <f>'[4]5.Bezpečnosť, právo a por.'!$M$110</f>
        <v>0</v>
      </c>
      <c r="P69" s="732">
        <f>SUM(Q69:S69)</f>
        <v>7000</v>
      </c>
      <c r="Q69" s="733">
        <f>'[4]5.Bezpečnosť, právo a por.'!$N$110</f>
        <v>7000</v>
      </c>
      <c r="R69" s="733">
        <f>'[4]5.Bezpečnosť, právo a por.'!$O$110</f>
        <v>0</v>
      </c>
      <c r="S69" s="734">
        <f>'[4]5.Bezpečnosť, právo a por.'!$P$110</f>
        <v>0</v>
      </c>
    </row>
    <row r="70" spans="1:19" s="158" customFormat="1" ht="15.75" x14ac:dyDescent="0.25">
      <c r="A70" s="160"/>
      <c r="B70" s="356" t="s">
        <v>231</v>
      </c>
      <c r="C70" s="357"/>
      <c r="D70" s="311">
        <f t="shared" ref="D70:K70" si="45">D71+D74+D77</f>
        <v>699649</v>
      </c>
      <c r="E70" s="309">
        <f t="shared" si="45"/>
        <v>694511</v>
      </c>
      <c r="F70" s="309">
        <f t="shared" si="45"/>
        <v>5138</v>
      </c>
      <c r="G70" s="310">
        <f t="shared" si="45"/>
        <v>0</v>
      </c>
      <c r="H70" s="311">
        <f t="shared" si="45"/>
        <v>914595.94000000006</v>
      </c>
      <c r="I70" s="309">
        <f t="shared" si="45"/>
        <v>914145.94000000006</v>
      </c>
      <c r="J70" s="309">
        <f t="shared" si="45"/>
        <v>450</v>
      </c>
      <c r="K70" s="339">
        <f t="shared" si="45"/>
        <v>0</v>
      </c>
      <c r="L70" s="325">
        <f t="shared" ref="L70:S70" si="46">L71+L74+L77</f>
        <v>799560</v>
      </c>
      <c r="M70" s="531">
        <f t="shared" si="46"/>
        <v>794560</v>
      </c>
      <c r="N70" s="531">
        <f t="shared" si="46"/>
        <v>5000</v>
      </c>
      <c r="O70" s="532">
        <f t="shared" si="46"/>
        <v>0</v>
      </c>
      <c r="P70" s="735">
        <f t="shared" si="46"/>
        <v>742625.91</v>
      </c>
      <c r="Q70" s="736">
        <f t="shared" si="46"/>
        <v>741777.62000000011</v>
      </c>
      <c r="R70" s="736">
        <f t="shared" si="46"/>
        <v>848.29</v>
      </c>
      <c r="S70" s="737">
        <f t="shared" si="46"/>
        <v>0</v>
      </c>
    </row>
    <row r="71" spans="1:19" ht="15.75" x14ac:dyDescent="0.25">
      <c r="A71" s="159"/>
      <c r="B71" s="365" t="s">
        <v>232</v>
      </c>
      <c r="C71" s="366" t="s">
        <v>233</v>
      </c>
      <c r="D71" s="314">
        <f t="shared" ref="D71:K71" si="47">SUM(D72:D73)</f>
        <v>526140</v>
      </c>
      <c r="E71" s="312">
        <f t="shared" si="47"/>
        <v>521002</v>
      </c>
      <c r="F71" s="312">
        <f t="shared" si="47"/>
        <v>5138</v>
      </c>
      <c r="G71" s="313">
        <f t="shared" si="47"/>
        <v>0</v>
      </c>
      <c r="H71" s="314">
        <f t="shared" si="47"/>
        <v>653697.56000000006</v>
      </c>
      <c r="I71" s="312">
        <f t="shared" si="47"/>
        <v>653247.56000000006</v>
      </c>
      <c r="J71" s="312">
        <f t="shared" si="47"/>
        <v>450</v>
      </c>
      <c r="K71" s="336">
        <f t="shared" si="47"/>
        <v>0</v>
      </c>
      <c r="L71" s="326">
        <f t="shared" ref="L71:O71" si="48">SUM(L72:L73)</f>
        <v>556460</v>
      </c>
      <c r="M71" s="312">
        <f t="shared" si="48"/>
        <v>551460</v>
      </c>
      <c r="N71" s="312">
        <f t="shared" si="48"/>
        <v>5000</v>
      </c>
      <c r="O71" s="327">
        <f t="shared" si="48"/>
        <v>0</v>
      </c>
      <c r="P71" s="323">
        <f>SUM(P72:P73)</f>
        <v>519500.53</v>
      </c>
      <c r="Q71" s="315">
        <f>SUM(Q72:Q73)</f>
        <v>518652.24000000005</v>
      </c>
      <c r="R71" s="315">
        <f>SUM(R72:R73)</f>
        <v>848.29</v>
      </c>
      <c r="S71" s="316">
        <f>SUM(S72:S73)</f>
        <v>0</v>
      </c>
    </row>
    <row r="72" spans="1:19" ht="16.5" x14ac:dyDescent="0.3">
      <c r="A72" s="156"/>
      <c r="B72" s="351">
        <v>1</v>
      </c>
      <c r="C72" s="768" t="s">
        <v>234</v>
      </c>
      <c r="D72" s="314">
        <f>SUM(E72:G72)</f>
        <v>6072</v>
      </c>
      <c r="E72" s="312">
        <f>'[4]6.Odpadové hospodárstvo'!$E$5</f>
        <v>934</v>
      </c>
      <c r="F72" s="312">
        <f>'[4]6.Odpadové hospodárstvo'!$F$5</f>
        <v>5138</v>
      </c>
      <c r="G72" s="313">
        <f>'[4]6.Odpadové hospodárstvo'!$G$5</f>
        <v>0</v>
      </c>
      <c r="H72" s="314">
        <f>SUM(I72:K72)</f>
        <v>752.08999999999992</v>
      </c>
      <c r="I72" s="312">
        <f>'[4]6.Odpadové hospodárstvo'!$H$5</f>
        <v>302.08999999999997</v>
      </c>
      <c r="J72" s="312">
        <f>'[4]6.Odpadové hospodárstvo'!$I$5</f>
        <v>450</v>
      </c>
      <c r="K72" s="336">
        <f>'[4]6.Odpadové hospodárstvo'!$J$5</f>
        <v>0</v>
      </c>
      <c r="L72" s="326">
        <f>SUM(M72:O72)</f>
        <v>6050</v>
      </c>
      <c r="M72" s="312">
        <f>'[4]6.Odpadové hospodárstvo'!$K$5</f>
        <v>1050</v>
      </c>
      <c r="N72" s="312">
        <f>'[4]6.Odpadové hospodárstvo'!$L$5</f>
        <v>5000</v>
      </c>
      <c r="O72" s="327">
        <f>'[4]6.Odpadové hospodárstvo'!$M$5</f>
        <v>0</v>
      </c>
      <c r="P72" s="323">
        <f>SUM(Q72:S72)</f>
        <v>1212.44</v>
      </c>
      <c r="Q72" s="315">
        <f>'[4]6.Odpadové hospodárstvo'!$N$5</f>
        <v>364.15</v>
      </c>
      <c r="R72" s="315">
        <f>'[4]6.Odpadové hospodárstvo'!$O$5</f>
        <v>848.29</v>
      </c>
      <c r="S72" s="316">
        <f>'[4]6.Odpadové hospodárstvo'!$P$5</f>
        <v>0</v>
      </c>
    </row>
    <row r="73" spans="1:19" ht="16.5" x14ac:dyDescent="0.3">
      <c r="A73" s="156"/>
      <c r="B73" s="351">
        <v>2</v>
      </c>
      <c r="C73" s="358" t="s">
        <v>235</v>
      </c>
      <c r="D73" s="314">
        <f>SUM(E73:G73)</f>
        <v>520068</v>
      </c>
      <c r="E73" s="312">
        <f>'[4]6.Odpadové hospodárstvo'!$E$10</f>
        <v>520068</v>
      </c>
      <c r="F73" s="312">
        <f>'[4]6.Odpadové hospodárstvo'!$F$10</f>
        <v>0</v>
      </c>
      <c r="G73" s="313">
        <f>'[4]6.Odpadové hospodárstvo'!$G$10</f>
        <v>0</v>
      </c>
      <c r="H73" s="314">
        <f>SUM(I73:K73)</f>
        <v>652945.47000000009</v>
      </c>
      <c r="I73" s="312">
        <f>'[4]6.Odpadové hospodárstvo'!$H$10</f>
        <v>652945.47000000009</v>
      </c>
      <c r="J73" s="312">
        <f>'[4]6.Odpadové hospodárstvo'!$I$10</f>
        <v>0</v>
      </c>
      <c r="K73" s="336">
        <f>'[4]6.Odpadové hospodárstvo'!$J$10</f>
        <v>0</v>
      </c>
      <c r="L73" s="326">
        <f>SUM(M73:O73)</f>
        <v>550410</v>
      </c>
      <c r="M73" s="312">
        <f>'[4]6.Odpadové hospodárstvo'!$K$10</f>
        <v>550410</v>
      </c>
      <c r="N73" s="312">
        <f>'[4]6.Odpadové hospodárstvo'!$L$10</f>
        <v>0</v>
      </c>
      <c r="O73" s="327">
        <f>'[4]6.Odpadové hospodárstvo'!$M$10</f>
        <v>0</v>
      </c>
      <c r="P73" s="323">
        <f>SUM(Q73:S73)</f>
        <v>518288.09</v>
      </c>
      <c r="Q73" s="315">
        <f>'[4]6.Odpadové hospodárstvo'!$N$10</f>
        <v>518288.09</v>
      </c>
      <c r="R73" s="315">
        <f>'[4]6.Odpadové hospodárstvo'!$O$10</f>
        <v>0</v>
      </c>
      <c r="S73" s="316">
        <f>'[4]6.Odpadové hospodárstvo'!$P$10</f>
        <v>0</v>
      </c>
    </row>
    <row r="74" spans="1:19" ht="15.75" x14ac:dyDescent="0.25">
      <c r="A74" s="156"/>
      <c r="B74" s="365" t="s">
        <v>236</v>
      </c>
      <c r="C74" s="353" t="s">
        <v>237</v>
      </c>
      <c r="D74" s="314">
        <f t="shared" ref="D74:K74" si="49">SUM(D75:D76)</f>
        <v>90690</v>
      </c>
      <c r="E74" s="312">
        <f t="shared" si="49"/>
        <v>90690</v>
      </c>
      <c r="F74" s="312">
        <f t="shared" si="49"/>
        <v>0</v>
      </c>
      <c r="G74" s="313">
        <f t="shared" si="49"/>
        <v>0</v>
      </c>
      <c r="H74" s="314">
        <f t="shared" si="49"/>
        <v>164403.23000000001</v>
      </c>
      <c r="I74" s="312">
        <f t="shared" si="49"/>
        <v>164403.23000000001</v>
      </c>
      <c r="J74" s="312">
        <f t="shared" si="49"/>
        <v>0</v>
      </c>
      <c r="K74" s="336">
        <f t="shared" si="49"/>
        <v>0</v>
      </c>
      <c r="L74" s="326">
        <f t="shared" ref="L74:O74" si="50">SUM(L75:L76)</f>
        <v>125000</v>
      </c>
      <c r="M74" s="312">
        <f t="shared" si="50"/>
        <v>125000</v>
      </c>
      <c r="N74" s="312">
        <f t="shared" si="50"/>
        <v>0</v>
      </c>
      <c r="O74" s="327">
        <f t="shared" si="50"/>
        <v>0</v>
      </c>
      <c r="P74" s="323">
        <f>SUM(P75:P76)</f>
        <v>109495.47</v>
      </c>
      <c r="Q74" s="315">
        <f>SUM(Q75:Q76)</f>
        <v>109495.47</v>
      </c>
      <c r="R74" s="315">
        <f>SUM(R75:R76)</f>
        <v>0</v>
      </c>
      <c r="S74" s="316">
        <f>SUM(S75:S76)</f>
        <v>0</v>
      </c>
    </row>
    <row r="75" spans="1:19" ht="16.5" x14ac:dyDescent="0.3">
      <c r="A75" s="156"/>
      <c r="B75" s="351">
        <v>1</v>
      </c>
      <c r="C75" s="358" t="s">
        <v>238</v>
      </c>
      <c r="D75" s="314">
        <f>SUM(E75:G75)</f>
        <v>78562</v>
      </c>
      <c r="E75" s="312">
        <f>'[4]6.Odpadové hospodárstvo'!$E$15</f>
        <v>78562</v>
      </c>
      <c r="F75" s="312">
        <f>'[4]6.Odpadové hospodárstvo'!$F$15</f>
        <v>0</v>
      </c>
      <c r="G75" s="313">
        <f>'[4]6.Odpadové hospodárstvo'!$G$15</f>
        <v>0</v>
      </c>
      <c r="H75" s="314">
        <f>SUM(I75:K75)</f>
        <v>145038.25</v>
      </c>
      <c r="I75" s="312">
        <f>'[4]6.Odpadové hospodárstvo'!$H$15</f>
        <v>145038.25</v>
      </c>
      <c r="J75" s="312">
        <f>'[4]6.Odpadové hospodárstvo'!$I$15</f>
        <v>0</v>
      </c>
      <c r="K75" s="336">
        <f>'[4]6.Odpadové hospodárstvo'!$J$15</f>
        <v>0</v>
      </c>
      <c r="L75" s="326">
        <f>SUM(M75:O75)</f>
        <v>102785</v>
      </c>
      <c r="M75" s="312">
        <f>'[4]6.Odpadové hospodárstvo'!$K$15</f>
        <v>102785</v>
      </c>
      <c r="N75" s="312">
        <f>'[4]6.Odpadové hospodárstvo'!$L$15</f>
        <v>0</v>
      </c>
      <c r="O75" s="327">
        <f>'[4]6.Odpadové hospodárstvo'!$M$15</f>
        <v>0</v>
      </c>
      <c r="P75" s="323">
        <f>SUM(Q75:S75)</f>
        <v>92072.38</v>
      </c>
      <c r="Q75" s="315">
        <f>'[4]6.Odpadové hospodárstvo'!$N$15</f>
        <v>92072.38</v>
      </c>
      <c r="R75" s="315">
        <f>'[4]6.Odpadové hospodárstvo'!$O$15</f>
        <v>0</v>
      </c>
      <c r="S75" s="316">
        <f>'[4]6.Odpadové hospodárstvo'!$P$15</f>
        <v>0</v>
      </c>
    </row>
    <row r="76" spans="1:19" ht="16.5" x14ac:dyDescent="0.3">
      <c r="A76" s="156"/>
      <c r="B76" s="351">
        <v>2</v>
      </c>
      <c r="C76" s="768" t="s">
        <v>239</v>
      </c>
      <c r="D76" s="314">
        <f>SUM(E76:G76)</f>
        <v>12128</v>
      </c>
      <c r="E76" s="312">
        <f>'[4]6.Odpadové hospodárstvo'!$E$18</f>
        <v>12128</v>
      </c>
      <c r="F76" s="312">
        <f>'[4]6.Odpadové hospodárstvo'!$F$18</f>
        <v>0</v>
      </c>
      <c r="G76" s="313">
        <f>'[4]6.Odpadové hospodárstvo'!$G$18</f>
        <v>0</v>
      </c>
      <c r="H76" s="314">
        <f>SUM(I76:K76)</f>
        <v>19364.98</v>
      </c>
      <c r="I76" s="312">
        <f>'[4]6.Odpadové hospodárstvo'!$H$18</f>
        <v>19364.98</v>
      </c>
      <c r="J76" s="312">
        <f>'[4]6.Odpadové hospodárstvo'!$I$18</f>
        <v>0</v>
      </c>
      <c r="K76" s="336">
        <f>'[4]6.Odpadové hospodárstvo'!$J$18</f>
        <v>0</v>
      </c>
      <c r="L76" s="326">
        <f>SUM(M76:O76)</f>
        <v>22215</v>
      </c>
      <c r="M76" s="312">
        <f>'[4]6.Odpadové hospodárstvo'!$K$18</f>
        <v>22215</v>
      </c>
      <c r="N76" s="312">
        <f>'[4]6.Odpadové hospodárstvo'!$L$18</f>
        <v>0</v>
      </c>
      <c r="O76" s="327">
        <f>'[4]6.Odpadové hospodárstvo'!$M$18</f>
        <v>0</v>
      </c>
      <c r="P76" s="323">
        <f>SUM(Q76:S76)</f>
        <v>17423.09</v>
      </c>
      <c r="Q76" s="315">
        <f>'[4]6.Odpadové hospodárstvo'!$N$18</f>
        <v>17423.09</v>
      </c>
      <c r="R76" s="315">
        <f>'[4]6.Odpadové hospodárstvo'!$O$18</f>
        <v>0</v>
      </c>
      <c r="S76" s="316">
        <f>'[4]6.Odpadové hospodárstvo'!$P$18</f>
        <v>0</v>
      </c>
    </row>
    <row r="77" spans="1:19" ht="16.5" thickBot="1" x14ac:dyDescent="0.3">
      <c r="A77" s="156"/>
      <c r="B77" s="368" t="s">
        <v>240</v>
      </c>
      <c r="C77" s="369" t="s">
        <v>241</v>
      </c>
      <c r="D77" s="320">
        <f>SUM(E77:G77)</f>
        <v>82819</v>
      </c>
      <c r="E77" s="321">
        <f>'[4]6.Odpadové hospodárstvo'!$E$20</f>
        <v>82819</v>
      </c>
      <c r="F77" s="321">
        <f>'[4]6.Odpadové hospodárstvo'!$F$20</f>
        <v>0</v>
      </c>
      <c r="G77" s="322">
        <f>'[4]6.Odpadové hospodárstvo'!$G$20</f>
        <v>0</v>
      </c>
      <c r="H77" s="320">
        <f>SUM(I77:K77)</f>
        <v>96495.150000000009</v>
      </c>
      <c r="I77" s="321">
        <f>'[4]6.Odpadové hospodárstvo'!$H$20</f>
        <v>96495.150000000009</v>
      </c>
      <c r="J77" s="321">
        <f>'[4]6.Odpadové hospodárstvo'!$I$20</f>
        <v>0</v>
      </c>
      <c r="K77" s="340">
        <f>'[4]6.Odpadové hospodárstvo'!$J$20</f>
        <v>0</v>
      </c>
      <c r="L77" s="533">
        <f>SUM(M77:O77)</f>
        <v>118100</v>
      </c>
      <c r="M77" s="534">
        <f>'[4]6.Odpadové hospodárstvo'!$K$20</f>
        <v>118100</v>
      </c>
      <c r="N77" s="534">
        <f>'[4]6.Odpadové hospodárstvo'!$L$20</f>
        <v>0</v>
      </c>
      <c r="O77" s="535">
        <f>'[4]6.Odpadové hospodárstvo'!$M$20</f>
        <v>0</v>
      </c>
      <c r="P77" s="732">
        <f>SUM(Q77:S77)</f>
        <v>113629.91</v>
      </c>
      <c r="Q77" s="733">
        <f>'[4]6.Odpadové hospodárstvo'!$N$20</f>
        <v>113629.91</v>
      </c>
      <c r="R77" s="733">
        <f>'[4]6.Odpadové hospodárstvo'!$O$20</f>
        <v>0</v>
      </c>
      <c r="S77" s="734">
        <f>'[4]6.Odpadové hospodárstvo'!$P$20</f>
        <v>0</v>
      </c>
    </row>
    <row r="78" spans="1:19" s="158" customFormat="1" ht="15.75" x14ac:dyDescent="0.25">
      <c r="B78" s="356" t="s">
        <v>242</v>
      </c>
      <c r="C78" s="357"/>
      <c r="D78" s="311">
        <f t="shared" ref="D78:K78" si="51">D79+D87+D90</f>
        <v>768750</v>
      </c>
      <c r="E78" s="309">
        <f t="shared" si="51"/>
        <v>366558</v>
      </c>
      <c r="F78" s="309">
        <f t="shared" si="51"/>
        <v>9144</v>
      </c>
      <c r="G78" s="310">
        <f t="shared" si="51"/>
        <v>393048</v>
      </c>
      <c r="H78" s="311">
        <f t="shared" si="51"/>
        <v>2681301.3099999991</v>
      </c>
      <c r="I78" s="309">
        <f t="shared" si="51"/>
        <v>363826.56000000006</v>
      </c>
      <c r="J78" s="309">
        <f t="shared" si="51"/>
        <v>204275.06</v>
      </c>
      <c r="K78" s="339">
        <f t="shared" si="51"/>
        <v>2113199.69</v>
      </c>
      <c r="L78" s="325">
        <f t="shared" ref="L78:S78" si="52">L79+L87+L90</f>
        <v>685836</v>
      </c>
      <c r="M78" s="531">
        <f t="shared" si="52"/>
        <v>352000</v>
      </c>
      <c r="N78" s="531">
        <f t="shared" si="52"/>
        <v>333836</v>
      </c>
      <c r="O78" s="532">
        <f t="shared" si="52"/>
        <v>0</v>
      </c>
      <c r="P78" s="735">
        <f t="shared" si="52"/>
        <v>622311.15</v>
      </c>
      <c r="Q78" s="736">
        <f t="shared" si="52"/>
        <v>295687.32</v>
      </c>
      <c r="R78" s="736">
        <f t="shared" si="52"/>
        <v>326623.83</v>
      </c>
      <c r="S78" s="737">
        <f t="shared" si="52"/>
        <v>0</v>
      </c>
    </row>
    <row r="79" spans="1:19" ht="15.75" x14ac:dyDescent="0.25">
      <c r="A79" s="156"/>
      <c r="B79" s="365" t="s">
        <v>243</v>
      </c>
      <c r="C79" s="353" t="s">
        <v>244</v>
      </c>
      <c r="D79" s="314">
        <f t="shared" ref="D79:K79" si="53">SUM(D80:D86)</f>
        <v>759503</v>
      </c>
      <c r="E79" s="312">
        <f t="shared" si="53"/>
        <v>357605</v>
      </c>
      <c r="F79" s="312">
        <f t="shared" si="53"/>
        <v>8850</v>
      </c>
      <c r="G79" s="313">
        <f t="shared" si="53"/>
        <v>393048</v>
      </c>
      <c r="H79" s="314">
        <f t="shared" si="53"/>
        <v>2647673.5499999993</v>
      </c>
      <c r="I79" s="312">
        <f t="shared" si="53"/>
        <v>336848.80000000005</v>
      </c>
      <c r="J79" s="312">
        <f t="shared" si="53"/>
        <v>197625.06</v>
      </c>
      <c r="K79" s="336">
        <f t="shared" si="53"/>
        <v>2113199.69</v>
      </c>
      <c r="L79" s="326">
        <f t="shared" ref="L79:O79" si="54">SUM(L80:L86)</f>
        <v>524380</v>
      </c>
      <c r="M79" s="312">
        <f t="shared" si="54"/>
        <v>317000</v>
      </c>
      <c r="N79" s="312">
        <f t="shared" si="54"/>
        <v>207380</v>
      </c>
      <c r="O79" s="327">
        <f t="shared" si="54"/>
        <v>0</v>
      </c>
      <c r="P79" s="323">
        <f>SUM(P80:P86)</f>
        <v>484741.30000000005</v>
      </c>
      <c r="Q79" s="315">
        <f>SUM(Q80:Q86)</f>
        <v>280777.32</v>
      </c>
      <c r="R79" s="315">
        <f>SUM(R80:R86)</f>
        <v>203963.98</v>
      </c>
      <c r="S79" s="316">
        <f>SUM(S80:S86)</f>
        <v>0</v>
      </c>
    </row>
    <row r="80" spans="1:19" ht="16.5" x14ac:dyDescent="0.3">
      <c r="A80" s="156"/>
      <c r="B80" s="351">
        <v>1</v>
      </c>
      <c r="C80" s="358" t="s">
        <v>245</v>
      </c>
      <c r="D80" s="314">
        <f t="shared" ref="D80:D86" si="55">SUM(E80:G80)</f>
        <v>0</v>
      </c>
      <c r="E80" s="312">
        <f>'[4]7.Komunikácie'!$E$5</f>
        <v>0</v>
      </c>
      <c r="F80" s="312">
        <f>'[4]7.Komunikácie'!$F$5</f>
        <v>0</v>
      </c>
      <c r="G80" s="313">
        <f>'[4]7.Komunikácie'!$G$5</f>
        <v>0</v>
      </c>
      <c r="H80" s="314">
        <f t="shared" ref="H80:H86" si="56">SUM(I80:K80)</f>
        <v>3248.28</v>
      </c>
      <c r="I80" s="312">
        <f>'[4]7.Komunikácie'!$H$5</f>
        <v>0</v>
      </c>
      <c r="J80" s="312">
        <f>'[4]7.Komunikácie'!$I$5</f>
        <v>3248.28</v>
      </c>
      <c r="K80" s="336">
        <f>'[4]7.Komunikácie'!$J$5</f>
        <v>0</v>
      </c>
      <c r="L80" s="326">
        <f t="shared" ref="L80:L86" si="57">SUM(M80:O80)</f>
        <v>40000</v>
      </c>
      <c r="M80" s="312">
        <f>'[4]7.Komunikácie'!$K$5</f>
        <v>0</v>
      </c>
      <c r="N80" s="312">
        <f>'[4]7.Komunikácie'!$L$5</f>
        <v>40000</v>
      </c>
      <c r="O80" s="327">
        <f>'[4]7.Komunikácie'!$M$5</f>
        <v>0</v>
      </c>
      <c r="P80" s="323">
        <f>SUM(Q80:S80)</f>
        <v>36587.980000000003</v>
      </c>
      <c r="Q80" s="315">
        <f>'[4]7.Komunikácie'!$N$5</f>
        <v>0</v>
      </c>
      <c r="R80" s="315">
        <f>'[4]7.Komunikácie'!$O$5</f>
        <v>36587.980000000003</v>
      </c>
      <c r="S80" s="316">
        <f>'[4]7.Komunikácie'!$P$5</f>
        <v>0</v>
      </c>
    </row>
    <row r="81" spans="1:19" ht="16.5" x14ac:dyDescent="0.3">
      <c r="A81" s="156"/>
      <c r="B81" s="351">
        <v>2</v>
      </c>
      <c r="C81" s="358" t="s">
        <v>720</v>
      </c>
      <c r="D81" s="314">
        <f t="shared" si="55"/>
        <v>486467</v>
      </c>
      <c r="E81" s="312">
        <f>'[4]7.Komunikácie'!$E$7</f>
        <v>84569</v>
      </c>
      <c r="F81" s="312">
        <f>'[4]7.Komunikácie'!$F$7</f>
        <v>8850</v>
      </c>
      <c r="G81" s="313">
        <f>'[4]7.Komunikácie'!$G$7</f>
        <v>393048</v>
      </c>
      <c r="H81" s="314">
        <f t="shared" si="56"/>
        <v>2449491.17</v>
      </c>
      <c r="I81" s="312">
        <f>'[4]7.Komunikácie'!$H$7</f>
        <v>141914.70000000001</v>
      </c>
      <c r="J81" s="312">
        <f>'[4]7.Komunikácie'!$I$7</f>
        <v>194376.78</v>
      </c>
      <c r="K81" s="336">
        <f>'[4]7.Komunikácie'!$J$7</f>
        <v>2113199.69</v>
      </c>
      <c r="L81" s="326">
        <f t="shared" si="57"/>
        <v>167380</v>
      </c>
      <c r="M81" s="312">
        <f>'[4]7.Komunikácie'!$K$7</f>
        <v>0</v>
      </c>
      <c r="N81" s="312">
        <f>'[4]7.Komunikácie'!$L$7</f>
        <v>167380</v>
      </c>
      <c r="O81" s="327">
        <f>'[4]7.Komunikácie'!$M$7</f>
        <v>0</v>
      </c>
      <c r="P81" s="323">
        <f t="shared" ref="P81:P86" si="58">SUM(Q81:S81)</f>
        <v>167376</v>
      </c>
      <c r="Q81" s="315">
        <f>'[4]7.Komunikácie'!$N$7</f>
        <v>0</v>
      </c>
      <c r="R81" s="315">
        <f>'[4]7.Komunikácie'!$O$7</f>
        <v>167376</v>
      </c>
      <c r="S81" s="316">
        <f>'[4]7.Komunikácie'!$P$7</f>
        <v>0</v>
      </c>
    </row>
    <row r="82" spans="1:19" ht="16.5" x14ac:dyDescent="0.3">
      <c r="A82" s="156"/>
      <c r="B82" s="351">
        <v>3</v>
      </c>
      <c r="C82" s="358" t="s">
        <v>247</v>
      </c>
      <c r="D82" s="314">
        <f t="shared" si="55"/>
        <v>78920</v>
      </c>
      <c r="E82" s="312">
        <f>'[4]7.Komunikácie'!$E$15</f>
        <v>78920</v>
      </c>
      <c r="F82" s="312">
        <f>'[4]7.Komunikácie'!$F$15</f>
        <v>0</v>
      </c>
      <c r="G82" s="313">
        <f>'[4]7.Komunikácie'!$G$15</f>
        <v>0</v>
      </c>
      <c r="H82" s="314">
        <f t="shared" si="56"/>
        <v>30746.400000000001</v>
      </c>
      <c r="I82" s="312">
        <f>'[4]7.Komunikácie'!$H$15</f>
        <v>30746.400000000001</v>
      </c>
      <c r="J82" s="312">
        <f>'[4]7.Komunikácie'!$I$15</f>
        <v>0</v>
      </c>
      <c r="K82" s="336">
        <f>'[4]7.Komunikácie'!$J$15</f>
        <v>0</v>
      </c>
      <c r="L82" s="326">
        <f t="shared" si="57"/>
        <v>64890</v>
      </c>
      <c r="M82" s="312">
        <f>'[4]7.Komunikácie'!$K$15</f>
        <v>64890</v>
      </c>
      <c r="N82" s="312">
        <f>'[4]7.Komunikácie'!$L$15</f>
        <v>0</v>
      </c>
      <c r="O82" s="327">
        <f>'[4]7.Komunikácie'!$M$15</f>
        <v>0</v>
      </c>
      <c r="P82" s="323">
        <f t="shared" si="58"/>
        <v>64885.8</v>
      </c>
      <c r="Q82" s="315">
        <f>'[4]7.Komunikácie'!$N$15</f>
        <v>64885.8</v>
      </c>
      <c r="R82" s="315">
        <f>'[4]7.Komunikácie'!$O$15</f>
        <v>0</v>
      </c>
      <c r="S82" s="316">
        <f>'[4]7.Komunikácie'!$P$15</f>
        <v>0</v>
      </c>
    </row>
    <row r="83" spans="1:19" ht="16.5" x14ac:dyDescent="0.3">
      <c r="A83" s="156"/>
      <c r="B83" s="351">
        <v>4</v>
      </c>
      <c r="C83" s="358" t="s">
        <v>248</v>
      </c>
      <c r="D83" s="314">
        <f t="shared" si="55"/>
        <v>82269</v>
      </c>
      <c r="E83" s="312">
        <f>'[4]7.Komunikácie'!$E$17</f>
        <v>82269</v>
      </c>
      <c r="F83" s="312">
        <f>'[4]7.Komunikácie'!$F$17</f>
        <v>0</v>
      </c>
      <c r="G83" s="313">
        <f>'[4]7.Komunikácie'!$G$17</f>
        <v>0</v>
      </c>
      <c r="H83" s="314">
        <f t="shared" si="56"/>
        <v>80751.42</v>
      </c>
      <c r="I83" s="312">
        <f>'[4]7.Komunikácie'!$H$17</f>
        <v>80751.42</v>
      </c>
      <c r="J83" s="312">
        <f>'[4]7.Komunikácie'!$I$17</f>
        <v>0</v>
      </c>
      <c r="K83" s="336">
        <f>'[4]7.Komunikácie'!$J$17</f>
        <v>0</v>
      </c>
      <c r="L83" s="326">
        <f t="shared" si="57"/>
        <v>147285</v>
      </c>
      <c r="M83" s="312">
        <f>'[4]7.Komunikácie'!$K$17</f>
        <v>147285</v>
      </c>
      <c r="N83" s="312">
        <f>'[4]7.Komunikácie'!$L$17</f>
        <v>0</v>
      </c>
      <c r="O83" s="327">
        <f>'[4]7.Komunikácie'!$M$17</f>
        <v>0</v>
      </c>
      <c r="P83" s="323">
        <f t="shared" si="58"/>
        <v>123230.98</v>
      </c>
      <c r="Q83" s="315">
        <f>'[4]7.Komunikácie'!$N$17</f>
        <v>123230.98</v>
      </c>
      <c r="R83" s="315">
        <f>'[4]7.Komunikácie'!$O$17</f>
        <v>0</v>
      </c>
      <c r="S83" s="316">
        <f>'[4]7.Komunikácie'!$P$17</f>
        <v>0</v>
      </c>
    </row>
    <row r="84" spans="1:19" ht="16.5" x14ac:dyDescent="0.3">
      <c r="A84" s="156"/>
      <c r="B84" s="351">
        <v>5</v>
      </c>
      <c r="C84" s="358" t="s">
        <v>249</v>
      </c>
      <c r="D84" s="314">
        <f t="shared" si="55"/>
        <v>96111</v>
      </c>
      <c r="E84" s="312">
        <f>'[4]7.Komunikácie'!$E$19</f>
        <v>96111</v>
      </c>
      <c r="F84" s="312">
        <f>'[4]7.Komunikácie'!$F$19</f>
        <v>0</v>
      </c>
      <c r="G84" s="313">
        <f>'[4]7.Komunikácie'!$G$19</f>
        <v>0</v>
      </c>
      <c r="H84" s="314">
        <f t="shared" si="56"/>
        <v>59346.260000000009</v>
      </c>
      <c r="I84" s="312">
        <f>'[4]7.Komunikácie'!$H$19</f>
        <v>59346.260000000009</v>
      </c>
      <c r="J84" s="312">
        <f>'[4]7.Komunikácie'!$I$19</f>
        <v>0</v>
      </c>
      <c r="K84" s="336">
        <f>'[4]7.Komunikácie'!$J$19</f>
        <v>0</v>
      </c>
      <c r="L84" s="326">
        <f t="shared" si="57"/>
        <v>69715</v>
      </c>
      <c r="M84" s="312">
        <f>'[4]7.Komunikácie'!$K$19</f>
        <v>69715</v>
      </c>
      <c r="N84" s="312">
        <f>'[4]7.Komunikácie'!$L$19</f>
        <v>0</v>
      </c>
      <c r="O84" s="327">
        <f>'[4]7.Komunikácie'!$M$19</f>
        <v>0</v>
      </c>
      <c r="P84" s="323">
        <f t="shared" si="58"/>
        <v>64958</v>
      </c>
      <c r="Q84" s="315">
        <f>'[4]7.Komunikácie'!$N$19</f>
        <v>64958</v>
      </c>
      <c r="R84" s="315">
        <f>'[4]7.Komunikácie'!$O$19</f>
        <v>0</v>
      </c>
      <c r="S84" s="316">
        <f>'[4]7.Komunikácie'!$P$19</f>
        <v>0</v>
      </c>
    </row>
    <row r="85" spans="1:19" ht="16.5" x14ac:dyDescent="0.3">
      <c r="A85" s="156"/>
      <c r="B85" s="351">
        <v>5</v>
      </c>
      <c r="C85" s="358" t="s">
        <v>250</v>
      </c>
      <c r="D85" s="314">
        <f t="shared" si="55"/>
        <v>8411</v>
      </c>
      <c r="E85" s="312">
        <f>'[4]7.Komunikácie'!$E$23</f>
        <v>8411</v>
      </c>
      <c r="F85" s="312">
        <f>'[4]7.Komunikácie'!$F$23</f>
        <v>0</v>
      </c>
      <c r="G85" s="313">
        <f>'[4]7.Komunikácie'!$G$23</f>
        <v>0</v>
      </c>
      <c r="H85" s="314">
        <f t="shared" si="56"/>
        <v>18632.89</v>
      </c>
      <c r="I85" s="312">
        <f>'[4]7.Komunikácie'!$H$23</f>
        <v>18632.89</v>
      </c>
      <c r="J85" s="312">
        <f>'[4]7.Komunikácie'!$I$23</f>
        <v>0</v>
      </c>
      <c r="K85" s="336">
        <f>'[4]7.Komunikácie'!$J$23</f>
        <v>0</v>
      </c>
      <c r="L85" s="326">
        <f t="shared" si="57"/>
        <v>31900</v>
      </c>
      <c r="M85" s="312">
        <f>'[4]7.Komunikácie'!$K$23</f>
        <v>31900</v>
      </c>
      <c r="N85" s="312">
        <f>'[4]7.Komunikácie'!$L$23</f>
        <v>0</v>
      </c>
      <c r="O85" s="327">
        <f>'[4]7.Komunikácie'!$M$23</f>
        <v>0</v>
      </c>
      <c r="P85" s="323">
        <f t="shared" si="58"/>
        <v>24509.77</v>
      </c>
      <c r="Q85" s="315">
        <f>'[4]7.Komunikácie'!$N$23</f>
        <v>24509.77</v>
      </c>
      <c r="R85" s="315">
        <f>'[4]7.Komunikácie'!$O$23</f>
        <v>0</v>
      </c>
      <c r="S85" s="316">
        <f>'[4]7.Komunikácie'!$P$23</f>
        <v>0</v>
      </c>
    </row>
    <row r="86" spans="1:19" ht="16.5" x14ac:dyDescent="0.3">
      <c r="A86" s="156"/>
      <c r="B86" s="351">
        <v>6</v>
      </c>
      <c r="C86" s="358" t="s">
        <v>251</v>
      </c>
      <c r="D86" s="314">
        <f t="shared" si="55"/>
        <v>7325</v>
      </c>
      <c r="E86" s="312">
        <f>'[4]7.Komunikácie'!$E$25</f>
        <v>7325</v>
      </c>
      <c r="F86" s="312">
        <f>'[4]7.Komunikácie'!$F$25</f>
        <v>0</v>
      </c>
      <c r="G86" s="313">
        <f>'[4]7.Komunikácie'!$G$25</f>
        <v>0</v>
      </c>
      <c r="H86" s="314">
        <f t="shared" si="56"/>
        <v>5457.13</v>
      </c>
      <c r="I86" s="312">
        <f>'[4]7.Komunikácie'!$H$25</f>
        <v>5457.13</v>
      </c>
      <c r="J86" s="312">
        <f>'[4]7.Komunikácie'!$I$25</f>
        <v>0</v>
      </c>
      <c r="K86" s="336">
        <f>'[4]7.Komunikácie'!$J$25</f>
        <v>0</v>
      </c>
      <c r="L86" s="326">
        <f t="shared" si="57"/>
        <v>3210</v>
      </c>
      <c r="M86" s="312">
        <f>'[4]7.Komunikácie'!$K$25</f>
        <v>3210</v>
      </c>
      <c r="N86" s="312">
        <f>'[4]7.Komunikácie'!$L$25</f>
        <v>0</v>
      </c>
      <c r="O86" s="327">
        <f>'[4]7.Komunikácie'!$M$25</f>
        <v>0</v>
      </c>
      <c r="P86" s="323">
        <f t="shared" si="58"/>
        <v>3192.77</v>
      </c>
      <c r="Q86" s="315">
        <f>'[4]7.Komunikácie'!$N$25</f>
        <v>3192.77</v>
      </c>
      <c r="R86" s="315">
        <f>'[4]7.Komunikácie'!$O$25</f>
        <v>0</v>
      </c>
      <c r="S86" s="316">
        <f>'[4]7.Komunikácie'!$P$25</f>
        <v>0</v>
      </c>
    </row>
    <row r="87" spans="1:19" ht="15.75" x14ac:dyDescent="0.25">
      <c r="A87" s="156"/>
      <c r="B87" s="365" t="s">
        <v>252</v>
      </c>
      <c r="C87" s="353" t="s">
        <v>253</v>
      </c>
      <c r="D87" s="314">
        <f t="shared" ref="D87:K87" si="59">SUM(D88:D89)</f>
        <v>9247</v>
      </c>
      <c r="E87" s="312">
        <f t="shared" si="59"/>
        <v>8953</v>
      </c>
      <c r="F87" s="312">
        <f t="shared" si="59"/>
        <v>294</v>
      </c>
      <c r="G87" s="313">
        <f t="shared" si="59"/>
        <v>0</v>
      </c>
      <c r="H87" s="314">
        <f t="shared" si="59"/>
        <v>33627.759999999995</v>
      </c>
      <c r="I87" s="312">
        <f t="shared" si="59"/>
        <v>26977.759999999998</v>
      </c>
      <c r="J87" s="312">
        <f t="shared" si="59"/>
        <v>6650</v>
      </c>
      <c r="K87" s="336">
        <f t="shared" si="59"/>
        <v>0</v>
      </c>
      <c r="L87" s="326">
        <f t="shared" ref="L87:O87" si="60">SUM(L88:L89)</f>
        <v>161456</v>
      </c>
      <c r="M87" s="312">
        <f t="shared" si="60"/>
        <v>35000</v>
      </c>
      <c r="N87" s="312">
        <f t="shared" si="60"/>
        <v>126456</v>
      </c>
      <c r="O87" s="327">
        <f t="shared" si="60"/>
        <v>0</v>
      </c>
      <c r="P87" s="323">
        <f>SUM(P88:P89)</f>
        <v>137569.85</v>
      </c>
      <c r="Q87" s="315">
        <f>SUM(Q88:Q89)</f>
        <v>14910</v>
      </c>
      <c r="R87" s="315">
        <f>SUM(R88:R89)</f>
        <v>122659.85</v>
      </c>
      <c r="S87" s="316">
        <f>SUM(S88:S89)</f>
        <v>0</v>
      </c>
    </row>
    <row r="88" spans="1:19" ht="16.5" x14ac:dyDescent="0.3">
      <c r="A88" s="156"/>
      <c r="B88" s="351">
        <v>1</v>
      </c>
      <c r="C88" s="358" t="s">
        <v>254</v>
      </c>
      <c r="D88" s="314">
        <f>SUM(E88:G88)</f>
        <v>294</v>
      </c>
      <c r="E88" s="312">
        <f>'[4]7.Komunikácie'!$E$28</f>
        <v>0</v>
      </c>
      <c r="F88" s="312">
        <f>'[4]7.Komunikácie'!$F$28</f>
        <v>294</v>
      </c>
      <c r="G88" s="313">
        <f>'[4]7.Komunikácie'!$G$28</f>
        <v>0</v>
      </c>
      <c r="H88" s="314">
        <f>SUM(I88:K88)</f>
        <v>6650</v>
      </c>
      <c r="I88" s="312">
        <f>'[4]7.Komunikácie'!$H$28</f>
        <v>0</v>
      </c>
      <c r="J88" s="312">
        <f>'[4]7.Komunikácie'!$I$28</f>
        <v>6650</v>
      </c>
      <c r="K88" s="336">
        <f>'[4]7.Komunikácie'!$J$28</f>
        <v>0</v>
      </c>
      <c r="L88" s="326">
        <f>SUM(M88:O88)</f>
        <v>126456</v>
      </c>
      <c r="M88" s="312">
        <f>'[4]7.Komunikácie'!$K$28</f>
        <v>0</v>
      </c>
      <c r="N88" s="312">
        <f>'[4]7.Komunikácie'!$L$28</f>
        <v>126456</v>
      </c>
      <c r="O88" s="327">
        <f>'[4]7.Komunikácie'!$M$28</f>
        <v>0</v>
      </c>
      <c r="P88" s="323">
        <f>SUM(Q88:S88)</f>
        <v>122659.85</v>
      </c>
      <c r="Q88" s="315">
        <f>'[4]7.Komunikácie'!$N$28</f>
        <v>0</v>
      </c>
      <c r="R88" s="315">
        <f>'[4]7.Komunikácie'!$O$28</f>
        <v>122659.85</v>
      </c>
      <c r="S88" s="316">
        <f>'[4]7.Komunikácie'!$P$28</f>
        <v>0</v>
      </c>
    </row>
    <row r="89" spans="1:19" ht="16.5" x14ac:dyDescent="0.3">
      <c r="A89" s="156"/>
      <c r="B89" s="351">
        <v>2</v>
      </c>
      <c r="C89" s="358" t="s">
        <v>255</v>
      </c>
      <c r="D89" s="314">
        <f>SUM(E89:G89)</f>
        <v>8953</v>
      </c>
      <c r="E89" s="312">
        <f>'[4]7.Komunikácie'!$E$30</f>
        <v>8953</v>
      </c>
      <c r="F89" s="312">
        <f>'[4]7.Komunikácie'!$F$30</f>
        <v>0</v>
      </c>
      <c r="G89" s="313">
        <f>'[4]7.Komunikácie'!$G$30</f>
        <v>0</v>
      </c>
      <c r="H89" s="314">
        <f>SUM(I89:K89)</f>
        <v>26977.759999999998</v>
      </c>
      <c r="I89" s="312">
        <f>'[4]7.Komunikácie'!$H$30</f>
        <v>26977.759999999998</v>
      </c>
      <c r="J89" s="312">
        <f>'[4]7.Komunikácie'!$I$30</f>
        <v>0</v>
      </c>
      <c r="K89" s="336">
        <f>'[4]7.Komunikácie'!$J$30</f>
        <v>0</v>
      </c>
      <c r="L89" s="326">
        <f>SUM(M89:O89)</f>
        <v>35000</v>
      </c>
      <c r="M89" s="312">
        <f>'[4]7.Komunikácie'!$K$30</f>
        <v>35000</v>
      </c>
      <c r="N89" s="312">
        <f>'[4]7.Komunikácie'!$L$30</f>
        <v>0</v>
      </c>
      <c r="O89" s="327">
        <f>'[4]7.Komunikácie'!$M$30</f>
        <v>0</v>
      </c>
      <c r="P89" s="323">
        <f>SUM(Q89:S89)</f>
        <v>14910</v>
      </c>
      <c r="Q89" s="315">
        <f>'[4]7.Komunikácie'!$N$30</f>
        <v>14910</v>
      </c>
      <c r="R89" s="315">
        <f>'[4]7.Komunikácie'!$O$30</f>
        <v>0</v>
      </c>
      <c r="S89" s="316">
        <f>'[4]7.Komunikácie'!$P$30</f>
        <v>0</v>
      </c>
    </row>
    <row r="90" spans="1:19" ht="15.75" outlineLevel="1" x14ac:dyDescent="0.25">
      <c r="A90" s="156"/>
      <c r="B90" s="365" t="s">
        <v>256</v>
      </c>
      <c r="C90" s="353" t="s">
        <v>257</v>
      </c>
      <c r="D90" s="314">
        <f t="shared" ref="D90:K90" si="61">SUM(D91:D92)</f>
        <v>0</v>
      </c>
      <c r="E90" s="312">
        <f t="shared" si="61"/>
        <v>0</v>
      </c>
      <c r="F90" s="312">
        <f t="shared" si="61"/>
        <v>0</v>
      </c>
      <c r="G90" s="313">
        <f t="shared" si="61"/>
        <v>0</v>
      </c>
      <c r="H90" s="314">
        <f t="shared" si="61"/>
        <v>0</v>
      </c>
      <c r="I90" s="312">
        <f t="shared" si="61"/>
        <v>0</v>
      </c>
      <c r="J90" s="312">
        <f t="shared" si="61"/>
        <v>0</v>
      </c>
      <c r="K90" s="336">
        <f t="shared" si="61"/>
        <v>0</v>
      </c>
      <c r="L90" s="326">
        <f t="shared" ref="L90:O90" si="62">SUM(L91:L92)</f>
        <v>0</v>
      </c>
      <c r="M90" s="312">
        <f t="shared" si="62"/>
        <v>0</v>
      </c>
      <c r="N90" s="312">
        <f t="shared" si="62"/>
        <v>0</v>
      </c>
      <c r="O90" s="327">
        <f t="shared" si="62"/>
        <v>0</v>
      </c>
      <c r="P90" s="323">
        <f>SUM(P91:P92)</f>
        <v>0</v>
      </c>
      <c r="Q90" s="315">
        <f>SUM(Q91:Q92)</f>
        <v>0</v>
      </c>
      <c r="R90" s="315">
        <f>SUM(R91:R92)</f>
        <v>0</v>
      </c>
      <c r="S90" s="316">
        <f>SUM(S91:S92)</f>
        <v>0</v>
      </c>
    </row>
    <row r="91" spans="1:19" ht="16.5" outlineLevel="1" x14ac:dyDescent="0.3">
      <c r="A91" s="156"/>
      <c r="B91" s="351">
        <v>1</v>
      </c>
      <c r="C91" s="358" t="s">
        <v>258</v>
      </c>
      <c r="D91" s="314">
        <f>SUM(E91:G91)</f>
        <v>0</v>
      </c>
      <c r="E91" s="312">
        <f>'[4]7.Komunikácie'!$E$33</f>
        <v>0</v>
      </c>
      <c r="F91" s="312">
        <f>'[4]7.Komunikácie'!$F$33</f>
        <v>0</v>
      </c>
      <c r="G91" s="313">
        <f>'[4]7.Komunikácie'!$G$33</f>
        <v>0</v>
      </c>
      <c r="H91" s="314">
        <f>SUM(I91:K91)</f>
        <v>0</v>
      </c>
      <c r="I91" s="312">
        <f>'[4]7.Komunikácie'!$H$33</f>
        <v>0</v>
      </c>
      <c r="J91" s="312">
        <f>'[4]7.Komunikácie'!$I$33</f>
        <v>0</v>
      </c>
      <c r="K91" s="336">
        <f>'[4]7.Komunikácie'!$J$33</f>
        <v>0</v>
      </c>
      <c r="L91" s="326">
        <f>SUM(M91:O91)</f>
        <v>0</v>
      </c>
      <c r="M91" s="312">
        <f>'[4]7.Komunikácie'!$K$33</f>
        <v>0</v>
      </c>
      <c r="N91" s="312">
        <f>'[4]7.Komunikácie'!$L$33</f>
        <v>0</v>
      </c>
      <c r="O91" s="327">
        <f>'[4]7.Komunikácie'!$M$33</f>
        <v>0</v>
      </c>
      <c r="P91" s="323">
        <f>SUM(Q91:S91)</f>
        <v>0</v>
      </c>
      <c r="Q91" s="315">
        <f>'[4]7.Komunikácie'!$N$33</f>
        <v>0</v>
      </c>
      <c r="R91" s="315">
        <f>'[4]7.Komunikácie'!$O$33</f>
        <v>0</v>
      </c>
      <c r="S91" s="316">
        <f>'[4]7.Komunikácie'!$P$33</f>
        <v>0</v>
      </c>
    </row>
    <row r="92" spans="1:19" ht="17.25" outlineLevel="1" thickBot="1" x14ac:dyDescent="0.35">
      <c r="A92" s="156"/>
      <c r="B92" s="354">
        <v>2</v>
      </c>
      <c r="C92" s="360" t="s">
        <v>259</v>
      </c>
      <c r="D92" s="320">
        <f>SUM(E92:G92)</f>
        <v>0</v>
      </c>
      <c r="E92" s="321">
        <f>'[4]7.Komunikácie'!$E$36</f>
        <v>0</v>
      </c>
      <c r="F92" s="321">
        <f>'[4]7.Komunikácie'!$F$36</f>
        <v>0</v>
      </c>
      <c r="G92" s="322">
        <f>'[4]7.Komunikácie'!$G$36</f>
        <v>0</v>
      </c>
      <c r="H92" s="320">
        <f>SUM(I92:K92)</f>
        <v>0</v>
      </c>
      <c r="I92" s="321">
        <f>'[4]7.Komunikácie'!$H$36</f>
        <v>0</v>
      </c>
      <c r="J92" s="321">
        <f>'[4]7.Komunikácie'!$I$36</f>
        <v>0</v>
      </c>
      <c r="K92" s="340">
        <f>'[4]7.Komunikácie'!$J$36</f>
        <v>0</v>
      </c>
      <c r="L92" s="533">
        <f>SUM(M92:O92)</f>
        <v>0</v>
      </c>
      <c r="M92" s="534">
        <f>'[4]7.Komunikácie'!$K$36</f>
        <v>0</v>
      </c>
      <c r="N92" s="534">
        <f>'[4]7.Komunikácie'!$L$36</f>
        <v>0</v>
      </c>
      <c r="O92" s="535">
        <f>'[4]7.Komunikácie'!$M$36</f>
        <v>0</v>
      </c>
      <c r="P92" s="738">
        <f>SUM(Q92:S92)</f>
        <v>0</v>
      </c>
      <c r="Q92" s="739">
        <f>'[4]7.Komunikácie'!$N$36</f>
        <v>0</v>
      </c>
      <c r="R92" s="739">
        <f>'[4]7.Komunikácie'!$O$36</f>
        <v>0</v>
      </c>
      <c r="S92" s="740">
        <f>'[4]7.Komunikácie'!$P$36</f>
        <v>0</v>
      </c>
    </row>
    <row r="93" spans="1:19" s="158" customFormat="1" ht="15.75" x14ac:dyDescent="0.25">
      <c r="B93" s="356" t="s">
        <v>260</v>
      </c>
      <c r="C93" s="357"/>
      <c r="D93" s="311">
        <f t="shared" ref="D93:K93" si="63">D94+D95</f>
        <v>72895</v>
      </c>
      <c r="E93" s="309">
        <f t="shared" si="63"/>
        <v>72895</v>
      </c>
      <c r="F93" s="309">
        <f t="shared" si="63"/>
        <v>0</v>
      </c>
      <c r="G93" s="310">
        <f t="shared" si="63"/>
        <v>0</v>
      </c>
      <c r="H93" s="311">
        <f t="shared" si="63"/>
        <v>85415.24</v>
      </c>
      <c r="I93" s="309">
        <f t="shared" si="63"/>
        <v>85415.24</v>
      </c>
      <c r="J93" s="309">
        <f t="shared" si="63"/>
        <v>0</v>
      </c>
      <c r="K93" s="310">
        <f t="shared" si="63"/>
        <v>0</v>
      </c>
      <c r="L93" s="391">
        <f t="shared" ref="L93:S93" si="64">L94+L95</f>
        <v>68500</v>
      </c>
      <c r="M93" s="392">
        <f t="shared" si="64"/>
        <v>68500</v>
      </c>
      <c r="N93" s="392">
        <f t="shared" si="64"/>
        <v>0</v>
      </c>
      <c r="O93" s="348">
        <f t="shared" si="64"/>
        <v>0</v>
      </c>
      <c r="P93" s="735">
        <f t="shared" si="64"/>
        <v>68376</v>
      </c>
      <c r="Q93" s="736">
        <f t="shared" si="64"/>
        <v>68376</v>
      </c>
      <c r="R93" s="736">
        <f t="shared" si="64"/>
        <v>0</v>
      </c>
      <c r="S93" s="737">
        <f t="shared" si="64"/>
        <v>0</v>
      </c>
    </row>
    <row r="94" spans="1:19" ht="16.5" x14ac:dyDescent="0.3">
      <c r="A94" s="156"/>
      <c r="B94" s="365" t="s">
        <v>261</v>
      </c>
      <c r="C94" s="358" t="s">
        <v>262</v>
      </c>
      <c r="D94" s="314">
        <f>SUM(E94:G94)</f>
        <v>70047</v>
      </c>
      <c r="E94" s="312">
        <f>'[4]8.Doprava'!$E$4</f>
        <v>70047</v>
      </c>
      <c r="F94" s="312">
        <f>'[4]8.Doprava'!$F$4</f>
        <v>0</v>
      </c>
      <c r="G94" s="313">
        <f>'[4]8.Doprava'!$G$4</f>
        <v>0</v>
      </c>
      <c r="H94" s="314">
        <f>SUM(I94:K94)</f>
        <v>81285.240000000005</v>
      </c>
      <c r="I94" s="312">
        <f>'[4]8.Doprava'!$H$4</f>
        <v>81285.240000000005</v>
      </c>
      <c r="J94" s="312">
        <f>'[4]8.Doprava'!$I$4</f>
        <v>0</v>
      </c>
      <c r="K94" s="313">
        <f>'[4]8.Doprava'!$J$4</f>
        <v>0</v>
      </c>
      <c r="L94" s="314">
        <f>SUM(M94:O94)</f>
        <v>68500</v>
      </c>
      <c r="M94" s="312">
        <f>'[4]8.Doprava'!$K$4</f>
        <v>68500</v>
      </c>
      <c r="N94" s="312">
        <f>'[4]8.Doprava'!$L$4</f>
        <v>0</v>
      </c>
      <c r="O94" s="336">
        <f>'[4]8.Doprava'!$M$4</f>
        <v>0</v>
      </c>
      <c r="P94" s="323">
        <f>SUM(Q94:S94)</f>
        <v>68376</v>
      </c>
      <c r="Q94" s="315">
        <f>'[4]8.Doprava'!$N$4</f>
        <v>68376</v>
      </c>
      <c r="R94" s="315">
        <f>'[4]8.Doprava'!$O$4</f>
        <v>0</v>
      </c>
      <c r="S94" s="316">
        <f>'[4]8.Doprava'!$P$4</f>
        <v>0</v>
      </c>
    </row>
    <row r="95" spans="1:19" ht="15.75" x14ac:dyDescent="0.25">
      <c r="A95" s="156"/>
      <c r="B95" s="365" t="s">
        <v>263</v>
      </c>
      <c r="C95" s="353" t="s">
        <v>264</v>
      </c>
      <c r="D95" s="314">
        <f t="shared" ref="D95:O95" si="65">SUM(D96)</f>
        <v>2848</v>
      </c>
      <c r="E95" s="312">
        <f t="shared" si="65"/>
        <v>2848</v>
      </c>
      <c r="F95" s="312">
        <f t="shared" si="65"/>
        <v>0</v>
      </c>
      <c r="G95" s="313">
        <f t="shared" si="65"/>
        <v>0</v>
      </c>
      <c r="H95" s="314">
        <f>SUM(H96)</f>
        <v>4130</v>
      </c>
      <c r="I95" s="312">
        <f>SUM(I96)</f>
        <v>4130</v>
      </c>
      <c r="J95" s="312">
        <f>SUM(J96)</f>
        <v>0</v>
      </c>
      <c r="K95" s="313">
        <f>SUM(K96)</f>
        <v>0</v>
      </c>
      <c r="L95" s="314">
        <f t="shared" si="65"/>
        <v>0</v>
      </c>
      <c r="M95" s="312">
        <f t="shared" si="65"/>
        <v>0</v>
      </c>
      <c r="N95" s="312">
        <f t="shared" si="65"/>
        <v>0</v>
      </c>
      <c r="O95" s="336">
        <f t="shared" si="65"/>
        <v>0</v>
      </c>
      <c r="P95" s="323">
        <f>SUM(P96)</f>
        <v>0</v>
      </c>
      <c r="Q95" s="315">
        <f>SUM(Q96)</f>
        <v>0</v>
      </c>
      <c r="R95" s="315">
        <f>SUM(R96)</f>
        <v>0</v>
      </c>
      <c r="S95" s="316">
        <f>SUM(S96)</f>
        <v>0</v>
      </c>
    </row>
    <row r="96" spans="1:19" ht="16.5" thickBot="1" x14ac:dyDescent="0.3">
      <c r="A96" s="156"/>
      <c r="B96" s="354">
        <v>1</v>
      </c>
      <c r="C96" s="355" t="s">
        <v>265</v>
      </c>
      <c r="D96" s="320">
        <f>SUM(E96:G96)</f>
        <v>2848</v>
      </c>
      <c r="E96" s="321">
        <f>'[4]8.Doprava'!$E$7</f>
        <v>2848</v>
      </c>
      <c r="F96" s="321">
        <f>'[4]8.Doprava'!$F$7</f>
        <v>0</v>
      </c>
      <c r="G96" s="322">
        <f>'[4]8.Doprava'!$G$7</f>
        <v>0</v>
      </c>
      <c r="H96" s="320">
        <f>SUM(I96:K96)</f>
        <v>4130</v>
      </c>
      <c r="I96" s="321">
        <f>'[4]8.Doprava'!$H$7</f>
        <v>4130</v>
      </c>
      <c r="J96" s="321">
        <f>'[4]8.Doprava'!$I$7</f>
        <v>0</v>
      </c>
      <c r="K96" s="322">
        <f>'[4]8.Doprava'!$J$7</f>
        <v>0</v>
      </c>
      <c r="L96" s="319">
        <f>SUM(M96:O96)</f>
        <v>0</v>
      </c>
      <c r="M96" s="317">
        <f>'[4]8.Doprava'!$K$7</f>
        <v>0</v>
      </c>
      <c r="N96" s="317">
        <f>'[4]8.Doprava'!$L$7</f>
        <v>0</v>
      </c>
      <c r="O96" s="338">
        <f>'[4]8.Doprava'!$M$7</f>
        <v>0</v>
      </c>
      <c r="P96" s="732">
        <f>SUM(Q96:S96)</f>
        <v>0</v>
      </c>
      <c r="Q96" s="733">
        <f>'[4]8.Doprava'!$N$7</f>
        <v>0</v>
      </c>
      <c r="R96" s="733">
        <f>'[4]8.Doprava'!$O$7</f>
        <v>0</v>
      </c>
      <c r="S96" s="734">
        <f>'[4]8.Doprava'!$P$7</f>
        <v>0</v>
      </c>
    </row>
    <row r="97" spans="1:19" s="158" customFormat="1" ht="15.75" x14ac:dyDescent="0.25">
      <c r="B97" s="356" t="s">
        <v>266</v>
      </c>
      <c r="C97" s="357"/>
      <c r="D97" s="311">
        <f t="shared" ref="D97:K97" si="66">D98+D99+D108+D115+D118+D119+D120</f>
        <v>5699712</v>
      </c>
      <c r="E97" s="309">
        <f t="shared" si="66"/>
        <v>5463873</v>
      </c>
      <c r="F97" s="309">
        <f t="shared" si="66"/>
        <v>4254</v>
      </c>
      <c r="G97" s="310">
        <f t="shared" si="66"/>
        <v>231585</v>
      </c>
      <c r="H97" s="311">
        <f t="shared" si="66"/>
        <v>6871969.8600000003</v>
      </c>
      <c r="I97" s="309">
        <f t="shared" si="66"/>
        <v>5657615.8799999999</v>
      </c>
      <c r="J97" s="309">
        <f t="shared" si="66"/>
        <v>17829</v>
      </c>
      <c r="K97" s="339">
        <f t="shared" si="66"/>
        <v>1196524.98</v>
      </c>
      <c r="L97" s="325">
        <f t="shared" ref="L97:S97" si="67">L98+L99+L108+L115+L118+L119+L120</f>
        <v>5965313</v>
      </c>
      <c r="M97" s="531">
        <f t="shared" si="67"/>
        <v>5940198</v>
      </c>
      <c r="N97" s="531">
        <f t="shared" si="67"/>
        <v>25115</v>
      </c>
      <c r="O97" s="537">
        <f t="shared" si="67"/>
        <v>0</v>
      </c>
      <c r="P97" s="735">
        <f t="shared" si="67"/>
        <v>5937889.5799999991</v>
      </c>
      <c r="Q97" s="736">
        <f t="shared" si="67"/>
        <v>5914181.1399999987</v>
      </c>
      <c r="R97" s="736">
        <f t="shared" si="67"/>
        <v>23708.44</v>
      </c>
      <c r="S97" s="737">
        <f t="shared" si="67"/>
        <v>0</v>
      </c>
    </row>
    <row r="98" spans="1:19" ht="15.75" x14ac:dyDescent="0.25">
      <c r="A98" s="156"/>
      <c r="B98" s="365" t="s">
        <v>267</v>
      </c>
      <c r="C98" s="353" t="s">
        <v>268</v>
      </c>
      <c r="D98" s="314">
        <f>SUM(E98:G98)</f>
        <v>4249</v>
      </c>
      <c r="E98" s="312">
        <f>'[4]9. Vzdelávanie'!$E$4</f>
        <v>4249</v>
      </c>
      <c r="F98" s="312">
        <f>'[4]9. Vzdelávanie'!$F$4</f>
        <v>0</v>
      </c>
      <c r="G98" s="313">
        <f>'[4]9. Vzdelávanie'!$G$4</f>
        <v>0</v>
      </c>
      <c r="H98" s="314">
        <f>SUM(I98:K98)</f>
        <v>2993.4500000000003</v>
      </c>
      <c r="I98" s="312">
        <f>'[4]9. Vzdelávanie'!$H$4</f>
        <v>2993.4500000000003</v>
      </c>
      <c r="J98" s="312">
        <f>'[4]9. Vzdelávanie'!$I$4</f>
        <v>0</v>
      </c>
      <c r="K98" s="336">
        <f>'[4]9. Vzdelávanie'!$J$4</f>
        <v>0</v>
      </c>
      <c r="L98" s="326">
        <f>SUM(M98:O98)</f>
        <v>4145</v>
      </c>
      <c r="M98" s="312">
        <f>'[4]9. Vzdelávanie'!$K$4</f>
        <v>4145</v>
      </c>
      <c r="N98" s="312">
        <f>'[4]9. Vzdelávanie'!$L$4</f>
        <v>0</v>
      </c>
      <c r="O98" s="336">
        <f>'[4]9. Vzdelávanie'!$M$4</f>
        <v>0</v>
      </c>
      <c r="P98" s="323">
        <f>SUM(Q98:S98)</f>
        <v>3900.5</v>
      </c>
      <c r="Q98" s="315">
        <f>'[4]9. Vzdelávanie'!$N$4</f>
        <v>3900.5</v>
      </c>
      <c r="R98" s="315">
        <f>'[4]9. Vzdelávanie'!$O$4</f>
        <v>0</v>
      </c>
      <c r="S98" s="316">
        <f>'[4]9. Vzdelávanie'!$P$4</f>
        <v>0</v>
      </c>
    </row>
    <row r="99" spans="1:19" ht="15.75" x14ac:dyDescent="0.25">
      <c r="A99" s="156"/>
      <c r="B99" s="365" t="s">
        <v>269</v>
      </c>
      <c r="C99" s="353" t="s">
        <v>270</v>
      </c>
      <c r="D99" s="314">
        <f t="shared" ref="D99:O99" si="68">SUM(D100:D107)</f>
        <v>1215832</v>
      </c>
      <c r="E99" s="312">
        <f t="shared" si="68"/>
        <v>1215832</v>
      </c>
      <c r="F99" s="312">
        <f t="shared" si="68"/>
        <v>0</v>
      </c>
      <c r="G99" s="313">
        <f t="shared" si="68"/>
        <v>0</v>
      </c>
      <c r="H99" s="314">
        <f t="shared" si="68"/>
        <v>1268541</v>
      </c>
      <c r="I99" s="314">
        <f t="shared" si="68"/>
        <v>1268541</v>
      </c>
      <c r="J99" s="314">
        <f t="shared" si="68"/>
        <v>0</v>
      </c>
      <c r="K99" s="530">
        <f t="shared" si="68"/>
        <v>0</v>
      </c>
      <c r="L99" s="326">
        <f t="shared" si="68"/>
        <v>1405510</v>
      </c>
      <c r="M99" s="312">
        <f t="shared" si="68"/>
        <v>1393550</v>
      </c>
      <c r="N99" s="312">
        <f t="shared" si="68"/>
        <v>11960</v>
      </c>
      <c r="O99" s="336">
        <f t="shared" si="68"/>
        <v>0</v>
      </c>
      <c r="P99" s="323">
        <f>SUM(P100:P107)</f>
        <v>1378120.33</v>
      </c>
      <c r="Q99" s="315">
        <f>SUM(Q100:Q107)</f>
        <v>1366160.69</v>
      </c>
      <c r="R99" s="315">
        <f>SUM(R100:R107)</f>
        <v>11959.64</v>
      </c>
      <c r="S99" s="316">
        <f>SUM(S100:S107)</f>
        <v>0</v>
      </c>
    </row>
    <row r="100" spans="1:19" ht="16.5" x14ac:dyDescent="0.3">
      <c r="A100" s="156"/>
      <c r="B100" s="351">
        <v>1</v>
      </c>
      <c r="C100" s="358" t="s">
        <v>699</v>
      </c>
      <c r="D100" s="314">
        <f t="shared" ref="D100:D106" si="69">SUM(E100:G100)</f>
        <v>133134</v>
      </c>
      <c r="E100" s="312">
        <f>'[4]9. Vzdelávanie'!$E$19</f>
        <v>133134</v>
      </c>
      <c r="F100" s="312">
        <f>'[4]9. Vzdelávanie'!$F$19</f>
        <v>0</v>
      </c>
      <c r="G100" s="313">
        <f>'[4]9. Vzdelávanie'!$G$19</f>
        <v>0</v>
      </c>
      <c r="H100" s="314">
        <f t="shared" ref="H100:H106" si="70">SUM(I100:K100)</f>
        <v>137628</v>
      </c>
      <c r="I100" s="312">
        <f>'[4]9. Vzdelávanie'!$H$19</f>
        <v>137628</v>
      </c>
      <c r="J100" s="312">
        <f>'[4]9. Vzdelávanie'!$I$19</f>
        <v>0</v>
      </c>
      <c r="K100" s="336">
        <f>'[4]9. Vzdelávanie'!$J$19</f>
        <v>0</v>
      </c>
      <c r="L100" s="326">
        <f t="shared" ref="L100:L106" si="71">SUM(M100:O100)</f>
        <v>142054</v>
      </c>
      <c r="M100" s="312">
        <f>'[4]9. Vzdelávanie'!$K$19</f>
        <v>142054</v>
      </c>
      <c r="N100" s="312">
        <f>'[4]9. Vzdelávanie'!$L$19</f>
        <v>0</v>
      </c>
      <c r="O100" s="336">
        <f>'[4]9. Vzdelávanie'!$M$19</f>
        <v>0</v>
      </c>
      <c r="P100" s="323">
        <f>SUM(Q100:S100)</f>
        <v>142054</v>
      </c>
      <c r="Q100" s="315">
        <f>'[4]9. Vzdelávanie'!$N$19</f>
        <v>142054</v>
      </c>
      <c r="R100" s="315">
        <f>'[4]9. Vzdelávanie'!$O$19</f>
        <v>0</v>
      </c>
      <c r="S100" s="316">
        <f>'[4]9. Vzdelávanie'!$P$19</f>
        <v>0</v>
      </c>
    </row>
    <row r="101" spans="1:19" ht="16.5" x14ac:dyDescent="0.3">
      <c r="A101" s="156"/>
      <c r="B101" s="351">
        <v>2</v>
      </c>
      <c r="C101" s="358" t="s">
        <v>716</v>
      </c>
      <c r="D101" s="314">
        <f t="shared" si="69"/>
        <v>274012</v>
      </c>
      <c r="E101" s="312">
        <f>'[4]9. Vzdelávanie'!$E$20</f>
        <v>274012</v>
      </c>
      <c r="F101" s="312">
        <f>'[4]9. Vzdelávanie'!$F$20</f>
        <v>0</v>
      </c>
      <c r="G101" s="313">
        <f>'[4]9. Vzdelávanie'!$G$20</f>
        <v>0</v>
      </c>
      <c r="H101" s="314">
        <f t="shared" si="70"/>
        <v>291409</v>
      </c>
      <c r="I101" s="312">
        <f>'[4]9. Vzdelávanie'!$H$20</f>
        <v>291409</v>
      </c>
      <c r="J101" s="312">
        <f>'[4]9. Vzdelávanie'!$I$20</f>
        <v>0</v>
      </c>
      <c r="K101" s="336">
        <f>'[4]9. Vzdelávanie'!$J$20</f>
        <v>0</v>
      </c>
      <c r="L101" s="326">
        <f t="shared" si="71"/>
        <v>310205</v>
      </c>
      <c r="M101" s="312">
        <f>'[4]9. Vzdelávanie'!$K$20</f>
        <v>307595</v>
      </c>
      <c r="N101" s="312">
        <f>'[4]9. Vzdelávanie'!$L$20</f>
        <v>2610</v>
      </c>
      <c r="O101" s="336">
        <f>'[4]9. Vzdelávanie'!$M$20</f>
        <v>0</v>
      </c>
      <c r="P101" s="323">
        <f t="shared" ref="P101:P107" si="72">SUM(Q101:S101)</f>
        <v>307595</v>
      </c>
      <c r="Q101" s="315">
        <f>'[4]9. Vzdelávanie'!$N$20</f>
        <v>304985.36</v>
      </c>
      <c r="R101" s="315">
        <f>'[4]9. Vzdelávanie'!$O$20</f>
        <v>2609.64</v>
      </c>
      <c r="S101" s="316">
        <f>'[4]9. Vzdelávanie'!$P$20</f>
        <v>0</v>
      </c>
    </row>
    <row r="102" spans="1:19" ht="16.5" x14ac:dyDescent="0.3">
      <c r="A102" s="156"/>
      <c r="B102" s="351">
        <v>3</v>
      </c>
      <c r="C102" s="358" t="s">
        <v>701</v>
      </c>
      <c r="D102" s="314">
        <f t="shared" si="69"/>
        <v>284624</v>
      </c>
      <c r="E102" s="312">
        <f>'[4]9. Vzdelávanie'!$E$21</f>
        <v>284624</v>
      </c>
      <c r="F102" s="312">
        <f>'[4]9. Vzdelávanie'!$F$21</f>
        <v>0</v>
      </c>
      <c r="G102" s="313">
        <f>'[4]9. Vzdelávanie'!$G$21</f>
        <v>0</v>
      </c>
      <c r="H102" s="314">
        <f t="shared" si="70"/>
        <v>307955</v>
      </c>
      <c r="I102" s="312">
        <f>'[4]9. Vzdelávanie'!$H$21</f>
        <v>307955</v>
      </c>
      <c r="J102" s="312">
        <f>'[4]9. Vzdelávanie'!$I$21</f>
        <v>0</v>
      </c>
      <c r="K102" s="336">
        <f>'[4]9. Vzdelávanie'!$J$21</f>
        <v>0</v>
      </c>
      <c r="L102" s="326">
        <f t="shared" si="71"/>
        <v>323439</v>
      </c>
      <c r="M102" s="312">
        <f>'[4]9. Vzdelávanie'!$K$21</f>
        <v>323439</v>
      </c>
      <c r="N102" s="312">
        <f>'[4]9. Vzdelávanie'!$L$21</f>
        <v>0</v>
      </c>
      <c r="O102" s="336">
        <f>'[4]9. Vzdelávanie'!$M$21</f>
        <v>0</v>
      </c>
      <c r="P102" s="323">
        <f t="shared" si="72"/>
        <v>323439</v>
      </c>
      <c r="Q102" s="315">
        <f>'[4]9. Vzdelávanie'!$N$21</f>
        <v>323439</v>
      </c>
      <c r="R102" s="315">
        <f>'[4]9. Vzdelávanie'!$O$21</f>
        <v>0</v>
      </c>
      <c r="S102" s="316">
        <f>'[4]9. Vzdelávanie'!$P$21</f>
        <v>0</v>
      </c>
    </row>
    <row r="103" spans="1:19" ht="16.5" x14ac:dyDescent="0.3">
      <c r="A103" s="151"/>
      <c r="B103" s="351">
        <v>4</v>
      </c>
      <c r="C103" s="358" t="s">
        <v>702</v>
      </c>
      <c r="D103" s="314">
        <f t="shared" si="69"/>
        <v>0</v>
      </c>
      <c r="E103" s="312">
        <f>'[4]9. Vzdelávanie'!$E$24</f>
        <v>0</v>
      </c>
      <c r="F103" s="312">
        <f>'[4]9. Vzdelávanie'!$F$24</f>
        <v>0</v>
      </c>
      <c r="G103" s="313">
        <f>'[4]9. Vzdelávanie'!$G$24</f>
        <v>0</v>
      </c>
      <c r="H103" s="314">
        <f t="shared" si="70"/>
        <v>0</v>
      </c>
      <c r="I103" s="312">
        <f>'[4]9. Vzdelávanie'!$H$24</f>
        <v>0</v>
      </c>
      <c r="J103" s="312">
        <f>'[4]9. Vzdelávanie'!$I$24</f>
        <v>0</v>
      </c>
      <c r="K103" s="336">
        <f>'[4]9. Vzdelávanie'!$J$24</f>
        <v>0</v>
      </c>
      <c r="L103" s="326">
        <f t="shared" si="71"/>
        <v>73656</v>
      </c>
      <c r="M103" s="312">
        <f>'[4]9. Vzdelávanie'!$K$24</f>
        <v>73656</v>
      </c>
      <c r="N103" s="312">
        <f>'[4]9. Vzdelávanie'!$L$24</f>
        <v>0</v>
      </c>
      <c r="O103" s="336">
        <f>'[4]9. Vzdelávanie'!$M$24</f>
        <v>0</v>
      </c>
      <c r="P103" s="323">
        <f t="shared" si="72"/>
        <v>48876.33</v>
      </c>
      <c r="Q103" s="315">
        <f>'[4]9. Vzdelávanie'!$N$24</f>
        <v>48876.33</v>
      </c>
      <c r="R103" s="315">
        <f>'[4]9. Vzdelávanie'!$O$24</f>
        <v>0</v>
      </c>
      <c r="S103" s="316">
        <f>'[4]9. Vzdelávanie'!$P$24</f>
        <v>0</v>
      </c>
    </row>
    <row r="104" spans="1:19" ht="16.5" x14ac:dyDescent="0.3">
      <c r="A104" s="156"/>
      <c r="B104" s="351">
        <v>5</v>
      </c>
      <c r="C104" s="358" t="s">
        <v>717</v>
      </c>
      <c r="D104" s="314">
        <f t="shared" si="69"/>
        <v>176399</v>
      </c>
      <c r="E104" s="312">
        <f>'[4]9. Vzdelávanie'!$E$25</f>
        <v>176399</v>
      </c>
      <c r="F104" s="312">
        <f>'[4]9. Vzdelávanie'!$F$25</f>
        <v>0</v>
      </c>
      <c r="G104" s="313">
        <f>'[4]9. Vzdelávanie'!$G$25</f>
        <v>0</v>
      </c>
      <c r="H104" s="314">
        <f t="shared" si="70"/>
        <v>175258</v>
      </c>
      <c r="I104" s="312">
        <f>'[4]9. Vzdelávanie'!$H$25</f>
        <v>175258</v>
      </c>
      <c r="J104" s="312">
        <f>'[4]9. Vzdelávanie'!$I$25</f>
        <v>0</v>
      </c>
      <c r="K104" s="336">
        <f>'[4]9. Vzdelávanie'!$J$25</f>
        <v>0</v>
      </c>
      <c r="L104" s="326">
        <f t="shared" si="71"/>
        <v>190693</v>
      </c>
      <c r="M104" s="312">
        <f>'[4]9. Vzdelávanie'!$K$25</f>
        <v>181343</v>
      </c>
      <c r="N104" s="312">
        <f>'[4]9. Vzdelávanie'!$L$25</f>
        <v>9350</v>
      </c>
      <c r="O104" s="336">
        <f>'[4]9. Vzdelávanie'!$M$25</f>
        <v>0</v>
      </c>
      <c r="P104" s="323">
        <f t="shared" si="72"/>
        <v>190693</v>
      </c>
      <c r="Q104" s="315">
        <f>'[4]9. Vzdelávanie'!$N$25</f>
        <v>181343</v>
      </c>
      <c r="R104" s="315">
        <f>'[4]9. Vzdelávanie'!$O$25</f>
        <v>9350</v>
      </c>
      <c r="S104" s="316">
        <f>'[4]9. Vzdelávanie'!$P$25</f>
        <v>0</v>
      </c>
    </row>
    <row r="105" spans="1:19" ht="16.5" x14ac:dyDescent="0.3">
      <c r="A105" s="156"/>
      <c r="B105" s="351">
        <v>6</v>
      </c>
      <c r="C105" s="358" t="s">
        <v>718</v>
      </c>
      <c r="D105" s="314">
        <f t="shared" si="69"/>
        <v>173747</v>
      </c>
      <c r="E105" s="312">
        <f>'[4]9. Vzdelávanie'!$E$26</f>
        <v>173747</v>
      </c>
      <c r="F105" s="312">
        <f>'[4]9. Vzdelávanie'!$F$26</f>
        <v>0</v>
      </c>
      <c r="G105" s="313">
        <f>'[4]9. Vzdelávanie'!$G$26</f>
        <v>0</v>
      </c>
      <c r="H105" s="314">
        <f t="shared" si="70"/>
        <v>185232</v>
      </c>
      <c r="I105" s="312">
        <f>'[4]9. Vzdelávanie'!$H$26</f>
        <v>185232</v>
      </c>
      <c r="J105" s="312">
        <f>'[4]9. Vzdelávanie'!$I$26</f>
        <v>0</v>
      </c>
      <c r="K105" s="336">
        <f>'[4]9. Vzdelávanie'!$J$26</f>
        <v>0</v>
      </c>
      <c r="L105" s="326">
        <f t="shared" si="71"/>
        <v>187997</v>
      </c>
      <c r="M105" s="312">
        <f>'[4]9. Vzdelávanie'!$K$26</f>
        <v>187997</v>
      </c>
      <c r="N105" s="312">
        <f>'[4]9. Vzdelávanie'!$L$26</f>
        <v>0</v>
      </c>
      <c r="O105" s="336">
        <f>'[4]9. Vzdelávanie'!$M$26</f>
        <v>0</v>
      </c>
      <c r="P105" s="323">
        <f t="shared" si="72"/>
        <v>187997</v>
      </c>
      <c r="Q105" s="315">
        <f>'[4]9. Vzdelávanie'!$N$26</f>
        <v>187997</v>
      </c>
      <c r="R105" s="315">
        <f>'[4]9. Vzdelávanie'!$O$26</f>
        <v>0</v>
      </c>
      <c r="S105" s="316">
        <f>'[4]9. Vzdelávanie'!$P$26</f>
        <v>0</v>
      </c>
    </row>
    <row r="106" spans="1:19" ht="16.5" x14ac:dyDescent="0.3">
      <c r="A106" s="156"/>
      <c r="B106" s="351">
        <v>7</v>
      </c>
      <c r="C106" s="358" t="s">
        <v>719</v>
      </c>
      <c r="D106" s="314">
        <f t="shared" si="69"/>
        <v>173916</v>
      </c>
      <c r="E106" s="312">
        <f>'[4]9. Vzdelávanie'!$E$29</f>
        <v>173916</v>
      </c>
      <c r="F106" s="312">
        <f>'[4]9. Vzdelávanie'!$F$29</f>
        <v>0</v>
      </c>
      <c r="G106" s="313">
        <f>'[4]9. Vzdelávanie'!$G$29</f>
        <v>0</v>
      </c>
      <c r="H106" s="314">
        <f t="shared" si="70"/>
        <v>171059</v>
      </c>
      <c r="I106" s="312">
        <f>'[4]9. Vzdelávanie'!$H$29</f>
        <v>171059</v>
      </c>
      <c r="J106" s="312">
        <f>'[4]9. Vzdelávanie'!$I$29</f>
        <v>0</v>
      </c>
      <c r="K106" s="336">
        <f>'[4]9. Vzdelávanie'!$J$29</f>
        <v>0</v>
      </c>
      <c r="L106" s="326">
        <f t="shared" si="71"/>
        <v>177466</v>
      </c>
      <c r="M106" s="312">
        <f>'[4]9. Vzdelávanie'!$K$29</f>
        <v>177466</v>
      </c>
      <c r="N106" s="312">
        <f>'[4]9. Vzdelávanie'!$L$29</f>
        <v>0</v>
      </c>
      <c r="O106" s="336">
        <f>'[4]9. Vzdelávanie'!$M$29</f>
        <v>0</v>
      </c>
      <c r="P106" s="323">
        <f t="shared" si="72"/>
        <v>177466</v>
      </c>
      <c r="Q106" s="315">
        <f>'[4]9. Vzdelávanie'!$N$29</f>
        <v>177466</v>
      </c>
      <c r="R106" s="315">
        <f>'[4]9. Vzdelávanie'!$O$29</f>
        <v>0</v>
      </c>
      <c r="S106" s="316">
        <f>'[4]9. Vzdelávanie'!$P$29</f>
        <v>0</v>
      </c>
    </row>
    <row r="107" spans="1:19" ht="16.5" x14ac:dyDescent="0.3">
      <c r="A107" s="156"/>
      <c r="B107" s="351">
        <v>8</v>
      </c>
      <c r="C107" s="358" t="s">
        <v>474</v>
      </c>
      <c r="D107" s="314">
        <f>SUM(E107:G107)</f>
        <v>0</v>
      </c>
      <c r="E107" s="312">
        <f>'[4]9. Vzdelávanie'!$E$30</f>
        <v>0</v>
      </c>
      <c r="F107" s="312">
        <f>'[4]9. Vzdelávanie'!$F$30</f>
        <v>0</v>
      </c>
      <c r="G107" s="313">
        <f>'[4]9. Vzdelávanie'!$G$30</f>
        <v>0</v>
      </c>
      <c r="H107" s="314">
        <f>SUM(I107:K107)</f>
        <v>0</v>
      </c>
      <c r="I107" s="312">
        <f>'[4]9. Vzdelávanie'!$H$30</f>
        <v>0</v>
      </c>
      <c r="J107" s="312">
        <f>'[4]9. Vzdelávanie'!$I$30</f>
        <v>0</v>
      </c>
      <c r="K107" s="336">
        <f>'[4]9. Vzdelávanie'!$J$30</f>
        <v>0</v>
      </c>
      <c r="L107" s="326">
        <f>SUM(M107:O107)</f>
        <v>0</v>
      </c>
      <c r="M107" s="312">
        <f>'[4]9. Vzdelávanie'!$K$30</f>
        <v>0</v>
      </c>
      <c r="N107" s="312">
        <f>'[4]9. Vzdelávanie'!$L$30</f>
        <v>0</v>
      </c>
      <c r="O107" s="336">
        <f>'[4]9. Vzdelávanie'!$M$30</f>
        <v>0</v>
      </c>
      <c r="P107" s="323">
        <f t="shared" si="72"/>
        <v>0</v>
      </c>
      <c r="Q107" s="315">
        <f>'[4]9. Vzdelávanie'!$N$30</f>
        <v>0</v>
      </c>
      <c r="R107" s="315">
        <f>'[4]9. Vzdelávanie'!$O$30</f>
        <v>0</v>
      </c>
      <c r="S107" s="316">
        <f>'[4]9. Vzdelávanie'!$P$30</f>
        <v>0</v>
      </c>
    </row>
    <row r="108" spans="1:19" ht="15.75" x14ac:dyDescent="0.25">
      <c r="A108" s="156"/>
      <c r="B108" s="365" t="s">
        <v>278</v>
      </c>
      <c r="C108" s="353" t="s">
        <v>279</v>
      </c>
      <c r="D108" s="314">
        <f t="shared" ref="D108:K108" si="73">SUM(D109:D114)</f>
        <v>3517188</v>
      </c>
      <c r="E108" s="312">
        <f t="shared" si="73"/>
        <v>3281349</v>
      </c>
      <c r="F108" s="312">
        <f t="shared" si="73"/>
        <v>4254</v>
      </c>
      <c r="G108" s="313">
        <f t="shared" si="73"/>
        <v>231585</v>
      </c>
      <c r="H108" s="314">
        <f t="shared" si="73"/>
        <v>4590399.58</v>
      </c>
      <c r="I108" s="312">
        <f t="shared" si="73"/>
        <v>3393874.6</v>
      </c>
      <c r="J108" s="312">
        <f t="shared" si="73"/>
        <v>0</v>
      </c>
      <c r="K108" s="336">
        <f t="shared" si="73"/>
        <v>1196524.98</v>
      </c>
      <c r="L108" s="326">
        <f t="shared" ref="L108:O108" si="74">SUM(L109:L114)</f>
        <v>3512207</v>
      </c>
      <c r="M108" s="312">
        <f t="shared" si="74"/>
        <v>3504207</v>
      </c>
      <c r="N108" s="312">
        <f t="shared" si="74"/>
        <v>8000</v>
      </c>
      <c r="O108" s="336">
        <f t="shared" si="74"/>
        <v>0</v>
      </c>
      <c r="P108" s="323">
        <f>SUM(P109:P114)</f>
        <v>3512207</v>
      </c>
      <c r="Q108" s="315">
        <f>SUM(Q109:Q114)</f>
        <v>3504207</v>
      </c>
      <c r="R108" s="315">
        <f>SUM(R109:R114)</f>
        <v>8000</v>
      </c>
      <c r="S108" s="316">
        <f>SUM(S109:S114)</f>
        <v>0</v>
      </c>
    </row>
    <row r="109" spans="1:19" ht="15.75" x14ac:dyDescent="0.25">
      <c r="A109" s="156"/>
      <c r="B109" s="351">
        <v>1</v>
      </c>
      <c r="C109" s="353" t="s">
        <v>280</v>
      </c>
      <c r="D109" s="314">
        <f t="shared" ref="D109:D114" si="75">SUM(E109:G109)</f>
        <v>247237</v>
      </c>
      <c r="E109" s="312">
        <f>'[4]9. Vzdelávanie'!$E$32</f>
        <v>247237</v>
      </c>
      <c r="F109" s="312">
        <f>'[4]9. Vzdelávanie'!$F$32</f>
        <v>0</v>
      </c>
      <c r="G109" s="313">
        <f>'[4]9. Vzdelávanie'!$G$32</f>
        <v>0</v>
      </c>
      <c r="H109" s="314">
        <f t="shared" ref="H109:H114" si="76">SUM(I109:K109)</f>
        <v>241106</v>
      </c>
      <c r="I109" s="312">
        <f>'[4]9. Vzdelávanie'!$H$32</f>
        <v>241106</v>
      </c>
      <c r="J109" s="312">
        <f>'[4]9. Vzdelávanie'!$I$32</f>
        <v>0</v>
      </c>
      <c r="K109" s="336">
        <f>'[4]9. Vzdelávanie'!$J$32</f>
        <v>0</v>
      </c>
      <c r="L109" s="326">
        <f t="shared" ref="L109:L114" si="77">SUM(M109:O109)</f>
        <v>283243</v>
      </c>
      <c r="M109" s="312">
        <f>'[4]9. Vzdelávanie'!$K$32</f>
        <v>275243</v>
      </c>
      <c r="N109" s="312">
        <f>'[4]9. Vzdelávanie'!$L$32</f>
        <v>8000</v>
      </c>
      <c r="O109" s="336">
        <f>'[4]9. Vzdelávanie'!$M$32</f>
        <v>0</v>
      </c>
      <c r="P109" s="323">
        <f t="shared" ref="P109:P114" si="78">SUM(Q109:S109)</f>
        <v>283243</v>
      </c>
      <c r="Q109" s="315">
        <f>'[4]9. Vzdelávanie'!$N$32</f>
        <v>275243</v>
      </c>
      <c r="R109" s="315">
        <f>'[4]9. Vzdelávanie'!$O$32</f>
        <v>8000</v>
      </c>
      <c r="S109" s="316">
        <f>'[4]9. Vzdelávanie'!$P$32</f>
        <v>0</v>
      </c>
    </row>
    <row r="110" spans="1:19" ht="15.75" x14ac:dyDescent="0.25">
      <c r="A110" s="156"/>
      <c r="B110" s="351">
        <v>2</v>
      </c>
      <c r="C110" s="353" t="s">
        <v>281</v>
      </c>
      <c r="D110" s="314">
        <f t="shared" si="75"/>
        <v>609428</v>
      </c>
      <c r="E110" s="312">
        <f>'[4]9. Vzdelávanie'!$E$33</f>
        <v>609428</v>
      </c>
      <c r="F110" s="312">
        <f>'[4]9. Vzdelávanie'!$F$33</f>
        <v>0</v>
      </c>
      <c r="G110" s="313">
        <f>'[4]9. Vzdelávanie'!$G$33</f>
        <v>0</v>
      </c>
      <c r="H110" s="314">
        <f t="shared" si="76"/>
        <v>564746</v>
      </c>
      <c r="I110" s="312">
        <f>'[4]9. Vzdelávanie'!$H$33</f>
        <v>564746</v>
      </c>
      <c r="J110" s="312">
        <f>'[4]9. Vzdelávanie'!$I$33</f>
        <v>0</v>
      </c>
      <c r="K110" s="336">
        <f>'[4]9. Vzdelávanie'!$J$33</f>
        <v>0</v>
      </c>
      <c r="L110" s="326">
        <f t="shared" si="77"/>
        <v>601445</v>
      </c>
      <c r="M110" s="312">
        <f>'[4]9. Vzdelávanie'!$K$33</f>
        <v>601445</v>
      </c>
      <c r="N110" s="312">
        <f>'[4]9. Vzdelávanie'!$L$33</f>
        <v>0</v>
      </c>
      <c r="O110" s="336">
        <f>'[4]9. Vzdelávanie'!$M$33</f>
        <v>0</v>
      </c>
      <c r="P110" s="323">
        <f t="shared" si="78"/>
        <v>601445</v>
      </c>
      <c r="Q110" s="315">
        <f>'[4]9. Vzdelávanie'!$N$33</f>
        <v>601445</v>
      </c>
      <c r="R110" s="315">
        <f>'[4]9. Vzdelávanie'!$O$33</f>
        <v>0</v>
      </c>
      <c r="S110" s="316">
        <f>'[4]9. Vzdelávanie'!$P$33</f>
        <v>0</v>
      </c>
    </row>
    <row r="111" spans="1:19" ht="15.75" x14ac:dyDescent="0.25">
      <c r="A111" s="159"/>
      <c r="B111" s="351">
        <v>3</v>
      </c>
      <c r="C111" s="353" t="s">
        <v>282</v>
      </c>
      <c r="D111" s="314">
        <f t="shared" si="75"/>
        <v>1155640</v>
      </c>
      <c r="E111" s="312">
        <f>'[4]9. Vzdelávanie'!$E$34</f>
        <v>924055</v>
      </c>
      <c r="F111" s="312">
        <f>'[4]9. Vzdelávanie'!$F$34</f>
        <v>0</v>
      </c>
      <c r="G111" s="313">
        <f>'[4]9. Vzdelávanie'!$G$34</f>
        <v>231585</v>
      </c>
      <c r="H111" s="314">
        <f t="shared" si="76"/>
        <v>2144000.2800000003</v>
      </c>
      <c r="I111" s="312">
        <f>'[4]9. Vzdelávanie'!$H$34</f>
        <v>947475.3</v>
      </c>
      <c r="J111" s="312">
        <f>'[4]9. Vzdelávanie'!$I$34</f>
        <v>0</v>
      </c>
      <c r="K111" s="336">
        <f>'[4]9. Vzdelávanie'!$J$34</f>
        <v>1196524.98</v>
      </c>
      <c r="L111" s="326">
        <f t="shared" si="77"/>
        <v>951578</v>
      </c>
      <c r="M111" s="312">
        <f>'[4]9. Vzdelávanie'!$K$34</f>
        <v>951578</v>
      </c>
      <c r="N111" s="312">
        <f>'[4]9. Vzdelávanie'!$L$34</f>
        <v>0</v>
      </c>
      <c r="O111" s="336">
        <f>'[4]9. Vzdelávanie'!$M$34</f>
        <v>0</v>
      </c>
      <c r="P111" s="323">
        <f t="shared" si="78"/>
        <v>951578</v>
      </c>
      <c r="Q111" s="315">
        <f>'[4]9. Vzdelávanie'!$N$34</f>
        <v>951578</v>
      </c>
      <c r="R111" s="315">
        <f>'[4]9. Vzdelávanie'!$O$34</f>
        <v>0</v>
      </c>
      <c r="S111" s="316">
        <f>'[4]9. Vzdelávanie'!$P$34</f>
        <v>0</v>
      </c>
    </row>
    <row r="112" spans="1:19" ht="15.75" x14ac:dyDescent="0.25">
      <c r="A112" s="159"/>
      <c r="B112" s="351">
        <v>4</v>
      </c>
      <c r="C112" s="353" t="s">
        <v>283</v>
      </c>
      <c r="D112" s="314">
        <f t="shared" si="75"/>
        <v>588334</v>
      </c>
      <c r="E112" s="312">
        <f>'[4]9. Vzdelávanie'!$E$39</f>
        <v>588334</v>
      </c>
      <c r="F112" s="312">
        <f>'[4]9. Vzdelávanie'!$F$39</f>
        <v>0</v>
      </c>
      <c r="G112" s="313">
        <f>'[4]9. Vzdelávanie'!$G$39</f>
        <v>0</v>
      </c>
      <c r="H112" s="314">
        <f t="shared" si="76"/>
        <v>642466.30000000005</v>
      </c>
      <c r="I112" s="312">
        <f>'[4]9. Vzdelávanie'!$H$39</f>
        <v>642466.30000000005</v>
      </c>
      <c r="J112" s="312">
        <f>'[4]9. Vzdelávanie'!$I$39</f>
        <v>0</v>
      </c>
      <c r="K112" s="336">
        <f>'[4]9. Vzdelávanie'!$J$39</f>
        <v>0</v>
      </c>
      <c r="L112" s="326">
        <f t="shared" si="77"/>
        <v>656437</v>
      </c>
      <c r="M112" s="312">
        <f>'[4]9. Vzdelávanie'!$K$39</f>
        <v>656437</v>
      </c>
      <c r="N112" s="312">
        <f>'[4]9. Vzdelávanie'!$L$39</f>
        <v>0</v>
      </c>
      <c r="O112" s="336">
        <f>'[4]9. Vzdelávanie'!$M$39</f>
        <v>0</v>
      </c>
      <c r="P112" s="323">
        <f t="shared" si="78"/>
        <v>656437</v>
      </c>
      <c r="Q112" s="315">
        <f>'[4]9. Vzdelávanie'!$N$39</f>
        <v>656437</v>
      </c>
      <c r="R112" s="315">
        <f>'[4]9. Vzdelávanie'!$O$39</f>
        <v>0</v>
      </c>
      <c r="S112" s="316">
        <f>'[4]9. Vzdelávanie'!$P$39</f>
        <v>0</v>
      </c>
    </row>
    <row r="113" spans="1:19" ht="15.75" x14ac:dyDescent="0.25">
      <c r="A113" s="159"/>
      <c r="B113" s="351">
        <v>5</v>
      </c>
      <c r="C113" s="353" t="s">
        <v>284</v>
      </c>
      <c r="D113" s="314">
        <f t="shared" si="75"/>
        <v>594490</v>
      </c>
      <c r="E113" s="312">
        <f>'[4]9. Vzdelávanie'!$E$40</f>
        <v>590236</v>
      </c>
      <c r="F113" s="312">
        <f>'[4]9. Vzdelávanie'!$F$40</f>
        <v>4254</v>
      </c>
      <c r="G113" s="313">
        <f>'[4]9. Vzdelávanie'!$G$40</f>
        <v>0</v>
      </c>
      <c r="H113" s="314">
        <f t="shared" si="76"/>
        <v>648252</v>
      </c>
      <c r="I113" s="312">
        <f>'[4]9. Vzdelávanie'!$H$40</f>
        <v>648252</v>
      </c>
      <c r="J113" s="312">
        <f>'[4]9. Vzdelávanie'!$I$40</f>
        <v>0</v>
      </c>
      <c r="K113" s="336">
        <f>'[4]9. Vzdelávanie'!$J$40</f>
        <v>0</v>
      </c>
      <c r="L113" s="326">
        <f t="shared" si="77"/>
        <v>666651</v>
      </c>
      <c r="M113" s="312">
        <f>'[4]9. Vzdelávanie'!$K$40</f>
        <v>666651</v>
      </c>
      <c r="N113" s="312">
        <f>'[4]9. Vzdelávanie'!$L$40</f>
        <v>0</v>
      </c>
      <c r="O113" s="336">
        <f>'[4]9. Vzdelávanie'!$M$40</f>
        <v>0</v>
      </c>
      <c r="P113" s="323">
        <f t="shared" si="78"/>
        <v>666651</v>
      </c>
      <c r="Q113" s="315">
        <f>'[4]9. Vzdelávanie'!$N$40</f>
        <v>666651</v>
      </c>
      <c r="R113" s="315">
        <f>'[4]9. Vzdelávanie'!$O$40</f>
        <v>0</v>
      </c>
      <c r="S113" s="316">
        <f>'[4]9. Vzdelávanie'!$P$40</f>
        <v>0</v>
      </c>
    </row>
    <row r="114" spans="1:19" ht="15.75" x14ac:dyDescent="0.25">
      <c r="A114" s="159"/>
      <c r="B114" s="351">
        <v>6</v>
      </c>
      <c r="C114" s="353" t="s">
        <v>285</v>
      </c>
      <c r="D114" s="314">
        <f t="shared" si="75"/>
        <v>322059</v>
      </c>
      <c r="E114" s="312">
        <f>'[4]9. Vzdelávanie'!$E$41</f>
        <v>322059</v>
      </c>
      <c r="F114" s="312">
        <f>'[4]9. Vzdelávanie'!$F$41</f>
        <v>0</v>
      </c>
      <c r="G114" s="313">
        <f>'[4]9. Vzdelávanie'!$G$41</f>
        <v>0</v>
      </c>
      <c r="H114" s="314">
        <f t="shared" si="76"/>
        <v>349829</v>
      </c>
      <c r="I114" s="312">
        <f>'[4]9. Vzdelávanie'!$H$41</f>
        <v>349829</v>
      </c>
      <c r="J114" s="312">
        <f>'[4]9. Vzdelávanie'!$I$41</f>
        <v>0</v>
      </c>
      <c r="K114" s="336">
        <f>'[4]9. Vzdelávanie'!$J$41</f>
        <v>0</v>
      </c>
      <c r="L114" s="326">
        <f t="shared" si="77"/>
        <v>352853</v>
      </c>
      <c r="M114" s="312">
        <f>'[4]9. Vzdelávanie'!$K$41</f>
        <v>352853</v>
      </c>
      <c r="N114" s="312">
        <f>'[4]9. Vzdelávanie'!$L$41</f>
        <v>0</v>
      </c>
      <c r="O114" s="336">
        <f>'[4]9. Vzdelávanie'!$M$41</f>
        <v>0</v>
      </c>
      <c r="P114" s="323">
        <f t="shared" si="78"/>
        <v>352853</v>
      </c>
      <c r="Q114" s="315">
        <f>'[4]9. Vzdelávanie'!$N$41</f>
        <v>352853</v>
      </c>
      <c r="R114" s="315">
        <f>'[4]9. Vzdelávanie'!$O$41</f>
        <v>0</v>
      </c>
      <c r="S114" s="316">
        <f>'[4]9. Vzdelávanie'!$P$41</f>
        <v>0</v>
      </c>
    </row>
    <row r="115" spans="1:19" ht="15.75" x14ac:dyDescent="0.25">
      <c r="A115" s="159"/>
      <c r="B115" s="365" t="s">
        <v>286</v>
      </c>
      <c r="C115" s="353" t="s">
        <v>287</v>
      </c>
      <c r="D115" s="314">
        <f t="shared" ref="D115:K115" si="79">SUM(D116:D117)</f>
        <v>495150</v>
      </c>
      <c r="E115" s="312">
        <f t="shared" si="79"/>
        <v>495150</v>
      </c>
      <c r="F115" s="312">
        <f t="shared" si="79"/>
        <v>0</v>
      </c>
      <c r="G115" s="313">
        <f t="shared" si="79"/>
        <v>0</v>
      </c>
      <c r="H115" s="314">
        <f t="shared" si="79"/>
        <v>513657</v>
      </c>
      <c r="I115" s="312">
        <f t="shared" si="79"/>
        <v>513657</v>
      </c>
      <c r="J115" s="312">
        <f t="shared" si="79"/>
        <v>0</v>
      </c>
      <c r="K115" s="336">
        <f t="shared" si="79"/>
        <v>0</v>
      </c>
      <c r="L115" s="326">
        <f t="shared" ref="L115:O115" si="80">SUM(L116:L117)</f>
        <v>517373</v>
      </c>
      <c r="M115" s="312">
        <f t="shared" si="80"/>
        <v>517373</v>
      </c>
      <c r="N115" s="312">
        <f t="shared" si="80"/>
        <v>0</v>
      </c>
      <c r="O115" s="336">
        <f t="shared" si="80"/>
        <v>0</v>
      </c>
      <c r="P115" s="323">
        <f>SUM(P116:P117)</f>
        <v>517373</v>
      </c>
      <c r="Q115" s="315">
        <f>SUM(Q116:Q117)</f>
        <v>517373</v>
      </c>
      <c r="R115" s="315">
        <f>SUM(R116:R117)</f>
        <v>0</v>
      </c>
      <c r="S115" s="316">
        <f>SUM(S116:S117)</f>
        <v>0</v>
      </c>
    </row>
    <row r="116" spans="1:19" ht="15.75" x14ac:dyDescent="0.25">
      <c r="A116" s="159"/>
      <c r="B116" s="351">
        <v>1</v>
      </c>
      <c r="C116" s="353" t="s">
        <v>288</v>
      </c>
      <c r="D116" s="314">
        <f>SUM(E116:G116)</f>
        <v>308952</v>
      </c>
      <c r="E116" s="312">
        <f>'[4]9. Vzdelávanie'!$E$45</f>
        <v>308952</v>
      </c>
      <c r="F116" s="312">
        <f>'[4]9. Vzdelávanie'!$F$45</f>
        <v>0</v>
      </c>
      <c r="G116" s="313">
        <f>'[4]9. Vzdelávanie'!$G$45</f>
        <v>0</v>
      </c>
      <c r="H116" s="314">
        <f>SUM(I116:K116)</f>
        <v>351370</v>
      </c>
      <c r="I116" s="312">
        <f>'[4]9. Vzdelávanie'!$H$45</f>
        <v>351370</v>
      </c>
      <c r="J116" s="312">
        <f>'[4]9. Vzdelávanie'!$I$45</f>
        <v>0</v>
      </c>
      <c r="K116" s="336">
        <f>'[4]9. Vzdelávanie'!$J$45</f>
        <v>0</v>
      </c>
      <c r="L116" s="326">
        <f>SUM(M116:O116)</f>
        <v>363436</v>
      </c>
      <c r="M116" s="312">
        <f>'[4]9. Vzdelávanie'!$K$45</f>
        <v>363436</v>
      </c>
      <c r="N116" s="312">
        <f>'[4]9. Vzdelávanie'!$L$45</f>
        <v>0</v>
      </c>
      <c r="O116" s="336">
        <f>'[4]9. Vzdelávanie'!$M$45</f>
        <v>0</v>
      </c>
      <c r="P116" s="323">
        <f>SUM(Q116:S116)</f>
        <v>363436</v>
      </c>
      <c r="Q116" s="315">
        <f>'[4]9. Vzdelávanie'!$N$45</f>
        <v>363436</v>
      </c>
      <c r="R116" s="315">
        <f>'[4]9. Vzdelávanie'!$O$45</f>
        <v>0</v>
      </c>
      <c r="S116" s="316">
        <f>'[4]9. Vzdelávanie'!$P$45</f>
        <v>0</v>
      </c>
    </row>
    <row r="117" spans="1:19" ht="15.75" x14ac:dyDescent="0.25">
      <c r="A117" s="159"/>
      <c r="B117" s="351">
        <v>2</v>
      </c>
      <c r="C117" s="353" t="s">
        <v>289</v>
      </c>
      <c r="D117" s="314">
        <f>SUM(E117:G117)</f>
        <v>186198</v>
      </c>
      <c r="E117" s="312">
        <f>'[4]9. Vzdelávanie'!$E$46</f>
        <v>186198</v>
      </c>
      <c r="F117" s="312">
        <f>'[4]9. Vzdelávanie'!$F$46</f>
        <v>0</v>
      </c>
      <c r="G117" s="313">
        <f>'[4]9. Vzdelávanie'!$G$46</f>
        <v>0</v>
      </c>
      <c r="H117" s="314">
        <f>SUM(I117:K117)</f>
        <v>162287</v>
      </c>
      <c r="I117" s="312">
        <f>'[4]9. Vzdelávanie'!$H$46</f>
        <v>162287</v>
      </c>
      <c r="J117" s="312">
        <f>'[4]9. Vzdelávanie'!$I$46</f>
        <v>0</v>
      </c>
      <c r="K117" s="336">
        <f>'[4]9. Vzdelávanie'!$J$46</f>
        <v>0</v>
      </c>
      <c r="L117" s="326">
        <f>SUM(M117:O117)</f>
        <v>153937</v>
      </c>
      <c r="M117" s="312">
        <f>'[4]9. Vzdelávanie'!$K$46</f>
        <v>153937</v>
      </c>
      <c r="N117" s="312">
        <f>'[4]9. Vzdelávanie'!$L$46</f>
        <v>0</v>
      </c>
      <c r="O117" s="336">
        <f>'[4]9. Vzdelávanie'!$M$46</f>
        <v>0</v>
      </c>
      <c r="P117" s="323">
        <f>SUM(Q117:S117)</f>
        <v>153937</v>
      </c>
      <c r="Q117" s="315">
        <f>'[4]9. Vzdelávanie'!$N$46</f>
        <v>153937</v>
      </c>
      <c r="R117" s="315">
        <f>'[4]9. Vzdelávanie'!$O$46</f>
        <v>0</v>
      </c>
      <c r="S117" s="316">
        <f>'[4]9. Vzdelávanie'!$P$46</f>
        <v>0</v>
      </c>
    </row>
    <row r="118" spans="1:19" ht="15.75" x14ac:dyDescent="0.25">
      <c r="A118" s="159"/>
      <c r="B118" s="370" t="s">
        <v>290</v>
      </c>
      <c r="C118" s="353" t="s">
        <v>291</v>
      </c>
      <c r="D118" s="314">
        <f>SUM(E118:G118)</f>
        <v>236830</v>
      </c>
      <c r="E118" s="312">
        <f>'[4]9. Vzdelávanie'!$E$47</f>
        <v>236830</v>
      </c>
      <c r="F118" s="312">
        <f>'[4]9. Vzdelávanie'!$F$47</f>
        <v>0</v>
      </c>
      <c r="G118" s="313">
        <f>'[4]9. Vzdelávanie'!$G$47</f>
        <v>0</v>
      </c>
      <c r="H118" s="314">
        <f>SUM(I118:K118)</f>
        <v>172392.58000000002</v>
      </c>
      <c r="I118" s="312">
        <f>'[4]9. Vzdelávanie'!$H$47</f>
        <v>172392.58000000002</v>
      </c>
      <c r="J118" s="312">
        <f>'[4]9. Vzdelávanie'!$I$47</f>
        <v>0</v>
      </c>
      <c r="K118" s="336">
        <f>'[4]9. Vzdelávanie'!$J$47</f>
        <v>0</v>
      </c>
      <c r="L118" s="326">
        <f>SUM(M118:O118)</f>
        <v>220363</v>
      </c>
      <c r="M118" s="312">
        <f>'[4]9. Vzdelávanie'!$K$47</f>
        <v>220363</v>
      </c>
      <c r="N118" s="312">
        <f>'[4]9. Vzdelávanie'!$L$47</f>
        <v>0</v>
      </c>
      <c r="O118" s="336">
        <f>'[4]9. Vzdelávanie'!$M$47</f>
        <v>0</v>
      </c>
      <c r="P118" s="323">
        <f>SUM(Q118:S118)</f>
        <v>212764.27000000002</v>
      </c>
      <c r="Q118" s="315">
        <f>'[4]9. Vzdelávanie'!$N$47</f>
        <v>212764.27000000002</v>
      </c>
      <c r="R118" s="315">
        <f>'[4]9. Vzdelávanie'!$O$47</f>
        <v>0</v>
      </c>
      <c r="S118" s="316">
        <f>'[4]9. Vzdelávanie'!$P$47</f>
        <v>0</v>
      </c>
    </row>
    <row r="119" spans="1:19" ht="15" x14ac:dyDescent="0.25">
      <c r="A119" s="159"/>
      <c r="B119" s="370" t="s">
        <v>292</v>
      </c>
      <c r="C119" s="371" t="s">
        <v>293</v>
      </c>
      <c r="D119" s="314">
        <f>SUM(E119:G119)</f>
        <v>230463</v>
      </c>
      <c r="E119" s="312">
        <f>'[4]9. Vzdelávanie'!$E$59</f>
        <v>230463</v>
      </c>
      <c r="F119" s="312">
        <f>'[4]9. Vzdelávanie'!$F$59</f>
        <v>0</v>
      </c>
      <c r="G119" s="313">
        <f>'[4]9. Vzdelávanie'!$G$59</f>
        <v>0</v>
      </c>
      <c r="H119" s="314">
        <f>SUM(I119:K119)</f>
        <v>306157.25</v>
      </c>
      <c r="I119" s="312">
        <f>'[4]9. Vzdelávanie'!$H$59</f>
        <v>306157.25</v>
      </c>
      <c r="J119" s="312">
        <f>'[4]9. Vzdelávanie'!$I$59</f>
        <v>0</v>
      </c>
      <c r="K119" s="336">
        <f>'[4]9. Vzdelávanie'!$J$59</f>
        <v>0</v>
      </c>
      <c r="L119" s="326">
        <f>SUM(M119:O119)</f>
        <v>295065</v>
      </c>
      <c r="M119" s="312">
        <f>'[4]9. Vzdelávanie'!$K$59</f>
        <v>295065</v>
      </c>
      <c r="N119" s="312">
        <f>'[4]9. Vzdelávanie'!$L$59</f>
        <v>0</v>
      </c>
      <c r="O119" s="336">
        <f>'[4]9. Vzdelávanie'!$M$59</f>
        <v>0</v>
      </c>
      <c r="P119" s="323">
        <f>SUM(Q119:S119)</f>
        <v>304280.68</v>
      </c>
      <c r="Q119" s="315">
        <f>'[4]9. Vzdelávanie'!$N$59</f>
        <v>304280.68</v>
      </c>
      <c r="R119" s="315">
        <f>'[4]9. Vzdelávanie'!$O$59</f>
        <v>0</v>
      </c>
      <c r="S119" s="316">
        <f>'[4]9. Vzdelávanie'!$P$59</f>
        <v>0</v>
      </c>
    </row>
    <row r="120" spans="1:19" ht="15.75" thickBot="1" x14ac:dyDescent="0.3">
      <c r="A120" s="159"/>
      <c r="B120" s="372" t="s">
        <v>294</v>
      </c>
      <c r="C120" s="373" t="s">
        <v>437</v>
      </c>
      <c r="D120" s="320">
        <f>SUM(E120:G120)</f>
        <v>0</v>
      </c>
      <c r="E120" s="321">
        <f>'[4]9. Vzdelávanie'!$E$60</f>
        <v>0</v>
      </c>
      <c r="F120" s="321">
        <f>'[4]9. Vzdelávanie'!$F$60</f>
        <v>0</v>
      </c>
      <c r="G120" s="322">
        <f>'[4]9. Vzdelávanie'!$G$60</f>
        <v>0</v>
      </c>
      <c r="H120" s="319">
        <f>SUM(I120:K120)</f>
        <v>17829</v>
      </c>
      <c r="I120" s="317">
        <f>'[4]9. Vzdelávanie'!$H$60</f>
        <v>0</v>
      </c>
      <c r="J120" s="317">
        <f>'[4]9. Vzdelávanie'!$I$60</f>
        <v>17829</v>
      </c>
      <c r="K120" s="338">
        <f>'[4]9. Vzdelávanie'!$J$60</f>
        <v>0</v>
      </c>
      <c r="L120" s="533">
        <f>SUM(M120:O120)</f>
        <v>10650</v>
      </c>
      <c r="M120" s="534">
        <f>'[4]9. Vzdelávanie'!$K$60</f>
        <v>5495</v>
      </c>
      <c r="N120" s="534">
        <f>'[4]9. Vzdelávanie'!$L$60</f>
        <v>5155</v>
      </c>
      <c r="O120" s="538">
        <f>'[4]9. Vzdelávanie'!$M$60</f>
        <v>0</v>
      </c>
      <c r="P120" s="732">
        <f>SUM(Q120:S120)</f>
        <v>9243.7999999999993</v>
      </c>
      <c r="Q120" s="733">
        <f>'[4]9. Vzdelávanie'!$N$60</f>
        <v>5495</v>
      </c>
      <c r="R120" s="733">
        <f>'[4]9. Vzdelávanie'!$O$60</f>
        <v>3748.8</v>
      </c>
      <c r="S120" s="734">
        <f>'[4]9. Vzdelávanie'!$P$60</f>
        <v>0</v>
      </c>
    </row>
    <row r="121" spans="1:19" s="158" customFormat="1" ht="15.75" x14ac:dyDescent="0.25">
      <c r="A121" s="160"/>
      <c r="B121" s="356" t="s">
        <v>296</v>
      </c>
      <c r="C121" s="374"/>
      <c r="D121" s="311">
        <f t="shared" ref="D121:K121" si="81">D122+D123+D130</f>
        <v>308478.71999999997</v>
      </c>
      <c r="E121" s="309">
        <f t="shared" si="81"/>
        <v>308478.71999999997</v>
      </c>
      <c r="F121" s="309">
        <f t="shared" si="81"/>
        <v>0</v>
      </c>
      <c r="G121" s="339">
        <f t="shared" si="81"/>
        <v>0</v>
      </c>
      <c r="H121" s="325">
        <f t="shared" si="81"/>
        <v>295742.05</v>
      </c>
      <c r="I121" s="531">
        <f t="shared" si="81"/>
        <v>295742.05</v>
      </c>
      <c r="J121" s="531">
        <f t="shared" si="81"/>
        <v>0</v>
      </c>
      <c r="K121" s="532">
        <f t="shared" si="81"/>
        <v>0</v>
      </c>
      <c r="L121" s="325">
        <f t="shared" ref="L121:S121" si="82">L122+L123+L130</f>
        <v>307070</v>
      </c>
      <c r="M121" s="531">
        <f t="shared" si="82"/>
        <v>295180</v>
      </c>
      <c r="N121" s="531">
        <f t="shared" si="82"/>
        <v>11890</v>
      </c>
      <c r="O121" s="532">
        <f t="shared" si="82"/>
        <v>0</v>
      </c>
      <c r="P121" s="735">
        <f t="shared" si="82"/>
        <v>261985.55</v>
      </c>
      <c r="Q121" s="736">
        <f t="shared" si="82"/>
        <v>250997.38999999996</v>
      </c>
      <c r="R121" s="736">
        <f t="shared" si="82"/>
        <v>10988.16</v>
      </c>
      <c r="S121" s="737">
        <f t="shared" si="82"/>
        <v>0</v>
      </c>
    </row>
    <row r="122" spans="1:19" ht="16.5" x14ac:dyDescent="0.3">
      <c r="A122" s="156"/>
      <c r="B122" s="365" t="s">
        <v>297</v>
      </c>
      <c r="C122" s="358" t="s">
        <v>298</v>
      </c>
      <c r="D122" s="314">
        <f>SUM(E122:G122)</f>
        <v>303</v>
      </c>
      <c r="E122" s="312">
        <f>'[4]10. Šport'!$E$4</f>
        <v>303</v>
      </c>
      <c r="F122" s="312">
        <f>'[4]10. Šport'!$F$4</f>
        <v>0</v>
      </c>
      <c r="G122" s="336">
        <f>'[4]10. Šport'!$G$4</f>
        <v>0</v>
      </c>
      <c r="H122" s="326">
        <f>SUM(I122:K122)</f>
        <v>508.3</v>
      </c>
      <c r="I122" s="312">
        <f>'[4]10. Šport'!$H$4</f>
        <v>508.3</v>
      </c>
      <c r="J122" s="312">
        <f>'[4]10. Šport'!$I$4</f>
        <v>0</v>
      </c>
      <c r="K122" s="327">
        <f>'[4]10. Šport'!$J$4</f>
        <v>0</v>
      </c>
      <c r="L122" s="326">
        <f>SUM(M122:O122)</f>
        <v>1000</v>
      </c>
      <c r="M122" s="312">
        <f>'[4]10. Šport'!$K$4</f>
        <v>1000</v>
      </c>
      <c r="N122" s="312">
        <f>'[4]10. Šport'!$L$4</f>
        <v>0</v>
      </c>
      <c r="O122" s="327">
        <f>'[4]10. Šport'!$M$4</f>
        <v>0</v>
      </c>
      <c r="P122" s="323">
        <f>SUM(Q122:S122)</f>
        <v>979.4</v>
      </c>
      <c r="Q122" s="315">
        <f>'[4]10. Šport'!$N$4</f>
        <v>979.4</v>
      </c>
      <c r="R122" s="315">
        <f>'[4]10. Šport'!$O$4</f>
        <v>0</v>
      </c>
      <c r="S122" s="316">
        <f>'[4]10. Šport'!$P$4</f>
        <v>0</v>
      </c>
    </row>
    <row r="123" spans="1:19" ht="15.75" x14ac:dyDescent="0.25">
      <c r="A123" s="156"/>
      <c r="B123" s="365" t="s">
        <v>299</v>
      </c>
      <c r="C123" s="353" t="s">
        <v>300</v>
      </c>
      <c r="D123" s="314">
        <f>SUM(D124:D129)</f>
        <v>263175.71999999997</v>
      </c>
      <c r="E123" s="312">
        <f>SUM(E124:E129)</f>
        <v>263175.71999999997</v>
      </c>
      <c r="F123" s="312">
        <f t="shared" ref="F123:O123" si="83">SUM(F124:F129)</f>
        <v>0</v>
      </c>
      <c r="G123" s="336">
        <f t="shared" si="83"/>
        <v>0</v>
      </c>
      <c r="H123" s="326">
        <f t="shared" si="83"/>
        <v>250233.75</v>
      </c>
      <c r="I123" s="312">
        <f t="shared" si="83"/>
        <v>250233.75</v>
      </c>
      <c r="J123" s="312">
        <f t="shared" si="83"/>
        <v>0</v>
      </c>
      <c r="K123" s="327">
        <f t="shared" si="83"/>
        <v>0</v>
      </c>
      <c r="L123" s="326">
        <f t="shared" si="83"/>
        <v>239370</v>
      </c>
      <c r="M123" s="312">
        <f t="shared" si="83"/>
        <v>227480</v>
      </c>
      <c r="N123" s="312">
        <f t="shared" si="83"/>
        <v>11890</v>
      </c>
      <c r="O123" s="327">
        <f t="shared" si="83"/>
        <v>0</v>
      </c>
      <c r="P123" s="323">
        <f>SUM(P124:P129)</f>
        <v>194506.15</v>
      </c>
      <c r="Q123" s="315">
        <f>SUM(Q124:Q129)</f>
        <v>183517.98999999996</v>
      </c>
      <c r="R123" s="315">
        <f>SUM(R124:R129)</f>
        <v>10988.16</v>
      </c>
      <c r="S123" s="316">
        <f>SUM(S124:S129)</f>
        <v>0</v>
      </c>
    </row>
    <row r="124" spans="1:19" ht="15.75" x14ac:dyDescent="0.25">
      <c r="A124" s="156"/>
      <c r="B124" s="351">
        <v>1</v>
      </c>
      <c r="C124" s="353" t="s">
        <v>301</v>
      </c>
      <c r="D124" s="314">
        <f t="shared" ref="D124:D130" si="84">SUM(E124:G124)</f>
        <v>39272.83</v>
      </c>
      <c r="E124" s="312">
        <f>'[4]10. Šport'!$E$8</f>
        <v>39272.83</v>
      </c>
      <c r="F124" s="312">
        <f>'[4]10. Šport'!$F$8</f>
        <v>0</v>
      </c>
      <c r="G124" s="336">
        <f>'[4]10. Šport'!$G$8</f>
        <v>0</v>
      </c>
      <c r="H124" s="326">
        <f t="shared" ref="H124:H130" si="85">SUM(I124:K124)</f>
        <v>52986.779999999992</v>
      </c>
      <c r="I124" s="312">
        <f>'[4]10. Šport'!$H$8</f>
        <v>52986.779999999992</v>
      </c>
      <c r="J124" s="312">
        <f>'[4]10. Šport'!$I$8</f>
        <v>0</v>
      </c>
      <c r="K124" s="327">
        <f>'[4]10. Šport'!$J$8</f>
        <v>0</v>
      </c>
      <c r="L124" s="326">
        <f t="shared" ref="L124:L130" si="86">SUM(M124:O124)</f>
        <v>71180</v>
      </c>
      <c r="M124" s="312">
        <f>'[4]10. Šport'!$K$8</f>
        <v>63180</v>
      </c>
      <c r="N124" s="312">
        <f>'[4]10. Šport'!$L$8</f>
        <v>8000</v>
      </c>
      <c r="O124" s="327">
        <f>'[4]10. Šport'!$M$8</f>
        <v>0</v>
      </c>
      <c r="P124" s="323">
        <f t="shared" ref="P124:P130" si="87">SUM(Q124:S124)</f>
        <v>63340.07</v>
      </c>
      <c r="Q124" s="315">
        <f>'[4]10. Šport'!$N$8</f>
        <v>56234.87</v>
      </c>
      <c r="R124" s="315">
        <f>'[4]10. Šport'!$O$8</f>
        <v>7105.2</v>
      </c>
      <c r="S124" s="316">
        <f>'[4]10. Šport'!$P$8</f>
        <v>0</v>
      </c>
    </row>
    <row r="125" spans="1:19" ht="15.75" x14ac:dyDescent="0.25">
      <c r="A125" s="156"/>
      <c r="B125" s="351">
        <v>2</v>
      </c>
      <c r="C125" s="353" t="s">
        <v>302</v>
      </c>
      <c r="D125" s="314">
        <f t="shared" si="84"/>
        <v>44520.7</v>
      </c>
      <c r="E125" s="312">
        <f>'[4]10. Šport'!$E$24</f>
        <v>44520.7</v>
      </c>
      <c r="F125" s="312">
        <f>'[4]10. Šport'!$F$24</f>
        <v>0</v>
      </c>
      <c r="G125" s="336">
        <f>'[4]10. Šport'!$G$24</f>
        <v>0</v>
      </c>
      <c r="H125" s="326">
        <f t="shared" si="85"/>
        <v>48684.75</v>
      </c>
      <c r="I125" s="312">
        <f>'[4]10. Šport'!$H$24</f>
        <v>48684.75</v>
      </c>
      <c r="J125" s="312">
        <f>'[4]10. Šport'!$I$24</f>
        <v>0</v>
      </c>
      <c r="K125" s="327">
        <f>'[4]10. Šport'!$J$24</f>
        <v>0</v>
      </c>
      <c r="L125" s="326">
        <f t="shared" si="86"/>
        <v>55030</v>
      </c>
      <c r="M125" s="312">
        <f>'[4]10. Šport'!$K$24</f>
        <v>55030</v>
      </c>
      <c r="N125" s="312">
        <f>'[4]10. Šport'!$L$24</f>
        <v>0</v>
      </c>
      <c r="O125" s="327">
        <f>'[4]10. Šport'!$M$24</f>
        <v>0</v>
      </c>
      <c r="P125" s="323">
        <f t="shared" si="87"/>
        <v>24758.43</v>
      </c>
      <c r="Q125" s="315">
        <f>'[4]10. Šport'!$N$24</f>
        <v>24758.43</v>
      </c>
      <c r="R125" s="315">
        <f>'[4]10. Šport'!$O$24</f>
        <v>0</v>
      </c>
      <c r="S125" s="316">
        <f>'[4]10. Šport'!$P$24</f>
        <v>0</v>
      </c>
    </row>
    <row r="126" spans="1:19" ht="15.75" x14ac:dyDescent="0.25">
      <c r="A126" s="156"/>
      <c r="B126" s="351">
        <v>3</v>
      </c>
      <c r="C126" s="353" t="s">
        <v>303</v>
      </c>
      <c r="D126" s="314">
        <f t="shared" si="84"/>
        <v>18231.190000000002</v>
      </c>
      <c r="E126" s="312">
        <f>'[4]10. Šport'!$E$30</f>
        <v>18231.190000000002</v>
      </c>
      <c r="F126" s="312">
        <f>'[4]10. Šport'!$F$30</f>
        <v>0</v>
      </c>
      <c r="G126" s="336">
        <f>'[4]10. Šport'!$G$30</f>
        <v>0</v>
      </c>
      <c r="H126" s="326">
        <f t="shared" si="85"/>
        <v>19581.62</v>
      </c>
      <c r="I126" s="312">
        <f>'[4]10. Šport'!$H$30</f>
        <v>19581.62</v>
      </c>
      <c r="J126" s="312">
        <f>'[4]10. Šport'!$I$30</f>
        <v>0</v>
      </c>
      <c r="K126" s="327">
        <f>'[4]10. Šport'!$J$30</f>
        <v>0</v>
      </c>
      <c r="L126" s="326">
        <f t="shared" si="86"/>
        <v>16700</v>
      </c>
      <c r="M126" s="312">
        <f>'[4]10. Šport'!$K$30</f>
        <v>16700</v>
      </c>
      <c r="N126" s="312">
        <f>'[4]10. Šport'!$L$30</f>
        <v>0</v>
      </c>
      <c r="O126" s="327">
        <f>'[4]10. Šport'!$M$30</f>
        <v>0</v>
      </c>
      <c r="P126" s="323">
        <f t="shared" si="87"/>
        <v>15737.240000000002</v>
      </c>
      <c r="Q126" s="315">
        <f>'[4]10. Šport'!$N$30</f>
        <v>15737.240000000002</v>
      </c>
      <c r="R126" s="315">
        <f>'[4]10. Šport'!$O$30</f>
        <v>0</v>
      </c>
      <c r="S126" s="316">
        <f>'[4]10. Šport'!$P$30</f>
        <v>0</v>
      </c>
    </row>
    <row r="127" spans="1:19" ht="15.75" x14ac:dyDescent="0.25">
      <c r="A127" s="156"/>
      <c r="B127" s="351">
        <v>4</v>
      </c>
      <c r="C127" s="353" t="s">
        <v>304</v>
      </c>
      <c r="D127" s="314">
        <f t="shared" si="84"/>
        <v>159438</v>
      </c>
      <c r="E127" s="312">
        <f>'[4]10. Šport'!$E$36</f>
        <v>159438</v>
      </c>
      <c r="F127" s="312">
        <f>'[4]10. Šport'!$F$36</f>
        <v>0</v>
      </c>
      <c r="G127" s="336">
        <f>'[4]10. Šport'!$G$36</f>
        <v>0</v>
      </c>
      <c r="H127" s="326">
        <f t="shared" si="85"/>
        <v>118297.42</v>
      </c>
      <c r="I127" s="312">
        <f>'[4]10. Šport'!$H$36</f>
        <v>118297.42</v>
      </c>
      <c r="J127" s="312">
        <f>'[4]10. Šport'!$I$36</f>
        <v>0</v>
      </c>
      <c r="K127" s="327">
        <f>'[4]10. Šport'!$J$36</f>
        <v>0</v>
      </c>
      <c r="L127" s="326">
        <f t="shared" si="86"/>
        <v>86480</v>
      </c>
      <c r="M127" s="312">
        <f>'[4]10. Šport'!$K$36</f>
        <v>86480</v>
      </c>
      <c r="N127" s="312">
        <f>'[4]10. Šport'!$L$36</f>
        <v>0</v>
      </c>
      <c r="O127" s="327">
        <f>'[4]10. Šport'!$M$36</f>
        <v>0</v>
      </c>
      <c r="P127" s="323">
        <f t="shared" si="87"/>
        <v>85046.069999999992</v>
      </c>
      <c r="Q127" s="315">
        <f>'[4]10. Šport'!$N$36</f>
        <v>85046.069999999992</v>
      </c>
      <c r="R127" s="315">
        <f>'[4]10. Šport'!$O$36</f>
        <v>0</v>
      </c>
      <c r="S127" s="316">
        <f>'[4]10. Šport'!$P$36</f>
        <v>0</v>
      </c>
    </row>
    <row r="128" spans="1:19" ht="15.75" x14ac:dyDescent="0.25">
      <c r="A128" s="156"/>
      <c r="B128" s="351">
        <v>5</v>
      </c>
      <c r="C128" s="353" t="s">
        <v>305</v>
      </c>
      <c r="D128" s="314">
        <f t="shared" si="84"/>
        <v>1150</v>
      </c>
      <c r="E128" s="312">
        <f>'[4]10. Šport'!$E$48</f>
        <v>1150</v>
      </c>
      <c r="F128" s="312">
        <f>'[4]10. Šport'!$F$48</f>
        <v>0</v>
      </c>
      <c r="G128" s="336">
        <f>'[4]10. Šport'!$G$48</f>
        <v>0</v>
      </c>
      <c r="H128" s="326">
        <f t="shared" si="85"/>
        <v>9663.25</v>
      </c>
      <c r="I128" s="312">
        <f>'[4]10. Šport'!$H$48</f>
        <v>9663.25</v>
      </c>
      <c r="J128" s="312">
        <f>'[4]10. Šport'!$I$48</f>
        <v>0</v>
      </c>
      <c r="K128" s="327">
        <f>'[4]10. Šport'!$J$48</f>
        <v>0</v>
      </c>
      <c r="L128" s="326">
        <f t="shared" si="86"/>
        <v>8840</v>
      </c>
      <c r="M128" s="312">
        <f>'[4]10. Šport'!$K$48</f>
        <v>4950</v>
      </c>
      <c r="N128" s="312">
        <f>'[4]10. Šport'!$L$48</f>
        <v>3890</v>
      </c>
      <c r="O128" s="327">
        <f>'[4]10. Šport'!$M$48</f>
        <v>0</v>
      </c>
      <c r="P128" s="323">
        <f t="shared" si="87"/>
        <v>4821.82</v>
      </c>
      <c r="Q128" s="315">
        <f>'[4]10. Šport'!$N$48</f>
        <v>938.86</v>
      </c>
      <c r="R128" s="315">
        <f>'[4]10. Šport'!$O$48</f>
        <v>3882.96</v>
      </c>
      <c r="S128" s="316">
        <f>'[4]10. Šport'!$P$48</f>
        <v>0</v>
      </c>
    </row>
    <row r="129" spans="1:19" ht="15.75" x14ac:dyDescent="0.25">
      <c r="A129" s="156"/>
      <c r="B129" s="375">
        <v>6</v>
      </c>
      <c r="C129" s="376" t="s">
        <v>388</v>
      </c>
      <c r="D129" s="314">
        <f t="shared" si="84"/>
        <v>563</v>
      </c>
      <c r="E129" s="317">
        <f>'[4]10. Šport'!$E$54</f>
        <v>563</v>
      </c>
      <c r="F129" s="317">
        <f>'[4]10. Šport'!$F$54</f>
        <v>0</v>
      </c>
      <c r="G129" s="338">
        <f>'[4]10. Šport'!$G$54</f>
        <v>0</v>
      </c>
      <c r="H129" s="326">
        <f t="shared" si="85"/>
        <v>1019.93</v>
      </c>
      <c r="I129" s="317">
        <f>'[4]10. Šport'!$H$54</f>
        <v>1019.93</v>
      </c>
      <c r="J129" s="317">
        <f>'[4]10. Šport'!$I$54</f>
        <v>0</v>
      </c>
      <c r="K129" s="328">
        <f>'[4]10. Šport'!$J$54</f>
        <v>0</v>
      </c>
      <c r="L129" s="326">
        <f t="shared" si="86"/>
        <v>1140</v>
      </c>
      <c r="M129" s="317">
        <f>'[4]10. Šport'!$K$54</f>
        <v>1140</v>
      </c>
      <c r="N129" s="317">
        <f>'[4]10. Šport'!$L$54</f>
        <v>0</v>
      </c>
      <c r="O129" s="328">
        <f>'[4]10. Šport'!$M$54</f>
        <v>0</v>
      </c>
      <c r="P129" s="323">
        <f t="shared" si="87"/>
        <v>802.52</v>
      </c>
      <c r="Q129" s="315">
        <f>'[4]10. Šport'!$N$54</f>
        <v>802.52</v>
      </c>
      <c r="R129" s="315">
        <f>'[4]10. Šport'!$O$54</f>
        <v>0</v>
      </c>
      <c r="S129" s="316">
        <f>'[4]10. Šport'!$P$54</f>
        <v>0</v>
      </c>
    </row>
    <row r="130" spans="1:19" ht="17.25" thickBot="1" x14ac:dyDescent="0.35">
      <c r="A130" s="156"/>
      <c r="B130" s="359" t="s">
        <v>306</v>
      </c>
      <c r="C130" s="360" t="s">
        <v>307</v>
      </c>
      <c r="D130" s="320">
        <f t="shared" si="84"/>
        <v>45000</v>
      </c>
      <c r="E130" s="321">
        <f>'[4]10. Šport'!$E$59</f>
        <v>45000</v>
      </c>
      <c r="F130" s="321">
        <f>'[4]10. Šport'!$F$59</f>
        <v>0</v>
      </c>
      <c r="G130" s="340">
        <f>'[4]10. Šport'!$G$59</f>
        <v>0</v>
      </c>
      <c r="H130" s="533">
        <f t="shared" si="85"/>
        <v>45000</v>
      </c>
      <c r="I130" s="534">
        <f>'[4]10. Šport'!$H$59</f>
        <v>45000</v>
      </c>
      <c r="J130" s="534">
        <f>'[4]10. Šport'!$I$59</f>
        <v>0</v>
      </c>
      <c r="K130" s="535">
        <f>'[4]10. Šport'!$J$59</f>
        <v>0</v>
      </c>
      <c r="L130" s="533">
        <f t="shared" si="86"/>
        <v>66700</v>
      </c>
      <c r="M130" s="534">
        <f>'[4]10. Šport'!$K$59</f>
        <v>66700</v>
      </c>
      <c r="N130" s="534">
        <f>'[4]10. Šport'!$L$59</f>
        <v>0</v>
      </c>
      <c r="O130" s="535">
        <f>'[4]10. Šport'!$M$59</f>
        <v>0</v>
      </c>
      <c r="P130" s="732">
        <f t="shared" si="87"/>
        <v>66500</v>
      </c>
      <c r="Q130" s="733">
        <f>'[4]10. Šport'!$N$59</f>
        <v>66500</v>
      </c>
      <c r="R130" s="733">
        <f>'[4]10. Šport'!$O$59</f>
        <v>0</v>
      </c>
      <c r="S130" s="734">
        <f>'[4]10. Šport'!$P$59</f>
        <v>0</v>
      </c>
    </row>
    <row r="131" spans="1:19" s="158" customFormat="1" ht="15.75" x14ac:dyDescent="0.25">
      <c r="B131" s="356" t="s">
        <v>308</v>
      </c>
      <c r="C131" s="374"/>
      <c r="D131" s="311">
        <f>D132+D133+D139+D138</f>
        <v>498445.3899999999</v>
      </c>
      <c r="E131" s="309">
        <f>E132+E133+E138+E139</f>
        <v>433357.3899999999</v>
      </c>
      <c r="F131" s="309">
        <f>F132+F133+F138+F139</f>
        <v>65088</v>
      </c>
      <c r="G131" s="310">
        <f>G132+G133+G138+G139</f>
        <v>0</v>
      </c>
      <c r="H131" s="391">
        <f>H132+H133+H139+H138</f>
        <v>501121.65</v>
      </c>
      <c r="I131" s="392">
        <f>I132+I133+I138+I139</f>
        <v>493327.03</v>
      </c>
      <c r="J131" s="392">
        <f>J132+J133+J138+J139</f>
        <v>7794.62</v>
      </c>
      <c r="K131" s="393">
        <f>K132+K133+K138+K139</f>
        <v>0</v>
      </c>
      <c r="L131" s="391">
        <f>L132+L133+L139+L138</f>
        <v>555836</v>
      </c>
      <c r="M131" s="392">
        <f t="shared" ref="M131:S131" si="88">M132+M133+M138+M139</f>
        <v>547396</v>
      </c>
      <c r="N131" s="392">
        <f t="shared" si="88"/>
        <v>8440</v>
      </c>
      <c r="O131" s="348">
        <f t="shared" si="88"/>
        <v>0</v>
      </c>
      <c r="P131" s="735">
        <f t="shared" si="88"/>
        <v>539117.18999999994</v>
      </c>
      <c r="Q131" s="736">
        <f t="shared" si="88"/>
        <v>532169.19000000006</v>
      </c>
      <c r="R131" s="736">
        <f t="shared" si="88"/>
        <v>6948</v>
      </c>
      <c r="S131" s="737">
        <f t="shared" si="88"/>
        <v>0</v>
      </c>
    </row>
    <row r="132" spans="1:19" ht="16.5" x14ac:dyDescent="0.3">
      <c r="A132" s="156"/>
      <c r="B132" s="365" t="s">
        <v>309</v>
      </c>
      <c r="C132" s="358" t="s">
        <v>310</v>
      </c>
      <c r="D132" s="314">
        <f>SUM(E132:G132)</f>
        <v>2902</v>
      </c>
      <c r="E132" s="312">
        <f>'[4]11. Kultúra'!$E$4</f>
        <v>2902</v>
      </c>
      <c r="F132" s="312">
        <f>'[4]11. Kultúra'!$F$4</f>
        <v>0</v>
      </c>
      <c r="G132" s="313">
        <f>'[4]11. Kultúra'!$G$4</f>
        <v>0</v>
      </c>
      <c r="H132" s="314">
        <f>SUM(I132:K132)</f>
        <v>3906.37</v>
      </c>
      <c r="I132" s="312">
        <f>'[4]11. Kultúra'!$H$4</f>
        <v>3906.37</v>
      </c>
      <c r="J132" s="312">
        <f>'[4]11. Kultúra'!$I$4</f>
        <v>0</v>
      </c>
      <c r="K132" s="313">
        <f>'[4]11. Kultúra'!$J$4</f>
        <v>0</v>
      </c>
      <c r="L132" s="314">
        <f>SUM(M132:O132)</f>
        <v>8184</v>
      </c>
      <c r="M132" s="312">
        <f>'[4]11. Kultúra'!$K$4</f>
        <v>8184</v>
      </c>
      <c r="N132" s="312">
        <f>'[4]11. Kultúra'!$L$4</f>
        <v>0</v>
      </c>
      <c r="O132" s="336">
        <f>'[4]11. Kultúra'!$M$4</f>
        <v>0</v>
      </c>
      <c r="P132" s="323">
        <f>SUM(Q132:S132)</f>
        <v>5726.35</v>
      </c>
      <c r="Q132" s="315">
        <f>'[4]11. Kultúra'!$N$4</f>
        <v>5726.35</v>
      </c>
      <c r="R132" s="315">
        <f>'[4]11. Kultúra'!$O$4</f>
        <v>0</v>
      </c>
      <c r="S132" s="316">
        <f>'[4]11. Kultúra'!$P$4</f>
        <v>0</v>
      </c>
    </row>
    <row r="133" spans="1:19" ht="15.75" x14ac:dyDescent="0.25">
      <c r="A133" s="156"/>
      <c r="B133" s="365" t="s">
        <v>311</v>
      </c>
      <c r="C133" s="353" t="s">
        <v>312</v>
      </c>
      <c r="D133" s="314">
        <f>SUM(D134:D137)</f>
        <v>495543.3899999999</v>
      </c>
      <c r="E133" s="312">
        <f t="shared" ref="E133:K133" si="89">SUM(E134:E137)</f>
        <v>430455.3899999999</v>
      </c>
      <c r="F133" s="312">
        <f t="shared" si="89"/>
        <v>65088</v>
      </c>
      <c r="G133" s="313">
        <f t="shared" si="89"/>
        <v>0</v>
      </c>
      <c r="H133" s="314">
        <f t="shared" si="89"/>
        <v>493299.16000000003</v>
      </c>
      <c r="I133" s="312">
        <f t="shared" si="89"/>
        <v>485504.54000000004</v>
      </c>
      <c r="J133" s="312">
        <f t="shared" si="89"/>
        <v>7794.62</v>
      </c>
      <c r="K133" s="313">
        <f t="shared" si="89"/>
        <v>0</v>
      </c>
      <c r="L133" s="314">
        <f t="shared" ref="L133:S133" si="90">SUM(L134:L137)</f>
        <v>543852</v>
      </c>
      <c r="M133" s="312">
        <f t="shared" si="90"/>
        <v>535412</v>
      </c>
      <c r="N133" s="312">
        <f t="shared" si="90"/>
        <v>8440</v>
      </c>
      <c r="O133" s="336">
        <f t="shared" si="90"/>
        <v>0</v>
      </c>
      <c r="P133" s="323">
        <f t="shared" si="90"/>
        <v>530168.84</v>
      </c>
      <c r="Q133" s="315">
        <f t="shared" si="90"/>
        <v>523220.84</v>
      </c>
      <c r="R133" s="315">
        <f t="shared" si="90"/>
        <v>6948</v>
      </c>
      <c r="S133" s="316">
        <f t="shared" si="90"/>
        <v>0</v>
      </c>
    </row>
    <row r="134" spans="1:19" ht="15.75" x14ac:dyDescent="0.25">
      <c r="A134" s="156"/>
      <c r="B134" s="351">
        <v>1</v>
      </c>
      <c r="C134" s="353" t="s">
        <v>313</v>
      </c>
      <c r="D134" s="314">
        <f t="shared" ref="D134:D139" si="91">SUM(E134:G134)</f>
        <v>109737.09</v>
      </c>
      <c r="E134" s="312">
        <f>'[4]11. Kultúra'!$E$16</f>
        <v>109737.09</v>
      </c>
      <c r="F134" s="312">
        <f>'[4]11. Kultúra'!$F$16</f>
        <v>0</v>
      </c>
      <c r="G134" s="313">
        <f>'[4]11. Kultúra'!$G$16</f>
        <v>0</v>
      </c>
      <c r="H134" s="314">
        <f t="shared" ref="H134:H139" si="92">SUM(I134:K134)</f>
        <v>114592.2</v>
      </c>
      <c r="I134" s="312">
        <f>'[4]11. Kultúra'!$H$16</f>
        <v>114592.2</v>
      </c>
      <c r="J134" s="312">
        <f>'[4]11. Kultúra'!$I$16</f>
        <v>0</v>
      </c>
      <c r="K134" s="313">
        <f>'[4]11. Kultúra'!$J$16</f>
        <v>0</v>
      </c>
      <c r="L134" s="314">
        <f t="shared" ref="L134:L139" si="93">SUM(M134:O134)</f>
        <v>124440</v>
      </c>
      <c r="M134" s="312">
        <f>'[4]11. Kultúra'!$K$16</f>
        <v>119500</v>
      </c>
      <c r="N134" s="312">
        <f>'[4]11. Kultúra'!$L$16</f>
        <v>4940</v>
      </c>
      <c r="O134" s="336">
        <f>'[4]11. Kultúra'!$M$16</f>
        <v>0</v>
      </c>
      <c r="P134" s="323">
        <f t="shared" ref="P134:P139" si="94">SUM(Q134:S134)</f>
        <v>124169.60000000001</v>
      </c>
      <c r="Q134" s="315">
        <f>'[4]11. Kultúra'!$N$16</f>
        <v>119269.6</v>
      </c>
      <c r="R134" s="315">
        <f>'[4]11. Kultúra'!$O$16</f>
        <v>4900</v>
      </c>
      <c r="S134" s="316">
        <f>'[4]11. Kultúra'!$P$16</f>
        <v>0</v>
      </c>
    </row>
    <row r="135" spans="1:19" ht="15.75" x14ac:dyDescent="0.25">
      <c r="A135" s="156"/>
      <c r="B135" s="351">
        <v>2</v>
      </c>
      <c r="C135" s="353" t="s">
        <v>314</v>
      </c>
      <c r="D135" s="314">
        <f t="shared" si="91"/>
        <v>2298.3199999999997</v>
      </c>
      <c r="E135" s="312">
        <f>'[4]11. Kultúra'!$E$23</f>
        <v>2298.3199999999997</v>
      </c>
      <c r="F135" s="312">
        <f>'[4]11. Kultúra'!$F$23</f>
        <v>0</v>
      </c>
      <c r="G135" s="313">
        <f>'[4]11. Kultúra'!$G$23</f>
        <v>0</v>
      </c>
      <c r="H135" s="314">
        <f t="shared" si="92"/>
        <v>3510.24</v>
      </c>
      <c r="I135" s="312">
        <f>'[4]11. Kultúra'!$H$23</f>
        <v>3510.24</v>
      </c>
      <c r="J135" s="312">
        <f>'[4]11. Kultúra'!$I$23</f>
        <v>0</v>
      </c>
      <c r="K135" s="313">
        <f>'[4]11. Kultúra'!$J$23</f>
        <v>0</v>
      </c>
      <c r="L135" s="314">
        <f t="shared" si="93"/>
        <v>3850</v>
      </c>
      <c r="M135" s="312">
        <f>'[4]11. Kultúra'!$K$23</f>
        <v>3850</v>
      </c>
      <c r="N135" s="312">
        <f>'[4]11. Kultúra'!$L$23</f>
        <v>0</v>
      </c>
      <c r="O135" s="336">
        <f>'[4]11. Kultúra'!$M$23</f>
        <v>0</v>
      </c>
      <c r="P135" s="323">
        <f t="shared" si="94"/>
        <v>-102.92</v>
      </c>
      <c r="Q135" s="315">
        <f>'[4]11. Kultúra'!$N$23</f>
        <v>-102.92</v>
      </c>
      <c r="R135" s="315">
        <f>'[4]11. Kultúra'!$O$23</f>
        <v>0</v>
      </c>
      <c r="S135" s="316">
        <f>'[4]11. Kultúra'!$P$23</f>
        <v>0</v>
      </c>
    </row>
    <row r="136" spans="1:19" ht="15.75" x14ac:dyDescent="0.25">
      <c r="A136" s="156"/>
      <c r="B136" s="351">
        <v>3</v>
      </c>
      <c r="C136" s="353" t="s">
        <v>315</v>
      </c>
      <c r="D136" s="314">
        <f t="shared" si="91"/>
        <v>371640.12999999995</v>
      </c>
      <c r="E136" s="312">
        <f>'[4]11. Kultúra'!$E$33</f>
        <v>306552.12999999995</v>
      </c>
      <c r="F136" s="312">
        <f>'[4]11. Kultúra'!$F$33</f>
        <v>65088</v>
      </c>
      <c r="G136" s="313">
        <f>'[4]11. Kultúra'!$G$33</f>
        <v>0</v>
      </c>
      <c r="H136" s="314">
        <f t="shared" si="92"/>
        <v>360257.03</v>
      </c>
      <c r="I136" s="312">
        <f>'[4]11. Kultúra'!$H$33</f>
        <v>352462.41000000003</v>
      </c>
      <c r="J136" s="312">
        <f>'[4]11. Kultúra'!$I$33</f>
        <v>7794.62</v>
      </c>
      <c r="K136" s="313">
        <f>'[4]11. Kultúra'!$J$33</f>
        <v>0</v>
      </c>
      <c r="L136" s="314">
        <f t="shared" si="93"/>
        <v>401262</v>
      </c>
      <c r="M136" s="312">
        <f>'[4]11. Kultúra'!$K$33</f>
        <v>397762</v>
      </c>
      <c r="N136" s="312">
        <f>'[4]11. Kultúra'!$L$33</f>
        <v>3500</v>
      </c>
      <c r="O136" s="336">
        <f>'[4]11. Kultúra'!$M$33</f>
        <v>0</v>
      </c>
      <c r="P136" s="323">
        <f t="shared" si="94"/>
        <v>394220.15</v>
      </c>
      <c r="Q136" s="315">
        <f>'[4]11. Kultúra'!$N$33</f>
        <v>392172.15</v>
      </c>
      <c r="R136" s="315">
        <f>'[4]11. Kultúra'!$O$33</f>
        <v>2048</v>
      </c>
      <c r="S136" s="316">
        <f>'[4]11. Kultúra'!$P$33</f>
        <v>0</v>
      </c>
    </row>
    <row r="137" spans="1:19" ht="15.75" x14ac:dyDescent="0.25">
      <c r="A137" s="156"/>
      <c r="B137" s="351">
        <v>4</v>
      </c>
      <c r="C137" s="353" t="s">
        <v>316</v>
      </c>
      <c r="D137" s="314">
        <f t="shared" si="91"/>
        <v>11867.85</v>
      </c>
      <c r="E137" s="312">
        <f>'[4]11. Kultúra'!$E$97</f>
        <v>11867.85</v>
      </c>
      <c r="F137" s="312">
        <f>'[4]11. Kultúra'!$F$97</f>
        <v>0</v>
      </c>
      <c r="G137" s="313">
        <f>'[4]11. Kultúra'!$G$97</f>
        <v>0</v>
      </c>
      <c r="H137" s="314">
        <f t="shared" si="92"/>
        <v>14939.69</v>
      </c>
      <c r="I137" s="312">
        <f>'[4]11. Kultúra'!$H$97</f>
        <v>14939.69</v>
      </c>
      <c r="J137" s="312">
        <f>'[4]11. Kultúra'!$I$97</f>
        <v>0</v>
      </c>
      <c r="K137" s="313">
        <f>'[4]11. Kultúra'!$J$97</f>
        <v>0</v>
      </c>
      <c r="L137" s="314">
        <f t="shared" si="93"/>
        <v>14300</v>
      </c>
      <c r="M137" s="312">
        <f>'[4]11. Kultúra'!$K$97</f>
        <v>14300</v>
      </c>
      <c r="N137" s="312">
        <f>'[4]11. Kultúra'!$L$97</f>
        <v>0</v>
      </c>
      <c r="O137" s="336">
        <f>'[4]11. Kultúra'!$M$97</f>
        <v>0</v>
      </c>
      <c r="P137" s="323">
        <f t="shared" si="94"/>
        <v>11882.010000000002</v>
      </c>
      <c r="Q137" s="315">
        <f>'[4]11. Kultúra'!$N$97</f>
        <v>11882.010000000002</v>
      </c>
      <c r="R137" s="315">
        <f>'[4]11. Kultúra'!$O$97</f>
        <v>0</v>
      </c>
      <c r="S137" s="316">
        <f>'[4]11. Kultúra'!$P$97</f>
        <v>0</v>
      </c>
    </row>
    <row r="138" spans="1:19" ht="15.75" x14ac:dyDescent="0.25">
      <c r="A138" s="156"/>
      <c r="B138" s="365" t="s">
        <v>317</v>
      </c>
      <c r="C138" s="353" t="s">
        <v>318</v>
      </c>
      <c r="D138" s="314">
        <f t="shared" si="91"/>
        <v>0</v>
      </c>
      <c r="E138" s="312">
        <f>'[4]11. Kultúra'!$E$110</f>
        <v>0</v>
      </c>
      <c r="F138" s="312">
        <f>'[4]11. Kultúra'!$F$110</f>
        <v>0</v>
      </c>
      <c r="G138" s="313">
        <f>'[4]11. Kultúra'!$G$110</f>
        <v>0</v>
      </c>
      <c r="H138" s="314">
        <f t="shared" si="92"/>
        <v>3916.12</v>
      </c>
      <c r="I138" s="312">
        <f>'[4]11. Kultúra'!$H$110</f>
        <v>3916.12</v>
      </c>
      <c r="J138" s="312">
        <f>'[4]11. Kultúra'!$I$110</f>
        <v>0</v>
      </c>
      <c r="K138" s="313">
        <f>'[4]11. Kultúra'!$J$110</f>
        <v>0</v>
      </c>
      <c r="L138" s="314">
        <f t="shared" si="93"/>
        <v>2000</v>
      </c>
      <c r="M138" s="312">
        <f>'[4]11. Kultúra'!$K$110</f>
        <v>2000</v>
      </c>
      <c r="N138" s="312">
        <f>'[4]11. Kultúra'!$L$110</f>
        <v>0</v>
      </c>
      <c r="O138" s="336">
        <f>'[4]11. Kultúra'!$M$110</f>
        <v>0</v>
      </c>
      <c r="P138" s="323">
        <f t="shared" si="94"/>
        <v>1432</v>
      </c>
      <c r="Q138" s="315">
        <f>'[4]11. Kultúra'!$N$110</f>
        <v>1432</v>
      </c>
      <c r="R138" s="315">
        <f>'[4]11. Kultúra'!$O$110</f>
        <v>0</v>
      </c>
      <c r="S138" s="316">
        <f>'[4]11. Kultúra'!$P$110</f>
        <v>0</v>
      </c>
    </row>
    <row r="139" spans="1:19" ht="16.5" thickBot="1" x14ac:dyDescent="0.3">
      <c r="A139" s="156"/>
      <c r="B139" s="359" t="s">
        <v>319</v>
      </c>
      <c r="C139" s="355" t="s">
        <v>320</v>
      </c>
      <c r="D139" s="320">
        <f t="shared" si="91"/>
        <v>0</v>
      </c>
      <c r="E139" s="321">
        <f>'[4]11. Kultúra'!$E$113</f>
        <v>0</v>
      </c>
      <c r="F139" s="321">
        <f>'[4]11. Kultúra'!$F$113</f>
        <v>0</v>
      </c>
      <c r="G139" s="324">
        <f>'[4]11. Kultúra'!$G$113</f>
        <v>0</v>
      </c>
      <c r="H139" s="320">
        <f t="shared" si="92"/>
        <v>0</v>
      </c>
      <c r="I139" s="321">
        <f>'[4]11. Kultúra'!$H$113</f>
        <v>0</v>
      </c>
      <c r="J139" s="321">
        <f>'[4]11. Kultúra'!$I$113</f>
        <v>0</v>
      </c>
      <c r="K139" s="324">
        <f>'[4]11. Kultúra'!$J$113</f>
        <v>0</v>
      </c>
      <c r="L139" s="320">
        <f t="shared" si="93"/>
        <v>1800</v>
      </c>
      <c r="M139" s="321">
        <f>'[4]11. Kultúra'!$K$113</f>
        <v>1800</v>
      </c>
      <c r="N139" s="321">
        <f>'[4]11. Kultúra'!$L$113</f>
        <v>0</v>
      </c>
      <c r="O139" s="341">
        <f>'[4]11. Kultúra'!$M$113</f>
        <v>0</v>
      </c>
      <c r="P139" s="732">
        <f t="shared" si="94"/>
        <v>1790</v>
      </c>
      <c r="Q139" s="741">
        <f>'[4]11. Kultúra'!$N$113</f>
        <v>1790</v>
      </c>
      <c r="R139" s="741">
        <f>'[4]11. Kultúra'!$O$113</f>
        <v>0</v>
      </c>
      <c r="S139" s="742">
        <f>'[4]11. Kultúra'!$P$113</f>
        <v>0</v>
      </c>
    </row>
    <row r="140" spans="1:19" s="158" customFormat="1" ht="15.75" x14ac:dyDescent="0.25">
      <c r="B140" s="356" t="s">
        <v>321</v>
      </c>
      <c r="C140" s="374"/>
      <c r="D140" s="311">
        <f t="shared" ref="D140:K140" si="95">D141+D146+D147+D148+D149+D150+D151</f>
        <v>1395878.37</v>
      </c>
      <c r="E140" s="309">
        <f t="shared" si="95"/>
        <v>182153.37</v>
      </c>
      <c r="F140" s="309">
        <f t="shared" si="95"/>
        <v>1213725</v>
      </c>
      <c r="G140" s="310">
        <f t="shared" si="95"/>
        <v>0</v>
      </c>
      <c r="H140" s="311">
        <f t="shared" si="95"/>
        <v>969061.67</v>
      </c>
      <c r="I140" s="309">
        <f t="shared" si="95"/>
        <v>312831.71000000002</v>
      </c>
      <c r="J140" s="309">
        <f t="shared" si="95"/>
        <v>256229.96000000002</v>
      </c>
      <c r="K140" s="310">
        <f t="shared" si="95"/>
        <v>400000</v>
      </c>
      <c r="L140" s="311">
        <f t="shared" ref="L140:S140" si="96">L141+L146+L147+L148+L149+L150+L151</f>
        <v>1075466</v>
      </c>
      <c r="M140" s="309">
        <f t="shared" si="96"/>
        <v>194928</v>
      </c>
      <c r="N140" s="309">
        <f t="shared" si="96"/>
        <v>880538</v>
      </c>
      <c r="O140" s="339">
        <f t="shared" si="96"/>
        <v>0</v>
      </c>
      <c r="P140" s="735">
        <f t="shared" si="96"/>
        <v>956086.27999999991</v>
      </c>
      <c r="Q140" s="736">
        <f t="shared" si="96"/>
        <v>163220.66</v>
      </c>
      <c r="R140" s="736">
        <f t="shared" si="96"/>
        <v>792865.62</v>
      </c>
      <c r="S140" s="737">
        <f t="shared" si="96"/>
        <v>0</v>
      </c>
    </row>
    <row r="141" spans="1:19" ht="15.75" x14ac:dyDescent="0.25">
      <c r="A141" s="156"/>
      <c r="B141" s="365" t="s">
        <v>322</v>
      </c>
      <c r="C141" s="353" t="s">
        <v>323</v>
      </c>
      <c r="D141" s="314">
        <f>SUM(D142:D145)</f>
        <v>1329527.8600000001</v>
      </c>
      <c r="E141" s="312">
        <f t="shared" ref="E141:K141" si="97">SUM(E142:E145)</f>
        <v>124788.86</v>
      </c>
      <c r="F141" s="312">
        <f t="shared" si="97"/>
        <v>1204739</v>
      </c>
      <c r="G141" s="313">
        <f t="shared" si="97"/>
        <v>0</v>
      </c>
      <c r="H141" s="314">
        <f t="shared" si="97"/>
        <v>893958.49</v>
      </c>
      <c r="I141" s="312">
        <f t="shared" si="97"/>
        <v>260379.41000000003</v>
      </c>
      <c r="J141" s="312">
        <f t="shared" si="97"/>
        <v>233579.08000000002</v>
      </c>
      <c r="K141" s="313">
        <f t="shared" si="97"/>
        <v>400000</v>
      </c>
      <c r="L141" s="314">
        <f t="shared" ref="L141:O141" si="98">SUM(L142:L145)</f>
        <v>910131</v>
      </c>
      <c r="M141" s="312">
        <f t="shared" si="98"/>
        <v>135698</v>
      </c>
      <c r="N141" s="312">
        <f t="shared" si="98"/>
        <v>774433</v>
      </c>
      <c r="O141" s="336">
        <f t="shared" si="98"/>
        <v>0</v>
      </c>
      <c r="P141" s="323">
        <f>SUM(P142:P145)</f>
        <v>879491.57</v>
      </c>
      <c r="Q141" s="315">
        <f>SUM(Q142:Q145)</f>
        <v>116408.82</v>
      </c>
      <c r="R141" s="315">
        <f>SUM(R142:R145)</f>
        <v>763082.75</v>
      </c>
      <c r="S141" s="316">
        <f>SUM(S142:S145)</f>
        <v>0</v>
      </c>
    </row>
    <row r="142" spans="1:19" ht="15.75" x14ac:dyDescent="0.25">
      <c r="A142" s="156"/>
      <c r="B142" s="351">
        <v>1</v>
      </c>
      <c r="C142" s="353" t="s">
        <v>324</v>
      </c>
      <c r="D142" s="314">
        <f t="shared" ref="D142:D151" si="99">SUM(E142:G142)</f>
        <v>118742.86</v>
      </c>
      <c r="E142" s="312">
        <f>'[4]12. Prostredie pre život'!$E$5</f>
        <v>118742.86</v>
      </c>
      <c r="F142" s="312">
        <f>'[4]12. Prostredie pre život'!$F$5</f>
        <v>0</v>
      </c>
      <c r="G142" s="313">
        <f>'[4]12. Prostredie pre život'!$G$5</f>
        <v>0</v>
      </c>
      <c r="H142" s="314">
        <f t="shared" ref="H142:H151" si="100">SUM(I142:K142)</f>
        <v>118014.66</v>
      </c>
      <c r="I142" s="312">
        <f>'[4]12. Prostredie pre život'!$H$5</f>
        <v>118014.66</v>
      </c>
      <c r="J142" s="312">
        <f>'[4]12. Prostredie pre život'!$I$5</f>
        <v>0</v>
      </c>
      <c r="K142" s="313">
        <f>'[4]12. Prostredie pre život'!$J$5</f>
        <v>0</v>
      </c>
      <c r="L142" s="314">
        <f t="shared" ref="L142:L151" si="101">SUM(M142:O142)</f>
        <v>127799</v>
      </c>
      <c r="M142" s="312">
        <f>'[4]12. Prostredie pre život'!$K$5</f>
        <v>127225</v>
      </c>
      <c r="N142" s="312">
        <f>'[4]12. Prostredie pre život'!$L$5</f>
        <v>574</v>
      </c>
      <c r="O142" s="336">
        <f>'[4]12. Prostredie pre život'!$M$5</f>
        <v>0</v>
      </c>
      <c r="P142" s="323">
        <f>SUM(Q142:S142)</f>
        <v>111009.1</v>
      </c>
      <c r="Q142" s="315">
        <f>'[4]12. Prostredie pre život'!$N$5</f>
        <v>111009.1</v>
      </c>
      <c r="R142" s="315">
        <f>'[4]12. Prostredie pre život'!$O$5</f>
        <v>0</v>
      </c>
      <c r="S142" s="316">
        <f>'[4]12. Prostredie pre život'!$P$5</f>
        <v>0</v>
      </c>
    </row>
    <row r="143" spans="1:19" ht="15.75" x14ac:dyDescent="0.25">
      <c r="A143" s="156"/>
      <c r="B143" s="351">
        <v>2</v>
      </c>
      <c r="C143" s="353" t="s">
        <v>325</v>
      </c>
      <c r="D143" s="314">
        <f t="shared" si="99"/>
        <v>0</v>
      </c>
      <c r="E143" s="312">
        <f>'[4]12. Prostredie pre život'!$E$18</f>
        <v>0</v>
      </c>
      <c r="F143" s="312">
        <f>'[4]12. Prostredie pre život'!$F$18</f>
        <v>0</v>
      </c>
      <c r="G143" s="313">
        <f>'[4]12. Prostredie pre život'!$G$18</f>
        <v>0</v>
      </c>
      <c r="H143" s="314">
        <f t="shared" si="100"/>
        <v>450</v>
      </c>
      <c r="I143" s="312">
        <f>'[4]12. Prostredie pre život'!$H$18</f>
        <v>450</v>
      </c>
      <c r="J143" s="312">
        <f>'[4]12. Prostredie pre život'!$I$18</f>
        <v>0</v>
      </c>
      <c r="K143" s="313">
        <f>'[4]12. Prostredie pre život'!$J$18</f>
        <v>0</v>
      </c>
      <c r="L143" s="314">
        <f t="shared" si="101"/>
        <v>1000</v>
      </c>
      <c r="M143" s="312">
        <f>'[4]12. Prostredie pre život'!$K$18</f>
        <v>1000</v>
      </c>
      <c r="N143" s="312">
        <f>'[4]12. Prostredie pre život'!$L$18</f>
        <v>0</v>
      </c>
      <c r="O143" s="336">
        <f>'[4]12. Prostredie pre život'!$M$18</f>
        <v>0</v>
      </c>
      <c r="P143" s="323">
        <f t="shared" ref="P143:P151" si="102">SUM(Q143:S143)</f>
        <v>360</v>
      </c>
      <c r="Q143" s="315">
        <f>'[4]12. Prostredie pre život'!$N$18</f>
        <v>360</v>
      </c>
      <c r="R143" s="315">
        <f>'[4]12. Prostredie pre život'!$O$18</f>
        <v>0</v>
      </c>
      <c r="S143" s="316">
        <f>'[4]12. Prostredie pre život'!$P$18</f>
        <v>0</v>
      </c>
    </row>
    <row r="144" spans="1:19" ht="15.75" x14ac:dyDescent="0.25">
      <c r="A144" s="156"/>
      <c r="B144" s="351">
        <v>3</v>
      </c>
      <c r="C144" s="353" t="s">
        <v>326</v>
      </c>
      <c r="D144" s="314">
        <f t="shared" si="99"/>
        <v>1207663</v>
      </c>
      <c r="E144" s="312">
        <f>'[4]12. Prostredie pre život'!$E$20</f>
        <v>2924</v>
      </c>
      <c r="F144" s="312">
        <f>'[4]12. Prostredie pre život'!$F$20</f>
        <v>1204739</v>
      </c>
      <c r="G144" s="313">
        <f>'[4]12. Prostredie pre život'!$G$20</f>
        <v>0</v>
      </c>
      <c r="H144" s="314">
        <f t="shared" si="100"/>
        <v>774898.01</v>
      </c>
      <c r="I144" s="312">
        <f>'[4]12. Prostredie pre život'!$H$20</f>
        <v>141318.93000000002</v>
      </c>
      <c r="J144" s="312">
        <f>'[4]12. Prostredie pre život'!$I$20</f>
        <v>233579.08000000002</v>
      </c>
      <c r="K144" s="313">
        <f>'[4]12. Prostredie pre život'!$J$20</f>
        <v>400000</v>
      </c>
      <c r="L144" s="314">
        <f t="shared" si="101"/>
        <v>779782</v>
      </c>
      <c r="M144" s="312">
        <f>'[4]12. Prostredie pre život'!$K$20</f>
        <v>5923</v>
      </c>
      <c r="N144" s="312">
        <f>'[4]12. Prostredie pre život'!$L$20</f>
        <v>773859</v>
      </c>
      <c r="O144" s="336">
        <f>'[4]12. Prostredie pre život'!$M$20</f>
        <v>0</v>
      </c>
      <c r="P144" s="323">
        <f t="shared" si="102"/>
        <v>767046.19</v>
      </c>
      <c r="Q144" s="315">
        <f>'[4]12. Prostredie pre život'!$N$20</f>
        <v>3963.4400000000005</v>
      </c>
      <c r="R144" s="315">
        <f>'[4]12. Prostredie pre život'!$O$20</f>
        <v>763082.75</v>
      </c>
      <c r="S144" s="316">
        <f>'[4]12. Prostredie pre život'!$P$20</f>
        <v>0</v>
      </c>
    </row>
    <row r="145" spans="1:19" ht="15.75" x14ac:dyDescent="0.25">
      <c r="A145" s="156"/>
      <c r="B145" s="351">
        <v>4</v>
      </c>
      <c r="C145" s="353" t="s">
        <v>327</v>
      </c>
      <c r="D145" s="314">
        <f t="shared" si="99"/>
        <v>3122</v>
      </c>
      <c r="E145" s="312">
        <f>'[4]12. Prostredie pre život'!$E$36</f>
        <v>3122</v>
      </c>
      <c r="F145" s="312">
        <f>'[4]12. Prostredie pre život'!$F$36</f>
        <v>0</v>
      </c>
      <c r="G145" s="313">
        <f>'[4]12. Prostredie pre život'!$G$36</f>
        <v>0</v>
      </c>
      <c r="H145" s="314">
        <f t="shared" si="100"/>
        <v>595.82000000000005</v>
      </c>
      <c r="I145" s="312">
        <f>'[4]12. Prostredie pre život'!$H$36</f>
        <v>595.82000000000005</v>
      </c>
      <c r="J145" s="312">
        <f>'[4]12. Prostredie pre život'!$I$36</f>
        <v>0</v>
      </c>
      <c r="K145" s="313">
        <f>'[4]12. Prostredie pre život'!$J$36</f>
        <v>0</v>
      </c>
      <c r="L145" s="314">
        <f t="shared" si="101"/>
        <v>1550</v>
      </c>
      <c r="M145" s="312">
        <f>'[4]12. Prostredie pre život'!$K$36</f>
        <v>1550</v>
      </c>
      <c r="N145" s="312">
        <f>'[4]12. Prostredie pre život'!$L$36</f>
        <v>0</v>
      </c>
      <c r="O145" s="336">
        <f>'[4]12. Prostredie pre život'!$M$36</f>
        <v>0</v>
      </c>
      <c r="P145" s="323">
        <f t="shared" si="102"/>
        <v>1076.28</v>
      </c>
      <c r="Q145" s="315">
        <f>'[4]12. Prostredie pre život'!$N$36</f>
        <v>1076.28</v>
      </c>
      <c r="R145" s="315">
        <f>'[4]12. Prostredie pre život'!$O$36</f>
        <v>0</v>
      </c>
      <c r="S145" s="316">
        <f>'[4]12. Prostredie pre život'!$P$36</f>
        <v>0</v>
      </c>
    </row>
    <row r="146" spans="1:19" ht="16.5" x14ac:dyDescent="0.3">
      <c r="A146" s="156"/>
      <c r="B146" s="365" t="s">
        <v>328</v>
      </c>
      <c r="C146" s="358" t="s">
        <v>329</v>
      </c>
      <c r="D146" s="314">
        <f t="shared" si="99"/>
        <v>5000</v>
      </c>
      <c r="E146" s="312">
        <f>'[4]12. Prostredie pre život'!$E$40</f>
        <v>5000</v>
      </c>
      <c r="F146" s="312">
        <f>'[4]12. Prostredie pre život'!$F$40</f>
        <v>0</v>
      </c>
      <c r="G146" s="313">
        <f>'[4]12. Prostredie pre život'!$G$40</f>
        <v>0</v>
      </c>
      <c r="H146" s="314">
        <f t="shared" si="100"/>
        <v>7085</v>
      </c>
      <c r="I146" s="312">
        <f>'[4]12. Prostredie pre život'!$H$40</f>
        <v>7085</v>
      </c>
      <c r="J146" s="312">
        <f>'[4]12. Prostredie pre život'!$I$40</f>
        <v>0</v>
      </c>
      <c r="K146" s="313">
        <f>'[4]12. Prostredie pre život'!$J$40</f>
        <v>0</v>
      </c>
      <c r="L146" s="314">
        <f t="shared" si="101"/>
        <v>7900</v>
      </c>
      <c r="M146" s="312">
        <f>'[4]12. Prostredie pre život'!$K$40</f>
        <v>7900</v>
      </c>
      <c r="N146" s="312">
        <f>'[4]12. Prostredie pre život'!$L$40</f>
        <v>0</v>
      </c>
      <c r="O146" s="336">
        <f>'[4]12. Prostredie pre život'!$M$40</f>
        <v>0</v>
      </c>
      <c r="P146" s="323">
        <f t="shared" si="102"/>
        <v>3100.2</v>
      </c>
      <c r="Q146" s="315">
        <f>'[4]12. Prostredie pre život'!$N$40</f>
        <v>3100.2</v>
      </c>
      <c r="R146" s="315">
        <f>'[4]12. Prostredie pre život'!$O$40</f>
        <v>0</v>
      </c>
      <c r="S146" s="316">
        <f>'[4]12. Prostredie pre život'!$P$40</f>
        <v>0</v>
      </c>
    </row>
    <row r="147" spans="1:19" ht="16.5" x14ac:dyDescent="0.3">
      <c r="A147" s="159"/>
      <c r="B147" s="377" t="s">
        <v>330</v>
      </c>
      <c r="C147" s="358" t="s">
        <v>331</v>
      </c>
      <c r="D147" s="314">
        <f t="shared" si="99"/>
        <v>14040</v>
      </c>
      <c r="E147" s="312">
        <f>'[4]12. Prostredie pre život'!$E$43</f>
        <v>5054</v>
      </c>
      <c r="F147" s="312">
        <f>'[4]12. Prostredie pre život'!$F$43</f>
        <v>8986</v>
      </c>
      <c r="G147" s="313">
        <f>'[4]12. Prostredie pre život'!$G$43</f>
        <v>0</v>
      </c>
      <c r="H147" s="314">
        <f t="shared" si="100"/>
        <v>29370.48</v>
      </c>
      <c r="I147" s="312">
        <f>'[4]12. Prostredie pre život'!$H$43</f>
        <v>6719.5999999999995</v>
      </c>
      <c r="J147" s="312">
        <f>'[4]12. Prostredie pre život'!$I$43</f>
        <v>22650.880000000001</v>
      </c>
      <c r="K147" s="313">
        <f>'[4]12. Prostredie pre život'!$J$43</f>
        <v>0</v>
      </c>
      <c r="L147" s="314">
        <f t="shared" si="101"/>
        <v>101539</v>
      </c>
      <c r="M147" s="312">
        <f>'[4]12. Prostredie pre život'!$K$43</f>
        <v>8860</v>
      </c>
      <c r="N147" s="312">
        <f>'[4]12. Prostredie pre život'!$L$43</f>
        <v>92679</v>
      </c>
      <c r="O147" s="336">
        <f>'[4]12. Prostredie pre život'!$M$43</f>
        <v>0</v>
      </c>
      <c r="P147" s="323">
        <f t="shared" si="102"/>
        <v>24479.469999999998</v>
      </c>
      <c r="Q147" s="315">
        <f>'[4]12. Prostredie pre život'!$N$43</f>
        <v>8122.5999999999995</v>
      </c>
      <c r="R147" s="315">
        <f>'[4]12. Prostredie pre život'!$O$43</f>
        <v>16356.869999999999</v>
      </c>
      <c r="S147" s="316">
        <f>'[4]12. Prostredie pre život'!$P$43</f>
        <v>0</v>
      </c>
    </row>
    <row r="148" spans="1:19" ht="16.5" x14ac:dyDescent="0.3">
      <c r="A148" s="159"/>
      <c r="B148" s="377" t="s">
        <v>332</v>
      </c>
      <c r="C148" s="358" t="s">
        <v>333</v>
      </c>
      <c r="D148" s="314">
        <f t="shared" si="99"/>
        <v>74</v>
      </c>
      <c r="E148" s="312">
        <f>'[4]12. Prostredie pre život'!$E$53</f>
        <v>74</v>
      </c>
      <c r="F148" s="312">
        <f>'[4]12. Prostredie pre život'!$F$53</f>
        <v>0</v>
      </c>
      <c r="G148" s="313">
        <f>'[4]12. Prostredie pre život'!$G$53</f>
        <v>0</v>
      </c>
      <c r="H148" s="314">
        <f t="shared" si="100"/>
        <v>596.64</v>
      </c>
      <c r="I148" s="312">
        <f>'[4]12. Prostredie pre život'!$H$53</f>
        <v>596.64</v>
      </c>
      <c r="J148" s="312">
        <f>'[4]12. Prostredie pre život'!$I$53</f>
        <v>0</v>
      </c>
      <c r="K148" s="313">
        <f>'[4]12. Prostredie pre život'!$J$53</f>
        <v>0</v>
      </c>
      <c r="L148" s="314">
        <f t="shared" si="101"/>
        <v>600</v>
      </c>
      <c r="M148" s="312">
        <f>'[4]12. Prostredie pre život'!$K$53</f>
        <v>600</v>
      </c>
      <c r="N148" s="312">
        <f>'[4]12. Prostredie pre život'!$L$53</f>
        <v>0</v>
      </c>
      <c r="O148" s="336">
        <f>'[4]12. Prostredie pre život'!$M$53</f>
        <v>0</v>
      </c>
      <c r="P148" s="323">
        <f t="shared" si="102"/>
        <v>507.26</v>
      </c>
      <c r="Q148" s="315">
        <f>'[4]12. Prostredie pre život'!$N$53</f>
        <v>507.26</v>
      </c>
      <c r="R148" s="315">
        <f>'[4]12. Prostredie pre život'!$O$53</f>
        <v>0</v>
      </c>
      <c r="S148" s="316">
        <f>'[4]12. Prostredie pre život'!$P$53</f>
        <v>0</v>
      </c>
    </row>
    <row r="149" spans="1:19" ht="16.5" x14ac:dyDescent="0.3">
      <c r="A149" s="159"/>
      <c r="B149" s="377" t="s">
        <v>334</v>
      </c>
      <c r="C149" s="358" t="s">
        <v>335</v>
      </c>
      <c r="D149" s="314">
        <f t="shared" si="99"/>
        <v>20477</v>
      </c>
      <c r="E149" s="312">
        <f>'[4]12. Prostredie pre život'!$E$55</f>
        <v>20477</v>
      </c>
      <c r="F149" s="312">
        <f>'[4]12. Prostredie pre život'!$F$55</f>
        <v>0</v>
      </c>
      <c r="G149" s="313">
        <f>'[4]12. Prostredie pre život'!$G$55</f>
        <v>0</v>
      </c>
      <c r="H149" s="314">
        <f t="shared" si="100"/>
        <v>26178.04</v>
      </c>
      <c r="I149" s="312">
        <f>'[4]12. Prostredie pre život'!$H$55</f>
        <v>26178.04</v>
      </c>
      <c r="J149" s="312">
        <f>'[4]12. Prostredie pre život'!$I$55</f>
        <v>0</v>
      </c>
      <c r="K149" s="313">
        <f>'[4]12. Prostredie pre život'!$J$55</f>
        <v>0</v>
      </c>
      <c r="L149" s="314">
        <f t="shared" si="101"/>
        <v>26200</v>
      </c>
      <c r="M149" s="312">
        <f>'[4]12. Prostredie pre život'!$K$55</f>
        <v>26200</v>
      </c>
      <c r="N149" s="312">
        <f>'[4]12. Prostredie pre život'!$L$55</f>
        <v>0</v>
      </c>
      <c r="O149" s="336">
        <f>'[4]12. Prostredie pre život'!$M$55</f>
        <v>0</v>
      </c>
      <c r="P149" s="323">
        <f t="shared" si="102"/>
        <v>19554.25</v>
      </c>
      <c r="Q149" s="315">
        <f>'[4]12. Prostredie pre život'!$N$55</f>
        <v>19554.25</v>
      </c>
      <c r="R149" s="315">
        <f>'[4]12. Prostredie pre život'!$O$55</f>
        <v>0</v>
      </c>
      <c r="S149" s="316">
        <f>'[4]12. Prostredie pre život'!$P$55</f>
        <v>0</v>
      </c>
    </row>
    <row r="150" spans="1:19" ht="16.5" x14ac:dyDescent="0.3">
      <c r="A150" s="159"/>
      <c r="B150" s="378" t="s">
        <v>336</v>
      </c>
      <c r="C150" s="379" t="s">
        <v>337</v>
      </c>
      <c r="D150" s="319">
        <f t="shared" si="99"/>
        <v>26759.51</v>
      </c>
      <c r="E150" s="317">
        <f>'[4]12. Prostredie pre život'!$E$59</f>
        <v>26759.51</v>
      </c>
      <c r="F150" s="317">
        <f>'[4]12. Prostredie pre život'!$F$59</f>
        <v>0</v>
      </c>
      <c r="G150" s="318">
        <f>'[4]12. Prostredie pre život'!$G$59</f>
        <v>0</v>
      </c>
      <c r="H150" s="319">
        <f t="shared" si="100"/>
        <v>11873.019999999999</v>
      </c>
      <c r="I150" s="317">
        <f>'[4]12. Prostredie pre život'!$H$59</f>
        <v>11873.019999999999</v>
      </c>
      <c r="J150" s="317">
        <f>'[4]12. Prostredie pre život'!$I$59</f>
        <v>0</v>
      </c>
      <c r="K150" s="318">
        <f>'[4]12. Prostredie pre život'!$J$59</f>
        <v>0</v>
      </c>
      <c r="L150" s="319">
        <f t="shared" si="101"/>
        <v>23670</v>
      </c>
      <c r="M150" s="317">
        <f>'[4]12. Prostredie pre život'!$K$59</f>
        <v>15670</v>
      </c>
      <c r="N150" s="317">
        <f>'[4]12. Prostredie pre život'!$L$59</f>
        <v>8000</v>
      </c>
      <c r="O150" s="338">
        <f>'[4]12. Prostredie pre život'!$M$59</f>
        <v>0</v>
      </c>
      <c r="P150" s="323">
        <f t="shared" si="102"/>
        <v>23527.53</v>
      </c>
      <c r="Q150" s="315">
        <f>'[4]12. Prostredie pre život'!$N$59</f>
        <v>15527.53</v>
      </c>
      <c r="R150" s="315">
        <f>'[4]12. Prostredie pre život'!$O$59</f>
        <v>8000</v>
      </c>
      <c r="S150" s="316">
        <f>'[4]12. Prostredie pre život'!$P$59</f>
        <v>0</v>
      </c>
    </row>
    <row r="151" spans="1:19" ht="16.5" thickBot="1" x14ac:dyDescent="0.3">
      <c r="A151" s="159"/>
      <c r="B151" s="380" t="s">
        <v>338</v>
      </c>
      <c r="C151" s="355" t="s">
        <v>438</v>
      </c>
      <c r="D151" s="319">
        <f t="shared" si="99"/>
        <v>0</v>
      </c>
      <c r="E151" s="317">
        <f>'[4]12. Prostredie pre život'!$E$79</f>
        <v>0</v>
      </c>
      <c r="F151" s="317">
        <f>'[4]12. Prostredie pre život'!$F$79</f>
        <v>0</v>
      </c>
      <c r="G151" s="318">
        <f>'[4]12. Prostredie pre život'!$G$79</f>
        <v>0</v>
      </c>
      <c r="H151" s="319">
        <f t="shared" si="100"/>
        <v>0</v>
      </c>
      <c r="I151" s="317">
        <f>'[4]12. Prostredie pre život'!$H$79</f>
        <v>0</v>
      </c>
      <c r="J151" s="317">
        <f>'[4]12. Prostredie pre život'!$I$79</f>
        <v>0</v>
      </c>
      <c r="K151" s="318">
        <f>'[4]12. Prostredie pre život'!$J$79</f>
        <v>0</v>
      </c>
      <c r="L151" s="319">
        <f t="shared" si="101"/>
        <v>5426</v>
      </c>
      <c r="M151" s="317">
        <f>'[4]12. Prostredie pre život'!$K$79</f>
        <v>0</v>
      </c>
      <c r="N151" s="317">
        <f>'[4]12. Prostredie pre život'!$L$79</f>
        <v>5426</v>
      </c>
      <c r="O151" s="338">
        <f>'[4]12. Prostredie pre život'!$M$79</f>
        <v>0</v>
      </c>
      <c r="P151" s="732">
        <f t="shared" si="102"/>
        <v>5426</v>
      </c>
      <c r="Q151" s="733">
        <f>'[4]12. Prostredie pre život'!$N$79</f>
        <v>0</v>
      </c>
      <c r="R151" s="733">
        <f>'[4]12. Prostredie pre život'!$O$79</f>
        <v>5426</v>
      </c>
      <c r="S151" s="734">
        <f>'[4]12. Prostredie pre život'!$P$79</f>
        <v>0</v>
      </c>
    </row>
    <row r="152" spans="1:19" s="158" customFormat="1" ht="15.75" x14ac:dyDescent="0.25">
      <c r="A152" s="160"/>
      <c r="B152" s="381" t="s">
        <v>340</v>
      </c>
      <c r="C152" s="753" t="s">
        <v>341</v>
      </c>
      <c r="D152" s="735">
        <f t="shared" ref="D152:K152" si="103">D153+D157+D162+D167+D171+D172+D173+D175+D176</f>
        <v>643235.28</v>
      </c>
      <c r="E152" s="736">
        <f t="shared" si="103"/>
        <v>580743.28</v>
      </c>
      <c r="F152" s="736">
        <f t="shared" si="103"/>
        <v>62492</v>
      </c>
      <c r="G152" s="737">
        <f t="shared" si="103"/>
        <v>0</v>
      </c>
      <c r="H152" s="735">
        <f t="shared" si="103"/>
        <v>1968079.6199999996</v>
      </c>
      <c r="I152" s="736">
        <f t="shared" si="103"/>
        <v>578119.87</v>
      </c>
      <c r="J152" s="736">
        <f t="shared" si="103"/>
        <v>1389959.75</v>
      </c>
      <c r="K152" s="737">
        <f t="shared" si="103"/>
        <v>0</v>
      </c>
      <c r="L152" s="735">
        <f>L153+L157+L162+L167+L171+L172+L173+L175+L176</f>
        <v>2278878</v>
      </c>
      <c r="M152" s="736">
        <f>M153+M157+M162+M167+M171+M172+M173+M175+M176</f>
        <v>641801</v>
      </c>
      <c r="N152" s="736">
        <f t="shared" ref="N152:S152" si="104">N153+N157+N162+N167+N171+N172+N173+N175+N176</f>
        <v>1637077</v>
      </c>
      <c r="O152" s="737">
        <f t="shared" si="104"/>
        <v>0</v>
      </c>
      <c r="P152" s="760">
        <f t="shared" si="104"/>
        <v>2050197.2899999998</v>
      </c>
      <c r="Q152" s="736">
        <f t="shared" si="104"/>
        <v>585092.99</v>
      </c>
      <c r="R152" s="736">
        <f t="shared" si="104"/>
        <v>1465104.2999999998</v>
      </c>
      <c r="S152" s="737">
        <f t="shared" si="104"/>
        <v>0</v>
      </c>
    </row>
    <row r="153" spans="1:19" ht="15.75" x14ac:dyDescent="0.25">
      <c r="A153" s="159"/>
      <c r="B153" s="365" t="s">
        <v>342</v>
      </c>
      <c r="C153" s="754" t="s">
        <v>343</v>
      </c>
      <c r="D153" s="323">
        <f t="shared" ref="D153:K153" si="105">SUM(D154:D156)</f>
        <v>926</v>
      </c>
      <c r="E153" s="315">
        <f t="shared" si="105"/>
        <v>926</v>
      </c>
      <c r="F153" s="315">
        <f t="shared" si="105"/>
        <v>0</v>
      </c>
      <c r="G153" s="316">
        <f t="shared" si="105"/>
        <v>0</v>
      </c>
      <c r="H153" s="323">
        <f t="shared" si="105"/>
        <v>0</v>
      </c>
      <c r="I153" s="315">
        <f t="shared" si="105"/>
        <v>0</v>
      </c>
      <c r="J153" s="315">
        <f t="shared" si="105"/>
        <v>0</v>
      </c>
      <c r="K153" s="316">
        <f t="shared" si="105"/>
        <v>0</v>
      </c>
      <c r="L153" s="323">
        <f t="shared" ref="L153:O153" si="106">SUM(L154:L156)</f>
        <v>500</v>
      </c>
      <c r="M153" s="315">
        <f t="shared" si="106"/>
        <v>500</v>
      </c>
      <c r="N153" s="315">
        <f t="shared" si="106"/>
        <v>0</v>
      </c>
      <c r="O153" s="316">
        <f t="shared" si="106"/>
        <v>0</v>
      </c>
      <c r="P153" s="343">
        <f>SUM(P154:P156)</f>
        <v>0</v>
      </c>
      <c r="Q153" s="315">
        <f>SUM(Q154:Q156)</f>
        <v>0</v>
      </c>
      <c r="R153" s="315">
        <f>SUM(R154:R156)</f>
        <v>0</v>
      </c>
      <c r="S153" s="316">
        <f>SUM(S154:S156)</f>
        <v>0</v>
      </c>
    </row>
    <row r="154" spans="1:19" ht="15.75" x14ac:dyDescent="0.25">
      <c r="A154" s="159"/>
      <c r="B154" s="351">
        <v>1</v>
      </c>
      <c r="C154" s="754" t="s">
        <v>344</v>
      </c>
      <c r="D154" s="323">
        <f>SUM(E154:G154)</f>
        <v>0</v>
      </c>
      <c r="E154" s="315">
        <f>'[4]13. Sociálna starostlivosť'!$E$5</f>
        <v>0</v>
      </c>
      <c r="F154" s="315">
        <f>'[4]13. Sociálna starostlivosť'!$F$5</f>
        <v>0</v>
      </c>
      <c r="G154" s="316">
        <f>'[4]13. Sociálna starostlivosť'!$G$5</f>
        <v>0</v>
      </c>
      <c r="H154" s="323">
        <f>SUM(I154:K154)</f>
        <v>0</v>
      </c>
      <c r="I154" s="315">
        <f>'[4]13. Sociálna starostlivosť'!$H$5</f>
        <v>0</v>
      </c>
      <c r="J154" s="315">
        <f>'[4]13. Sociálna starostlivosť'!$I$5</f>
        <v>0</v>
      </c>
      <c r="K154" s="316">
        <f>'[4]13. Sociálna starostlivosť'!$J$5</f>
        <v>0</v>
      </c>
      <c r="L154" s="323">
        <f>SUM(M154:O154)</f>
        <v>0</v>
      </c>
      <c r="M154" s="315">
        <f>'[4]13. Sociálna starostlivosť'!$K$5</f>
        <v>0</v>
      </c>
      <c r="N154" s="315">
        <f>'[4]13. Sociálna starostlivosť'!$L$5</f>
        <v>0</v>
      </c>
      <c r="O154" s="316">
        <f>'[4]13. Sociálna starostlivosť'!$M$5</f>
        <v>0</v>
      </c>
      <c r="P154" s="343">
        <f>SUM(Q154:S154)</f>
        <v>0</v>
      </c>
      <c r="Q154" s="315">
        <f>'[4]13. Sociálna starostlivosť'!$N$5</f>
        <v>0</v>
      </c>
      <c r="R154" s="315">
        <f>'[4]13. Sociálna starostlivosť'!$O$5</f>
        <v>0</v>
      </c>
      <c r="S154" s="316">
        <f>'[4]13. Sociálna starostlivosť'!$P$5</f>
        <v>0</v>
      </c>
    </row>
    <row r="155" spans="1:19" ht="15.75" x14ac:dyDescent="0.25">
      <c r="A155" s="159"/>
      <c r="B155" s="351">
        <v>2</v>
      </c>
      <c r="C155" s="754" t="s">
        <v>345</v>
      </c>
      <c r="D155" s="323">
        <f>SUM(E155:G155)</f>
        <v>0</v>
      </c>
      <c r="E155" s="315">
        <f>'[4]13. Sociálna starostlivosť'!$E$7</f>
        <v>0</v>
      </c>
      <c r="F155" s="315">
        <f>'[4]13. Sociálna starostlivosť'!$F$7</f>
        <v>0</v>
      </c>
      <c r="G155" s="316">
        <f>'[4]13. Sociálna starostlivosť'!$G$7</f>
        <v>0</v>
      </c>
      <c r="H155" s="323">
        <f>SUM(I155:K155)</f>
        <v>0</v>
      </c>
      <c r="I155" s="315">
        <f>'[4]13. Sociálna starostlivosť'!$H$7</f>
        <v>0</v>
      </c>
      <c r="J155" s="315">
        <f>'[4]13. Sociálna starostlivosť'!$I$7</f>
        <v>0</v>
      </c>
      <c r="K155" s="316">
        <f>'[4]13. Sociálna starostlivosť'!$J$7</f>
        <v>0</v>
      </c>
      <c r="L155" s="323">
        <f>SUM(M155:O155)</f>
        <v>0</v>
      </c>
      <c r="M155" s="315">
        <f>'[4]13. Sociálna starostlivosť'!$K$7</f>
        <v>0</v>
      </c>
      <c r="N155" s="315">
        <f>'[4]13. Sociálna starostlivosť'!$L$7</f>
        <v>0</v>
      </c>
      <c r="O155" s="316">
        <f>'[4]13. Sociálna starostlivosť'!$M$7</f>
        <v>0</v>
      </c>
      <c r="P155" s="343">
        <f>SUM(Q155:S155)</f>
        <v>0</v>
      </c>
      <c r="Q155" s="315">
        <f>'[4]13. Sociálna starostlivosť'!$N$7</f>
        <v>0</v>
      </c>
      <c r="R155" s="315">
        <f>'[4]13. Sociálna starostlivosť'!$O$7</f>
        <v>0</v>
      </c>
      <c r="S155" s="316">
        <f>'[4]13. Sociálna starostlivosť'!$P$7</f>
        <v>0</v>
      </c>
    </row>
    <row r="156" spans="1:19" ht="15.75" x14ac:dyDescent="0.25">
      <c r="A156" s="159"/>
      <c r="B156" s="351">
        <v>3</v>
      </c>
      <c r="C156" s="754" t="s">
        <v>346</v>
      </c>
      <c r="D156" s="323">
        <f>SUM(E156:G156)</f>
        <v>926</v>
      </c>
      <c r="E156" s="315">
        <f>'[4]13. Sociálna starostlivosť'!$E$8</f>
        <v>926</v>
      </c>
      <c r="F156" s="315">
        <f>'[4]13. Sociálna starostlivosť'!$F$8</f>
        <v>0</v>
      </c>
      <c r="G156" s="316">
        <f>'[4]13. Sociálna starostlivosť'!$G$8</f>
        <v>0</v>
      </c>
      <c r="H156" s="323">
        <f>SUM(I156:K156)</f>
        <v>0</v>
      </c>
      <c r="I156" s="315">
        <f>'[4]13. Sociálna starostlivosť'!$H$8</f>
        <v>0</v>
      </c>
      <c r="J156" s="315">
        <f>'[4]13. Sociálna starostlivosť'!$I$8</f>
        <v>0</v>
      </c>
      <c r="K156" s="316">
        <f>'[4]13. Sociálna starostlivosť'!$J$8</f>
        <v>0</v>
      </c>
      <c r="L156" s="323">
        <f>SUM(M156:O156)</f>
        <v>500</v>
      </c>
      <c r="M156" s="315">
        <f>'[4]13. Sociálna starostlivosť'!$K$8</f>
        <v>500</v>
      </c>
      <c r="N156" s="315">
        <f>'[4]13. Sociálna starostlivosť'!$L$8</f>
        <v>0</v>
      </c>
      <c r="O156" s="316">
        <f>'[4]13. Sociálna starostlivosť'!$M$8</f>
        <v>0</v>
      </c>
      <c r="P156" s="343">
        <f>SUM(Q156:S156)</f>
        <v>0</v>
      </c>
      <c r="Q156" s="315">
        <f>'[4]13. Sociálna starostlivosť'!$N$8</f>
        <v>0</v>
      </c>
      <c r="R156" s="315">
        <f>'[4]13. Sociálna starostlivosť'!$O$8</f>
        <v>0</v>
      </c>
      <c r="S156" s="316">
        <f>'[4]13. Sociálna starostlivosť'!$P$8</f>
        <v>0</v>
      </c>
    </row>
    <row r="157" spans="1:19" ht="15.75" x14ac:dyDescent="0.25">
      <c r="A157" s="160"/>
      <c r="B157" s="365" t="s">
        <v>347</v>
      </c>
      <c r="C157" s="754" t="s">
        <v>348</v>
      </c>
      <c r="D157" s="323">
        <f t="shared" ref="D157:K157" si="107">SUM(D158:D161)</f>
        <v>6488</v>
      </c>
      <c r="E157" s="315">
        <f t="shared" si="107"/>
        <v>6488</v>
      </c>
      <c r="F157" s="315">
        <f t="shared" si="107"/>
        <v>0</v>
      </c>
      <c r="G157" s="316">
        <f t="shared" si="107"/>
        <v>0</v>
      </c>
      <c r="H157" s="323">
        <f t="shared" si="107"/>
        <v>8207.16</v>
      </c>
      <c r="I157" s="315">
        <f t="shared" si="107"/>
        <v>8207.16</v>
      </c>
      <c r="J157" s="315">
        <f t="shared" si="107"/>
        <v>0</v>
      </c>
      <c r="K157" s="316">
        <f t="shared" si="107"/>
        <v>0</v>
      </c>
      <c r="L157" s="323">
        <f t="shared" ref="L157:O157" si="108">SUM(L158:L161)</f>
        <v>25032</v>
      </c>
      <c r="M157" s="315">
        <f t="shared" si="108"/>
        <v>8639</v>
      </c>
      <c r="N157" s="315">
        <f t="shared" si="108"/>
        <v>16393</v>
      </c>
      <c r="O157" s="316">
        <f t="shared" si="108"/>
        <v>0</v>
      </c>
      <c r="P157" s="343">
        <f>SUM(P158:P161)</f>
        <v>23733.56</v>
      </c>
      <c r="Q157" s="315">
        <f>SUM(Q158:Q161)</f>
        <v>7752.56</v>
      </c>
      <c r="R157" s="315">
        <f>SUM(R158:R161)</f>
        <v>15981</v>
      </c>
      <c r="S157" s="316">
        <f>SUM(S158:S161)</f>
        <v>0</v>
      </c>
    </row>
    <row r="158" spans="1:19" ht="15.75" x14ac:dyDescent="0.25">
      <c r="A158" s="160"/>
      <c r="B158" s="351">
        <v>1</v>
      </c>
      <c r="C158" s="754" t="s">
        <v>349</v>
      </c>
      <c r="D158" s="323">
        <f>SUM(E158:G158)</f>
        <v>0</v>
      </c>
      <c r="E158" s="315">
        <f>'[4]13. Sociálna starostlivosť'!$E$11</f>
        <v>0</v>
      </c>
      <c r="F158" s="315">
        <f>'[4]13. Sociálna starostlivosť'!$F$11</f>
        <v>0</v>
      </c>
      <c r="G158" s="316">
        <f>'[4]13. Sociálna starostlivosť'!$G$11</f>
        <v>0</v>
      </c>
      <c r="H158" s="323">
        <f>SUM(I158:K158)</f>
        <v>0</v>
      </c>
      <c r="I158" s="315">
        <f>'[4]13. Sociálna starostlivosť'!$H$11</f>
        <v>0</v>
      </c>
      <c r="J158" s="315">
        <f>'[4]13. Sociálna starostlivosť'!$I$11</f>
        <v>0</v>
      </c>
      <c r="K158" s="316">
        <f>'[4]13. Sociálna starostlivosť'!$J$11</f>
        <v>0</v>
      </c>
      <c r="L158" s="323">
        <f>SUM(M158:O158)</f>
        <v>16393</v>
      </c>
      <c r="M158" s="315">
        <f>'[4]13. Sociálna starostlivosť'!$K$11</f>
        <v>0</v>
      </c>
      <c r="N158" s="315">
        <f>'[4]13. Sociálna starostlivosť'!$L$11</f>
        <v>16393</v>
      </c>
      <c r="O158" s="316">
        <f>'[4]13. Sociálna starostlivosť'!$M$11</f>
        <v>0</v>
      </c>
      <c r="P158" s="343">
        <f>SUM(Q158:S158)</f>
        <v>15981</v>
      </c>
      <c r="Q158" s="315">
        <f>'[4]13. Sociálna starostlivosť'!$N$11</f>
        <v>0</v>
      </c>
      <c r="R158" s="315">
        <f>'[4]13. Sociálna starostlivosť'!$O$11</f>
        <v>15981</v>
      </c>
      <c r="S158" s="316">
        <f>'[4]13. Sociálna starostlivosť'!$P$11</f>
        <v>0</v>
      </c>
    </row>
    <row r="159" spans="1:19" ht="15.75" x14ac:dyDescent="0.25">
      <c r="A159" s="160"/>
      <c r="B159" s="351">
        <v>2</v>
      </c>
      <c r="C159" s="754" t="s">
        <v>350</v>
      </c>
      <c r="D159" s="323">
        <f>SUM(E159:G159)</f>
        <v>0</v>
      </c>
      <c r="E159" s="315">
        <f>'[4]13. Sociálna starostlivosť'!$E$17</f>
        <v>0</v>
      </c>
      <c r="F159" s="315">
        <f>'[4]13. Sociálna starostlivosť'!$F$17</f>
        <v>0</v>
      </c>
      <c r="G159" s="316">
        <f>'[4]13. Sociálna starostlivosť'!$G$17</f>
        <v>0</v>
      </c>
      <c r="H159" s="323">
        <f>SUM(I159:K159)</f>
        <v>0</v>
      </c>
      <c r="I159" s="315">
        <f>'[4]13. Sociálna starostlivosť'!$H$17</f>
        <v>0</v>
      </c>
      <c r="J159" s="315">
        <f>'[4]13. Sociálna starostlivosť'!$I$17</f>
        <v>0</v>
      </c>
      <c r="K159" s="316">
        <f>'[4]13. Sociálna starostlivosť'!$J$17</f>
        <v>0</v>
      </c>
      <c r="L159" s="323">
        <f>SUM(M159:O159)</f>
        <v>0</v>
      </c>
      <c r="M159" s="315">
        <f>'[4]13. Sociálna starostlivosť'!$K$17</f>
        <v>0</v>
      </c>
      <c r="N159" s="315">
        <f>'[4]13. Sociálna starostlivosť'!$L$17</f>
        <v>0</v>
      </c>
      <c r="O159" s="316">
        <f>'[4]13. Sociálna starostlivosť'!$M$17</f>
        <v>0</v>
      </c>
      <c r="P159" s="343">
        <f>SUM(Q159:S159)</f>
        <v>0</v>
      </c>
      <c r="Q159" s="315">
        <f>'[4]13. Sociálna starostlivosť'!$N$17</f>
        <v>0</v>
      </c>
      <c r="R159" s="315">
        <f>'[4]13. Sociálna starostlivosť'!$O$17</f>
        <v>0</v>
      </c>
      <c r="S159" s="316">
        <f>'[4]13. Sociálna starostlivosť'!$P$17</f>
        <v>0</v>
      </c>
    </row>
    <row r="160" spans="1:19" ht="15.75" x14ac:dyDescent="0.25">
      <c r="A160" s="160"/>
      <c r="B160" s="351">
        <v>3</v>
      </c>
      <c r="C160" s="754" t="s">
        <v>351</v>
      </c>
      <c r="D160" s="323">
        <f>SUM(E160:G160)</f>
        <v>6488</v>
      </c>
      <c r="E160" s="315">
        <f>'[4]13. Sociálna starostlivosť'!$E$19</f>
        <v>6488</v>
      </c>
      <c r="F160" s="315">
        <f>'[4]13. Sociálna starostlivosť'!$F$19</f>
        <v>0</v>
      </c>
      <c r="G160" s="316">
        <f>'[4]13. Sociálna starostlivosť'!$G$19</f>
        <v>0</v>
      </c>
      <c r="H160" s="323">
        <f>SUM(I160:K160)</f>
        <v>8207.16</v>
      </c>
      <c r="I160" s="315">
        <f>'[4]13. Sociálna starostlivosť'!$H$19</f>
        <v>8207.16</v>
      </c>
      <c r="J160" s="315">
        <f>'[4]13. Sociálna starostlivosť'!$I$19</f>
        <v>0</v>
      </c>
      <c r="K160" s="316">
        <f>'[4]13. Sociálna starostlivosť'!$J$19</f>
        <v>0</v>
      </c>
      <c r="L160" s="323">
        <f>SUM(M160:O160)</f>
        <v>8639</v>
      </c>
      <c r="M160" s="315">
        <f>'[4]13. Sociálna starostlivosť'!$K$19</f>
        <v>8639</v>
      </c>
      <c r="N160" s="315">
        <f>'[4]13. Sociálna starostlivosť'!$L$19</f>
        <v>0</v>
      </c>
      <c r="O160" s="316">
        <f>'[4]13. Sociálna starostlivosť'!$M$19</f>
        <v>0</v>
      </c>
      <c r="P160" s="343">
        <f>SUM(Q160:S160)</f>
        <v>7752.56</v>
      </c>
      <c r="Q160" s="315">
        <f>'[4]13. Sociálna starostlivosť'!$N$19</f>
        <v>7752.56</v>
      </c>
      <c r="R160" s="315">
        <f>'[4]13. Sociálna starostlivosť'!$O$19</f>
        <v>0</v>
      </c>
      <c r="S160" s="316">
        <f>'[4]13. Sociálna starostlivosť'!$P$19</f>
        <v>0</v>
      </c>
    </row>
    <row r="161" spans="1:19" ht="15.75" x14ac:dyDescent="0.25">
      <c r="A161" s="160"/>
      <c r="B161" s="351">
        <v>4</v>
      </c>
      <c r="C161" s="754" t="s">
        <v>352</v>
      </c>
      <c r="D161" s="323">
        <f>SUM(E161:G161)</f>
        <v>0</v>
      </c>
      <c r="E161" s="315">
        <f>'[4]13. Sociálna starostlivosť'!$E$21</f>
        <v>0</v>
      </c>
      <c r="F161" s="315">
        <f>'[4]13. Sociálna starostlivosť'!$F$21</f>
        <v>0</v>
      </c>
      <c r="G161" s="316">
        <f>'[4]13. Sociálna starostlivosť'!$G$21</f>
        <v>0</v>
      </c>
      <c r="H161" s="323">
        <f>SUM(I161:K161)</f>
        <v>0</v>
      </c>
      <c r="I161" s="315">
        <f>'[4]13. Sociálna starostlivosť'!$H$21</f>
        <v>0</v>
      </c>
      <c r="J161" s="315">
        <f>'[4]13. Sociálna starostlivosť'!$I$21</f>
        <v>0</v>
      </c>
      <c r="K161" s="316">
        <f>'[4]13. Sociálna starostlivosť'!$J$21</f>
        <v>0</v>
      </c>
      <c r="L161" s="323">
        <f>SUM(M161:O161)</f>
        <v>0</v>
      </c>
      <c r="M161" s="315">
        <f>'[4]13. Sociálna starostlivosť'!$K$21</f>
        <v>0</v>
      </c>
      <c r="N161" s="315">
        <f>'[4]13. Sociálna starostlivosť'!$L$21</f>
        <v>0</v>
      </c>
      <c r="O161" s="316">
        <f>'[4]13. Sociálna starostlivosť'!$M$21</f>
        <v>0</v>
      </c>
      <c r="P161" s="343">
        <f>SUM(Q161:S161)</f>
        <v>0</v>
      </c>
      <c r="Q161" s="315">
        <f>'[4]13. Sociálna starostlivosť'!$N$21</f>
        <v>0</v>
      </c>
      <c r="R161" s="315">
        <f>'[4]13. Sociálna starostlivosť'!$O$21</f>
        <v>0</v>
      </c>
      <c r="S161" s="316">
        <f>'[4]13. Sociálna starostlivosť'!$P$21</f>
        <v>0</v>
      </c>
    </row>
    <row r="162" spans="1:19" ht="15.75" x14ac:dyDescent="0.25">
      <c r="A162" s="155"/>
      <c r="B162" s="365" t="s">
        <v>353</v>
      </c>
      <c r="C162" s="754" t="s">
        <v>354</v>
      </c>
      <c r="D162" s="323">
        <f t="shared" ref="D162:S162" si="109">SUM(D163:D166)</f>
        <v>62492</v>
      </c>
      <c r="E162" s="315">
        <f t="shared" si="109"/>
        <v>0</v>
      </c>
      <c r="F162" s="315">
        <f t="shared" si="109"/>
        <v>62492</v>
      </c>
      <c r="G162" s="316">
        <f t="shared" si="109"/>
        <v>0</v>
      </c>
      <c r="H162" s="323">
        <f t="shared" si="109"/>
        <v>1389959.75</v>
      </c>
      <c r="I162" s="315">
        <f t="shared" si="109"/>
        <v>0</v>
      </c>
      <c r="J162" s="315">
        <f t="shared" si="109"/>
        <v>1389959.75</v>
      </c>
      <c r="K162" s="316">
        <f t="shared" si="109"/>
        <v>0</v>
      </c>
      <c r="L162" s="323">
        <f t="shared" si="109"/>
        <v>1673888</v>
      </c>
      <c r="M162" s="315">
        <f t="shared" si="109"/>
        <v>53204</v>
      </c>
      <c r="N162" s="315">
        <f t="shared" si="109"/>
        <v>1620684</v>
      </c>
      <c r="O162" s="316">
        <f t="shared" si="109"/>
        <v>0</v>
      </c>
      <c r="P162" s="343">
        <f t="shared" si="109"/>
        <v>1451420.2899999998</v>
      </c>
      <c r="Q162" s="315">
        <f t="shared" si="109"/>
        <v>2296.9899999999998</v>
      </c>
      <c r="R162" s="315">
        <f t="shared" si="109"/>
        <v>1449123.2999999998</v>
      </c>
      <c r="S162" s="316">
        <f t="shared" si="109"/>
        <v>0</v>
      </c>
    </row>
    <row r="163" spans="1:19" ht="15.75" x14ac:dyDescent="0.25">
      <c r="A163" s="156"/>
      <c r="B163" s="351">
        <v>1</v>
      </c>
      <c r="C163" s="754" t="s">
        <v>355</v>
      </c>
      <c r="D163" s="323">
        <f>SUM(E163:G163)</f>
        <v>0</v>
      </c>
      <c r="E163" s="315">
        <f>'[4]13. Sociálna starostlivosť'!$E$25</f>
        <v>0</v>
      </c>
      <c r="F163" s="315">
        <f>'[4]13. Sociálna starostlivosť'!$F$25</f>
        <v>0</v>
      </c>
      <c r="G163" s="316">
        <f>'[4]13. Sociálna starostlivosť'!$G$25</f>
        <v>0</v>
      </c>
      <c r="H163" s="323">
        <f>SUM(I163:K163)</f>
        <v>0</v>
      </c>
      <c r="I163" s="315">
        <f>'[4]13. Sociálna starostlivosť'!$H$25</f>
        <v>0</v>
      </c>
      <c r="J163" s="315">
        <f>'[4]13. Sociálna starostlivosť'!$I$25</f>
        <v>0</v>
      </c>
      <c r="K163" s="316">
        <f>'[4]13. Sociálna starostlivosť'!$J$25</f>
        <v>0</v>
      </c>
      <c r="L163" s="323">
        <f>SUM(M163:O163)</f>
        <v>0</v>
      </c>
      <c r="M163" s="315">
        <f>'[4]13. Sociálna starostlivosť'!$K$25</f>
        <v>0</v>
      </c>
      <c r="N163" s="315">
        <f>'[4]13. Sociálna starostlivosť'!$L$25</f>
        <v>0</v>
      </c>
      <c r="O163" s="316">
        <f>'[4]13. Sociálna starostlivosť'!$M$25</f>
        <v>0</v>
      </c>
      <c r="P163" s="343">
        <f>SUM(Q163:S163)</f>
        <v>0</v>
      </c>
      <c r="Q163" s="315">
        <f>'[4]13. Sociálna starostlivosť'!$N$25</f>
        <v>0</v>
      </c>
      <c r="R163" s="315">
        <f>'[4]13. Sociálna starostlivosť'!$O$25</f>
        <v>0</v>
      </c>
      <c r="S163" s="316">
        <f>'[4]13. Sociálna starostlivosť'!$P$25</f>
        <v>0</v>
      </c>
    </row>
    <row r="164" spans="1:19" ht="15.75" x14ac:dyDescent="0.25">
      <c r="A164" s="156"/>
      <c r="B164" s="351">
        <v>2</v>
      </c>
      <c r="C164" s="754" t="s">
        <v>356</v>
      </c>
      <c r="D164" s="323">
        <f>SUM(E164:G164)</f>
        <v>0</v>
      </c>
      <c r="E164" s="315">
        <f>'[4]13. Sociálna starostlivosť'!$E$27</f>
        <v>0</v>
      </c>
      <c r="F164" s="315">
        <f>'[4]13. Sociálna starostlivosť'!$F$27</f>
        <v>0</v>
      </c>
      <c r="G164" s="316">
        <f>'[4]13. Sociálna starostlivosť'!$G$27</f>
        <v>0</v>
      </c>
      <c r="H164" s="323">
        <f>SUM(I164:K164)</f>
        <v>0</v>
      </c>
      <c r="I164" s="315">
        <f>'[4]13. Sociálna starostlivosť'!$H$27</f>
        <v>0</v>
      </c>
      <c r="J164" s="315">
        <f>'[4]13. Sociálna starostlivosť'!$I$27</f>
        <v>0</v>
      </c>
      <c r="K164" s="316">
        <f>'[4]13. Sociálna starostlivosť'!$J$27</f>
        <v>0</v>
      </c>
      <c r="L164" s="323">
        <f>SUM(M164:O164)</f>
        <v>0</v>
      </c>
      <c r="M164" s="315">
        <f>'[4]13. Sociálna starostlivosť'!$K$27</f>
        <v>0</v>
      </c>
      <c r="N164" s="315">
        <f>'[4]13. Sociálna starostlivosť'!$L$27</f>
        <v>0</v>
      </c>
      <c r="O164" s="316">
        <f>'[4]13. Sociálna starostlivosť'!$M$27</f>
        <v>0</v>
      </c>
      <c r="P164" s="343">
        <f>SUM(Q164:S164)</f>
        <v>0</v>
      </c>
      <c r="Q164" s="315">
        <f>'[4]13. Sociálna starostlivosť'!$N$27</f>
        <v>0</v>
      </c>
      <c r="R164" s="315">
        <f>'[4]13. Sociálna starostlivosť'!$O$27</f>
        <v>0</v>
      </c>
      <c r="S164" s="316">
        <f>'[4]13. Sociálna starostlivosť'!$P$27</f>
        <v>0</v>
      </c>
    </row>
    <row r="165" spans="1:19" ht="15.75" x14ac:dyDescent="0.25">
      <c r="A165" s="160"/>
      <c r="B165" s="351">
        <v>3</v>
      </c>
      <c r="C165" s="754" t="s">
        <v>492</v>
      </c>
      <c r="D165" s="323">
        <f>SUM(E165:G165)</f>
        <v>62492</v>
      </c>
      <c r="E165" s="315">
        <f>'[4]13. Sociálna starostlivosť'!$E$29</f>
        <v>0</v>
      </c>
      <c r="F165" s="315">
        <f>'[4]13. Sociálna starostlivosť'!$F$29</f>
        <v>62492</v>
      </c>
      <c r="G165" s="316">
        <f>'[4]13. Sociálna starostlivosť'!$G$29</f>
        <v>0</v>
      </c>
      <c r="H165" s="323">
        <f>SUM(I165:K165)</f>
        <v>1389959.75</v>
      </c>
      <c r="I165" s="315">
        <f>'[4]13. Sociálna starostlivosť'!$H$29</f>
        <v>0</v>
      </c>
      <c r="J165" s="315">
        <f>'[4]13. Sociálna starostlivosť'!$I$29</f>
        <v>1389959.75</v>
      </c>
      <c r="K165" s="316">
        <f>'[4]13. Sociálna starostlivosť'!$J$29</f>
        <v>0</v>
      </c>
      <c r="L165" s="323">
        <f>SUM(M165:O165)</f>
        <v>1673888</v>
      </c>
      <c r="M165" s="315">
        <f>'[4]13. Sociálna starostlivosť'!$K$29</f>
        <v>53204</v>
      </c>
      <c r="N165" s="315">
        <f>'[4]13. Sociálna starostlivosť'!$L$29</f>
        <v>1620684</v>
      </c>
      <c r="O165" s="316">
        <f>'[4]13. Sociálna starostlivosť'!$M$29</f>
        <v>0</v>
      </c>
      <c r="P165" s="343">
        <f>SUM(Q165:S165)</f>
        <v>1451420.2899999998</v>
      </c>
      <c r="Q165" s="315">
        <f>'[4]13. Sociálna starostlivosť'!$N$29</f>
        <v>2296.9899999999998</v>
      </c>
      <c r="R165" s="315">
        <f>'[4]13. Sociálna starostlivosť'!$O$29</f>
        <v>1449123.2999999998</v>
      </c>
      <c r="S165" s="316">
        <f>'[4]13. Sociálna starostlivosť'!$P$29</f>
        <v>0</v>
      </c>
    </row>
    <row r="166" spans="1:19" ht="15.75" x14ac:dyDescent="0.25">
      <c r="A166" s="160"/>
      <c r="B166" s="351">
        <v>4</v>
      </c>
      <c r="C166" s="754" t="s">
        <v>493</v>
      </c>
      <c r="D166" s="323">
        <f>SUM(E166:G166)</f>
        <v>0</v>
      </c>
      <c r="E166" s="315">
        <f>'[4]13. Sociálna starostlivosť'!$E$46</f>
        <v>0</v>
      </c>
      <c r="F166" s="315">
        <f>'[4]13. Sociálna starostlivosť'!$F$46</f>
        <v>0</v>
      </c>
      <c r="G166" s="316">
        <f>'[4]13. Sociálna starostlivosť'!$G$46</f>
        <v>0</v>
      </c>
      <c r="H166" s="323">
        <f>SUM(I166:K166)</f>
        <v>0</v>
      </c>
      <c r="I166" s="315">
        <f>'[4]13. Sociálna starostlivosť'!$H$46</f>
        <v>0</v>
      </c>
      <c r="J166" s="315">
        <f>'[4]13. Sociálna starostlivosť'!$I$46</f>
        <v>0</v>
      </c>
      <c r="K166" s="316">
        <f>'[4]13. Sociálna starostlivosť'!$J$46</f>
        <v>0</v>
      </c>
      <c r="L166" s="323">
        <f>SUM(M166:O166)</f>
        <v>0</v>
      </c>
      <c r="M166" s="315">
        <f>'[4]13. Sociálna starostlivosť'!$K$46</f>
        <v>0</v>
      </c>
      <c r="N166" s="315">
        <f>'[4]13. Sociálna starostlivosť'!$L$46</f>
        <v>0</v>
      </c>
      <c r="O166" s="316">
        <f>'[4]13. Sociálna starostlivosť'!$M$46</f>
        <v>0</v>
      </c>
      <c r="P166" s="343">
        <f>SUM(Q166:S166)</f>
        <v>0</v>
      </c>
      <c r="Q166" s="315">
        <f>'[4]13. Sociálna starostlivosť'!$N$46</f>
        <v>0</v>
      </c>
      <c r="R166" s="315">
        <f>'[4]13. Sociálna starostlivosť'!$O$46</f>
        <v>0</v>
      </c>
      <c r="S166" s="316">
        <f>'[4]13. Sociálna starostlivosť'!$P$46</f>
        <v>0</v>
      </c>
    </row>
    <row r="167" spans="1:19" ht="15.75" x14ac:dyDescent="0.25">
      <c r="A167" s="156"/>
      <c r="B167" s="365" t="s">
        <v>358</v>
      </c>
      <c r="C167" s="754" t="s">
        <v>359</v>
      </c>
      <c r="D167" s="323">
        <f t="shared" ref="D167:K167" si="110">SUM(D168:D170)</f>
        <v>0</v>
      </c>
      <c r="E167" s="315">
        <f t="shared" si="110"/>
        <v>0</v>
      </c>
      <c r="F167" s="315">
        <f t="shared" si="110"/>
        <v>0</v>
      </c>
      <c r="G167" s="316">
        <f t="shared" si="110"/>
        <v>0</v>
      </c>
      <c r="H167" s="323">
        <f t="shared" si="110"/>
        <v>0</v>
      </c>
      <c r="I167" s="315">
        <f t="shared" si="110"/>
        <v>0</v>
      </c>
      <c r="J167" s="315">
        <f t="shared" si="110"/>
        <v>0</v>
      </c>
      <c r="K167" s="316">
        <f t="shared" si="110"/>
        <v>0</v>
      </c>
      <c r="L167" s="323">
        <f t="shared" ref="L167:O167" si="111">SUM(L168:L170)</f>
        <v>0</v>
      </c>
      <c r="M167" s="315">
        <f t="shared" si="111"/>
        <v>0</v>
      </c>
      <c r="N167" s="315">
        <f t="shared" si="111"/>
        <v>0</v>
      </c>
      <c r="O167" s="316">
        <f t="shared" si="111"/>
        <v>0</v>
      </c>
      <c r="P167" s="343">
        <f>SUM(P168:P170)</f>
        <v>0</v>
      </c>
      <c r="Q167" s="315">
        <f>SUM(Q168:Q170)</f>
        <v>0</v>
      </c>
      <c r="R167" s="315">
        <f>SUM(R168:R170)</f>
        <v>0</v>
      </c>
      <c r="S167" s="316">
        <f>SUM(S168:S170)</f>
        <v>0</v>
      </c>
    </row>
    <row r="168" spans="1:19" ht="15.75" x14ac:dyDescent="0.25">
      <c r="A168" s="156"/>
      <c r="B168" s="351">
        <v>1</v>
      </c>
      <c r="C168" s="754" t="s">
        <v>360</v>
      </c>
      <c r="D168" s="323">
        <f>SUM(E168:G168)</f>
        <v>0</v>
      </c>
      <c r="E168" s="315">
        <f>'[4]13. Sociálna starostlivosť'!$E$50</f>
        <v>0</v>
      </c>
      <c r="F168" s="315">
        <f>'[4]13. Sociálna starostlivosť'!$F$50</f>
        <v>0</v>
      </c>
      <c r="G168" s="316">
        <f>'[4]13. Sociálna starostlivosť'!$G$50</f>
        <v>0</v>
      </c>
      <c r="H168" s="323">
        <f>SUM(I168:K168)</f>
        <v>0</v>
      </c>
      <c r="I168" s="315">
        <f>'[4]13. Sociálna starostlivosť'!$H$50</f>
        <v>0</v>
      </c>
      <c r="J168" s="315">
        <f>'[4]13. Sociálna starostlivosť'!$I$50</f>
        <v>0</v>
      </c>
      <c r="K168" s="316">
        <f>'[4]13. Sociálna starostlivosť'!$J$50</f>
        <v>0</v>
      </c>
      <c r="L168" s="323">
        <f>SUM(M168:O168)</f>
        <v>0</v>
      </c>
      <c r="M168" s="315">
        <f>'[4]13. Sociálna starostlivosť'!$K$50</f>
        <v>0</v>
      </c>
      <c r="N168" s="315">
        <f>'[4]13. Sociálna starostlivosť'!$L$50</f>
        <v>0</v>
      </c>
      <c r="O168" s="316">
        <f>'[4]13. Sociálna starostlivosť'!$M$50</f>
        <v>0</v>
      </c>
      <c r="P168" s="343">
        <f>SUM(Q168:S168)</f>
        <v>0</v>
      </c>
      <c r="Q168" s="315">
        <f>'[4]13. Sociálna starostlivosť'!$N$50</f>
        <v>0</v>
      </c>
      <c r="R168" s="315">
        <f>'[4]13. Sociálna starostlivosť'!$O$50</f>
        <v>0</v>
      </c>
      <c r="S168" s="316">
        <f>'[4]13. Sociálna starostlivosť'!$P$50</f>
        <v>0</v>
      </c>
    </row>
    <row r="169" spans="1:19" ht="15.75" x14ac:dyDescent="0.25">
      <c r="A169" s="156"/>
      <c r="B169" s="351">
        <v>2</v>
      </c>
      <c r="C169" s="754" t="s">
        <v>361</v>
      </c>
      <c r="D169" s="323">
        <f>SUM(E169:G169)</f>
        <v>0</v>
      </c>
      <c r="E169" s="315">
        <f>'[4]13. Sociálna starostlivosť'!$E$54</f>
        <v>0</v>
      </c>
      <c r="F169" s="315">
        <f>'[4]13. Sociálna starostlivosť'!$F$54</f>
        <v>0</v>
      </c>
      <c r="G169" s="316">
        <f>'[4]13. Sociálna starostlivosť'!$G$54</f>
        <v>0</v>
      </c>
      <c r="H169" s="323">
        <f>SUM(I169:K169)</f>
        <v>0</v>
      </c>
      <c r="I169" s="315">
        <f>'[4]13. Sociálna starostlivosť'!$H$54</f>
        <v>0</v>
      </c>
      <c r="J169" s="315">
        <f>'[4]13. Sociálna starostlivosť'!$I$54</f>
        <v>0</v>
      </c>
      <c r="K169" s="316">
        <f>'[4]13. Sociálna starostlivosť'!$J$54</f>
        <v>0</v>
      </c>
      <c r="L169" s="323">
        <f>SUM(M169:O169)</f>
        <v>0</v>
      </c>
      <c r="M169" s="315">
        <f>'[4]13. Sociálna starostlivosť'!$K$54</f>
        <v>0</v>
      </c>
      <c r="N169" s="315">
        <f>'[4]13. Sociálna starostlivosť'!$L$54</f>
        <v>0</v>
      </c>
      <c r="O169" s="316">
        <f>'[4]13. Sociálna starostlivosť'!$M$54</f>
        <v>0</v>
      </c>
      <c r="P169" s="343">
        <f>SUM(Q169:S169)</f>
        <v>0</v>
      </c>
      <c r="Q169" s="315">
        <f>'[4]13. Sociálna starostlivosť'!$N$54</f>
        <v>0</v>
      </c>
      <c r="R169" s="315">
        <f>'[4]13. Sociálna starostlivosť'!$O$54</f>
        <v>0</v>
      </c>
      <c r="S169" s="316">
        <f>'[4]13. Sociálna starostlivosť'!$P$54</f>
        <v>0</v>
      </c>
    </row>
    <row r="170" spans="1:19" ht="15.75" x14ac:dyDescent="0.25">
      <c r="A170" s="156"/>
      <c r="B170" s="351">
        <v>3</v>
      </c>
      <c r="C170" s="754" t="s">
        <v>362</v>
      </c>
      <c r="D170" s="323">
        <f>SUM(E170:G170)</f>
        <v>0</v>
      </c>
      <c r="E170" s="315">
        <f>'[4]13. Sociálna starostlivosť'!$E$56</f>
        <v>0</v>
      </c>
      <c r="F170" s="315">
        <f>'[4]13. Sociálna starostlivosť'!$F$56</f>
        <v>0</v>
      </c>
      <c r="G170" s="316">
        <f>'[4]13. Sociálna starostlivosť'!$G$56</f>
        <v>0</v>
      </c>
      <c r="H170" s="323">
        <f>SUM(I170:K170)</f>
        <v>0</v>
      </c>
      <c r="I170" s="315">
        <f>'[4]13. Sociálna starostlivosť'!$H$56</f>
        <v>0</v>
      </c>
      <c r="J170" s="315">
        <f>'[4]13. Sociálna starostlivosť'!$I$56</f>
        <v>0</v>
      </c>
      <c r="K170" s="316">
        <f>'[4]13. Sociálna starostlivosť'!$J$56</f>
        <v>0</v>
      </c>
      <c r="L170" s="323">
        <f>SUM(M170:O170)</f>
        <v>0</v>
      </c>
      <c r="M170" s="315">
        <f>'[4]13. Sociálna starostlivosť'!$K$56</f>
        <v>0</v>
      </c>
      <c r="N170" s="315">
        <f>'[4]13. Sociálna starostlivosť'!$L$56</f>
        <v>0</v>
      </c>
      <c r="O170" s="316">
        <f>'[4]13. Sociálna starostlivosť'!$M$56</f>
        <v>0</v>
      </c>
      <c r="P170" s="343">
        <f>SUM(Q170:S170)</f>
        <v>0</v>
      </c>
      <c r="Q170" s="315">
        <f>'[4]13. Sociálna starostlivosť'!$N$56</f>
        <v>0</v>
      </c>
      <c r="R170" s="315">
        <f>'[4]13. Sociálna starostlivosť'!$O$56</f>
        <v>0</v>
      </c>
      <c r="S170" s="316">
        <f>'[4]13. Sociálna starostlivosť'!$P$56</f>
        <v>0</v>
      </c>
    </row>
    <row r="171" spans="1:19" ht="15.75" x14ac:dyDescent="0.25">
      <c r="A171" s="156"/>
      <c r="B171" s="365" t="s">
        <v>363</v>
      </c>
      <c r="C171" s="754" t="s">
        <v>364</v>
      </c>
      <c r="D171" s="323">
        <f>SUM(E171:G171)</f>
        <v>0</v>
      </c>
      <c r="E171" s="315">
        <f>'[4]13. Sociálna starostlivosť'!$E$59</f>
        <v>0</v>
      </c>
      <c r="F171" s="315">
        <f>'[4]13. Sociálna starostlivosť'!$F$59</f>
        <v>0</v>
      </c>
      <c r="G171" s="316">
        <f>'[4]13. Sociálna starostlivosť'!$G$59</f>
        <v>0</v>
      </c>
      <c r="H171" s="323">
        <f>SUM(I171:K171)</f>
        <v>0</v>
      </c>
      <c r="I171" s="315">
        <f>'[4]13. Sociálna starostlivosť'!$H$59</f>
        <v>0</v>
      </c>
      <c r="J171" s="315">
        <f>'[4]13. Sociálna starostlivosť'!$I$59</f>
        <v>0</v>
      </c>
      <c r="K171" s="316">
        <f>'[4]13. Sociálna starostlivosť'!$J$59</f>
        <v>0</v>
      </c>
      <c r="L171" s="323">
        <f>SUM(M171:O171)</f>
        <v>0</v>
      </c>
      <c r="M171" s="315">
        <f>'[4]13. Sociálna starostlivosť'!$K$59</f>
        <v>0</v>
      </c>
      <c r="N171" s="315">
        <f>'[4]13. Sociálna starostlivosť'!$L$59</f>
        <v>0</v>
      </c>
      <c r="O171" s="316">
        <f>'[4]13. Sociálna starostlivosť'!$M$59</f>
        <v>0</v>
      </c>
      <c r="P171" s="343">
        <f>SUM(Q171:S171)</f>
        <v>0</v>
      </c>
      <c r="Q171" s="315">
        <f>'[4]13. Sociálna starostlivosť'!$N$59</f>
        <v>0</v>
      </c>
      <c r="R171" s="315">
        <f>'[4]13. Sociálna starostlivosť'!$O$59</f>
        <v>0</v>
      </c>
      <c r="S171" s="316">
        <f>'[4]13. Sociálna starostlivosť'!$P$59</f>
        <v>0</v>
      </c>
    </row>
    <row r="172" spans="1:19" ht="16.5" x14ac:dyDescent="0.3">
      <c r="A172" s="159"/>
      <c r="B172" s="365" t="s">
        <v>365</v>
      </c>
      <c r="C172" s="755" t="s">
        <v>366</v>
      </c>
      <c r="D172" s="323">
        <f>SUM(E172:G172)</f>
        <v>10727.279999999999</v>
      </c>
      <c r="E172" s="315">
        <f>'[4]13. Sociálna starostlivosť'!$E$61</f>
        <v>10727.279999999999</v>
      </c>
      <c r="F172" s="315">
        <f>'[4]13. Sociálna starostlivosť'!$F$61</f>
        <v>0</v>
      </c>
      <c r="G172" s="316">
        <f>'[4]13. Sociálna starostlivosť'!$G$61</f>
        <v>0</v>
      </c>
      <c r="H172" s="323">
        <f>SUM(I172:K172)</f>
        <v>13800.679999999998</v>
      </c>
      <c r="I172" s="315">
        <f>'[4]13. Sociálna starostlivosť'!$H$61</f>
        <v>13800.679999999998</v>
      </c>
      <c r="J172" s="315">
        <f>'[4]13. Sociálna starostlivosť'!$I$61</f>
        <v>0</v>
      </c>
      <c r="K172" s="316">
        <f>'[4]13. Sociálna starostlivosť'!$J$61</f>
        <v>0</v>
      </c>
      <c r="L172" s="323">
        <f>SUM(M172:O172)</f>
        <v>16239</v>
      </c>
      <c r="M172" s="315">
        <f>'[4]13. Sociálna starostlivosť'!$K$61</f>
        <v>16239</v>
      </c>
      <c r="N172" s="315">
        <f>'[4]13. Sociálna starostlivosť'!$L$61</f>
        <v>0</v>
      </c>
      <c r="O172" s="316">
        <f>'[4]13. Sociálna starostlivosť'!$M$61</f>
        <v>0</v>
      </c>
      <c r="P172" s="343">
        <f>SUM(Q172:S172)</f>
        <v>13236.53</v>
      </c>
      <c r="Q172" s="315">
        <f>'[4]13. Sociálna starostlivosť'!$N$61</f>
        <v>13236.53</v>
      </c>
      <c r="R172" s="315">
        <f>'[4]13. Sociálna starostlivosť'!$O$61</f>
        <v>0</v>
      </c>
      <c r="S172" s="316">
        <f>'[4]13. Sociálna starostlivosť'!$P$61</f>
        <v>0</v>
      </c>
    </row>
    <row r="173" spans="1:19" ht="15.75" x14ac:dyDescent="0.25">
      <c r="A173" s="156"/>
      <c r="B173" s="382" t="s">
        <v>367</v>
      </c>
      <c r="C173" s="756" t="s">
        <v>368</v>
      </c>
      <c r="D173" s="323">
        <f>SUM(D174)</f>
        <v>22709</v>
      </c>
      <c r="E173" s="315">
        <f>SUM(E174)</f>
        <v>22709</v>
      </c>
      <c r="F173" s="315">
        <f t="shared" ref="F173:O173" si="112">SUM(F174)</f>
        <v>0</v>
      </c>
      <c r="G173" s="316">
        <f t="shared" si="112"/>
        <v>0</v>
      </c>
      <c r="H173" s="323">
        <f>SUM(H174)</f>
        <v>23234.65</v>
      </c>
      <c r="I173" s="315">
        <f>SUM(I174)</f>
        <v>23234.65</v>
      </c>
      <c r="J173" s="315">
        <f>SUM(J174)</f>
        <v>0</v>
      </c>
      <c r="K173" s="316">
        <f>SUM(K174)</f>
        <v>0</v>
      </c>
      <c r="L173" s="323">
        <f t="shared" si="112"/>
        <v>24080</v>
      </c>
      <c r="M173" s="315">
        <f t="shared" si="112"/>
        <v>24080</v>
      </c>
      <c r="N173" s="315">
        <f t="shared" si="112"/>
        <v>0</v>
      </c>
      <c r="O173" s="316">
        <f t="shared" si="112"/>
        <v>0</v>
      </c>
      <c r="P173" s="343">
        <f>SUM(P174)</f>
        <v>22668.19</v>
      </c>
      <c r="Q173" s="315">
        <f>SUM(Q174)</f>
        <v>22668.19</v>
      </c>
      <c r="R173" s="315">
        <f>SUM(R174)</f>
        <v>0</v>
      </c>
      <c r="S173" s="316">
        <f>SUM(S174)</f>
        <v>0</v>
      </c>
    </row>
    <row r="174" spans="1:19" ht="15.75" x14ac:dyDescent="0.25">
      <c r="A174" s="156"/>
      <c r="B174" s="383">
        <v>1</v>
      </c>
      <c r="C174" s="757" t="s">
        <v>369</v>
      </c>
      <c r="D174" s="323">
        <f>SUM(E174:G174)</f>
        <v>22709</v>
      </c>
      <c r="E174" s="315">
        <f>'[4]13. Sociálna starostlivosť'!$E$72</f>
        <v>22709</v>
      </c>
      <c r="F174" s="315">
        <f>'[4]13. Sociálna starostlivosť'!$F$72</f>
        <v>0</v>
      </c>
      <c r="G174" s="316">
        <f>'[4]13. Sociálna starostlivosť'!$G$72</f>
        <v>0</v>
      </c>
      <c r="H174" s="323">
        <f>SUM(I174:K174)</f>
        <v>23234.65</v>
      </c>
      <c r="I174" s="315">
        <f>'[4]13. Sociálna starostlivosť'!$H$72</f>
        <v>23234.65</v>
      </c>
      <c r="J174" s="315">
        <f>'[4]13. Sociálna starostlivosť'!$I$72</f>
        <v>0</v>
      </c>
      <c r="K174" s="316">
        <f>'[4]13. Sociálna starostlivosť'!$J$72</f>
        <v>0</v>
      </c>
      <c r="L174" s="323">
        <f>SUM(M174:O174)</f>
        <v>24080</v>
      </c>
      <c r="M174" s="315">
        <f>'[4]13. Sociálna starostlivosť'!$K$72</f>
        <v>24080</v>
      </c>
      <c r="N174" s="315">
        <f>'[4]13. Sociálna starostlivosť'!$L$72</f>
        <v>0</v>
      </c>
      <c r="O174" s="316">
        <f>'[4]13. Sociálna starostlivosť'!$M$72</f>
        <v>0</v>
      </c>
      <c r="P174" s="343">
        <f>SUM(Q174:S174)</f>
        <v>22668.19</v>
      </c>
      <c r="Q174" s="315">
        <f>'[4]13. Sociálna starostlivosť'!$N$72</f>
        <v>22668.19</v>
      </c>
      <c r="R174" s="315">
        <f>'[4]13. Sociálna starostlivosť'!$O$72</f>
        <v>0</v>
      </c>
      <c r="S174" s="316">
        <f>'[4]13. Sociálna starostlivosť'!$P$72</f>
        <v>0</v>
      </c>
    </row>
    <row r="175" spans="1:19" ht="16.5" x14ac:dyDescent="0.3">
      <c r="A175" s="159"/>
      <c r="B175" s="384" t="s">
        <v>370</v>
      </c>
      <c r="C175" s="758" t="s">
        <v>627</v>
      </c>
      <c r="D175" s="323">
        <f>SUM(E175:G175)</f>
        <v>0</v>
      </c>
      <c r="E175" s="315">
        <f>'[4]13. Sociálna starostlivosť'!$E$94</f>
        <v>0</v>
      </c>
      <c r="F175" s="315">
        <f>'[4]13. Sociálna starostlivosť'!$F$94</f>
        <v>0</v>
      </c>
      <c r="G175" s="316">
        <f>'[4]13. Sociálna starostlivosť'!$G$94</f>
        <v>0</v>
      </c>
      <c r="H175" s="323">
        <f>SUM(I175:K175)</f>
        <v>0</v>
      </c>
      <c r="I175" s="315">
        <f>'[4]13. Sociálna starostlivosť'!$H$94</f>
        <v>0</v>
      </c>
      <c r="J175" s="315">
        <f>'[4]13. Sociálna starostlivosť'!$I$94</f>
        <v>0</v>
      </c>
      <c r="K175" s="316">
        <f>'[4]13. Sociálna starostlivosť'!$J$94</f>
        <v>0</v>
      </c>
      <c r="L175" s="323">
        <f>SUM(M175:O175)</f>
        <v>0</v>
      </c>
      <c r="M175" s="315">
        <f>'[4]13. Sociálna starostlivosť'!$K$94</f>
        <v>0</v>
      </c>
      <c r="N175" s="315">
        <f>'[4]13. Sociálna starostlivosť'!$L$94</f>
        <v>0</v>
      </c>
      <c r="O175" s="316">
        <f>'[4]13. Sociálna starostlivosť'!$M$94</f>
        <v>0</v>
      </c>
      <c r="P175" s="343">
        <f>SUM(Q175:S175)</f>
        <v>0</v>
      </c>
      <c r="Q175" s="315">
        <f>'[4]13. Sociálna starostlivosť'!$N$94</f>
        <v>0</v>
      </c>
      <c r="R175" s="315">
        <f>'[4]13. Sociálna starostlivosť'!$O$94</f>
        <v>0</v>
      </c>
      <c r="S175" s="316">
        <f>'[4]13. Sociálna starostlivosť'!$P$94</f>
        <v>0</v>
      </c>
    </row>
    <row r="176" spans="1:19" ht="17.25" thickBot="1" x14ac:dyDescent="0.35">
      <c r="A176" s="159"/>
      <c r="B176" s="368" t="s">
        <v>396</v>
      </c>
      <c r="C176" s="759" t="s">
        <v>397</v>
      </c>
      <c r="D176" s="732">
        <f>SUM(E176:G176)</f>
        <v>539893</v>
      </c>
      <c r="E176" s="733">
        <f>'[4]13. Sociálna starostlivosť'!$E$96</f>
        <v>539893</v>
      </c>
      <c r="F176" s="733">
        <f>'[4]13. Sociálna starostlivosť'!$F$96</f>
        <v>0</v>
      </c>
      <c r="G176" s="734">
        <f>'[4]13. Sociálna starostlivosť'!$G$96</f>
        <v>0</v>
      </c>
      <c r="H176" s="732">
        <f>SUM(I176:K176)</f>
        <v>532877.38</v>
      </c>
      <c r="I176" s="733">
        <f>'[4]13. Sociálna starostlivosť'!$H$96</f>
        <v>532877.38</v>
      </c>
      <c r="J176" s="733">
        <f>'[4]13. Sociálna starostlivosť'!$I$96</f>
        <v>0</v>
      </c>
      <c r="K176" s="734">
        <f>'[4]13. Sociálna starostlivosť'!$J$96</f>
        <v>0</v>
      </c>
      <c r="L176" s="732">
        <f>SUM(M176:O176)</f>
        <v>539139</v>
      </c>
      <c r="M176" s="733">
        <f>'[4]13. Sociálna starostlivosť'!$K$96</f>
        <v>539139</v>
      </c>
      <c r="N176" s="733">
        <f>'[4]13. Sociálna starostlivosť'!$L$96</f>
        <v>0</v>
      </c>
      <c r="O176" s="734">
        <f>'[4]13. Sociálna starostlivosť'!$M$96</f>
        <v>0</v>
      </c>
      <c r="P176" s="761">
        <f>SUM(Q176:S176)</f>
        <v>539138.72</v>
      </c>
      <c r="Q176" s="733">
        <f>'[4]13. Sociálna starostlivosť'!$N$96</f>
        <v>539138.72</v>
      </c>
      <c r="R176" s="733">
        <f>'[4]13. Sociálna starostlivosť'!$O$96</f>
        <v>0</v>
      </c>
      <c r="S176" s="734">
        <f>'[4]13. Sociálna starostlivosť'!$P$96</f>
        <v>0</v>
      </c>
    </row>
    <row r="177" spans="1:19" s="158" customFormat="1" ht="17.25" thickBot="1" x14ac:dyDescent="0.35">
      <c r="A177" s="160"/>
      <c r="B177" s="385" t="s">
        <v>372</v>
      </c>
      <c r="C177" s="386"/>
      <c r="D177" s="762">
        <f>SUM(E177:G177)</f>
        <v>421123.37</v>
      </c>
      <c r="E177" s="763">
        <f>'[4]14. Bývanie'!$E$22</f>
        <v>314017.08</v>
      </c>
      <c r="F177" s="763">
        <f>'[4]14. Bývanie'!$F$22</f>
        <v>0</v>
      </c>
      <c r="G177" s="764">
        <f>'[4]14. Bývanie'!$G$22</f>
        <v>107106.29000000001</v>
      </c>
      <c r="H177" s="762">
        <f>SUM(I177:K177)</f>
        <v>394165.15</v>
      </c>
      <c r="I177" s="763">
        <f>'[4]14. Bývanie'!$H$22</f>
        <v>305017.27</v>
      </c>
      <c r="J177" s="763">
        <f>'[4]14. Bývanie'!$I$22</f>
        <v>0</v>
      </c>
      <c r="K177" s="764">
        <f>'[4]14. Bývanie'!$J$22</f>
        <v>89147.88</v>
      </c>
      <c r="L177" s="762">
        <f>SUM(M177:O177)</f>
        <v>412233</v>
      </c>
      <c r="M177" s="763">
        <f>'[4]14. Bývanie'!$K$22</f>
        <v>342250</v>
      </c>
      <c r="N177" s="763">
        <f>'[4]14. Bývanie'!$L$22</f>
        <v>0</v>
      </c>
      <c r="O177" s="765">
        <f>'[4]14. Bývanie'!$M$22</f>
        <v>69983</v>
      </c>
      <c r="P177" s="743">
        <f>SUM(Q177:S177)</f>
        <v>365084.66000000003</v>
      </c>
      <c r="Q177" s="539">
        <f>'[4]14. Bývanie'!$N$22</f>
        <v>295471.46000000002</v>
      </c>
      <c r="R177" s="539">
        <f>'[4]14. Bývanie'!$O$22</f>
        <v>0</v>
      </c>
      <c r="S177" s="390">
        <f>'[4]14. Bývanie'!$P$22</f>
        <v>69613.2</v>
      </c>
    </row>
    <row r="178" spans="1:19" s="158" customFormat="1" ht="15.75" x14ac:dyDescent="0.25">
      <c r="A178" s="160"/>
      <c r="B178" s="356" t="s">
        <v>373</v>
      </c>
      <c r="C178" s="374"/>
      <c r="D178" s="391">
        <f t="shared" ref="D178:K178" si="113">SUM(D179:D181)</f>
        <v>1503962</v>
      </c>
      <c r="E178" s="392">
        <f t="shared" si="113"/>
        <v>1495886</v>
      </c>
      <c r="F178" s="392">
        <f t="shared" si="113"/>
        <v>8076</v>
      </c>
      <c r="G178" s="393">
        <f t="shared" si="113"/>
        <v>0</v>
      </c>
      <c r="H178" s="391">
        <f t="shared" si="113"/>
        <v>1326478.6399999999</v>
      </c>
      <c r="I178" s="392">
        <f t="shared" si="113"/>
        <v>1321628.6399999999</v>
      </c>
      <c r="J178" s="392">
        <f t="shared" si="113"/>
        <v>4850</v>
      </c>
      <c r="K178" s="393">
        <f t="shared" si="113"/>
        <v>0</v>
      </c>
      <c r="L178" s="391">
        <f t="shared" ref="L178:S178" si="114">SUM(L179:L181)</f>
        <v>1426333.8900000001</v>
      </c>
      <c r="M178" s="392">
        <f t="shared" si="114"/>
        <v>1263316.8900000001</v>
      </c>
      <c r="N178" s="392">
        <f t="shared" si="114"/>
        <v>0</v>
      </c>
      <c r="O178" s="348">
        <f t="shared" si="114"/>
        <v>163017</v>
      </c>
      <c r="P178" s="342">
        <f t="shared" si="114"/>
        <v>1418736.4700000002</v>
      </c>
      <c r="Q178" s="537">
        <f t="shared" si="114"/>
        <v>1262656.9600000002</v>
      </c>
      <c r="R178" s="537">
        <f t="shared" si="114"/>
        <v>0</v>
      </c>
      <c r="S178" s="532">
        <f t="shared" si="114"/>
        <v>156079.51</v>
      </c>
    </row>
    <row r="179" spans="1:19" ht="14.25" x14ac:dyDescent="0.2">
      <c r="A179" s="156"/>
      <c r="B179" s="384" t="s">
        <v>439</v>
      </c>
      <c r="C179" s="387" t="s">
        <v>444</v>
      </c>
      <c r="D179" s="314">
        <f>SUM(E179:G179)</f>
        <v>1082766</v>
      </c>
      <c r="E179" s="312">
        <f>'[4]15. Administratíva'!$E$4</f>
        <v>1082766</v>
      </c>
      <c r="F179" s="312">
        <f>'[4]15. Administratíva'!$F$4</f>
        <v>0</v>
      </c>
      <c r="G179" s="313">
        <f>'[4]15. Administratíva'!$G$4</f>
        <v>0</v>
      </c>
      <c r="H179" s="314">
        <f>SUM(I179:K179)</f>
        <v>1213529.68</v>
      </c>
      <c r="I179" s="312">
        <f>'[4]15. Administratíva'!$H$4</f>
        <v>1213529.68</v>
      </c>
      <c r="J179" s="312">
        <f>'[4]15. Administratíva'!$I$4</f>
        <v>0</v>
      </c>
      <c r="K179" s="313">
        <f>'[4]15. Administratíva'!$J$4</f>
        <v>0</v>
      </c>
      <c r="L179" s="314">
        <f>SUM(M179:O179)</f>
        <v>1204659.8900000001</v>
      </c>
      <c r="M179" s="312">
        <f>'[4]15. Administratíva'!$K$4</f>
        <v>1204659.8900000001</v>
      </c>
      <c r="N179" s="312">
        <f>'[4]15. Administratíva'!$L$4</f>
        <v>0</v>
      </c>
      <c r="O179" s="336">
        <f>'[4]15. Administratíva'!$M$4</f>
        <v>0</v>
      </c>
      <c r="P179" s="323">
        <f>SUM(Q179:S179)</f>
        <v>1204137.1900000002</v>
      </c>
      <c r="Q179" s="315">
        <f>'[4]15. Administratíva'!$N$4</f>
        <v>1204137.1900000002</v>
      </c>
      <c r="R179" s="315">
        <f>'[4]15. Administratíva'!$O$4</f>
        <v>0</v>
      </c>
      <c r="S179" s="316">
        <f>'[4]15. Administratíva'!$P$4</f>
        <v>0</v>
      </c>
    </row>
    <row r="180" spans="1:19" ht="14.25" x14ac:dyDescent="0.2">
      <c r="A180" s="156"/>
      <c r="B180" s="384" t="s">
        <v>440</v>
      </c>
      <c r="C180" s="387" t="s">
        <v>442</v>
      </c>
      <c r="D180" s="314">
        <f>SUM(E180:G180)</f>
        <v>421196</v>
      </c>
      <c r="E180" s="312">
        <f>'[4]15. Administratíva'!$E$88</f>
        <v>413120</v>
      </c>
      <c r="F180" s="312">
        <f>'[4]15. Administratíva'!$F$88</f>
        <v>8076</v>
      </c>
      <c r="G180" s="313">
        <f>'[4]15. Administratíva'!$G$88</f>
        <v>0</v>
      </c>
      <c r="H180" s="314">
        <f>SUM(I180:K180)</f>
        <v>112948.96</v>
      </c>
      <c r="I180" s="312">
        <f>'[4]15. Administratíva'!$H$88</f>
        <v>108098.96</v>
      </c>
      <c r="J180" s="312">
        <f>'[4]15. Administratíva'!$I$88</f>
        <v>4850</v>
      </c>
      <c r="K180" s="313">
        <f>'[4]15. Administratíva'!$J$88</f>
        <v>0</v>
      </c>
      <c r="L180" s="314">
        <f>SUM(M180:O180)</f>
        <v>0</v>
      </c>
      <c r="M180" s="312">
        <f>'[4]15. Administratíva'!$K$88</f>
        <v>0</v>
      </c>
      <c r="N180" s="312">
        <f>'[4]15. Administratíva'!$L$88</f>
        <v>0</v>
      </c>
      <c r="O180" s="336">
        <f>'[4]15. Administratíva'!$M$88</f>
        <v>0</v>
      </c>
      <c r="P180" s="323">
        <f>SUM(Q180:S180)</f>
        <v>0</v>
      </c>
      <c r="Q180" s="315">
        <f>'[4]15. Administratíva'!$N$88</f>
        <v>0</v>
      </c>
      <c r="R180" s="315">
        <f>'[4]15. Administratíva'!$O$88</f>
        <v>0</v>
      </c>
      <c r="S180" s="316">
        <f>'[4]15. Administratíva'!$P$88</f>
        <v>0</v>
      </c>
    </row>
    <row r="181" spans="1:19" ht="15" thickBot="1" x14ac:dyDescent="0.25">
      <c r="A181" s="159"/>
      <c r="B181" s="388" t="s">
        <v>441</v>
      </c>
      <c r="C181" s="389" t="s">
        <v>443</v>
      </c>
      <c r="D181" s="320">
        <f>SUM(E181:G181)</f>
        <v>0</v>
      </c>
      <c r="E181" s="321">
        <f>'[4]15. Administratíva'!$E$89</f>
        <v>0</v>
      </c>
      <c r="F181" s="321">
        <f>'[4]15. Administratíva'!$F$89</f>
        <v>0</v>
      </c>
      <c r="G181" s="322">
        <f>'[4]15. Administratíva'!$G$89</f>
        <v>0</v>
      </c>
      <c r="H181" s="320">
        <f>SUM(I181:K181)</f>
        <v>0</v>
      </c>
      <c r="I181" s="321">
        <f>'[4]15. Administratíva'!$H$89</f>
        <v>0</v>
      </c>
      <c r="J181" s="321">
        <f>'[4]15. Administratíva'!$I$89</f>
        <v>0</v>
      </c>
      <c r="K181" s="322">
        <f>'[4]15. Administratíva'!$J$89</f>
        <v>0</v>
      </c>
      <c r="L181" s="320">
        <f>SUM(M181:O181)</f>
        <v>221674</v>
      </c>
      <c r="M181" s="321">
        <f>'[4]15. Administratíva'!$K$89</f>
        <v>58657</v>
      </c>
      <c r="N181" s="321">
        <f>'[4]15. Administratíva'!$L$89</f>
        <v>0</v>
      </c>
      <c r="O181" s="340">
        <f>'[4]15. Administratíva'!$M$89</f>
        <v>163017</v>
      </c>
      <c r="P181" s="732">
        <f>SUM(Q181:S181)</f>
        <v>214599.28</v>
      </c>
      <c r="Q181" s="733">
        <f>'[4]15. Administratíva'!$N$89</f>
        <v>58519.77</v>
      </c>
      <c r="R181" s="733">
        <f>'[4]15. Administratíva'!$O$89</f>
        <v>0</v>
      </c>
      <c r="S181" s="734">
        <f>'[4]15. Administratíva'!$P$89</f>
        <v>156079.51</v>
      </c>
    </row>
    <row r="182" spans="1:19" x14ac:dyDescent="0.2">
      <c r="F182" s="151"/>
      <c r="G182" s="151"/>
      <c r="J182" s="151"/>
      <c r="K182" s="151"/>
      <c r="N182" s="151"/>
      <c r="O182" s="151"/>
      <c r="P182" s="151"/>
      <c r="Q182" s="151"/>
      <c r="R182" s="151"/>
      <c r="S182" s="151"/>
    </row>
    <row r="183" spans="1:19" x14ac:dyDescent="0.2">
      <c r="F183" s="151"/>
      <c r="G183" s="151"/>
      <c r="J183" s="151"/>
      <c r="K183" s="151"/>
      <c r="N183" s="151"/>
      <c r="O183" s="151"/>
      <c r="P183" s="151"/>
      <c r="Q183" s="151"/>
      <c r="R183" s="151"/>
      <c r="S183" s="151"/>
    </row>
    <row r="184" spans="1:19" x14ac:dyDescent="0.2">
      <c r="A184" s="159"/>
      <c r="F184" s="151"/>
      <c r="G184" s="151"/>
      <c r="J184" s="151"/>
      <c r="K184" s="151"/>
      <c r="N184" s="151"/>
      <c r="O184" s="151"/>
      <c r="P184" s="151"/>
      <c r="Q184" s="151"/>
      <c r="R184" s="151"/>
      <c r="S184" s="151"/>
    </row>
    <row r="185" spans="1:19" x14ac:dyDescent="0.2">
      <c r="A185" s="156"/>
      <c r="F185" s="151"/>
      <c r="G185" s="151"/>
      <c r="J185" s="151"/>
      <c r="K185" s="151"/>
      <c r="N185" s="151"/>
      <c r="O185" s="151"/>
      <c r="P185" s="151"/>
      <c r="Q185" s="151"/>
      <c r="R185" s="151"/>
      <c r="S185" s="151"/>
    </row>
    <row r="186" spans="1:19" x14ac:dyDescent="0.2">
      <c r="A186" s="156"/>
      <c r="F186" s="151"/>
      <c r="G186" s="151"/>
      <c r="J186" s="151"/>
      <c r="K186" s="151"/>
      <c r="N186" s="151"/>
      <c r="O186" s="151"/>
      <c r="P186" s="151"/>
      <c r="Q186" s="151"/>
      <c r="R186" s="151"/>
      <c r="S186" s="151"/>
    </row>
    <row r="187" spans="1:19" x14ac:dyDescent="0.2">
      <c r="A187" s="156"/>
      <c r="F187" s="151"/>
      <c r="G187" s="151"/>
      <c r="J187" s="151"/>
      <c r="K187" s="151"/>
      <c r="N187" s="151"/>
      <c r="O187" s="151"/>
      <c r="P187" s="151"/>
      <c r="Q187" s="151"/>
      <c r="R187" s="151"/>
      <c r="S187" s="151"/>
    </row>
    <row r="188" spans="1:19" x14ac:dyDescent="0.2">
      <c r="A188" s="156"/>
      <c r="F188" s="151"/>
      <c r="G188" s="151"/>
      <c r="J188" s="151"/>
      <c r="K188" s="151"/>
      <c r="N188" s="151"/>
      <c r="O188" s="151"/>
      <c r="P188" s="151"/>
      <c r="Q188" s="151"/>
      <c r="R188" s="151"/>
      <c r="S188" s="151"/>
    </row>
    <row r="189" spans="1:19" x14ac:dyDescent="0.2">
      <c r="A189" s="156"/>
      <c r="F189" s="151"/>
      <c r="G189" s="151"/>
      <c r="J189" s="151"/>
      <c r="K189" s="151"/>
      <c r="N189" s="151"/>
      <c r="O189" s="151"/>
      <c r="P189" s="151"/>
      <c r="Q189" s="151"/>
      <c r="R189" s="151"/>
      <c r="S189" s="151"/>
    </row>
    <row r="190" spans="1:19" x14ac:dyDescent="0.2">
      <c r="A190" s="159"/>
      <c r="F190" s="151"/>
      <c r="G190" s="151"/>
      <c r="J190" s="151"/>
      <c r="K190" s="151"/>
      <c r="N190" s="151"/>
      <c r="O190" s="151"/>
      <c r="P190" s="151"/>
      <c r="Q190" s="151"/>
      <c r="R190" s="151"/>
      <c r="S190" s="151"/>
    </row>
    <row r="191" spans="1:19" x14ac:dyDescent="0.2">
      <c r="A191" s="159"/>
      <c r="F191" s="151"/>
      <c r="G191" s="151"/>
      <c r="J191" s="151"/>
      <c r="K191" s="151"/>
      <c r="N191" s="151"/>
      <c r="O191" s="151"/>
      <c r="P191" s="151"/>
      <c r="Q191" s="151"/>
      <c r="R191" s="151"/>
      <c r="S191" s="151"/>
    </row>
    <row r="192" spans="1:19" x14ac:dyDescent="0.2">
      <c r="A192" s="156"/>
      <c r="F192" s="151"/>
      <c r="G192" s="151"/>
      <c r="J192" s="151"/>
      <c r="K192" s="151"/>
      <c r="N192" s="151"/>
      <c r="O192" s="151"/>
      <c r="P192" s="151"/>
      <c r="Q192" s="151"/>
      <c r="R192" s="151"/>
      <c r="S192" s="151"/>
    </row>
    <row r="193" spans="1:19" x14ac:dyDescent="0.2">
      <c r="A193" s="151"/>
      <c r="F193" s="151"/>
      <c r="G193" s="151"/>
      <c r="J193" s="151"/>
      <c r="K193" s="151"/>
      <c r="N193" s="151"/>
      <c r="O193" s="151"/>
      <c r="P193" s="151"/>
      <c r="Q193" s="151"/>
      <c r="R193" s="151"/>
      <c r="S193" s="151"/>
    </row>
    <row r="194" spans="1:19" x14ac:dyDescent="0.2">
      <c r="A194" s="151"/>
      <c r="F194" s="151"/>
      <c r="G194" s="151"/>
      <c r="J194" s="151"/>
      <c r="K194" s="151"/>
      <c r="N194" s="151"/>
      <c r="O194" s="151"/>
      <c r="P194" s="151"/>
      <c r="Q194" s="151"/>
      <c r="R194" s="151"/>
      <c r="S194" s="151"/>
    </row>
    <row r="195" spans="1:19" x14ac:dyDescent="0.2">
      <c r="A195" s="151"/>
      <c r="F195" s="151"/>
      <c r="G195" s="151"/>
      <c r="J195" s="151"/>
      <c r="K195" s="151"/>
      <c r="N195" s="151"/>
      <c r="O195" s="151"/>
      <c r="P195" s="151"/>
      <c r="Q195" s="151"/>
      <c r="R195" s="151"/>
      <c r="S195" s="151"/>
    </row>
    <row r="196" spans="1:19" x14ac:dyDescent="0.2">
      <c r="A196" s="151"/>
      <c r="F196" s="151"/>
      <c r="G196" s="151"/>
      <c r="J196" s="151"/>
      <c r="K196" s="151"/>
      <c r="N196" s="151"/>
      <c r="O196" s="151"/>
      <c r="P196" s="151"/>
      <c r="Q196" s="151"/>
      <c r="R196" s="151"/>
      <c r="S196" s="151"/>
    </row>
    <row r="197" spans="1:19" x14ac:dyDescent="0.2">
      <c r="A197" s="151"/>
      <c r="F197" s="151"/>
      <c r="G197" s="151"/>
      <c r="J197" s="151"/>
      <c r="K197" s="151"/>
      <c r="N197" s="151"/>
      <c r="O197" s="151"/>
      <c r="P197" s="151"/>
      <c r="Q197" s="151"/>
      <c r="R197" s="151"/>
      <c r="S197" s="151"/>
    </row>
    <row r="198" spans="1:19" x14ac:dyDescent="0.2">
      <c r="A198" s="151"/>
      <c r="F198" s="151"/>
      <c r="G198" s="151"/>
      <c r="J198" s="151"/>
      <c r="K198" s="151"/>
      <c r="N198" s="151"/>
      <c r="O198" s="151"/>
      <c r="P198" s="151"/>
      <c r="Q198" s="151"/>
      <c r="R198" s="151"/>
      <c r="S198" s="151"/>
    </row>
    <row r="199" spans="1:19" x14ac:dyDescent="0.2">
      <c r="A199" s="151"/>
      <c r="F199" s="151"/>
      <c r="G199" s="151"/>
      <c r="J199" s="151"/>
      <c r="K199" s="151"/>
      <c r="N199" s="151"/>
      <c r="O199" s="151"/>
      <c r="P199" s="151"/>
      <c r="Q199" s="151"/>
      <c r="R199" s="151"/>
      <c r="S199" s="151"/>
    </row>
    <row r="200" spans="1:19" x14ac:dyDescent="0.2">
      <c r="A200" s="159"/>
      <c r="F200" s="151"/>
      <c r="G200" s="151"/>
      <c r="J200" s="151"/>
      <c r="K200" s="151"/>
      <c r="N200" s="151"/>
      <c r="O200" s="151"/>
      <c r="P200" s="151"/>
      <c r="Q200" s="151"/>
      <c r="R200" s="151"/>
      <c r="S200" s="151"/>
    </row>
    <row r="201" spans="1:19" x14ac:dyDescent="0.2">
      <c r="F201" s="151"/>
      <c r="G201" s="151"/>
      <c r="J201" s="151"/>
      <c r="K201" s="151"/>
      <c r="N201" s="151"/>
      <c r="O201" s="151"/>
      <c r="P201" s="151"/>
      <c r="Q201" s="151"/>
      <c r="R201" s="151"/>
      <c r="S201" s="151"/>
    </row>
    <row r="202" spans="1:19" x14ac:dyDescent="0.2">
      <c r="F202" s="151"/>
      <c r="G202" s="151"/>
      <c r="J202" s="151"/>
      <c r="K202" s="151"/>
      <c r="N202" s="151"/>
      <c r="O202" s="151"/>
      <c r="P202" s="151"/>
      <c r="Q202" s="151"/>
      <c r="R202" s="151"/>
      <c r="S202" s="151"/>
    </row>
    <row r="203" spans="1:19" x14ac:dyDescent="0.2">
      <c r="F203" s="151"/>
      <c r="G203" s="151"/>
      <c r="J203" s="151"/>
      <c r="K203" s="151"/>
      <c r="N203" s="151"/>
      <c r="O203" s="151"/>
      <c r="P203" s="151"/>
      <c r="Q203" s="151"/>
      <c r="R203" s="151"/>
      <c r="S203" s="151"/>
    </row>
    <row r="204" spans="1:19" x14ac:dyDescent="0.2">
      <c r="F204" s="151"/>
      <c r="G204" s="151"/>
      <c r="J204" s="151"/>
      <c r="K204" s="151"/>
      <c r="N204" s="151"/>
      <c r="O204" s="151"/>
      <c r="P204" s="151"/>
      <c r="Q204" s="151"/>
      <c r="R204" s="151"/>
      <c r="S204" s="151"/>
    </row>
    <row r="205" spans="1:19" x14ac:dyDescent="0.2">
      <c r="F205" s="151"/>
      <c r="G205" s="151"/>
      <c r="J205" s="151"/>
      <c r="K205" s="151"/>
      <c r="N205" s="151"/>
      <c r="O205" s="151"/>
      <c r="P205" s="151"/>
      <c r="Q205" s="151"/>
      <c r="R205" s="151"/>
      <c r="S205" s="151"/>
    </row>
    <row r="206" spans="1:19" x14ac:dyDescent="0.2">
      <c r="F206" s="151"/>
      <c r="G206" s="151"/>
      <c r="J206" s="151"/>
      <c r="K206" s="151"/>
      <c r="N206" s="151"/>
      <c r="O206" s="151"/>
      <c r="P206" s="151"/>
      <c r="Q206" s="151"/>
      <c r="R206" s="151"/>
      <c r="S206" s="151"/>
    </row>
    <row r="207" spans="1:19" x14ac:dyDescent="0.2">
      <c r="F207" s="151"/>
      <c r="G207" s="151"/>
      <c r="J207" s="151"/>
      <c r="K207" s="151"/>
      <c r="N207" s="151"/>
      <c r="O207" s="151"/>
      <c r="P207" s="151"/>
      <c r="Q207" s="151"/>
      <c r="R207" s="151"/>
      <c r="S207" s="151"/>
    </row>
    <row r="208" spans="1:19" x14ac:dyDescent="0.2">
      <c r="F208" s="151"/>
      <c r="G208" s="151"/>
      <c r="J208" s="151"/>
      <c r="K208" s="151"/>
      <c r="N208" s="151"/>
      <c r="O208" s="151"/>
      <c r="P208" s="151"/>
      <c r="Q208" s="151"/>
      <c r="R208" s="151"/>
      <c r="S208" s="151"/>
    </row>
    <row r="209" spans="6:19" x14ac:dyDescent="0.2">
      <c r="F209" s="151"/>
      <c r="G209" s="151"/>
      <c r="J209" s="151"/>
      <c r="K209" s="151"/>
      <c r="N209" s="151"/>
      <c r="O209" s="151"/>
      <c r="P209" s="151"/>
      <c r="Q209" s="151"/>
      <c r="R209" s="151"/>
      <c r="S209" s="151"/>
    </row>
    <row r="210" spans="6:19" x14ac:dyDescent="0.2">
      <c r="F210" s="151"/>
      <c r="G210" s="151"/>
      <c r="J210" s="151"/>
      <c r="K210" s="151"/>
      <c r="N210" s="151"/>
      <c r="O210" s="151"/>
      <c r="P210" s="151"/>
      <c r="Q210" s="151"/>
      <c r="R210" s="151"/>
      <c r="S210" s="151"/>
    </row>
    <row r="211" spans="6:19" x14ac:dyDescent="0.2">
      <c r="F211" s="151"/>
      <c r="G211" s="151"/>
      <c r="J211" s="151"/>
      <c r="K211" s="151"/>
      <c r="N211" s="151"/>
      <c r="O211" s="151"/>
      <c r="P211" s="151"/>
      <c r="Q211" s="151"/>
      <c r="R211" s="151"/>
      <c r="S211" s="151"/>
    </row>
    <row r="212" spans="6:19" x14ac:dyDescent="0.2">
      <c r="F212" s="151"/>
      <c r="G212" s="151"/>
      <c r="J212" s="151"/>
      <c r="K212" s="151"/>
      <c r="N212" s="151"/>
      <c r="O212" s="151"/>
      <c r="P212" s="151"/>
      <c r="Q212" s="151"/>
      <c r="R212" s="151"/>
      <c r="S212" s="151"/>
    </row>
    <row r="213" spans="6:19" x14ac:dyDescent="0.2">
      <c r="F213" s="151"/>
      <c r="G213" s="151"/>
      <c r="J213" s="151"/>
      <c r="K213" s="151"/>
      <c r="N213" s="151"/>
      <c r="O213" s="151"/>
      <c r="P213" s="151"/>
      <c r="Q213" s="151"/>
      <c r="R213" s="151"/>
      <c r="S213" s="151"/>
    </row>
    <row r="214" spans="6:19" x14ac:dyDescent="0.2">
      <c r="F214" s="151"/>
      <c r="G214" s="151"/>
      <c r="J214" s="151"/>
      <c r="K214" s="151"/>
      <c r="N214" s="151"/>
      <c r="O214" s="151"/>
      <c r="P214" s="151"/>
      <c r="Q214" s="151"/>
      <c r="R214" s="151"/>
      <c r="S214" s="151"/>
    </row>
    <row r="215" spans="6:19" x14ac:dyDescent="0.2">
      <c r="F215" s="151"/>
      <c r="G215" s="151"/>
      <c r="J215" s="151"/>
      <c r="K215" s="151"/>
      <c r="N215" s="151"/>
      <c r="O215" s="151"/>
      <c r="P215" s="151"/>
      <c r="Q215" s="151"/>
      <c r="R215" s="151"/>
      <c r="S215" s="151"/>
    </row>
    <row r="216" spans="6:19" x14ac:dyDescent="0.2">
      <c r="F216" s="151"/>
      <c r="G216" s="151"/>
      <c r="J216" s="151"/>
      <c r="K216" s="151"/>
      <c r="N216" s="151"/>
      <c r="O216" s="151"/>
      <c r="P216" s="151"/>
      <c r="Q216" s="151"/>
      <c r="R216" s="151"/>
      <c r="S216" s="151"/>
    </row>
    <row r="217" spans="6:19" x14ac:dyDescent="0.2">
      <c r="F217" s="151"/>
      <c r="G217" s="151"/>
      <c r="J217" s="151"/>
      <c r="K217" s="151"/>
      <c r="N217" s="151"/>
      <c r="O217" s="151"/>
      <c r="P217" s="151"/>
      <c r="Q217" s="151"/>
      <c r="R217" s="151"/>
      <c r="S217" s="151"/>
    </row>
    <row r="218" spans="6:19" x14ac:dyDescent="0.2">
      <c r="F218" s="151"/>
      <c r="G218" s="151"/>
      <c r="J218" s="151"/>
      <c r="K218" s="151"/>
      <c r="N218" s="151"/>
      <c r="O218" s="151"/>
      <c r="P218" s="151"/>
      <c r="Q218" s="151"/>
      <c r="R218" s="151"/>
      <c r="S218" s="151"/>
    </row>
    <row r="219" spans="6:19" x14ac:dyDescent="0.2">
      <c r="F219" s="151"/>
      <c r="G219" s="151"/>
      <c r="J219" s="151"/>
      <c r="K219" s="151"/>
      <c r="N219" s="151"/>
      <c r="O219" s="151"/>
      <c r="P219" s="151"/>
      <c r="Q219" s="151"/>
      <c r="R219" s="151"/>
      <c r="S219" s="151"/>
    </row>
    <row r="220" spans="6:19" x14ac:dyDescent="0.2">
      <c r="F220" s="151"/>
      <c r="G220" s="151"/>
      <c r="J220" s="151"/>
      <c r="K220" s="151"/>
      <c r="N220" s="151"/>
      <c r="O220" s="151"/>
      <c r="P220" s="151"/>
      <c r="Q220" s="151"/>
      <c r="R220" s="151"/>
      <c r="S220" s="151"/>
    </row>
    <row r="221" spans="6:19" x14ac:dyDescent="0.2">
      <c r="F221" s="151"/>
      <c r="G221" s="151"/>
      <c r="J221" s="151"/>
      <c r="K221" s="151"/>
      <c r="N221" s="151"/>
      <c r="O221" s="151"/>
      <c r="P221" s="151"/>
      <c r="Q221" s="151"/>
      <c r="R221" s="151"/>
      <c r="S221" s="151"/>
    </row>
    <row r="222" spans="6:19" x14ac:dyDescent="0.2">
      <c r="F222" s="151"/>
      <c r="G222" s="151"/>
      <c r="J222" s="151"/>
      <c r="K222" s="151"/>
      <c r="N222" s="151"/>
      <c r="O222" s="151"/>
      <c r="P222" s="151"/>
      <c r="Q222" s="151"/>
      <c r="R222" s="151"/>
      <c r="S222" s="151"/>
    </row>
    <row r="223" spans="6:19" x14ac:dyDescent="0.2">
      <c r="F223" s="151"/>
      <c r="G223" s="151"/>
      <c r="J223" s="151"/>
      <c r="K223" s="151"/>
      <c r="N223" s="151"/>
      <c r="O223" s="151"/>
      <c r="P223" s="151"/>
      <c r="Q223" s="151"/>
      <c r="R223" s="151"/>
      <c r="S223" s="151"/>
    </row>
    <row r="224" spans="6:19" x14ac:dyDescent="0.2">
      <c r="F224" s="151"/>
      <c r="G224" s="151"/>
      <c r="J224" s="151"/>
      <c r="K224" s="151"/>
      <c r="N224" s="151"/>
      <c r="O224" s="151"/>
      <c r="P224" s="151"/>
      <c r="Q224" s="151"/>
      <c r="R224" s="151"/>
      <c r="S224" s="151"/>
    </row>
    <row r="225" spans="6:19" x14ac:dyDescent="0.2">
      <c r="F225" s="151"/>
      <c r="G225" s="151"/>
      <c r="J225" s="151"/>
      <c r="K225" s="151"/>
      <c r="N225" s="151"/>
      <c r="O225" s="151"/>
      <c r="P225" s="151"/>
      <c r="Q225" s="151"/>
      <c r="R225" s="151"/>
      <c r="S225" s="151"/>
    </row>
    <row r="226" spans="6:19" x14ac:dyDescent="0.2">
      <c r="F226" s="151"/>
      <c r="G226" s="151"/>
      <c r="J226" s="151"/>
      <c r="K226" s="151"/>
      <c r="N226" s="151"/>
      <c r="O226" s="151"/>
      <c r="P226" s="151"/>
      <c r="Q226" s="151"/>
      <c r="R226" s="151"/>
      <c r="S226" s="151"/>
    </row>
    <row r="227" spans="6:19" x14ac:dyDescent="0.2">
      <c r="F227" s="151"/>
      <c r="G227" s="151"/>
      <c r="J227" s="151"/>
      <c r="K227" s="151"/>
      <c r="N227" s="151"/>
      <c r="O227" s="151"/>
      <c r="P227" s="151"/>
      <c r="Q227" s="151"/>
      <c r="R227" s="151"/>
      <c r="S227" s="151"/>
    </row>
    <row r="228" spans="6:19" x14ac:dyDescent="0.2">
      <c r="F228" s="151"/>
      <c r="G228" s="151"/>
      <c r="J228" s="151"/>
      <c r="K228" s="151"/>
      <c r="N228" s="151"/>
      <c r="O228" s="151"/>
      <c r="P228" s="151"/>
      <c r="Q228" s="151"/>
      <c r="R228" s="151"/>
      <c r="S228" s="151"/>
    </row>
    <row r="229" spans="6:19" x14ac:dyDescent="0.2">
      <c r="F229" s="151"/>
      <c r="G229" s="151"/>
      <c r="J229" s="151"/>
      <c r="K229" s="151"/>
      <c r="N229" s="151"/>
      <c r="O229" s="151"/>
      <c r="P229" s="151"/>
      <c r="Q229" s="151"/>
      <c r="R229" s="151"/>
      <c r="S229" s="151"/>
    </row>
    <row r="230" spans="6:19" x14ac:dyDescent="0.2">
      <c r="F230" s="151"/>
      <c r="G230" s="151"/>
      <c r="J230" s="151"/>
      <c r="K230" s="151"/>
      <c r="N230" s="151"/>
      <c r="O230" s="151"/>
      <c r="P230" s="151"/>
      <c r="Q230" s="151"/>
      <c r="R230" s="151"/>
      <c r="S230" s="151"/>
    </row>
    <row r="231" spans="6:19" x14ac:dyDescent="0.2">
      <c r="F231" s="151"/>
      <c r="G231" s="151"/>
      <c r="J231" s="151"/>
      <c r="K231" s="151"/>
      <c r="N231" s="151"/>
      <c r="O231" s="151"/>
      <c r="P231" s="151"/>
      <c r="Q231" s="151"/>
      <c r="R231" s="151"/>
      <c r="S231" s="151"/>
    </row>
    <row r="232" spans="6:19" x14ac:dyDescent="0.2">
      <c r="F232" s="151"/>
      <c r="G232" s="151"/>
      <c r="J232" s="151"/>
      <c r="K232" s="151"/>
      <c r="N232" s="151"/>
      <c r="O232" s="151"/>
      <c r="P232" s="151"/>
      <c r="Q232" s="151"/>
      <c r="R232" s="151"/>
      <c r="S232" s="151"/>
    </row>
    <row r="233" spans="6:19" x14ac:dyDescent="0.2">
      <c r="F233" s="151"/>
      <c r="G233" s="151"/>
      <c r="J233" s="151"/>
      <c r="K233" s="151"/>
      <c r="N233" s="151"/>
      <c r="O233" s="151"/>
      <c r="P233" s="151"/>
      <c r="Q233" s="151"/>
      <c r="R233" s="151"/>
      <c r="S233" s="151"/>
    </row>
    <row r="234" spans="6:19" x14ac:dyDescent="0.2">
      <c r="F234" s="151"/>
      <c r="G234" s="151"/>
      <c r="J234" s="151"/>
      <c r="K234" s="151"/>
      <c r="N234" s="151"/>
      <c r="O234" s="151"/>
      <c r="P234" s="151"/>
      <c r="Q234" s="151"/>
      <c r="R234" s="151"/>
      <c r="S234" s="151"/>
    </row>
    <row r="235" spans="6:19" x14ac:dyDescent="0.2">
      <c r="F235" s="151"/>
      <c r="G235" s="151"/>
      <c r="J235" s="151"/>
      <c r="K235" s="151"/>
      <c r="N235" s="151"/>
      <c r="O235" s="151"/>
      <c r="P235" s="151"/>
      <c r="Q235" s="151"/>
      <c r="R235" s="151"/>
      <c r="S235" s="151"/>
    </row>
    <row r="236" spans="6:19" x14ac:dyDescent="0.2">
      <c r="F236" s="151"/>
      <c r="G236" s="151"/>
      <c r="J236" s="151"/>
      <c r="K236" s="151"/>
      <c r="N236" s="151"/>
      <c r="O236" s="151"/>
      <c r="P236" s="151"/>
      <c r="Q236" s="151"/>
      <c r="R236" s="151"/>
      <c r="S236" s="151"/>
    </row>
    <row r="237" spans="6:19" x14ac:dyDescent="0.2">
      <c r="F237" s="151"/>
      <c r="G237" s="151"/>
      <c r="J237" s="151"/>
      <c r="K237" s="151"/>
      <c r="N237" s="151"/>
      <c r="O237" s="151"/>
      <c r="P237" s="151"/>
      <c r="Q237" s="151"/>
      <c r="R237" s="151"/>
      <c r="S237" s="151"/>
    </row>
    <row r="238" spans="6:19" x14ac:dyDescent="0.2">
      <c r="F238" s="151"/>
      <c r="G238" s="151"/>
      <c r="J238" s="151"/>
      <c r="K238" s="151"/>
      <c r="N238" s="151"/>
      <c r="O238" s="151"/>
      <c r="P238" s="151"/>
      <c r="Q238" s="151"/>
      <c r="R238" s="151"/>
      <c r="S238" s="151"/>
    </row>
    <row r="239" spans="6:19" x14ac:dyDescent="0.2">
      <c r="F239" s="151"/>
      <c r="G239" s="151"/>
      <c r="J239" s="151"/>
      <c r="K239" s="151"/>
      <c r="N239" s="151"/>
      <c r="O239" s="151"/>
      <c r="P239" s="151"/>
      <c r="Q239" s="151"/>
      <c r="R239" s="151"/>
      <c r="S239" s="151"/>
    </row>
    <row r="240" spans="6:19" x14ac:dyDescent="0.2">
      <c r="F240" s="151"/>
      <c r="G240" s="151"/>
      <c r="J240" s="151"/>
      <c r="K240" s="151"/>
      <c r="N240" s="151"/>
      <c r="O240" s="151"/>
      <c r="P240" s="151"/>
      <c r="Q240" s="151"/>
      <c r="R240" s="151"/>
      <c r="S240" s="151"/>
    </row>
    <row r="241" spans="6:19" x14ac:dyDescent="0.2">
      <c r="F241" s="151"/>
      <c r="G241" s="151"/>
      <c r="J241" s="151"/>
      <c r="K241" s="151"/>
      <c r="N241" s="151"/>
      <c r="O241" s="151"/>
      <c r="P241" s="151"/>
      <c r="Q241" s="151"/>
      <c r="R241" s="151"/>
      <c r="S241" s="151"/>
    </row>
    <row r="242" spans="6:19" x14ac:dyDescent="0.2">
      <c r="F242" s="151"/>
      <c r="G242" s="151"/>
      <c r="J242" s="151"/>
      <c r="K242" s="151"/>
      <c r="N242" s="151"/>
      <c r="O242" s="151"/>
      <c r="P242" s="151"/>
      <c r="Q242" s="151"/>
      <c r="R242" s="151"/>
      <c r="S242" s="151"/>
    </row>
    <row r="243" spans="6:19" x14ac:dyDescent="0.2">
      <c r="F243" s="151"/>
      <c r="G243" s="151"/>
      <c r="J243" s="151"/>
      <c r="K243" s="151"/>
      <c r="N243" s="151"/>
      <c r="O243" s="151"/>
      <c r="P243" s="151"/>
      <c r="Q243" s="151"/>
      <c r="R243" s="151"/>
      <c r="S243" s="151"/>
    </row>
    <row r="244" spans="6:19" x14ac:dyDescent="0.2">
      <c r="F244" s="151"/>
      <c r="G244" s="151"/>
      <c r="J244" s="151"/>
      <c r="K244" s="151"/>
      <c r="N244" s="151"/>
      <c r="O244" s="151"/>
      <c r="P244" s="151"/>
      <c r="Q244" s="151"/>
      <c r="R244" s="151"/>
      <c r="S244" s="151"/>
    </row>
    <row r="245" spans="6:19" x14ac:dyDescent="0.2">
      <c r="F245" s="151"/>
      <c r="G245" s="151"/>
      <c r="J245" s="151"/>
      <c r="K245" s="151"/>
      <c r="N245" s="151"/>
      <c r="O245" s="151"/>
      <c r="P245" s="151"/>
      <c r="Q245" s="151"/>
      <c r="R245" s="151"/>
      <c r="S245" s="151"/>
    </row>
    <row r="246" spans="6:19" x14ac:dyDescent="0.2">
      <c r="F246" s="151"/>
      <c r="G246" s="151"/>
      <c r="J246" s="151"/>
      <c r="K246" s="151"/>
      <c r="N246" s="151"/>
      <c r="O246" s="151"/>
      <c r="P246" s="151"/>
      <c r="Q246" s="151"/>
      <c r="R246" s="151"/>
      <c r="S246" s="151"/>
    </row>
    <row r="247" spans="6:19" x14ac:dyDescent="0.2">
      <c r="F247" s="151"/>
      <c r="G247" s="151"/>
      <c r="J247" s="151"/>
      <c r="K247" s="151"/>
      <c r="N247" s="151"/>
      <c r="O247" s="151"/>
      <c r="P247" s="151"/>
      <c r="Q247" s="151"/>
      <c r="R247" s="151"/>
      <c r="S247" s="151"/>
    </row>
    <row r="248" spans="6:19" x14ac:dyDescent="0.2">
      <c r="F248" s="151"/>
      <c r="G248" s="151"/>
      <c r="J248" s="151"/>
      <c r="K248" s="151"/>
      <c r="N248" s="151"/>
      <c r="O248" s="151"/>
      <c r="P248" s="151"/>
      <c r="Q248" s="151"/>
      <c r="R248" s="151"/>
      <c r="S248" s="151"/>
    </row>
    <row r="249" spans="6:19" x14ac:dyDescent="0.2">
      <c r="F249" s="151"/>
      <c r="G249" s="151"/>
      <c r="J249" s="151"/>
      <c r="K249" s="151"/>
      <c r="N249" s="151"/>
      <c r="O249" s="151"/>
      <c r="P249" s="151"/>
      <c r="Q249" s="151"/>
      <c r="R249" s="151"/>
      <c r="S249" s="151"/>
    </row>
    <row r="250" spans="6:19" x14ac:dyDescent="0.2">
      <c r="F250" s="151"/>
      <c r="G250" s="151"/>
      <c r="J250" s="151"/>
      <c r="K250" s="151"/>
      <c r="N250" s="151"/>
      <c r="O250" s="151"/>
      <c r="P250" s="151"/>
      <c r="Q250" s="151"/>
      <c r="R250" s="151"/>
      <c r="S250" s="151"/>
    </row>
    <row r="251" spans="6:19" x14ac:dyDescent="0.2">
      <c r="F251" s="151"/>
      <c r="G251" s="151"/>
      <c r="J251" s="151"/>
      <c r="K251" s="151"/>
      <c r="N251" s="151"/>
      <c r="O251" s="151"/>
      <c r="P251" s="151"/>
      <c r="Q251" s="151"/>
      <c r="R251" s="151"/>
      <c r="S251" s="151"/>
    </row>
    <row r="252" spans="6:19" x14ac:dyDescent="0.2">
      <c r="F252" s="151"/>
      <c r="G252" s="151"/>
      <c r="J252" s="151"/>
      <c r="K252" s="151"/>
      <c r="N252" s="151"/>
      <c r="O252" s="151"/>
      <c r="P252" s="151"/>
      <c r="Q252" s="151"/>
      <c r="R252" s="151"/>
      <c r="S252" s="151"/>
    </row>
    <row r="253" spans="6:19" x14ac:dyDescent="0.2">
      <c r="F253" s="151"/>
      <c r="G253" s="151"/>
      <c r="J253" s="151"/>
      <c r="K253" s="151"/>
      <c r="N253" s="151"/>
      <c r="O253" s="151"/>
      <c r="P253" s="151"/>
      <c r="Q253" s="151"/>
      <c r="R253" s="151"/>
      <c r="S253" s="151"/>
    </row>
    <row r="254" spans="6:19" x14ac:dyDescent="0.2">
      <c r="F254" s="151"/>
      <c r="G254" s="151"/>
      <c r="J254" s="151"/>
      <c r="K254" s="151"/>
      <c r="N254" s="151"/>
      <c r="O254" s="151"/>
      <c r="P254" s="151"/>
      <c r="Q254" s="151"/>
      <c r="R254" s="151"/>
      <c r="S254" s="151"/>
    </row>
    <row r="255" spans="6:19" x14ac:dyDescent="0.2">
      <c r="F255" s="151"/>
      <c r="G255" s="151"/>
      <c r="J255" s="151"/>
      <c r="K255" s="151"/>
      <c r="N255" s="151"/>
      <c r="O255" s="151"/>
      <c r="P255" s="151"/>
      <c r="Q255" s="151"/>
      <c r="R255" s="151"/>
      <c r="S255" s="151"/>
    </row>
    <row r="256" spans="6:19" x14ac:dyDescent="0.2">
      <c r="F256" s="151"/>
      <c r="G256" s="151"/>
      <c r="J256" s="151"/>
      <c r="K256" s="151"/>
      <c r="N256" s="151"/>
      <c r="O256" s="151"/>
      <c r="P256" s="151"/>
      <c r="Q256" s="151"/>
      <c r="R256" s="151"/>
      <c r="S256" s="151"/>
    </row>
    <row r="257" spans="6:19" x14ac:dyDescent="0.2">
      <c r="F257" s="151"/>
      <c r="G257" s="151"/>
      <c r="J257" s="151"/>
      <c r="K257" s="151"/>
      <c r="N257" s="151"/>
      <c r="O257" s="151"/>
      <c r="P257" s="151"/>
      <c r="Q257" s="151"/>
      <c r="R257" s="151"/>
      <c r="S257" s="151"/>
    </row>
    <row r="258" spans="6:19" x14ac:dyDescent="0.2">
      <c r="F258" s="151"/>
      <c r="G258" s="151"/>
      <c r="J258" s="151"/>
      <c r="K258" s="151"/>
      <c r="N258" s="151"/>
      <c r="O258" s="151"/>
      <c r="P258" s="151"/>
      <c r="Q258" s="151"/>
      <c r="R258" s="151"/>
      <c r="S258" s="151"/>
    </row>
    <row r="259" spans="6:19" x14ac:dyDescent="0.2">
      <c r="F259" s="151"/>
      <c r="G259" s="151"/>
      <c r="J259" s="151"/>
      <c r="K259" s="151"/>
      <c r="N259" s="151"/>
      <c r="O259" s="151"/>
      <c r="P259" s="151"/>
      <c r="Q259" s="151"/>
      <c r="R259" s="151"/>
      <c r="S259" s="151"/>
    </row>
    <row r="260" spans="6:19" x14ac:dyDescent="0.2">
      <c r="F260" s="151"/>
      <c r="G260" s="151"/>
      <c r="J260" s="151"/>
      <c r="K260" s="151"/>
      <c r="N260" s="151"/>
      <c r="O260" s="151"/>
      <c r="P260" s="151"/>
      <c r="Q260" s="151"/>
      <c r="R260" s="151"/>
      <c r="S260" s="151"/>
    </row>
    <row r="261" spans="6:19" x14ac:dyDescent="0.2">
      <c r="F261" s="151"/>
      <c r="G261" s="151"/>
      <c r="J261" s="151"/>
      <c r="K261" s="151"/>
      <c r="N261" s="151"/>
      <c r="O261" s="151"/>
      <c r="P261" s="151"/>
      <c r="Q261" s="151"/>
      <c r="R261" s="151"/>
      <c r="S261" s="151"/>
    </row>
    <row r="262" spans="6:19" x14ac:dyDescent="0.2">
      <c r="F262" s="151"/>
      <c r="G262" s="151"/>
      <c r="J262" s="151"/>
      <c r="K262" s="151"/>
      <c r="N262" s="151"/>
      <c r="O262" s="151"/>
      <c r="P262" s="151"/>
      <c r="Q262" s="151"/>
      <c r="R262" s="151"/>
      <c r="S262" s="151"/>
    </row>
    <row r="263" spans="6:19" x14ac:dyDescent="0.2">
      <c r="F263" s="151"/>
      <c r="G263" s="151"/>
      <c r="J263" s="151"/>
      <c r="K263" s="151"/>
      <c r="N263" s="151"/>
      <c r="O263" s="151"/>
      <c r="P263" s="151"/>
      <c r="Q263" s="151"/>
      <c r="R263" s="151"/>
      <c r="S263" s="151"/>
    </row>
    <row r="264" spans="6:19" x14ac:dyDescent="0.2">
      <c r="F264" s="151"/>
      <c r="G264" s="151"/>
      <c r="J264" s="151"/>
      <c r="K264" s="151"/>
      <c r="N264" s="151"/>
      <c r="O264" s="151"/>
      <c r="P264" s="151"/>
      <c r="Q264" s="151"/>
      <c r="R264" s="151"/>
      <c r="S264" s="151"/>
    </row>
    <row r="265" spans="6:19" x14ac:dyDescent="0.2">
      <c r="F265" s="151"/>
      <c r="G265" s="151"/>
      <c r="J265" s="151"/>
      <c r="K265" s="151"/>
      <c r="N265" s="151"/>
      <c r="O265" s="151"/>
      <c r="P265" s="151"/>
      <c r="Q265" s="151"/>
      <c r="R265" s="151"/>
      <c r="S265" s="151"/>
    </row>
    <row r="266" spans="6:19" x14ac:dyDescent="0.2">
      <c r="F266" s="151"/>
      <c r="G266" s="151"/>
      <c r="J266" s="151"/>
      <c r="K266" s="151"/>
      <c r="N266" s="151"/>
      <c r="O266" s="151"/>
      <c r="P266" s="151"/>
      <c r="Q266" s="151"/>
      <c r="R266" s="151"/>
      <c r="S266" s="151"/>
    </row>
    <row r="267" spans="6:19" x14ac:dyDescent="0.2">
      <c r="F267" s="151"/>
      <c r="G267" s="151"/>
      <c r="J267" s="151"/>
      <c r="K267" s="151"/>
      <c r="N267" s="151"/>
      <c r="O267" s="151"/>
      <c r="P267" s="151"/>
      <c r="Q267" s="151"/>
      <c r="R267" s="151"/>
      <c r="S267" s="151"/>
    </row>
    <row r="268" spans="6:19" x14ac:dyDescent="0.2">
      <c r="F268" s="151"/>
      <c r="G268" s="151"/>
      <c r="J268" s="151"/>
      <c r="K268" s="151"/>
      <c r="N268" s="151"/>
      <c r="O268" s="151"/>
      <c r="P268" s="151"/>
      <c r="Q268" s="151"/>
      <c r="R268" s="151"/>
      <c r="S268" s="151"/>
    </row>
    <row r="269" spans="6:19" x14ac:dyDescent="0.2">
      <c r="F269" s="151"/>
      <c r="G269" s="151"/>
      <c r="J269" s="151"/>
      <c r="K269" s="151"/>
      <c r="N269" s="151"/>
      <c r="O269" s="151"/>
      <c r="P269" s="151"/>
      <c r="Q269" s="151"/>
      <c r="R269" s="151"/>
      <c r="S269" s="151"/>
    </row>
    <row r="270" spans="6:19" x14ac:dyDescent="0.2">
      <c r="F270" s="151"/>
      <c r="G270" s="151"/>
      <c r="J270" s="151"/>
      <c r="K270" s="151"/>
      <c r="N270" s="151"/>
      <c r="O270" s="151"/>
      <c r="P270" s="151"/>
      <c r="Q270" s="151"/>
      <c r="R270" s="151"/>
      <c r="S270" s="151"/>
    </row>
    <row r="271" spans="6:19" x14ac:dyDescent="0.2">
      <c r="F271" s="151"/>
      <c r="G271" s="151"/>
      <c r="J271" s="151"/>
      <c r="K271" s="151"/>
      <c r="N271" s="151"/>
      <c r="O271" s="151"/>
      <c r="P271" s="151"/>
      <c r="Q271" s="151"/>
      <c r="R271" s="151"/>
      <c r="S271" s="151"/>
    </row>
    <row r="272" spans="6:19" x14ac:dyDescent="0.2">
      <c r="F272" s="151"/>
      <c r="G272" s="151"/>
      <c r="J272" s="151"/>
      <c r="K272" s="151"/>
      <c r="N272" s="151"/>
      <c r="O272" s="151"/>
      <c r="P272" s="151"/>
      <c r="Q272" s="151"/>
      <c r="R272" s="151"/>
      <c r="S272" s="151"/>
    </row>
    <row r="273" spans="6:19" x14ac:dyDescent="0.2">
      <c r="F273" s="151"/>
      <c r="G273" s="151"/>
      <c r="J273" s="151"/>
      <c r="K273" s="151"/>
      <c r="N273" s="151"/>
      <c r="O273" s="151"/>
      <c r="P273" s="151"/>
      <c r="Q273" s="151"/>
      <c r="R273" s="151"/>
      <c r="S273" s="151"/>
    </row>
    <row r="274" spans="6:19" x14ac:dyDescent="0.2">
      <c r="F274" s="151"/>
      <c r="G274" s="151"/>
      <c r="J274" s="151"/>
      <c r="K274" s="151"/>
      <c r="N274" s="151"/>
      <c r="O274" s="151"/>
      <c r="P274" s="151"/>
      <c r="Q274" s="151"/>
      <c r="R274" s="151"/>
      <c r="S274" s="151"/>
    </row>
    <row r="275" spans="6:19" x14ac:dyDescent="0.2">
      <c r="F275" s="151"/>
      <c r="G275" s="151"/>
      <c r="J275" s="151"/>
      <c r="K275" s="151"/>
      <c r="N275" s="151"/>
      <c r="O275" s="151"/>
      <c r="P275" s="151"/>
      <c r="Q275" s="151"/>
      <c r="R275" s="151"/>
      <c r="S275" s="151"/>
    </row>
    <row r="276" spans="6:19" x14ac:dyDescent="0.2">
      <c r="F276" s="151"/>
      <c r="G276" s="151"/>
      <c r="J276" s="151"/>
      <c r="K276" s="151"/>
      <c r="N276" s="151"/>
      <c r="O276" s="151"/>
      <c r="P276" s="151"/>
      <c r="Q276" s="151"/>
      <c r="R276" s="151"/>
      <c r="S276" s="151"/>
    </row>
    <row r="277" spans="6:19" x14ac:dyDescent="0.2">
      <c r="F277" s="151"/>
      <c r="G277" s="151"/>
      <c r="J277" s="151"/>
      <c r="K277" s="151"/>
      <c r="N277" s="151"/>
      <c r="O277" s="151"/>
      <c r="P277" s="151"/>
      <c r="Q277" s="151"/>
      <c r="R277" s="151"/>
      <c r="S277" s="151"/>
    </row>
    <row r="278" spans="6:19" x14ac:dyDescent="0.2">
      <c r="F278" s="151"/>
      <c r="G278" s="151"/>
      <c r="J278" s="151"/>
      <c r="K278" s="151"/>
      <c r="N278" s="151"/>
      <c r="O278" s="151"/>
      <c r="P278" s="151"/>
      <c r="Q278" s="151"/>
      <c r="R278" s="151"/>
      <c r="S278" s="151"/>
    </row>
    <row r="279" spans="6:19" x14ac:dyDescent="0.2">
      <c r="F279" s="151"/>
      <c r="G279" s="151"/>
      <c r="J279" s="151"/>
      <c r="K279" s="151"/>
      <c r="N279" s="151"/>
      <c r="O279" s="151"/>
      <c r="P279" s="151"/>
      <c r="Q279" s="151"/>
      <c r="R279" s="151"/>
      <c r="S279" s="151"/>
    </row>
    <row r="280" spans="6:19" x14ac:dyDescent="0.2">
      <c r="F280" s="151"/>
      <c r="G280" s="151"/>
      <c r="J280" s="151"/>
      <c r="K280" s="151"/>
      <c r="N280" s="151"/>
      <c r="O280" s="151"/>
      <c r="P280" s="151"/>
      <c r="Q280" s="151"/>
      <c r="R280" s="151"/>
      <c r="S280" s="151"/>
    </row>
    <row r="281" spans="6:19" x14ac:dyDescent="0.2">
      <c r="F281" s="151"/>
      <c r="G281" s="151"/>
      <c r="J281" s="151"/>
      <c r="K281" s="151"/>
      <c r="N281" s="151"/>
      <c r="O281" s="151"/>
      <c r="P281" s="151"/>
      <c r="Q281" s="151"/>
      <c r="R281" s="151"/>
      <c r="S281" s="151"/>
    </row>
    <row r="282" spans="6:19" x14ac:dyDescent="0.2">
      <c r="F282" s="151"/>
      <c r="G282" s="151"/>
      <c r="J282" s="151"/>
      <c r="K282" s="151"/>
      <c r="N282" s="151"/>
      <c r="O282" s="151"/>
      <c r="P282" s="151"/>
      <c r="Q282" s="151"/>
      <c r="R282" s="151"/>
      <c r="S282" s="151"/>
    </row>
    <row r="283" spans="6:19" x14ac:dyDescent="0.2">
      <c r="F283" s="151"/>
      <c r="G283" s="151"/>
      <c r="J283" s="151"/>
      <c r="K283" s="151"/>
      <c r="N283" s="151"/>
      <c r="O283" s="151"/>
      <c r="P283" s="151"/>
      <c r="Q283" s="151"/>
      <c r="R283" s="151"/>
      <c r="S283" s="151"/>
    </row>
    <row r="284" spans="6:19" x14ac:dyDescent="0.2">
      <c r="F284" s="151"/>
      <c r="G284" s="151"/>
      <c r="J284" s="151"/>
      <c r="K284" s="151"/>
      <c r="N284" s="151"/>
      <c r="O284" s="151"/>
      <c r="P284" s="151"/>
      <c r="Q284" s="151"/>
      <c r="R284" s="151"/>
      <c r="S284" s="151"/>
    </row>
    <row r="285" spans="6:19" x14ac:dyDescent="0.2">
      <c r="F285" s="151"/>
      <c r="G285" s="151"/>
      <c r="J285" s="151"/>
      <c r="K285" s="151"/>
      <c r="N285" s="151"/>
      <c r="O285" s="151"/>
      <c r="P285" s="151"/>
      <c r="Q285" s="151"/>
      <c r="R285" s="151"/>
      <c r="S285" s="151"/>
    </row>
    <row r="286" spans="6:19" x14ac:dyDescent="0.2">
      <c r="F286" s="151"/>
      <c r="G286" s="151"/>
      <c r="J286" s="151"/>
      <c r="K286" s="151"/>
      <c r="N286" s="151"/>
      <c r="O286" s="151"/>
      <c r="P286" s="151"/>
      <c r="Q286" s="151"/>
      <c r="R286" s="151"/>
      <c r="S286" s="151"/>
    </row>
    <row r="287" spans="6:19" x14ac:dyDescent="0.2">
      <c r="F287" s="151"/>
      <c r="G287" s="151"/>
      <c r="J287" s="151"/>
      <c r="K287" s="151"/>
      <c r="N287" s="151"/>
      <c r="O287" s="151"/>
      <c r="P287" s="151"/>
      <c r="Q287" s="151"/>
      <c r="R287" s="151"/>
      <c r="S287" s="151"/>
    </row>
    <row r="288" spans="6:19" x14ac:dyDescent="0.2">
      <c r="F288" s="151"/>
      <c r="G288" s="151"/>
      <c r="J288" s="151"/>
      <c r="K288" s="151"/>
      <c r="N288" s="151"/>
      <c r="O288" s="151"/>
      <c r="P288" s="151"/>
      <c r="Q288" s="151"/>
      <c r="R288" s="151"/>
      <c r="S288" s="151"/>
    </row>
    <row r="289" spans="6:19" x14ac:dyDescent="0.2">
      <c r="F289" s="151"/>
      <c r="G289" s="151"/>
      <c r="J289" s="151"/>
      <c r="K289" s="151"/>
      <c r="N289" s="151"/>
      <c r="O289" s="151"/>
      <c r="P289" s="151"/>
      <c r="Q289" s="151"/>
      <c r="R289" s="151"/>
      <c r="S289" s="151"/>
    </row>
    <row r="290" spans="6:19" x14ac:dyDescent="0.2">
      <c r="F290" s="151"/>
      <c r="G290" s="151"/>
      <c r="J290" s="151"/>
      <c r="K290" s="151"/>
      <c r="N290" s="151"/>
      <c r="O290" s="151"/>
      <c r="P290" s="151"/>
      <c r="Q290" s="151"/>
      <c r="R290" s="151"/>
      <c r="S290" s="151"/>
    </row>
    <row r="291" spans="6:19" x14ac:dyDescent="0.2">
      <c r="F291" s="151"/>
      <c r="G291" s="151"/>
      <c r="J291" s="151"/>
      <c r="K291" s="151"/>
      <c r="N291" s="151"/>
      <c r="O291" s="151"/>
      <c r="P291" s="151"/>
      <c r="Q291" s="151"/>
      <c r="R291" s="151"/>
      <c r="S291" s="151"/>
    </row>
    <row r="292" spans="6:19" x14ac:dyDescent="0.2">
      <c r="F292" s="151"/>
      <c r="G292" s="151"/>
      <c r="J292" s="151"/>
      <c r="K292" s="151"/>
      <c r="N292" s="151"/>
      <c r="O292" s="151"/>
      <c r="P292" s="151"/>
      <c r="Q292" s="151"/>
      <c r="R292" s="151"/>
      <c r="S292" s="151"/>
    </row>
    <row r="293" spans="6:19" x14ac:dyDescent="0.2">
      <c r="F293" s="151"/>
      <c r="G293" s="151"/>
      <c r="J293" s="151"/>
      <c r="K293" s="151"/>
      <c r="N293" s="151"/>
      <c r="O293" s="151"/>
      <c r="P293" s="151"/>
      <c r="Q293" s="151"/>
      <c r="R293" s="151"/>
      <c r="S293" s="151"/>
    </row>
    <row r="294" spans="6:19" x14ac:dyDescent="0.2">
      <c r="F294" s="151"/>
      <c r="G294" s="151"/>
      <c r="J294" s="151"/>
      <c r="K294" s="151"/>
      <c r="N294" s="151"/>
      <c r="O294" s="151"/>
      <c r="P294" s="151"/>
      <c r="Q294" s="151"/>
      <c r="R294" s="151"/>
      <c r="S294" s="151"/>
    </row>
    <row r="295" spans="6:19" x14ac:dyDescent="0.2">
      <c r="F295" s="151"/>
      <c r="G295" s="151"/>
      <c r="J295" s="151"/>
      <c r="K295" s="151"/>
      <c r="N295" s="151"/>
      <c r="O295" s="151"/>
      <c r="P295" s="151"/>
      <c r="Q295" s="151"/>
      <c r="R295" s="151"/>
      <c r="S295" s="151"/>
    </row>
    <row r="296" spans="6:19" x14ac:dyDescent="0.2">
      <c r="F296" s="151"/>
      <c r="G296" s="151"/>
      <c r="J296" s="151"/>
      <c r="K296" s="151"/>
      <c r="N296" s="151"/>
      <c r="O296" s="151"/>
      <c r="P296" s="151"/>
      <c r="Q296" s="151"/>
      <c r="R296" s="151"/>
      <c r="S296" s="151"/>
    </row>
    <row r="297" spans="6:19" x14ac:dyDescent="0.2">
      <c r="F297" s="151"/>
      <c r="G297" s="151"/>
      <c r="J297" s="151"/>
      <c r="K297" s="151"/>
      <c r="N297" s="151"/>
      <c r="O297" s="151"/>
      <c r="P297" s="151"/>
      <c r="Q297" s="151"/>
      <c r="R297" s="151"/>
      <c r="S297" s="151"/>
    </row>
    <row r="298" spans="6:19" x14ac:dyDescent="0.2">
      <c r="F298" s="151"/>
      <c r="G298" s="151"/>
      <c r="J298" s="151"/>
      <c r="K298" s="151"/>
      <c r="N298" s="151"/>
      <c r="O298" s="151"/>
      <c r="P298" s="151"/>
      <c r="Q298" s="151"/>
      <c r="R298" s="151"/>
      <c r="S298" s="151"/>
    </row>
    <row r="299" spans="6:19" x14ac:dyDescent="0.2">
      <c r="F299" s="151"/>
      <c r="G299" s="151"/>
      <c r="J299" s="151"/>
      <c r="K299" s="151"/>
      <c r="N299" s="151"/>
      <c r="O299" s="151"/>
      <c r="P299" s="151"/>
      <c r="Q299" s="151"/>
      <c r="R299" s="151"/>
      <c r="S299" s="151"/>
    </row>
    <row r="300" spans="6:19" x14ac:dyDescent="0.2">
      <c r="F300" s="151"/>
      <c r="G300" s="151"/>
      <c r="J300" s="151"/>
      <c r="K300" s="151"/>
      <c r="N300" s="151"/>
      <c r="O300" s="151"/>
      <c r="P300" s="151"/>
      <c r="Q300" s="151"/>
      <c r="R300" s="151"/>
      <c r="S300" s="151"/>
    </row>
    <row r="301" spans="6:19" x14ac:dyDescent="0.2">
      <c r="F301" s="151"/>
      <c r="G301" s="151"/>
      <c r="J301" s="151"/>
      <c r="K301" s="151"/>
      <c r="N301" s="151"/>
      <c r="O301" s="151"/>
      <c r="P301" s="151"/>
      <c r="Q301" s="151"/>
      <c r="R301" s="151"/>
      <c r="S301" s="151"/>
    </row>
    <row r="302" spans="6:19" x14ac:dyDescent="0.2">
      <c r="F302" s="151"/>
      <c r="G302" s="151"/>
      <c r="J302" s="151"/>
      <c r="K302" s="151"/>
      <c r="N302" s="151"/>
      <c r="O302" s="151"/>
      <c r="P302" s="151"/>
      <c r="Q302" s="151"/>
      <c r="R302" s="151"/>
      <c r="S302" s="151"/>
    </row>
    <row r="303" spans="6:19" x14ac:dyDescent="0.2">
      <c r="F303" s="151"/>
      <c r="G303" s="151"/>
      <c r="J303" s="151"/>
      <c r="K303" s="151"/>
      <c r="N303" s="151"/>
      <c r="O303" s="151"/>
      <c r="P303" s="151"/>
      <c r="Q303" s="151"/>
      <c r="R303" s="151"/>
      <c r="S303" s="151"/>
    </row>
    <row r="304" spans="6:19" x14ac:dyDescent="0.2">
      <c r="F304" s="151"/>
      <c r="G304" s="151"/>
      <c r="J304" s="151"/>
      <c r="K304" s="151"/>
      <c r="N304" s="151"/>
      <c r="O304" s="151"/>
      <c r="P304" s="151"/>
      <c r="Q304" s="151"/>
      <c r="R304" s="151"/>
      <c r="S304" s="151"/>
    </row>
    <row r="305" spans="6:19" x14ac:dyDescent="0.2">
      <c r="F305" s="151"/>
      <c r="G305" s="151"/>
      <c r="J305" s="151"/>
      <c r="K305" s="151"/>
      <c r="N305" s="151"/>
      <c r="O305" s="151"/>
      <c r="P305" s="151"/>
      <c r="Q305" s="151"/>
      <c r="R305" s="151"/>
      <c r="S305" s="151"/>
    </row>
    <row r="306" spans="6:19" x14ac:dyDescent="0.2">
      <c r="F306" s="151"/>
      <c r="G306" s="151"/>
      <c r="J306" s="151"/>
      <c r="K306" s="151"/>
      <c r="N306" s="151"/>
      <c r="O306" s="151"/>
      <c r="P306" s="151"/>
      <c r="Q306" s="151"/>
      <c r="R306" s="151"/>
      <c r="S306" s="151"/>
    </row>
    <row r="307" spans="6:19" x14ac:dyDescent="0.2">
      <c r="F307" s="151"/>
      <c r="G307" s="151"/>
      <c r="J307" s="151"/>
      <c r="K307" s="151"/>
      <c r="N307" s="151"/>
      <c r="O307" s="151"/>
      <c r="P307" s="151"/>
      <c r="Q307" s="151"/>
      <c r="R307" s="151"/>
      <c r="S307" s="151"/>
    </row>
    <row r="308" spans="6:19" x14ac:dyDescent="0.2">
      <c r="F308" s="151"/>
      <c r="G308" s="151"/>
      <c r="J308" s="151"/>
      <c r="K308" s="151"/>
      <c r="N308" s="151"/>
      <c r="O308" s="151"/>
      <c r="P308" s="151"/>
      <c r="Q308" s="151"/>
      <c r="R308" s="151"/>
      <c r="S308" s="151"/>
    </row>
    <row r="309" spans="6:19" x14ac:dyDescent="0.2">
      <c r="F309" s="151"/>
      <c r="G309" s="151"/>
      <c r="J309" s="151"/>
      <c r="K309" s="151"/>
      <c r="N309" s="151"/>
      <c r="O309" s="151"/>
      <c r="P309" s="151"/>
      <c r="Q309" s="151"/>
      <c r="R309" s="151"/>
      <c r="S309" s="151"/>
    </row>
    <row r="310" spans="6:19" x14ac:dyDescent="0.2">
      <c r="F310" s="151"/>
      <c r="G310" s="151"/>
      <c r="J310" s="151"/>
      <c r="K310" s="151"/>
      <c r="N310" s="151"/>
      <c r="O310" s="151"/>
      <c r="P310" s="151"/>
      <c r="Q310" s="151"/>
      <c r="R310" s="151"/>
      <c r="S310" s="151"/>
    </row>
    <row r="311" spans="6:19" x14ac:dyDescent="0.2">
      <c r="F311" s="151"/>
      <c r="G311" s="151"/>
      <c r="J311" s="151"/>
      <c r="K311" s="151"/>
      <c r="N311" s="151"/>
      <c r="O311" s="151"/>
      <c r="P311" s="151"/>
      <c r="Q311" s="151"/>
      <c r="R311" s="151"/>
      <c r="S311" s="151"/>
    </row>
    <row r="312" spans="6:19" x14ac:dyDescent="0.2">
      <c r="F312" s="151"/>
      <c r="G312" s="151"/>
      <c r="J312" s="151"/>
      <c r="K312" s="151"/>
      <c r="N312" s="151"/>
      <c r="O312" s="151"/>
      <c r="P312" s="151"/>
      <c r="Q312" s="151"/>
      <c r="R312" s="151"/>
      <c r="S312" s="151"/>
    </row>
    <row r="313" spans="6:19" x14ac:dyDescent="0.2">
      <c r="F313" s="151"/>
      <c r="G313" s="151"/>
      <c r="J313" s="151"/>
      <c r="K313" s="151"/>
      <c r="N313" s="151"/>
      <c r="O313" s="151"/>
      <c r="P313" s="151"/>
      <c r="Q313" s="151"/>
      <c r="R313" s="151"/>
      <c r="S313" s="151"/>
    </row>
    <row r="314" spans="6:19" x14ac:dyDescent="0.2">
      <c r="F314" s="151"/>
      <c r="G314" s="151"/>
      <c r="J314" s="151"/>
      <c r="K314" s="151"/>
      <c r="N314" s="151"/>
      <c r="O314" s="151"/>
      <c r="P314" s="151"/>
      <c r="Q314" s="151"/>
      <c r="R314" s="151"/>
      <c r="S314" s="151"/>
    </row>
    <row r="315" spans="6:19" x14ac:dyDescent="0.2">
      <c r="F315" s="151"/>
      <c r="G315" s="151"/>
      <c r="J315" s="151"/>
      <c r="K315" s="151"/>
      <c r="N315" s="151"/>
      <c r="O315" s="151"/>
      <c r="P315" s="151"/>
      <c r="Q315" s="151"/>
      <c r="R315" s="151"/>
      <c r="S315" s="151"/>
    </row>
    <row r="316" spans="6:19" x14ac:dyDescent="0.2">
      <c r="F316" s="151"/>
      <c r="G316" s="151"/>
      <c r="J316" s="151"/>
      <c r="K316" s="151"/>
      <c r="N316" s="151"/>
      <c r="O316" s="151"/>
      <c r="P316" s="151"/>
      <c r="Q316" s="151"/>
      <c r="R316" s="151"/>
      <c r="S316" s="151"/>
    </row>
    <row r="317" spans="6:19" x14ac:dyDescent="0.2">
      <c r="F317" s="151"/>
      <c r="G317" s="151"/>
      <c r="J317" s="151"/>
      <c r="K317" s="151"/>
      <c r="N317" s="151"/>
      <c r="O317" s="151"/>
      <c r="P317" s="151"/>
      <c r="Q317" s="151"/>
      <c r="R317" s="151"/>
      <c r="S317" s="151"/>
    </row>
    <row r="318" spans="6:19" x14ac:dyDescent="0.2">
      <c r="F318" s="151"/>
      <c r="G318" s="151"/>
      <c r="J318" s="151"/>
      <c r="K318" s="151"/>
      <c r="N318" s="151"/>
      <c r="O318" s="151"/>
      <c r="P318" s="151"/>
      <c r="Q318" s="151"/>
      <c r="R318" s="151"/>
      <c r="S318" s="151"/>
    </row>
    <row r="325" spans="10:15" x14ac:dyDescent="0.2">
      <c r="J325" s="149"/>
      <c r="K325" s="149"/>
      <c r="N325" s="149"/>
      <c r="O325" s="149"/>
    </row>
    <row r="326" spans="10:15" x14ac:dyDescent="0.2">
      <c r="J326" s="149"/>
      <c r="K326" s="149"/>
      <c r="N326" s="149"/>
      <c r="O326" s="149"/>
    </row>
    <row r="327" spans="10:15" x14ac:dyDescent="0.2">
      <c r="J327" s="149"/>
      <c r="K327" s="149"/>
      <c r="N327" s="149"/>
      <c r="O327" s="149"/>
    </row>
  </sheetData>
  <sheetProtection selectLockedCells="1" selectUnlockedCells="1"/>
  <mergeCells count="6">
    <mergeCell ref="B3:S3"/>
    <mergeCell ref="B6:C7"/>
    <mergeCell ref="H5:K6"/>
    <mergeCell ref="P5:S6"/>
    <mergeCell ref="D5:G6"/>
    <mergeCell ref="L5:O6"/>
  </mergeCells>
  <phoneticPr fontId="0" type="noConversion"/>
  <pageMargins left="0" right="0" top="0" bottom="0" header="0.51181102362204722" footer="0.51181102362204722"/>
  <pageSetup paperSize="9" scale="52" firstPageNumber="0" fitToHeight="3" orientation="landscape" r:id="rId1"/>
  <headerFooter alignWithMargins="0">
    <oddFooter>&amp;CStránka &amp;P&amp;R&amp;A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ColWidth="34.28515625" defaultRowHeight="12.75" x14ac:dyDescent="0.2"/>
  <cols>
    <col min="1" max="1" width="59.42578125" style="124" bestFit="1" customWidth="1"/>
    <col min="2" max="4" width="22.42578125" style="125" customWidth="1"/>
    <col min="5" max="5" width="20.85546875" style="457" customWidth="1"/>
    <col min="6" max="6" width="20.42578125" style="124" customWidth="1"/>
    <col min="7" max="7" width="9.140625" style="124" customWidth="1"/>
    <col min="8" max="8" width="38.140625" style="124" customWidth="1"/>
    <col min="9" max="9" width="15.5703125" style="124" bestFit="1" customWidth="1"/>
    <col min="10" max="10" width="15.5703125" style="124" customWidth="1"/>
    <col min="11" max="246" width="9.140625" style="124" customWidth="1"/>
    <col min="247" max="16384" width="34.28515625" style="124"/>
  </cols>
  <sheetData>
    <row r="1" spans="1:6" ht="100.5" customHeight="1" x14ac:dyDescent="0.3">
      <c r="A1" s="804" t="s">
        <v>633</v>
      </c>
      <c r="B1" s="804"/>
      <c r="C1" s="804"/>
      <c r="D1" s="804"/>
      <c r="E1" s="804"/>
    </row>
    <row r="2" spans="1:6" ht="13.5" thickBot="1" x14ac:dyDescent="0.25"/>
    <row r="3" spans="1:6" ht="36.75" thickBot="1" x14ac:dyDescent="0.3">
      <c r="A3" s="431" t="s">
        <v>411</v>
      </c>
      <c r="B3" s="432" t="s">
        <v>424</v>
      </c>
      <c r="C3" s="432" t="s">
        <v>436</v>
      </c>
      <c r="D3" s="458" t="s">
        <v>476</v>
      </c>
      <c r="E3" s="468" t="s">
        <v>498</v>
      </c>
    </row>
    <row r="4" spans="1:6" ht="20.25" customHeight="1" x14ac:dyDescent="0.25">
      <c r="A4" s="429" t="s">
        <v>412</v>
      </c>
      <c r="B4" s="430">
        <f>'príjmy 2015'!B3</f>
        <v>11639874.130000003</v>
      </c>
      <c r="C4" s="430">
        <f>'príjmy 2015'!C3</f>
        <v>11999563.609999999</v>
      </c>
      <c r="D4" s="459">
        <f>'príjmy 2015'!D3</f>
        <v>12572182</v>
      </c>
      <c r="E4" s="744">
        <f>'príjmy 2015'!E3</f>
        <v>12528272.26</v>
      </c>
      <c r="F4" s="457"/>
    </row>
    <row r="5" spans="1:6" ht="21.75" customHeight="1" x14ac:dyDescent="0.25">
      <c r="A5" s="128" t="s">
        <v>413</v>
      </c>
      <c r="B5" s="141">
        <f>'výdavky 2015'!E8</f>
        <v>10979363.719999999</v>
      </c>
      <c r="C5" s="141">
        <f>'výdavky 2015'!I8</f>
        <v>11593713.77</v>
      </c>
      <c r="D5" s="460">
        <f>'výdavky 2015'!M8</f>
        <v>11835882.890000001</v>
      </c>
      <c r="E5" s="745">
        <f>'výdavky 2015'!Q8</f>
        <v>11390961.460000001</v>
      </c>
      <c r="F5" s="457"/>
    </row>
    <row r="6" spans="1:6" ht="21" customHeight="1" x14ac:dyDescent="0.25">
      <c r="A6" s="128" t="s">
        <v>379</v>
      </c>
      <c r="B6" s="141">
        <f t="shared" ref="B6:E6" si="0">B4-B5</f>
        <v>660510.41000000387</v>
      </c>
      <c r="C6" s="141">
        <f t="shared" si="0"/>
        <v>405849.83999999985</v>
      </c>
      <c r="D6" s="460">
        <f t="shared" si="0"/>
        <v>736299.1099999994</v>
      </c>
      <c r="E6" s="745">
        <f t="shared" si="0"/>
        <v>1137310.7999999989</v>
      </c>
      <c r="F6" s="457"/>
    </row>
    <row r="7" spans="1:6" ht="18" x14ac:dyDescent="0.25">
      <c r="A7" s="128"/>
      <c r="B7" s="141"/>
      <c r="C7" s="141"/>
      <c r="D7" s="460"/>
      <c r="E7" s="745"/>
      <c r="F7" s="457"/>
    </row>
    <row r="8" spans="1:6" ht="21.75" customHeight="1" x14ac:dyDescent="0.25">
      <c r="A8" s="128" t="s">
        <v>406</v>
      </c>
      <c r="B8" s="141">
        <f>'príjmy 2015'!B106</f>
        <v>1609708.44</v>
      </c>
      <c r="C8" s="141">
        <f>'príjmy 2015'!C106</f>
        <v>1752719</v>
      </c>
      <c r="D8" s="460">
        <f>'príjmy 2015'!D106</f>
        <v>2025494</v>
      </c>
      <c r="E8" s="745">
        <f>'príjmy 2015'!E106</f>
        <v>2017274.11</v>
      </c>
      <c r="F8" s="457"/>
    </row>
    <row r="9" spans="1:6" ht="21" customHeight="1" x14ac:dyDescent="0.25">
      <c r="A9" s="128" t="s">
        <v>407</v>
      </c>
      <c r="B9" s="141">
        <f>'výdavky 2015'!F8</f>
        <v>1408694</v>
      </c>
      <c r="C9" s="141">
        <f>'výdavky 2015'!J8</f>
        <v>1903160.3900000001</v>
      </c>
      <c r="D9" s="460">
        <f>'výdavky 2015'!N8</f>
        <v>4079732</v>
      </c>
      <c r="E9" s="745">
        <f>'výdavky 2015'!R8</f>
        <v>3600490.78</v>
      </c>
      <c r="F9" s="457"/>
    </row>
    <row r="10" spans="1:6" ht="21.75" customHeight="1" x14ac:dyDescent="0.25">
      <c r="A10" s="128" t="s">
        <v>379</v>
      </c>
      <c r="B10" s="141">
        <f t="shared" ref="B10:E10" si="1">B8-B9</f>
        <v>201014.43999999994</v>
      </c>
      <c r="C10" s="141">
        <f t="shared" si="1"/>
        <v>-150441.39000000013</v>
      </c>
      <c r="D10" s="460">
        <f t="shared" si="1"/>
        <v>-2054238</v>
      </c>
      <c r="E10" s="745">
        <f t="shared" si="1"/>
        <v>-1583216.6699999997</v>
      </c>
      <c r="F10" s="457"/>
    </row>
    <row r="11" spans="1:6" ht="18" x14ac:dyDescent="0.25">
      <c r="A11" s="128"/>
      <c r="B11" s="141"/>
      <c r="C11" s="141"/>
      <c r="D11" s="460"/>
      <c r="E11" s="745"/>
      <c r="F11" s="457"/>
    </row>
    <row r="12" spans="1:6" ht="22.5" customHeight="1" x14ac:dyDescent="0.25">
      <c r="A12" s="128" t="s">
        <v>408</v>
      </c>
      <c r="B12" s="141">
        <f>'príjmy 2015'!B126</f>
        <v>371619.42000000004</v>
      </c>
      <c r="C12" s="141">
        <f>'príjmy 2015'!C126</f>
        <v>4025319</v>
      </c>
      <c r="D12" s="460">
        <f>'príjmy 2015'!D126</f>
        <v>1851552</v>
      </c>
      <c r="E12" s="745">
        <f>'príjmy 2015'!E126</f>
        <v>1544424.37</v>
      </c>
      <c r="F12" s="457"/>
    </row>
    <row r="13" spans="1:6" ht="22.5" customHeight="1" x14ac:dyDescent="0.25">
      <c r="A13" s="128" t="s">
        <v>409</v>
      </c>
      <c r="B13" s="141">
        <f>'výdavky 2015'!G8</f>
        <v>731739.29</v>
      </c>
      <c r="C13" s="141">
        <f>'výdavky 2015'!K8</f>
        <v>3798872.55</v>
      </c>
      <c r="D13" s="460">
        <f>'výdavky 2015'!O8</f>
        <v>243000</v>
      </c>
      <c r="E13" s="745">
        <f>'výdavky 2015'!S8</f>
        <v>235237.67</v>
      </c>
      <c r="F13" s="457"/>
    </row>
    <row r="14" spans="1:6" ht="18.75" thickBot="1" x14ac:dyDescent="0.3">
      <c r="A14" s="131" t="s">
        <v>379</v>
      </c>
      <c r="B14" s="144">
        <f t="shared" ref="B14:E14" si="2">B12-B13</f>
        <v>-360119.87</v>
      </c>
      <c r="C14" s="144">
        <f t="shared" si="2"/>
        <v>226446.45000000019</v>
      </c>
      <c r="D14" s="461">
        <f t="shared" si="2"/>
        <v>1608552</v>
      </c>
      <c r="E14" s="746">
        <f t="shared" si="2"/>
        <v>1309186.7000000002</v>
      </c>
      <c r="F14" s="457"/>
    </row>
    <row r="15" spans="1:6" ht="13.5" thickBot="1" x14ac:dyDescent="0.25">
      <c r="A15" s="134"/>
      <c r="B15" s="135"/>
      <c r="C15" s="135"/>
      <c r="D15" s="135"/>
      <c r="E15" s="135"/>
      <c r="F15" s="457"/>
    </row>
    <row r="16" spans="1:6" ht="22.5" customHeight="1" x14ac:dyDescent="0.3">
      <c r="A16" s="301" t="s">
        <v>130</v>
      </c>
      <c r="B16" s="307">
        <f t="shared" ref="B16:E17" si="3">B4+B8+B12</f>
        <v>13621201.990000002</v>
      </c>
      <c r="C16" s="307">
        <f t="shared" si="3"/>
        <v>17777601.609999999</v>
      </c>
      <c r="D16" s="462">
        <f t="shared" si="3"/>
        <v>16449228</v>
      </c>
      <c r="E16" s="747">
        <f t="shared" si="3"/>
        <v>16089970.739999998</v>
      </c>
      <c r="F16" s="457"/>
    </row>
    <row r="17" spans="1:10" ht="27.75" customHeight="1" thickBot="1" x14ac:dyDescent="0.35">
      <c r="A17" s="425" t="s">
        <v>383</v>
      </c>
      <c r="B17" s="426">
        <f t="shared" si="3"/>
        <v>13119797.009999998</v>
      </c>
      <c r="C17" s="426">
        <f t="shared" si="3"/>
        <v>17295746.710000001</v>
      </c>
      <c r="D17" s="463">
        <f t="shared" si="3"/>
        <v>16158614.890000001</v>
      </c>
      <c r="E17" s="748">
        <f t="shared" si="3"/>
        <v>15226689.91</v>
      </c>
      <c r="F17" s="457"/>
    </row>
    <row r="18" spans="1:10" ht="27" customHeight="1" thickBot="1" x14ac:dyDescent="0.35">
      <c r="A18" s="427" t="s">
        <v>384</v>
      </c>
      <c r="B18" s="428">
        <f t="shared" ref="B18:E18" si="4">B16-B17</f>
        <v>501404.98000000417</v>
      </c>
      <c r="C18" s="428">
        <f t="shared" si="4"/>
        <v>481854.89999999851</v>
      </c>
      <c r="D18" s="464">
        <f t="shared" si="4"/>
        <v>290613.1099999994</v>
      </c>
      <c r="E18" s="749">
        <f t="shared" si="4"/>
        <v>863280.82999999821</v>
      </c>
      <c r="F18" s="457"/>
    </row>
    <row r="19" spans="1:10" x14ac:dyDescent="0.2">
      <c r="E19" s="125"/>
      <c r="F19" s="457"/>
    </row>
    <row r="20" spans="1:10" ht="13.5" thickBot="1" x14ac:dyDescent="0.25">
      <c r="E20" s="125"/>
      <c r="F20" s="457"/>
    </row>
    <row r="21" spans="1:10" ht="20.25" x14ac:dyDescent="0.3">
      <c r="A21" s="420" t="s">
        <v>461</v>
      </c>
      <c r="B21" s="421">
        <f t="shared" ref="B21:C21" si="5">B4+B8</f>
        <v>13249582.570000002</v>
      </c>
      <c r="C21" s="421">
        <f t="shared" si="5"/>
        <v>13752282.609999999</v>
      </c>
      <c r="D21" s="465">
        <f>D4+D8</f>
        <v>14597676</v>
      </c>
      <c r="E21" s="747">
        <f>E4+E8</f>
        <v>14545546.369999999</v>
      </c>
      <c r="F21" s="457"/>
    </row>
    <row r="22" spans="1:10" ht="21" thickBot="1" x14ac:dyDescent="0.35">
      <c r="A22" s="422" t="s">
        <v>462</v>
      </c>
      <c r="B22" s="308">
        <f t="shared" ref="B22:E22" si="6">B5+B9</f>
        <v>12388057.719999999</v>
      </c>
      <c r="C22" s="308">
        <f t="shared" si="6"/>
        <v>13496874.16</v>
      </c>
      <c r="D22" s="466">
        <f t="shared" si="6"/>
        <v>15915614.890000001</v>
      </c>
      <c r="E22" s="750">
        <f t="shared" si="6"/>
        <v>14991452.24</v>
      </c>
      <c r="F22" s="457"/>
    </row>
    <row r="23" spans="1:10" ht="21" thickBot="1" x14ac:dyDescent="0.35">
      <c r="A23" s="423" t="s">
        <v>428</v>
      </c>
      <c r="B23" s="424">
        <f t="shared" ref="B23:E23" si="7">B21-B22</f>
        <v>861524.85000000335</v>
      </c>
      <c r="C23" s="424">
        <f t="shared" si="7"/>
        <v>255408.44999999925</v>
      </c>
      <c r="D23" s="467">
        <f t="shared" si="7"/>
        <v>-1317938.8900000006</v>
      </c>
      <c r="E23" s="751">
        <f t="shared" si="7"/>
        <v>-445905.87000000104</v>
      </c>
      <c r="F23" s="457"/>
    </row>
    <row r="25" spans="1:10" ht="13.5" thickBot="1" x14ac:dyDescent="0.25"/>
    <row r="26" spans="1:10" ht="48" thickBot="1" x14ac:dyDescent="0.3">
      <c r="A26" s="303"/>
      <c r="F26" s="332" t="s">
        <v>445</v>
      </c>
      <c r="G26" s="805" t="s">
        <v>446</v>
      </c>
      <c r="H26" s="806"/>
      <c r="I26" s="448" t="s">
        <v>489</v>
      </c>
      <c r="J26" s="448" t="s">
        <v>498</v>
      </c>
    </row>
    <row r="27" spans="1:10" ht="18" x14ac:dyDescent="0.25">
      <c r="A27" s="302"/>
      <c r="F27" s="333">
        <v>100</v>
      </c>
      <c r="G27" s="807" t="s">
        <v>447</v>
      </c>
      <c r="H27" s="808"/>
      <c r="I27" s="449">
        <f>'príjmy 2015'!D4</f>
        <v>7620000</v>
      </c>
      <c r="J27" s="449">
        <f>'príjmy 2015'!E4</f>
        <v>7641097.7999999998</v>
      </c>
    </row>
    <row r="28" spans="1:10" ht="18" x14ac:dyDescent="0.25">
      <c r="A28" s="331"/>
      <c r="F28" s="334">
        <v>200</v>
      </c>
      <c r="G28" s="809" t="s">
        <v>448</v>
      </c>
      <c r="H28" s="810"/>
      <c r="I28" s="450">
        <f>'príjmy 2015'!D16+'príjmy 2015'!D30+'príjmy 2015'!D54+'príjmy 2015'!D107</f>
        <v>1631875</v>
      </c>
      <c r="J28" s="450">
        <f>'príjmy 2015'!E16+'príjmy 2015'!E30+'príjmy 2015'!E54+'príjmy 2015'!E107</f>
        <v>1546800</v>
      </c>
    </row>
    <row r="29" spans="1:10" ht="18" x14ac:dyDescent="0.25">
      <c r="A29" s="331"/>
      <c r="F29" s="334">
        <v>300</v>
      </c>
      <c r="G29" s="809" t="s">
        <v>449</v>
      </c>
      <c r="H29" s="810"/>
      <c r="I29" s="450">
        <f>'príjmy 2015'!D62+'príjmy 2015'!D111</f>
        <v>5345801</v>
      </c>
      <c r="J29" s="450">
        <f>'príjmy 2015'!E62+'príjmy 2015'!E111</f>
        <v>5357648.57</v>
      </c>
    </row>
    <row r="30" spans="1:10" ht="18" x14ac:dyDescent="0.25">
      <c r="A30" s="331"/>
      <c r="F30" s="334">
        <v>400</v>
      </c>
      <c r="G30" s="809" t="s">
        <v>450</v>
      </c>
      <c r="H30" s="810"/>
      <c r="I30" s="450">
        <f>'príjmy 2015'!D127</f>
        <v>380999</v>
      </c>
      <c r="J30" s="450">
        <f>'príjmy 2015'!E127</f>
        <v>380998.51</v>
      </c>
    </row>
    <row r="31" spans="1:10" ht="18" x14ac:dyDescent="0.25">
      <c r="A31" s="331"/>
      <c r="F31" s="334">
        <v>500</v>
      </c>
      <c r="G31" s="809" t="s">
        <v>451</v>
      </c>
      <c r="H31" s="810"/>
      <c r="I31" s="450">
        <f>'príjmy 2015'!D128+'príjmy 2015'!D129+'príjmy 2015'!D130</f>
        <v>1470553</v>
      </c>
      <c r="J31" s="450">
        <f>'príjmy 2015'!E128+'príjmy 2015'!E129+'príjmy 2015'!E130</f>
        <v>1163425.8599999999</v>
      </c>
    </row>
    <row r="32" spans="1:10" ht="18" x14ac:dyDescent="0.25">
      <c r="A32" s="331"/>
      <c r="F32" s="334">
        <v>600</v>
      </c>
      <c r="G32" s="809" t="s">
        <v>378</v>
      </c>
      <c r="H32" s="810"/>
      <c r="I32" s="450">
        <f>D5</f>
        <v>11835882.890000001</v>
      </c>
      <c r="J32" s="450">
        <f>E5</f>
        <v>11390961.460000001</v>
      </c>
    </row>
    <row r="33" spans="1:10" ht="18" x14ac:dyDescent="0.25">
      <c r="A33" s="331"/>
      <c r="F33" s="334">
        <v>700</v>
      </c>
      <c r="G33" s="809" t="s">
        <v>381</v>
      </c>
      <c r="H33" s="810"/>
      <c r="I33" s="450">
        <f>D9</f>
        <v>4079732</v>
      </c>
      <c r="J33" s="450">
        <f>E9</f>
        <v>3600490.78</v>
      </c>
    </row>
    <row r="34" spans="1:10" ht="18.75" thickBot="1" x14ac:dyDescent="0.3">
      <c r="A34" s="331"/>
      <c r="F34" s="335">
        <v>800</v>
      </c>
      <c r="G34" s="811" t="s">
        <v>452</v>
      </c>
      <c r="H34" s="812"/>
      <c r="I34" s="451">
        <f>D13</f>
        <v>243000</v>
      </c>
      <c r="J34" s="451">
        <f>E13</f>
        <v>235237.67</v>
      </c>
    </row>
    <row r="35" spans="1:10" ht="18.75" thickBot="1" x14ac:dyDescent="0.3">
      <c r="A35" s="331"/>
      <c r="F35" s="802"/>
      <c r="G35" s="802"/>
      <c r="H35" s="802"/>
      <c r="I35" s="792"/>
      <c r="J35" s="792"/>
    </row>
    <row r="36" spans="1:10" ht="48" thickBot="1" x14ac:dyDescent="0.3">
      <c r="A36" s="331"/>
      <c r="F36" s="803"/>
      <c r="G36" s="803"/>
      <c r="H36" s="803"/>
      <c r="I36" s="448" t="s">
        <v>489</v>
      </c>
      <c r="J36" s="448" t="s">
        <v>475</v>
      </c>
    </row>
    <row r="37" spans="1:10" ht="18" x14ac:dyDescent="0.25">
      <c r="A37" s="331"/>
      <c r="F37" s="793" t="s">
        <v>490</v>
      </c>
      <c r="G37" s="794"/>
      <c r="H37" s="795"/>
      <c r="I37" s="453">
        <f>I27+I28+I29+I30+I31</f>
        <v>16449228</v>
      </c>
      <c r="J37" s="453">
        <f>J27+J28+J29+J30+J31</f>
        <v>16089970.74</v>
      </c>
    </row>
    <row r="38" spans="1:10" ht="18" x14ac:dyDescent="0.25">
      <c r="A38" s="331"/>
      <c r="F38" s="796" t="s">
        <v>491</v>
      </c>
      <c r="G38" s="797"/>
      <c r="H38" s="798"/>
      <c r="I38" s="454">
        <f>I32+I33+I34</f>
        <v>16158614.890000001</v>
      </c>
      <c r="J38" s="454">
        <f>J32+J33+J34</f>
        <v>15226689.91</v>
      </c>
    </row>
    <row r="39" spans="1:10" ht="18.75" thickBot="1" x14ac:dyDescent="0.3">
      <c r="F39" s="799" t="s">
        <v>379</v>
      </c>
      <c r="G39" s="800"/>
      <c r="H39" s="801"/>
      <c r="I39" s="455">
        <f>I37-I38</f>
        <v>290613.1099999994</v>
      </c>
      <c r="J39" s="455">
        <f>J37-J38</f>
        <v>863280.83000000007</v>
      </c>
    </row>
    <row r="40" spans="1:10" ht="18" x14ac:dyDescent="0.25">
      <c r="F40" s="452"/>
      <c r="G40" s="452"/>
      <c r="H40" s="452"/>
      <c r="I40" s="452"/>
      <c r="J40" s="452"/>
    </row>
    <row r="51" ht="58.5" customHeight="1" x14ac:dyDescent="0.2"/>
    <row r="66" spans="6:10" ht="15" x14ac:dyDescent="0.2">
      <c r="F66" s="456"/>
      <c r="G66" s="456"/>
      <c r="H66" s="456"/>
      <c r="I66" s="456"/>
      <c r="J66" s="456"/>
    </row>
  </sheetData>
  <sheetProtection selectLockedCells="1" selectUnlockedCells="1"/>
  <mergeCells count="15">
    <mergeCell ref="G30:H30"/>
    <mergeCell ref="G31:H31"/>
    <mergeCell ref="G32:H32"/>
    <mergeCell ref="G33:H33"/>
    <mergeCell ref="G34:H34"/>
    <mergeCell ref="A1:E1"/>
    <mergeCell ref="G26:H26"/>
    <mergeCell ref="G27:H27"/>
    <mergeCell ref="G28:H28"/>
    <mergeCell ref="G29:H29"/>
    <mergeCell ref="I35:J35"/>
    <mergeCell ref="F37:H37"/>
    <mergeCell ref="F38:H38"/>
    <mergeCell ref="F39:H39"/>
    <mergeCell ref="F35:H36"/>
  </mergeCells>
  <phoneticPr fontId="0" type="noConversion"/>
  <pageMargins left="0" right="0" top="0" bottom="0" header="0.51181102362204722" footer="0.51181102362204722"/>
  <pageSetup paperSize="9" scale="58" firstPageNumber="0" fitToHeight="0" orientation="landscape" horizontalDpi="300" verticalDpi="300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7" workbookViewId="0">
      <selection activeCell="B25" sqref="B25"/>
    </sheetView>
  </sheetViews>
  <sheetFormatPr defaultRowHeight="15" x14ac:dyDescent="0.25"/>
  <cols>
    <col min="1" max="1" width="12.85546875" style="473" bestFit="1" customWidth="1"/>
    <col min="2" max="2" width="52.85546875" style="473" customWidth="1"/>
    <col min="3" max="3" width="20.28515625" style="473" bestFit="1" customWidth="1"/>
    <col min="4" max="4" width="24" style="475" bestFit="1" customWidth="1"/>
    <col min="5" max="5" width="39.7109375" style="473" bestFit="1" customWidth="1"/>
    <col min="6" max="7" width="9.140625" style="473"/>
    <col min="8" max="11" width="9.140625" style="472"/>
  </cols>
  <sheetData>
    <row r="1" spans="1:11" ht="20.25" x14ac:dyDescent="0.3">
      <c r="A1" s="821" t="s">
        <v>634</v>
      </c>
      <c r="B1" s="821"/>
      <c r="C1" s="821"/>
      <c r="D1" s="821"/>
      <c r="E1" s="821"/>
    </row>
    <row r="2" spans="1:11" ht="15.75" thickBot="1" x14ac:dyDescent="0.3"/>
    <row r="3" spans="1:11" s="470" customFormat="1" ht="19.5" thickBot="1" x14ac:dyDescent="0.35">
      <c r="A3" s="483" t="s">
        <v>501</v>
      </c>
      <c r="B3" s="484" t="s">
        <v>502</v>
      </c>
      <c r="C3" s="484" t="s">
        <v>471</v>
      </c>
      <c r="D3" s="485" t="s">
        <v>498</v>
      </c>
      <c r="E3" s="486" t="s">
        <v>565</v>
      </c>
      <c r="F3" s="474"/>
      <c r="G3" s="474"/>
      <c r="H3" s="471"/>
      <c r="I3" s="471"/>
      <c r="J3" s="471"/>
      <c r="K3" s="471"/>
    </row>
    <row r="4" spans="1:11" x14ac:dyDescent="0.25">
      <c r="A4" s="540" t="s">
        <v>503</v>
      </c>
      <c r="B4" s="541" t="s">
        <v>504</v>
      </c>
      <c r="C4" s="542">
        <v>64172</v>
      </c>
      <c r="D4" s="542">
        <v>52614.559999999998</v>
      </c>
      <c r="E4" s="543" t="s">
        <v>549</v>
      </c>
    </row>
    <row r="5" spans="1:11" x14ac:dyDescent="0.25">
      <c r="A5" s="481" t="s">
        <v>505</v>
      </c>
      <c r="B5" s="479" t="s">
        <v>506</v>
      </c>
      <c r="C5" s="480">
        <v>15350</v>
      </c>
      <c r="D5" s="480">
        <v>0</v>
      </c>
      <c r="E5" s="482"/>
    </row>
    <row r="6" spans="1:11" x14ac:dyDescent="0.25">
      <c r="A6" s="481" t="s">
        <v>505</v>
      </c>
      <c r="B6" s="479" t="s">
        <v>507</v>
      </c>
      <c r="C6" s="479">
        <v>530</v>
      </c>
      <c r="D6" s="480">
        <v>523</v>
      </c>
      <c r="E6" s="482" t="s">
        <v>549</v>
      </c>
    </row>
    <row r="7" spans="1:11" x14ac:dyDescent="0.25">
      <c r="A7" s="481" t="s">
        <v>505</v>
      </c>
      <c r="B7" s="479" t="s">
        <v>508</v>
      </c>
      <c r="C7" s="480">
        <v>11310</v>
      </c>
      <c r="D7" s="480">
        <v>11308.2</v>
      </c>
      <c r="E7" s="482" t="s">
        <v>549</v>
      </c>
    </row>
    <row r="8" spans="1:11" x14ac:dyDescent="0.25">
      <c r="A8" s="481" t="s">
        <v>505</v>
      </c>
      <c r="B8" s="479" t="s">
        <v>509</v>
      </c>
      <c r="C8" s="480">
        <v>5543</v>
      </c>
      <c r="D8" s="480">
        <v>5542.65</v>
      </c>
      <c r="E8" s="482" t="s">
        <v>549</v>
      </c>
    </row>
    <row r="9" spans="1:11" x14ac:dyDescent="0.25">
      <c r="A9" s="481" t="s">
        <v>510</v>
      </c>
      <c r="B9" s="479" t="s">
        <v>511</v>
      </c>
      <c r="C9" s="480">
        <v>14620</v>
      </c>
      <c r="D9" s="480">
        <v>7160.13</v>
      </c>
      <c r="E9" s="482" t="s">
        <v>549</v>
      </c>
    </row>
    <row r="10" spans="1:11" x14ac:dyDescent="0.25">
      <c r="A10" s="815" t="s">
        <v>512</v>
      </c>
      <c r="B10" s="816" t="s">
        <v>513</v>
      </c>
      <c r="C10" s="817">
        <v>19012</v>
      </c>
      <c r="D10" s="817">
        <v>14671.2</v>
      </c>
      <c r="E10" s="482" t="s">
        <v>714</v>
      </c>
    </row>
    <row r="11" spans="1:11" x14ac:dyDescent="0.25">
      <c r="A11" s="815"/>
      <c r="B11" s="816"/>
      <c r="C11" s="817"/>
      <c r="D11" s="817"/>
      <c r="E11" s="482" t="s">
        <v>550</v>
      </c>
    </row>
    <row r="12" spans="1:11" x14ac:dyDescent="0.25">
      <c r="A12" s="481" t="s">
        <v>514</v>
      </c>
      <c r="B12" s="479" t="s">
        <v>515</v>
      </c>
      <c r="C12" s="480">
        <v>3102</v>
      </c>
      <c r="D12" s="480">
        <v>2450</v>
      </c>
      <c r="E12" s="482" t="s">
        <v>549</v>
      </c>
    </row>
    <row r="13" spans="1:11" x14ac:dyDescent="0.25">
      <c r="A13" s="815" t="s">
        <v>514</v>
      </c>
      <c r="B13" s="816" t="s">
        <v>516</v>
      </c>
      <c r="C13" s="817">
        <v>239579</v>
      </c>
      <c r="D13" s="817">
        <v>239578.51</v>
      </c>
      <c r="E13" s="482" t="s">
        <v>551</v>
      </c>
    </row>
    <row r="14" spans="1:11" x14ac:dyDescent="0.25">
      <c r="A14" s="815"/>
      <c r="B14" s="816"/>
      <c r="C14" s="817"/>
      <c r="D14" s="817"/>
      <c r="E14" s="482" t="s">
        <v>552</v>
      </c>
    </row>
    <row r="15" spans="1:11" x14ac:dyDescent="0.25">
      <c r="A15" s="815" t="s">
        <v>514</v>
      </c>
      <c r="B15" s="816" t="s">
        <v>517</v>
      </c>
      <c r="C15" s="817">
        <v>804618</v>
      </c>
      <c r="D15" s="817">
        <v>639555.89</v>
      </c>
      <c r="E15" s="482" t="s">
        <v>553</v>
      </c>
    </row>
    <row r="16" spans="1:11" x14ac:dyDescent="0.25">
      <c r="A16" s="815"/>
      <c r="B16" s="816"/>
      <c r="C16" s="817"/>
      <c r="D16" s="817"/>
      <c r="E16" s="482" t="s">
        <v>554</v>
      </c>
    </row>
    <row r="17" spans="1:5" x14ac:dyDescent="0.25">
      <c r="A17" s="481" t="s">
        <v>518</v>
      </c>
      <c r="B17" s="479" t="s">
        <v>519</v>
      </c>
      <c r="C17" s="480">
        <v>5000</v>
      </c>
      <c r="D17" s="480">
        <v>848.29</v>
      </c>
      <c r="E17" s="482" t="s">
        <v>549</v>
      </c>
    </row>
    <row r="18" spans="1:5" x14ac:dyDescent="0.25">
      <c r="A18" s="481" t="s">
        <v>520</v>
      </c>
      <c r="B18" s="479" t="s">
        <v>521</v>
      </c>
      <c r="C18" s="480">
        <v>40000</v>
      </c>
      <c r="D18" s="480">
        <v>36587.980000000003</v>
      </c>
      <c r="E18" s="482" t="s">
        <v>549</v>
      </c>
    </row>
    <row r="19" spans="1:5" x14ac:dyDescent="0.25">
      <c r="A19" s="815" t="s">
        <v>522</v>
      </c>
      <c r="B19" s="816" t="s">
        <v>246</v>
      </c>
      <c r="C19" s="817">
        <v>167380</v>
      </c>
      <c r="D19" s="817">
        <v>167376</v>
      </c>
      <c r="E19" s="482" t="s">
        <v>555</v>
      </c>
    </row>
    <row r="20" spans="1:5" x14ac:dyDescent="0.25">
      <c r="A20" s="815"/>
      <c r="B20" s="816"/>
      <c r="C20" s="817"/>
      <c r="D20" s="817"/>
      <c r="E20" s="482" t="s">
        <v>556</v>
      </c>
    </row>
    <row r="21" spans="1:5" x14ac:dyDescent="0.25">
      <c r="A21" s="481" t="s">
        <v>523</v>
      </c>
      <c r="B21" s="479" t="s">
        <v>524</v>
      </c>
      <c r="C21" s="480">
        <v>126456</v>
      </c>
      <c r="D21" s="480">
        <v>122659.85</v>
      </c>
      <c r="E21" s="482" t="s">
        <v>543</v>
      </c>
    </row>
    <row r="22" spans="1:5" x14ac:dyDescent="0.25">
      <c r="A22" s="481" t="s">
        <v>544</v>
      </c>
      <c r="B22" s="479" t="s">
        <v>722</v>
      </c>
      <c r="C22" s="480">
        <v>2610</v>
      </c>
      <c r="D22" s="480">
        <v>2609.64</v>
      </c>
      <c r="E22" s="482" t="s">
        <v>549</v>
      </c>
    </row>
    <row r="23" spans="1:5" x14ac:dyDescent="0.25">
      <c r="A23" s="481" t="s">
        <v>545</v>
      </c>
      <c r="B23" s="479" t="s">
        <v>721</v>
      </c>
      <c r="C23" s="480">
        <v>9350</v>
      </c>
      <c r="D23" s="480">
        <v>9350</v>
      </c>
      <c r="E23" s="482" t="s">
        <v>549</v>
      </c>
    </row>
    <row r="24" spans="1:5" x14ac:dyDescent="0.25">
      <c r="A24" s="481" t="s">
        <v>546</v>
      </c>
      <c r="B24" s="479" t="s">
        <v>723</v>
      </c>
      <c r="C24" s="480">
        <v>8000</v>
      </c>
      <c r="D24" s="480">
        <v>8000</v>
      </c>
      <c r="E24" s="752" t="s">
        <v>713</v>
      </c>
    </row>
    <row r="25" spans="1:5" ht="30.75" customHeight="1" x14ac:dyDescent="0.25">
      <c r="A25" s="481" t="s">
        <v>525</v>
      </c>
      <c r="B25" s="769" t="s">
        <v>724</v>
      </c>
      <c r="C25" s="480">
        <v>5155</v>
      </c>
      <c r="D25" s="480">
        <v>3748.8</v>
      </c>
      <c r="E25" s="482" t="s">
        <v>549</v>
      </c>
    </row>
    <row r="26" spans="1:5" x14ac:dyDescent="0.25">
      <c r="A26" s="481" t="s">
        <v>526</v>
      </c>
      <c r="B26" s="479" t="s">
        <v>566</v>
      </c>
      <c r="C26" s="480">
        <v>8000</v>
      </c>
      <c r="D26" s="480">
        <v>7105.2</v>
      </c>
      <c r="E26" s="482" t="s">
        <v>549</v>
      </c>
    </row>
    <row r="27" spans="1:5" x14ac:dyDescent="0.25">
      <c r="A27" s="481" t="s">
        <v>527</v>
      </c>
      <c r="B27" s="479" t="s">
        <v>528</v>
      </c>
      <c r="C27" s="480">
        <v>3890</v>
      </c>
      <c r="D27" s="480">
        <v>3882.96</v>
      </c>
      <c r="E27" s="482" t="s">
        <v>549</v>
      </c>
    </row>
    <row r="28" spans="1:5" x14ac:dyDescent="0.25">
      <c r="A28" s="481" t="s">
        <v>547</v>
      </c>
      <c r="B28" s="479" t="s">
        <v>548</v>
      </c>
      <c r="C28" s="480">
        <v>4940</v>
      </c>
      <c r="D28" s="480">
        <v>4900</v>
      </c>
      <c r="E28" s="752" t="s">
        <v>557</v>
      </c>
    </row>
    <row r="29" spans="1:5" x14ac:dyDescent="0.25">
      <c r="A29" s="481" t="s">
        <v>529</v>
      </c>
      <c r="B29" s="479" t="s">
        <v>530</v>
      </c>
      <c r="C29" s="480">
        <v>3500</v>
      </c>
      <c r="D29" s="480">
        <v>2048</v>
      </c>
      <c r="E29" s="482" t="s">
        <v>549</v>
      </c>
    </row>
    <row r="30" spans="1:5" x14ac:dyDescent="0.25">
      <c r="A30" s="481" t="s">
        <v>531</v>
      </c>
      <c r="B30" s="479" t="s">
        <v>532</v>
      </c>
      <c r="C30" s="480">
        <v>574</v>
      </c>
      <c r="D30" s="480">
        <v>0</v>
      </c>
      <c r="E30" s="482"/>
    </row>
    <row r="31" spans="1:5" x14ac:dyDescent="0.25">
      <c r="A31" s="481" t="s">
        <v>533</v>
      </c>
      <c r="B31" s="479" t="s">
        <v>534</v>
      </c>
      <c r="C31" s="480">
        <v>3291</v>
      </c>
      <c r="D31" s="480">
        <v>3290.59</v>
      </c>
      <c r="E31" s="482" t="s">
        <v>549</v>
      </c>
    </row>
    <row r="32" spans="1:5" x14ac:dyDescent="0.25">
      <c r="A32" s="815" t="s">
        <v>533</v>
      </c>
      <c r="B32" s="816" t="s">
        <v>535</v>
      </c>
      <c r="C32" s="817">
        <v>768292</v>
      </c>
      <c r="D32" s="817">
        <v>757516.51</v>
      </c>
      <c r="E32" s="482" t="s">
        <v>558</v>
      </c>
    </row>
    <row r="33" spans="1:11" x14ac:dyDescent="0.25">
      <c r="A33" s="815"/>
      <c r="B33" s="816"/>
      <c r="C33" s="817"/>
      <c r="D33" s="817"/>
      <c r="E33" s="482" t="s">
        <v>559</v>
      </c>
    </row>
    <row r="34" spans="1:11" x14ac:dyDescent="0.25">
      <c r="A34" s="815"/>
      <c r="B34" s="816"/>
      <c r="C34" s="817"/>
      <c r="D34" s="817"/>
      <c r="E34" s="482" t="s">
        <v>560</v>
      </c>
    </row>
    <row r="35" spans="1:11" x14ac:dyDescent="0.25">
      <c r="A35" s="481" t="s">
        <v>533</v>
      </c>
      <c r="B35" s="479" t="s">
        <v>536</v>
      </c>
      <c r="C35" s="480">
        <v>2276</v>
      </c>
      <c r="D35" s="480">
        <v>2275.65</v>
      </c>
      <c r="E35" s="482" t="s">
        <v>549</v>
      </c>
    </row>
    <row r="36" spans="1:11" x14ac:dyDescent="0.25">
      <c r="A36" s="481" t="s">
        <v>537</v>
      </c>
      <c r="B36" s="479" t="s">
        <v>538</v>
      </c>
      <c r="C36" s="480">
        <v>74179</v>
      </c>
      <c r="D36" s="480">
        <v>0</v>
      </c>
      <c r="E36" s="482"/>
    </row>
    <row r="37" spans="1:11" x14ac:dyDescent="0.25">
      <c r="A37" s="815" t="s">
        <v>537</v>
      </c>
      <c r="B37" s="816" t="s">
        <v>567</v>
      </c>
      <c r="C37" s="817">
        <v>18500</v>
      </c>
      <c r="D37" s="817">
        <v>16356.87</v>
      </c>
      <c r="E37" s="482" t="s">
        <v>561</v>
      </c>
    </row>
    <row r="38" spans="1:11" x14ac:dyDescent="0.25">
      <c r="A38" s="815"/>
      <c r="B38" s="816"/>
      <c r="C38" s="817"/>
      <c r="D38" s="817"/>
      <c r="E38" s="482" t="s">
        <v>562</v>
      </c>
    </row>
    <row r="39" spans="1:11" x14ac:dyDescent="0.25">
      <c r="A39" s="815"/>
      <c r="B39" s="816"/>
      <c r="C39" s="817"/>
      <c r="D39" s="817"/>
      <c r="E39" s="482" t="s">
        <v>563</v>
      </c>
    </row>
    <row r="40" spans="1:11" x14ac:dyDescent="0.25">
      <c r="A40" s="481" t="s">
        <v>539</v>
      </c>
      <c r="B40" s="479" t="s">
        <v>568</v>
      </c>
      <c r="C40" s="480">
        <v>8000</v>
      </c>
      <c r="D40" s="480">
        <v>8000</v>
      </c>
      <c r="E40" s="482" t="s">
        <v>549</v>
      </c>
    </row>
    <row r="41" spans="1:11" x14ac:dyDescent="0.25">
      <c r="A41" s="481" t="s">
        <v>540</v>
      </c>
      <c r="B41" s="479" t="s">
        <v>438</v>
      </c>
      <c r="C41" s="480">
        <v>5426</v>
      </c>
      <c r="D41" s="480">
        <v>5426</v>
      </c>
      <c r="E41" s="482" t="s">
        <v>549</v>
      </c>
    </row>
    <row r="42" spans="1:11" x14ac:dyDescent="0.25">
      <c r="A42" s="815" t="s">
        <v>541</v>
      </c>
      <c r="B42" s="816" t="s">
        <v>569</v>
      </c>
      <c r="C42" s="817">
        <v>16393</v>
      </c>
      <c r="D42" s="817">
        <v>15981</v>
      </c>
      <c r="E42" s="482" t="s">
        <v>715</v>
      </c>
    </row>
    <row r="43" spans="1:11" x14ac:dyDescent="0.25">
      <c r="A43" s="815"/>
      <c r="B43" s="816"/>
      <c r="C43" s="817"/>
      <c r="D43" s="817"/>
      <c r="E43" s="482" t="s">
        <v>564</v>
      </c>
    </row>
    <row r="44" spans="1:11" x14ac:dyDescent="0.25">
      <c r="A44" s="815" t="s">
        <v>542</v>
      </c>
      <c r="B44" s="816" t="s">
        <v>357</v>
      </c>
      <c r="C44" s="817">
        <v>1620684</v>
      </c>
      <c r="D44" s="817">
        <v>1449123.3</v>
      </c>
      <c r="E44" s="482" t="s">
        <v>570</v>
      </c>
    </row>
    <row r="45" spans="1:11" x14ac:dyDescent="0.25">
      <c r="A45" s="815"/>
      <c r="B45" s="816"/>
      <c r="C45" s="817"/>
      <c r="D45" s="817"/>
      <c r="E45" s="482" t="s">
        <v>571</v>
      </c>
    </row>
    <row r="46" spans="1:11" x14ac:dyDescent="0.25">
      <c r="A46" s="815"/>
      <c r="B46" s="816"/>
      <c r="C46" s="817"/>
      <c r="D46" s="817"/>
      <c r="E46" s="482" t="s">
        <v>572</v>
      </c>
    </row>
    <row r="47" spans="1:11" ht="15.75" thickBot="1" x14ac:dyDescent="0.3">
      <c r="A47" s="818"/>
      <c r="B47" s="819"/>
      <c r="C47" s="820"/>
      <c r="D47" s="820"/>
      <c r="E47" s="487" t="s">
        <v>573</v>
      </c>
    </row>
    <row r="48" spans="1:11" s="478" customFormat="1" ht="19.5" thickBot="1" x14ac:dyDescent="0.35">
      <c r="A48" s="813" t="s">
        <v>574</v>
      </c>
      <c r="B48" s="814"/>
      <c r="C48" s="488">
        <f>SUM(C4:C44)</f>
        <v>4079732</v>
      </c>
      <c r="D48" s="488">
        <f>SUM(D4:D44)</f>
        <v>3600490.7800000003</v>
      </c>
      <c r="E48" s="489"/>
      <c r="F48" s="476"/>
      <c r="G48" s="476"/>
      <c r="H48" s="477"/>
      <c r="I48" s="477"/>
      <c r="J48" s="477"/>
      <c r="K48" s="477"/>
    </row>
  </sheetData>
  <mergeCells count="34">
    <mergeCell ref="A13:A14"/>
    <mergeCell ref="B13:B14"/>
    <mergeCell ref="C13:C14"/>
    <mergeCell ref="D13:D14"/>
    <mergeCell ref="A1:E1"/>
    <mergeCell ref="A10:A11"/>
    <mergeCell ref="B10:B11"/>
    <mergeCell ref="C10:C11"/>
    <mergeCell ref="D10:D11"/>
    <mergeCell ref="A15:A16"/>
    <mergeCell ref="B15:B16"/>
    <mergeCell ref="C15:C16"/>
    <mergeCell ref="D15:D16"/>
    <mergeCell ref="A19:A20"/>
    <mergeCell ref="B19:B20"/>
    <mergeCell ref="C19:C20"/>
    <mergeCell ref="D19:D20"/>
    <mergeCell ref="A32:A34"/>
    <mergeCell ref="B32:B34"/>
    <mergeCell ref="C32:C34"/>
    <mergeCell ref="D32:D34"/>
    <mergeCell ref="A37:A39"/>
    <mergeCell ref="B37:B39"/>
    <mergeCell ref="C37:C39"/>
    <mergeCell ref="D37:D39"/>
    <mergeCell ref="A48:B48"/>
    <mergeCell ref="A42:A43"/>
    <mergeCell ref="B42:B43"/>
    <mergeCell ref="C42:C43"/>
    <mergeCell ref="D42:D43"/>
    <mergeCell ref="A44:A47"/>
    <mergeCell ref="B44:B47"/>
    <mergeCell ref="C44:C47"/>
    <mergeCell ref="D44:D47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sqref="A1:L1"/>
    </sheetView>
  </sheetViews>
  <sheetFormatPr defaultRowHeight="15" x14ac:dyDescent="0.25"/>
  <cols>
    <col min="1" max="1" width="5.85546875" customWidth="1"/>
    <col min="2" max="2" width="18.7109375" customWidth="1"/>
    <col min="3" max="3" width="15" customWidth="1"/>
    <col min="4" max="5" width="13" customWidth="1"/>
    <col min="6" max="6" width="17.85546875" customWidth="1"/>
    <col min="7" max="7" width="18.7109375" customWidth="1"/>
    <col min="9" max="9" width="19.7109375" customWidth="1"/>
    <col min="10" max="10" width="21.7109375" customWidth="1"/>
    <col min="11" max="12" width="19.5703125" customWidth="1"/>
    <col min="14" max="16" width="11.42578125" bestFit="1" customWidth="1"/>
  </cols>
  <sheetData>
    <row r="1" spans="1:16" ht="20.25" x14ac:dyDescent="0.3">
      <c r="A1" s="821" t="s">
        <v>600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</row>
    <row r="2" spans="1:16" ht="15.75" thickBot="1" x14ac:dyDescent="0.3"/>
    <row r="3" spans="1:16" ht="15" customHeight="1" x14ac:dyDescent="0.25">
      <c r="A3" s="840" t="s">
        <v>575</v>
      </c>
      <c r="B3" s="843" t="s">
        <v>576</v>
      </c>
      <c r="C3" s="843" t="s">
        <v>577</v>
      </c>
      <c r="D3" s="843" t="s">
        <v>578</v>
      </c>
      <c r="E3" s="831" t="s">
        <v>579</v>
      </c>
      <c r="F3" s="837" t="s">
        <v>638</v>
      </c>
      <c r="G3" s="837" t="s">
        <v>601</v>
      </c>
      <c r="H3" s="825" t="s">
        <v>580</v>
      </c>
      <c r="I3" s="828" t="s">
        <v>614</v>
      </c>
      <c r="J3" s="831" t="s">
        <v>581</v>
      </c>
      <c r="K3" s="834" t="s">
        <v>637</v>
      </c>
      <c r="L3" s="822" t="s">
        <v>636</v>
      </c>
    </row>
    <row r="4" spans="1:16" x14ac:dyDescent="0.25">
      <c r="A4" s="841"/>
      <c r="B4" s="844"/>
      <c r="C4" s="844"/>
      <c r="D4" s="844"/>
      <c r="E4" s="846"/>
      <c r="F4" s="838"/>
      <c r="G4" s="838"/>
      <c r="H4" s="826"/>
      <c r="I4" s="829"/>
      <c r="J4" s="832"/>
      <c r="K4" s="835"/>
      <c r="L4" s="823"/>
    </row>
    <row r="5" spans="1:16" ht="22.5" customHeight="1" thickBot="1" x14ac:dyDescent="0.3">
      <c r="A5" s="842"/>
      <c r="B5" s="845"/>
      <c r="C5" s="845"/>
      <c r="D5" s="845"/>
      <c r="E5" s="847"/>
      <c r="F5" s="839"/>
      <c r="G5" s="839"/>
      <c r="H5" s="827"/>
      <c r="I5" s="830"/>
      <c r="J5" s="833"/>
      <c r="K5" s="836"/>
      <c r="L5" s="824"/>
    </row>
    <row r="6" spans="1:16" ht="22.5" x14ac:dyDescent="0.25">
      <c r="A6" s="554" t="s">
        <v>582</v>
      </c>
      <c r="B6" s="555" t="s">
        <v>583</v>
      </c>
      <c r="C6" s="555" t="s">
        <v>584</v>
      </c>
      <c r="D6" s="556">
        <v>35493</v>
      </c>
      <c r="E6" s="560" t="s">
        <v>598</v>
      </c>
      <c r="F6" s="567">
        <v>44513.77</v>
      </c>
      <c r="G6" s="567">
        <v>26181.25</v>
      </c>
      <c r="H6" s="563">
        <v>0.06</v>
      </c>
      <c r="I6" s="557" t="s">
        <v>608</v>
      </c>
      <c r="J6" s="558" t="s">
        <v>585</v>
      </c>
      <c r="K6" s="572">
        <v>2214.7800000000002</v>
      </c>
      <c r="L6" s="559">
        <v>18332.580000000002</v>
      </c>
      <c r="M6" s="469"/>
      <c r="N6" s="469"/>
    </row>
    <row r="7" spans="1:16" ht="33.75" x14ac:dyDescent="0.25">
      <c r="A7" s="546" t="s">
        <v>586</v>
      </c>
      <c r="B7" s="490" t="s">
        <v>587</v>
      </c>
      <c r="C7" s="490" t="s">
        <v>588</v>
      </c>
      <c r="D7" s="491">
        <v>37354</v>
      </c>
      <c r="E7" s="561" t="s">
        <v>599</v>
      </c>
      <c r="F7" s="568">
        <v>385668.35</v>
      </c>
      <c r="G7" s="568">
        <v>371197.37</v>
      </c>
      <c r="H7" s="564">
        <v>3.9E-2</v>
      </c>
      <c r="I7" s="492" t="s">
        <v>609</v>
      </c>
      <c r="J7" s="493" t="s">
        <v>589</v>
      </c>
      <c r="K7" s="573">
        <v>14990.46</v>
      </c>
      <c r="L7" s="547">
        <v>14470.98</v>
      </c>
      <c r="N7" s="469"/>
    </row>
    <row r="8" spans="1:16" ht="33.75" x14ac:dyDescent="0.25">
      <c r="A8" s="546" t="s">
        <v>590</v>
      </c>
      <c r="B8" s="490" t="s">
        <v>591</v>
      </c>
      <c r="C8" s="490" t="s">
        <v>606</v>
      </c>
      <c r="D8" s="491">
        <v>37365</v>
      </c>
      <c r="E8" s="561" t="s">
        <v>599</v>
      </c>
      <c r="F8" s="568">
        <v>971572.56</v>
      </c>
      <c r="G8" s="568">
        <v>934762.86</v>
      </c>
      <c r="H8" s="564">
        <v>3.9E-2</v>
      </c>
      <c r="I8" s="492" t="s">
        <v>610</v>
      </c>
      <c r="J8" s="493" t="s">
        <v>589</v>
      </c>
      <c r="K8" s="573">
        <v>37757.46</v>
      </c>
      <c r="L8" s="547">
        <v>36809.699999999997</v>
      </c>
      <c r="N8" s="469"/>
    </row>
    <row r="9" spans="1:16" ht="45" x14ac:dyDescent="0.25">
      <c r="A9" s="548" t="s">
        <v>592</v>
      </c>
      <c r="B9" s="494" t="s">
        <v>602</v>
      </c>
      <c r="C9" s="505">
        <v>3254692.35</v>
      </c>
      <c r="D9" s="504">
        <v>41815</v>
      </c>
      <c r="E9" s="562" t="s">
        <v>621</v>
      </c>
      <c r="F9" s="594">
        <v>3254692.35</v>
      </c>
      <c r="G9" s="569">
        <v>3106748.35</v>
      </c>
      <c r="H9" s="565" t="s">
        <v>622</v>
      </c>
      <c r="I9" s="495" t="s">
        <v>611</v>
      </c>
      <c r="J9" s="496" t="s">
        <v>619</v>
      </c>
      <c r="K9" s="573">
        <v>52859.95</v>
      </c>
      <c r="L9" s="547">
        <v>147944</v>
      </c>
      <c r="N9" s="469"/>
      <c r="P9" s="469"/>
    </row>
    <row r="10" spans="1:16" ht="30" x14ac:dyDescent="0.25">
      <c r="A10" s="548" t="s">
        <v>593</v>
      </c>
      <c r="B10" s="494" t="s">
        <v>603</v>
      </c>
      <c r="C10" s="506">
        <v>400000</v>
      </c>
      <c r="D10" s="504">
        <v>41752</v>
      </c>
      <c r="E10" s="562" t="s">
        <v>623</v>
      </c>
      <c r="F10" s="594">
        <v>79447.25</v>
      </c>
      <c r="G10" s="569">
        <v>400000</v>
      </c>
      <c r="H10" s="565" t="s">
        <v>624</v>
      </c>
      <c r="I10" s="497" t="s">
        <v>612</v>
      </c>
      <c r="J10" s="496" t="s">
        <v>615</v>
      </c>
      <c r="K10" s="573">
        <v>3489.22</v>
      </c>
      <c r="L10" s="547">
        <v>0</v>
      </c>
      <c r="N10" s="469"/>
    </row>
    <row r="11" spans="1:16" ht="30" x14ac:dyDescent="0.25">
      <c r="A11" s="546" t="s">
        <v>594</v>
      </c>
      <c r="B11" s="490" t="s">
        <v>604</v>
      </c>
      <c r="C11" s="502">
        <v>584938.76</v>
      </c>
      <c r="D11" s="491">
        <v>42349</v>
      </c>
      <c r="E11" s="561" t="s">
        <v>620</v>
      </c>
      <c r="F11" s="568">
        <v>0</v>
      </c>
      <c r="G11" s="568">
        <v>584938.76</v>
      </c>
      <c r="H11" s="565" t="s">
        <v>618</v>
      </c>
      <c r="I11" s="497" t="s">
        <v>613</v>
      </c>
      <c r="J11" s="498" t="s">
        <v>616</v>
      </c>
      <c r="K11" s="573">
        <v>533.73</v>
      </c>
      <c r="L11" s="549"/>
      <c r="N11" s="469"/>
    </row>
    <row r="12" spans="1:16" ht="22.5" x14ac:dyDescent="0.25">
      <c r="A12" s="546" t="s">
        <v>595</v>
      </c>
      <c r="B12" s="490" t="s">
        <v>605</v>
      </c>
      <c r="C12" s="502">
        <v>257934.35</v>
      </c>
      <c r="D12" s="503">
        <v>42349</v>
      </c>
      <c r="E12" s="561" t="s">
        <v>620</v>
      </c>
      <c r="F12" s="568">
        <v>0</v>
      </c>
      <c r="G12" s="568">
        <v>257934.35</v>
      </c>
      <c r="H12" s="565" t="s">
        <v>618</v>
      </c>
      <c r="I12" s="497" t="s">
        <v>613</v>
      </c>
      <c r="J12" s="498" t="s">
        <v>357</v>
      </c>
      <c r="K12" s="573">
        <v>360.16</v>
      </c>
      <c r="L12" s="549"/>
      <c r="N12" s="469"/>
      <c r="O12" s="469"/>
    </row>
    <row r="13" spans="1:16" ht="15.75" thickBot="1" x14ac:dyDescent="0.3">
      <c r="A13" s="550" t="s">
        <v>596</v>
      </c>
      <c r="B13" s="500" t="s">
        <v>597</v>
      </c>
      <c r="C13" s="500" t="s">
        <v>607</v>
      </c>
      <c r="D13" s="501">
        <v>42031</v>
      </c>
      <c r="E13" s="593" t="s">
        <v>617</v>
      </c>
      <c r="F13" s="570">
        <v>0</v>
      </c>
      <c r="G13" s="570">
        <v>0</v>
      </c>
      <c r="H13" s="566"/>
      <c r="I13" s="551"/>
      <c r="J13" s="552"/>
      <c r="K13" s="574">
        <v>2050</v>
      </c>
      <c r="L13" s="553"/>
      <c r="N13" s="469"/>
      <c r="O13" s="469"/>
    </row>
    <row r="14" spans="1:16" ht="15.75" thickBot="1" x14ac:dyDescent="0.3">
      <c r="A14" s="853" t="s">
        <v>574</v>
      </c>
      <c r="B14" s="854"/>
      <c r="C14" s="854"/>
      <c r="D14" s="854"/>
      <c r="E14" s="854"/>
      <c r="F14" s="595">
        <f>SUM(F6:F13)</f>
        <v>4735894.28</v>
      </c>
      <c r="G14" s="571">
        <f>G6+G7+G8+G9+G10+G11+G12</f>
        <v>5681762.9399999995</v>
      </c>
      <c r="H14" s="878"/>
      <c r="I14" s="878"/>
      <c r="J14" s="499"/>
      <c r="K14" s="575">
        <f>SUM(K6:K13)</f>
        <v>114255.76</v>
      </c>
      <c r="L14" s="544">
        <f>SUM(L6:L13)</f>
        <v>217557.26</v>
      </c>
    </row>
    <row r="15" spans="1:16" x14ac:dyDescent="0.25">
      <c r="A15" s="848" t="s">
        <v>640</v>
      </c>
      <c r="B15" s="849"/>
      <c r="C15" s="849"/>
      <c r="D15" s="849"/>
      <c r="E15" s="849"/>
      <c r="F15" s="849"/>
      <c r="G15" s="849"/>
      <c r="H15" s="849"/>
      <c r="I15" s="849"/>
      <c r="J15" s="850"/>
      <c r="K15" s="851">
        <f>F9+F10</f>
        <v>3334139.6</v>
      </c>
      <c r="L15" s="852"/>
    </row>
    <row r="16" spans="1:16" x14ac:dyDescent="0.25">
      <c r="A16" s="866" t="s">
        <v>639</v>
      </c>
      <c r="B16" s="867"/>
      <c r="C16" s="867"/>
      <c r="D16" s="867"/>
      <c r="E16" s="867"/>
      <c r="F16" s="867"/>
      <c r="G16" s="867"/>
      <c r="H16" s="867"/>
      <c r="I16" s="867"/>
      <c r="J16" s="868"/>
      <c r="K16" s="851">
        <f>G9+G10</f>
        <v>3506748.35</v>
      </c>
      <c r="L16" s="852"/>
    </row>
    <row r="17" spans="1:12" x14ac:dyDescent="0.25">
      <c r="A17" s="875" t="s">
        <v>630</v>
      </c>
      <c r="B17" s="876"/>
      <c r="C17" s="876"/>
      <c r="D17" s="876"/>
      <c r="E17" s="876"/>
      <c r="F17" s="876"/>
      <c r="G17" s="876"/>
      <c r="H17" s="876"/>
      <c r="I17" s="876"/>
      <c r="J17" s="877"/>
      <c r="K17" s="864">
        <f>K14+L14</f>
        <v>331813.02</v>
      </c>
      <c r="L17" s="865"/>
    </row>
    <row r="18" spans="1:12" ht="15" customHeight="1" x14ac:dyDescent="0.25">
      <c r="A18" s="869" t="s">
        <v>628</v>
      </c>
      <c r="B18" s="870"/>
      <c r="C18" s="870"/>
      <c r="D18" s="870"/>
      <c r="E18" s="870"/>
      <c r="F18" s="870"/>
      <c r="G18" s="870"/>
      <c r="H18" s="870"/>
      <c r="I18" s="870"/>
      <c r="J18" s="871"/>
      <c r="K18" s="864">
        <v>11999563.609999999</v>
      </c>
      <c r="L18" s="865"/>
    </row>
    <row r="19" spans="1:12" s="545" customFormat="1" ht="15" customHeight="1" x14ac:dyDescent="0.25">
      <c r="A19" s="872" t="s">
        <v>629</v>
      </c>
      <c r="B19" s="873"/>
      <c r="C19" s="873"/>
      <c r="D19" s="873"/>
      <c r="E19" s="873"/>
      <c r="F19" s="873"/>
      <c r="G19" s="873"/>
      <c r="H19" s="873"/>
      <c r="I19" s="873"/>
      <c r="J19" s="874"/>
      <c r="K19" s="855">
        <f>K16/K18</f>
        <v>0.29223965670531582</v>
      </c>
      <c r="L19" s="856"/>
    </row>
    <row r="20" spans="1:12" ht="15.75" x14ac:dyDescent="0.25">
      <c r="A20" s="862" t="s">
        <v>631</v>
      </c>
      <c r="B20" s="863"/>
      <c r="C20" s="863"/>
      <c r="D20" s="863"/>
      <c r="E20" s="863"/>
      <c r="F20" s="863"/>
      <c r="G20" s="863"/>
      <c r="H20" s="863"/>
      <c r="I20" s="863"/>
      <c r="J20" s="863"/>
      <c r="K20" s="855">
        <f>L14/K18</f>
        <v>1.8130430994898489E-2</v>
      </c>
      <c r="L20" s="856"/>
    </row>
    <row r="21" spans="1:12" ht="16.5" thickBot="1" x14ac:dyDescent="0.3">
      <c r="A21" s="859" t="s">
        <v>632</v>
      </c>
      <c r="B21" s="860"/>
      <c r="C21" s="860"/>
      <c r="D21" s="860"/>
      <c r="E21" s="860"/>
      <c r="F21" s="860"/>
      <c r="G21" s="860"/>
      <c r="H21" s="860"/>
      <c r="I21" s="860"/>
      <c r="J21" s="861"/>
      <c r="K21" s="857">
        <f>K17/K18</f>
        <v>2.7652090591317766E-2</v>
      </c>
      <c r="L21" s="858"/>
    </row>
  </sheetData>
  <mergeCells count="29">
    <mergeCell ref="A15:J15"/>
    <mergeCell ref="K15:L15"/>
    <mergeCell ref="A14:E14"/>
    <mergeCell ref="K20:L20"/>
    <mergeCell ref="K21:L21"/>
    <mergeCell ref="A21:J21"/>
    <mergeCell ref="A20:J20"/>
    <mergeCell ref="K16:L16"/>
    <mergeCell ref="K18:L18"/>
    <mergeCell ref="K19:L19"/>
    <mergeCell ref="A16:J16"/>
    <mergeCell ref="A18:J18"/>
    <mergeCell ref="A19:J19"/>
    <mergeCell ref="A17:J17"/>
    <mergeCell ref="K17:L17"/>
    <mergeCell ref="H14:I14"/>
    <mergeCell ref="A1:L1"/>
    <mergeCell ref="L3:L5"/>
    <mergeCell ref="H3:H5"/>
    <mergeCell ref="I3:I5"/>
    <mergeCell ref="J3:J5"/>
    <mergeCell ref="K3:K5"/>
    <mergeCell ref="F3:F5"/>
    <mergeCell ref="G3:G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workbookViewId="0">
      <selection sqref="A1:K1"/>
    </sheetView>
  </sheetViews>
  <sheetFormatPr defaultRowHeight="14.25" x14ac:dyDescent="0.2"/>
  <cols>
    <col min="1" max="1" width="7.28515625" style="623" customWidth="1"/>
    <col min="2" max="2" width="27.42578125" style="597" customWidth="1"/>
    <col min="3" max="10" width="11.7109375" style="597" customWidth="1"/>
    <col min="11" max="11" width="15.7109375" style="609" customWidth="1"/>
    <col min="12" max="250" width="9.140625" style="597"/>
    <col min="251" max="251" width="7.28515625" style="597" customWidth="1"/>
    <col min="252" max="252" width="21.42578125" style="597" bestFit="1" customWidth="1"/>
    <col min="253" max="253" width="9.28515625" style="597" customWidth="1"/>
    <col min="254" max="255" width="10" style="597" customWidth="1"/>
    <col min="256" max="256" width="12.7109375" style="597" customWidth="1"/>
    <col min="257" max="257" width="9.7109375" style="597" customWidth="1"/>
    <col min="258" max="258" width="10" style="597" customWidth="1"/>
    <col min="259" max="259" width="11.7109375" style="597" customWidth="1"/>
    <col min="260" max="260" width="10.140625" style="597" customWidth="1"/>
    <col min="261" max="261" width="10" style="597" customWidth="1"/>
    <col min="262" max="262" width="9.28515625" style="597" bestFit="1" customWidth="1"/>
    <col min="263" max="263" width="11.5703125" style="597" customWidth="1"/>
    <col min="264" max="264" width="9.85546875" style="597" customWidth="1"/>
    <col min="265" max="265" width="9.28515625" style="597" bestFit="1" customWidth="1"/>
    <col min="266" max="266" width="13.85546875" style="597" customWidth="1"/>
    <col min="267" max="267" width="15.5703125" style="597" customWidth="1"/>
    <col min="268" max="506" width="9.140625" style="597"/>
    <col min="507" max="507" width="7.28515625" style="597" customWidth="1"/>
    <col min="508" max="508" width="21.42578125" style="597" bestFit="1" customWidth="1"/>
    <col min="509" max="509" width="9.28515625" style="597" customWidth="1"/>
    <col min="510" max="511" width="10" style="597" customWidth="1"/>
    <col min="512" max="512" width="12.7109375" style="597" customWidth="1"/>
    <col min="513" max="513" width="9.7109375" style="597" customWidth="1"/>
    <col min="514" max="514" width="10" style="597" customWidth="1"/>
    <col min="515" max="515" width="11.7109375" style="597" customWidth="1"/>
    <col min="516" max="516" width="10.140625" style="597" customWidth="1"/>
    <col min="517" max="517" width="10" style="597" customWidth="1"/>
    <col min="518" max="518" width="9.28515625" style="597" bestFit="1" customWidth="1"/>
    <col min="519" max="519" width="11.5703125" style="597" customWidth="1"/>
    <col min="520" max="520" width="9.85546875" style="597" customWidth="1"/>
    <col min="521" max="521" width="9.28515625" style="597" bestFit="1" customWidth="1"/>
    <col min="522" max="522" width="13.85546875" style="597" customWidth="1"/>
    <col min="523" max="523" width="15.5703125" style="597" customWidth="1"/>
    <col min="524" max="762" width="9.140625" style="597"/>
    <col min="763" max="763" width="7.28515625" style="597" customWidth="1"/>
    <col min="764" max="764" width="21.42578125" style="597" bestFit="1" customWidth="1"/>
    <col min="765" max="765" width="9.28515625" style="597" customWidth="1"/>
    <col min="766" max="767" width="10" style="597" customWidth="1"/>
    <col min="768" max="768" width="12.7109375" style="597" customWidth="1"/>
    <col min="769" max="769" width="9.7109375" style="597" customWidth="1"/>
    <col min="770" max="770" width="10" style="597" customWidth="1"/>
    <col min="771" max="771" width="11.7109375" style="597" customWidth="1"/>
    <col min="772" max="772" width="10.140625" style="597" customWidth="1"/>
    <col min="773" max="773" width="10" style="597" customWidth="1"/>
    <col min="774" max="774" width="9.28515625" style="597" bestFit="1" customWidth="1"/>
    <col min="775" max="775" width="11.5703125" style="597" customWidth="1"/>
    <col min="776" max="776" width="9.85546875" style="597" customWidth="1"/>
    <col min="777" max="777" width="9.28515625" style="597" bestFit="1" customWidth="1"/>
    <col min="778" max="778" width="13.85546875" style="597" customWidth="1"/>
    <col min="779" max="779" width="15.5703125" style="597" customWidth="1"/>
    <col min="780" max="1018" width="9.140625" style="597"/>
    <col min="1019" max="1019" width="7.28515625" style="597" customWidth="1"/>
    <col min="1020" max="1020" width="21.42578125" style="597" bestFit="1" customWidth="1"/>
    <col min="1021" max="1021" width="9.28515625" style="597" customWidth="1"/>
    <col min="1022" max="1023" width="10" style="597" customWidth="1"/>
    <col min="1024" max="1024" width="12.7109375" style="597" customWidth="1"/>
    <col min="1025" max="1025" width="9.7109375" style="597" customWidth="1"/>
    <col min="1026" max="1026" width="10" style="597" customWidth="1"/>
    <col min="1027" max="1027" width="11.7109375" style="597" customWidth="1"/>
    <col min="1028" max="1028" width="10.140625" style="597" customWidth="1"/>
    <col min="1029" max="1029" width="10" style="597" customWidth="1"/>
    <col min="1030" max="1030" width="9.28515625" style="597" bestFit="1" customWidth="1"/>
    <col min="1031" max="1031" width="11.5703125" style="597" customWidth="1"/>
    <col min="1032" max="1032" width="9.85546875" style="597" customWidth="1"/>
    <col min="1033" max="1033" width="9.28515625" style="597" bestFit="1" customWidth="1"/>
    <col min="1034" max="1034" width="13.85546875" style="597" customWidth="1"/>
    <col min="1035" max="1035" width="15.5703125" style="597" customWidth="1"/>
    <col min="1036" max="1274" width="9.140625" style="597"/>
    <col min="1275" max="1275" width="7.28515625" style="597" customWidth="1"/>
    <col min="1276" max="1276" width="21.42578125" style="597" bestFit="1" customWidth="1"/>
    <col min="1277" max="1277" width="9.28515625" style="597" customWidth="1"/>
    <col min="1278" max="1279" width="10" style="597" customWidth="1"/>
    <col min="1280" max="1280" width="12.7109375" style="597" customWidth="1"/>
    <col min="1281" max="1281" width="9.7109375" style="597" customWidth="1"/>
    <col min="1282" max="1282" width="10" style="597" customWidth="1"/>
    <col min="1283" max="1283" width="11.7109375" style="597" customWidth="1"/>
    <col min="1284" max="1284" width="10.140625" style="597" customWidth="1"/>
    <col min="1285" max="1285" width="10" style="597" customWidth="1"/>
    <col min="1286" max="1286" width="9.28515625" style="597" bestFit="1" customWidth="1"/>
    <col min="1287" max="1287" width="11.5703125" style="597" customWidth="1"/>
    <col min="1288" max="1288" width="9.85546875" style="597" customWidth="1"/>
    <col min="1289" max="1289" width="9.28515625" style="597" bestFit="1" customWidth="1"/>
    <col min="1290" max="1290" width="13.85546875" style="597" customWidth="1"/>
    <col min="1291" max="1291" width="15.5703125" style="597" customWidth="1"/>
    <col min="1292" max="1530" width="9.140625" style="597"/>
    <col min="1531" max="1531" width="7.28515625" style="597" customWidth="1"/>
    <col min="1532" max="1532" width="21.42578125" style="597" bestFit="1" customWidth="1"/>
    <col min="1533" max="1533" width="9.28515625" style="597" customWidth="1"/>
    <col min="1534" max="1535" width="10" style="597" customWidth="1"/>
    <col min="1536" max="1536" width="12.7109375" style="597" customWidth="1"/>
    <col min="1537" max="1537" width="9.7109375" style="597" customWidth="1"/>
    <col min="1538" max="1538" width="10" style="597" customWidth="1"/>
    <col min="1539" max="1539" width="11.7109375" style="597" customWidth="1"/>
    <col min="1540" max="1540" width="10.140625" style="597" customWidth="1"/>
    <col min="1541" max="1541" width="10" style="597" customWidth="1"/>
    <col min="1542" max="1542" width="9.28515625" style="597" bestFit="1" customWidth="1"/>
    <col min="1543" max="1543" width="11.5703125" style="597" customWidth="1"/>
    <col min="1544" max="1544" width="9.85546875" style="597" customWidth="1"/>
    <col min="1545" max="1545" width="9.28515625" style="597" bestFit="1" customWidth="1"/>
    <col min="1546" max="1546" width="13.85546875" style="597" customWidth="1"/>
    <col min="1547" max="1547" width="15.5703125" style="597" customWidth="1"/>
    <col min="1548" max="1786" width="9.140625" style="597"/>
    <col min="1787" max="1787" width="7.28515625" style="597" customWidth="1"/>
    <col min="1788" max="1788" width="21.42578125" style="597" bestFit="1" customWidth="1"/>
    <col min="1789" max="1789" width="9.28515625" style="597" customWidth="1"/>
    <col min="1790" max="1791" width="10" style="597" customWidth="1"/>
    <col min="1792" max="1792" width="12.7109375" style="597" customWidth="1"/>
    <col min="1793" max="1793" width="9.7109375" style="597" customWidth="1"/>
    <col min="1794" max="1794" width="10" style="597" customWidth="1"/>
    <col min="1795" max="1795" width="11.7109375" style="597" customWidth="1"/>
    <col min="1796" max="1796" width="10.140625" style="597" customWidth="1"/>
    <col min="1797" max="1797" width="10" style="597" customWidth="1"/>
    <col min="1798" max="1798" width="9.28515625" style="597" bestFit="1" customWidth="1"/>
    <col min="1799" max="1799" width="11.5703125" style="597" customWidth="1"/>
    <col min="1800" max="1800" width="9.85546875" style="597" customWidth="1"/>
    <col min="1801" max="1801" width="9.28515625" style="597" bestFit="1" customWidth="1"/>
    <col min="1802" max="1802" width="13.85546875" style="597" customWidth="1"/>
    <col min="1803" max="1803" width="15.5703125" style="597" customWidth="1"/>
    <col min="1804" max="2042" width="9.140625" style="597"/>
    <col min="2043" max="2043" width="7.28515625" style="597" customWidth="1"/>
    <col min="2044" max="2044" width="21.42578125" style="597" bestFit="1" customWidth="1"/>
    <col min="2045" max="2045" width="9.28515625" style="597" customWidth="1"/>
    <col min="2046" max="2047" width="10" style="597" customWidth="1"/>
    <col min="2048" max="2048" width="12.7109375" style="597" customWidth="1"/>
    <col min="2049" max="2049" width="9.7109375" style="597" customWidth="1"/>
    <col min="2050" max="2050" width="10" style="597" customWidth="1"/>
    <col min="2051" max="2051" width="11.7109375" style="597" customWidth="1"/>
    <col min="2052" max="2052" width="10.140625" style="597" customWidth="1"/>
    <col min="2053" max="2053" width="10" style="597" customWidth="1"/>
    <col min="2054" max="2054" width="9.28515625" style="597" bestFit="1" customWidth="1"/>
    <col min="2055" max="2055" width="11.5703125" style="597" customWidth="1"/>
    <col min="2056" max="2056" width="9.85546875" style="597" customWidth="1"/>
    <col min="2057" max="2057" width="9.28515625" style="597" bestFit="1" customWidth="1"/>
    <col min="2058" max="2058" width="13.85546875" style="597" customWidth="1"/>
    <col min="2059" max="2059" width="15.5703125" style="597" customWidth="1"/>
    <col min="2060" max="2298" width="9.140625" style="597"/>
    <col min="2299" max="2299" width="7.28515625" style="597" customWidth="1"/>
    <col min="2300" max="2300" width="21.42578125" style="597" bestFit="1" customWidth="1"/>
    <col min="2301" max="2301" width="9.28515625" style="597" customWidth="1"/>
    <col min="2302" max="2303" width="10" style="597" customWidth="1"/>
    <col min="2304" max="2304" width="12.7109375" style="597" customWidth="1"/>
    <col min="2305" max="2305" width="9.7109375" style="597" customWidth="1"/>
    <col min="2306" max="2306" width="10" style="597" customWidth="1"/>
    <col min="2307" max="2307" width="11.7109375" style="597" customWidth="1"/>
    <col min="2308" max="2308" width="10.140625" style="597" customWidth="1"/>
    <col min="2309" max="2309" width="10" style="597" customWidth="1"/>
    <col min="2310" max="2310" width="9.28515625" style="597" bestFit="1" customWidth="1"/>
    <col min="2311" max="2311" width="11.5703125" style="597" customWidth="1"/>
    <col min="2312" max="2312" width="9.85546875" style="597" customWidth="1"/>
    <col min="2313" max="2313" width="9.28515625" style="597" bestFit="1" customWidth="1"/>
    <col min="2314" max="2314" width="13.85546875" style="597" customWidth="1"/>
    <col min="2315" max="2315" width="15.5703125" style="597" customWidth="1"/>
    <col min="2316" max="2554" width="9.140625" style="597"/>
    <col min="2555" max="2555" width="7.28515625" style="597" customWidth="1"/>
    <col min="2556" max="2556" width="21.42578125" style="597" bestFit="1" customWidth="1"/>
    <col min="2557" max="2557" width="9.28515625" style="597" customWidth="1"/>
    <col min="2558" max="2559" width="10" style="597" customWidth="1"/>
    <col min="2560" max="2560" width="12.7109375" style="597" customWidth="1"/>
    <col min="2561" max="2561" width="9.7109375" style="597" customWidth="1"/>
    <col min="2562" max="2562" width="10" style="597" customWidth="1"/>
    <col min="2563" max="2563" width="11.7109375" style="597" customWidth="1"/>
    <col min="2564" max="2564" width="10.140625" style="597" customWidth="1"/>
    <col min="2565" max="2565" width="10" style="597" customWidth="1"/>
    <col min="2566" max="2566" width="9.28515625" style="597" bestFit="1" customWidth="1"/>
    <col min="2567" max="2567" width="11.5703125" style="597" customWidth="1"/>
    <col min="2568" max="2568" width="9.85546875" style="597" customWidth="1"/>
    <col min="2569" max="2569" width="9.28515625" style="597" bestFit="1" customWidth="1"/>
    <col min="2570" max="2570" width="13.85546875" style="597" customWidth="1"/>
    <col min="2571" max="2571" width="15.5703125" style="597" customWidth="1"/>
    <col min="2572" max="2810" width="9.140625" style="597"/>
    <col min="2811" max="2811" width="7.28515625" style="597" customWidth="1"/>
    <col min="2812" max="2812" width="21.42578125" style="597" bestFit="1" customWidth="1"/>
    <col min="2813" max="2813" width="9.28515625" style="597" customWidth="1"/>
    <col min="2814" max="2815" width="10" style="597" customWidth="1"/>
    <col min="2816" max="2816" width="12.7109375" style="597" customWidth="1"/>
    <col min="2817" max="2817" width="9.7109375" style="597" customWidth="1"/>
    <col min="2818" max="2818" width="10" style="597" customWidth="1"/>
    <col min="2819" max="2819" width="11.7109375" style="597" customWidth="1"/>
    <col min="2820" max="2820" width="10.140625" style="597" customWidth="1"/>
    <col min="2821" max="2821" width="10" style="597" customWidth="1"/>
    <col min="2822" max="2822" width="9.28515625" style="597" bestFit="1" customWidth="1"/>
    <col min="2823" max="2823" width="11.5703125" style="597" customWidth="1"/>
    <col min="2824" max="2824" width="9.85546875" style="597" customWidth="1"/>
    <col min="2825" max="2825" width="9.28515625" style="597" bestFit="1" customWidth="1"/>
    <col min="2826" max="2826" width="13.85546875" style="597" customWidth="1"/>
    <col min="2827" max="2827" width="15.5703125" style="597" customWidth="1"/>
    <col min="2828" max="3066" width="9.140625" style="597"/>
    <col min="3067" max="3067" width="7.28515625" style="597" customWidth="1"/>
    <col min="3068" max="3068" width="21.42578125" style="597" bestFit="1" customWidth="1"/>
    <col min="3069" max="3069" width="9.28515625" style="597" customWidth="1"/>
    <col min="3070" max="3071" width="10" style="597" customWidth="1"/>
    <col min="3072" max="3072" width="12.7109375" style="597" customWidth="1"/>
    <col min="3073" max="3073" width="9.7109375" style="597" customWidth="1"/>
    <col min="3074" max="3074" width="10" style="597" customWidth="1"/>
    <col min="3075" max="3075" width="11.7109375" style="597" customWidth="1"/>
    <col min="3076" max="3076" width="10.140625" style="597" customWidth="1"/>
    <col min="3077" max="3077" width="10" style="597" customWidth="1"/>
    <col min="3078" max="3078" width="9.28515625" style="597" bestFit="1" customWidth="1"/>
    <col min="3079" max="3079" width="11.5703125" style="597" customWidth="1"/>
    <col min="3080" max="3080" width="9.85546875" style="597" customWidth="1"/>
    <col min="3081" max="3081" width="9.28515625" style="597" bestFit="1" customWidth="1"/>
    <col min="3082" max="3082" width="13.85546875" style="597" customWidth="1"/>
    <col min="3083" max="3083" width="15.5703125" style="597" customWidth="1"/>
    <col min="3084" max="3322" width="9.140625" style="597"/>
    <col min="3323" max="3323" width="7.28515625" style="597" customWidth="1"/>
    <col min="3324" max="3324" width="21.42578125" style="597" bestFit="1" customWidth="1"/>
    <col min="3325" max="3325" width="9.28515625" style="597" customWidth="1"/>
    <col min="3326" max="3327" width="10" style="597" customWidth="1"/>
    <col min="3328" max="3328" width="12.7109375" style="597" customWidth="1"/>
    <col min="3329" max="3329" width="9.7109375" style="597" customWidth="1"/>
    <col min="3330" max="3330" width="10" style="597" customWidth="1"/>
    <col min="3331" max="3331" width="11.7109375" style="597" customWidth="1"/>
    <col min="3332" max="3332" width="10.140625" style="597" customWidth="1"/>
    <col min="3333" max="3333" width="10" style="597" customWidth="1"/>
    <col min="3334" max="3334" width="9.28515625" style="597" bestFit="1" customWidth="1"/>
    <col min="3335" max="3335" width="11.5703125" style="597" customWidth="1"/>
    <col min="3336" max="3336" width="9.85546875" style="597" customWidth="1"/>
    <col min="3337" max="3337" width="9.28515625" style="597" bestFit="1" customWidth="1"/>
    <col min="3338" max="3338" width="13.85546875" style="597" customWidth="1"/>
    <col min="3339" max="3339" width="15.5703125" style="597" customWidth="1"/>
    <col min="3340" max="3578" width="9.140625" style="597"/>
    <col min="3579" max="3579" width="7.28515625" style="597" customWidth="1"/>
    <col min="3580" max="3580" width="21.42578125" style="597" bestFit="1" customWidth="1"/>
    <col min="3581" max="3581" width="9.28515625" style="597" customWidth="1"/>
    <col min="3582" max="3583" width="10" style="597" customWidth="1"/>
    <col min="3584" max="3584" width="12.7109375" style="597" customWidth="1"/>
    <col min="3585" max="3585" width="9.7109375" style="597" customWidth="1"/>
    <col min="3586" max="3586" width="10" style="597" customWidth="1"/>
    <col min="3587" max="3587" width="11.7109375" style="597" customWidth="1"/>
    <col min="3588" max="3588" width="10.140625" style="597" customWidth="1"/>
    <col min="3589" max="3589" width="10" style="597" customWidth="1"/>
    <col min="3590" max="3590" width="9.28515625" style="597" bestFit="1" customWidth="1"/>
    <col min="3591" max="3591" width="11.5703125" style="597" customWidth="1"/>
    <col min="3592" max="3592" width="9.85546875" style="597" customWidth="1"/>
    <col min="3593" max="3593" width="9.28515625" style="597" bestFit="1" customWidth="1"/>
    <col min="3594" max="3594" width="13.85546875" style="597" customWidth="1"/>
    <col min="3595" max="3595" width="15.5703125" style="597" customWidth="1"/>
    <col min="3596" max="3834" width="9.140625" style="597"/>
    <col min="3835" max="3835" width="7.28515625" style="597" customWidth="1"/>
    <col min="3836" max="3836" width="21.42578125" style="597" bestFit="1" customWidth="1"/>
    <col min="3837" max="3837" width="9.28515625" style="597" customWidth="1"/>
    <col min="3838" max="3839" width="10" style="597" customWidth="1"/>
    <col min="3840" max="3840" width="12.7109375" style="597" customWidth="1"/>
    <col min="3841" max="3841" width="9.7109375" style="597" customWidth="1"/>
    <col min="3842" max="3842" width="10" style="597" customWidth="1"/>
    <col min="3843" max="3843" width="11.7109375" style="597" customWidth="1"/>
    <col min="3844" max="3844" width="10.140625" style="597" customWidth="1"/>
    <col min="3845" max="3845" width="10" style="597" customWidth="1"/>
    <col min="3846" max="3846" width="9.28515625" style="597" bestFit="1" customWidth="1"/>
    <col min="3847" max="3847" width="11.5703125" style="597" customWidth="1"/>
    <col min="3848" max="3848" width="9.85546875" style="597" customWidth="1"/>
    <col min="3849" max="3849" width="9.28515625" style="597" bestFit="1" customWidth="1"/>
    <col min="3850" max="3850" width="13.85546875" style="597" customWidth="1"/>
    <col min="3851" max="3851" width="15.5703125" style="597" customWidth="1"/>
    <col min="3852" max="4090" width="9.140625" style="597"/>
    <col min="4091" max="4091" width="7.28515625" style="597" customWidth="1"/>
    <col min="4092" max="4092" width="21.42578125" style="597" bestFit="1" customWidth="1"/>
    <col min="4093" max="4093" width="9.28515625" style="597" customWidth="1"/>
    <col min="4094" max="4095" width="10" style="597" customWidth="1"/>
    <col min="4096" max="4096" width="12.7109375" style="597" customWidth="1"/>
    <col min="4097" max="4097" width="9.7109375" style="597" customWidth="1"/>
    <col min="4098" max="4098" width="10" style="597" customWidth="1"/>
    <col min="4099" max="4099" width="11.7109375" style="597" customWidth="1"/>
    <col min="4100" max="4100" width="10.140625" style="597" customWidth="1"/>
    <col min="4101" max="4101" width="10" style="597" customWidth="1"/>
    <col min="4102" max="4102" width="9.28515625" style="597" bestFit="1" customWidth="1"/>
    <col min="4103" max="4103" width="11.5703125" style="597" customWidth="1"/>
    <col min="4104" max="4104" width="9.85546875" style="597" customWidth="1"/>
    <col min="4105" max="4105" width="9.28515625" style="597" bestFit="1" customWidth="1"/>
    <col min="4106" max="4106" width="13.85546875" style="597" customWidth="1"/>
    <col min="4107" max="4107" width="15.5703125" style="597" customWidth="1"/>
    <col min="4108" max="4346" width="9.140625" style="597"/>
    <col min="4347" max="4347" width="7.28515625" style="597" customWidth="1"/>
    <col min="4348" max="4348" width="21.42578125" style="597" bestFit="1" customWidth="1"/>
    <col min="4349" max="4349" width="9.28515625" style="597" customWidth="1"/>
    <col min="4350" max="4351" width="10" style="597" customWidth="1"/>
    <col min="4352" max="4352" width="12.7109375" style="597" customWidth="1"/>
    <col min="4353" max="4353" width="9.7109375" style="597" customWidth="1"/>
    <col min="4354" max="4354" width="10" style="597" customWidth="1"/>
    <col min="4355" max="4355" width="11.7109375" style="597" customWidth="1"/>
    <col min="4356" max="4356" width="10.140625" style="597" customWidth="1"/>
    <col min="4357" max="4357" width="10" style="597" customWidth="1"/>
    <col min="4358" max="4358" width="9.28515625" style="597" bestFit="1" customWidth="1"/>
    <col min="4359" max="4359" width="11.5703125" style="597" customWidth="1"/>
    <col min="4360" max="4360" width="9.85546875" style="597" customWidth="1"/>
    <col min="4361" max="4361" width="9.28515625" style="597" bestFit="1" customWidth="1"/>
    <col min="4362" max="4362" width="13.85546875" style="597" customWidth="1"/>
    <col min="4363" max="4363" width="15.5703125" style="597" customWidth="1"/>
    <col min="4364" max="4602" width="9.140625" style="597"/>
    <col min="4603" max="4603" width="7.28515625" style="597" customWidth="1"/>
    <col min="4604" max="4604" width="21.42578125" style="597" bestFit="1" customWidth="1"/>
    <col min="4605" max="4605" width="9.28515625" style="597" customWidth="1"/>
    <col min="4606" max="4607" width="10" style="597" customWidth="1"/>
    <col min="4608" max="4608" width="12.7109375" style="597" customWidth="1"/>
    <col min="4609" max="4609" width="9.7109375" style="597" customWidth="1"/>
    <col min="4610" max="4610" width="10" style="597" customWidth="1"/>
    <col min="4611" max="4611" width="11.7109375" style="597" customWidth="1"/>
    <col min="4612" max="4612" width="10.140625" style="597" customWidth="1"/>
    <col min="4613" max="4613" width="10" style="597" customWidth="1"/>
    <col min="4614" max="4614" width="9.28515625" style="597" bestFit="1" customWidth="1"/>
    <col min="4615" max="4615" width="11.5703125" style="597" customWidth="1"/>
    <col min="4616" max="4616" width="9.85546875" style="597" customWidth="1"/>
    <col min="4617" max="4617" width="9.28515625" style="597" bestFit="1" customWidth="1"/>
    <col min="4618" max="4618" width="13.85546875" style="597" customWidth="1"/>
    <col min="4619" max="4619" width="15.5703125" style="597" customWidth="1"/>
    <col min="4620" max="4858" width="9.140625" style="597"/>
    <col min="4859" max="4859" width="7.28515625" style="597" customWidth="1"/>
    <col min="4860" max="4860" width="21.42578125" style="597" bestFit="1" customWidth="1"/>
    <col min="4861" max="4861" width="9.28515625" style="597" customWidth="1"/>
    <col min="4862" max="4863" width="10" style="597" customWidth="1"/>
    <col min="4864" max="4864" width="12.7109375" style="597" customWidth="1"/>
    <col min="4865" max="4865" width="9.7109375" style="597" customWidth="1"/>
    <col min="4866" max="4866" width="10" style="597" customWidth="1"/>
    <col min="4867" max="4867" width="11.7109375" style="597" customWidth="1"/>
    <col min="4868" max="4868" width="10.140625" style="597" customWidth="1"/>
    <col min="4869" max="4869" width="10" style="597" customWidth="1"/>
    <col min="4870" max="4870" width="9.28515625" style="597" bestFit="1" customWidth="1"/>
    <col min="4871" max="4871" width="11.5703125" style="597" customWidth="1"/>
    <col min="4872" max="4872" width="9.85546875" style="597" customWidth="1"/>
    <col min="4873" max="4873" width="9.28515625" style="597" bestFit="1" customWidth="1"/>
    <col min="4874" max="4874" width="13.85546875" style="597" customWidth="1"/>
    <col min="4875" max="4875" width="15.5703125" style="597" customWidth="1"/>
    <col min="4876" max="5114" width="9.140625" style="597"/>
    <col min="5115" max="5115" width="7.28515625" style="597" customWidth="1"/>
    <col min="5116" max="5116" width="21.42578125" style="597" bestFit="1" customWidth="1"/>
    <col min="5117" max="5117" width="9.28515625" style="597" customWidth="1"/>
    <col min="5118" max="5119" width="10" style="597" customWidth="1"/>
    <col min="5120" max="5120" width="12.7109375" style="597" customWidth="1"/>
    <col min="5121" max="5121" width="9.7109375" style="597" customWidth="1"/>
    <col min="5122" max="5122" width="10" style="597" customWidth="1"/>
    <col min="5123" max="5123" width="11.7109375" style="597" customWidth="1"/>
    <col min="5124" max="5124" width="10.140625" style="597" customWidth="1"/>
    <col min="5125" max="5125" width="10" style="597" customWidth="1"/>
    <col min="5126" max="5126" width="9.28515625" style="597" bestFit="1" customWidth="1"/>
    <col min="5127" max="5127" width="11.5703125" style="597" customWidth="1"/>
    <col min="5128" max="5128" width="9.85546875" style="597" customWidth="1"/>
    <col min="5129" max="5129" width="9.28515625" style="597" bestFit="1" customWidth="1"/>
    <col min="5130" max="5130" width="13.85546875" style="597" customWidth="1"/>
    <col min="5131" max="5131" width="15.5703125" style="597" customWidth="1"/>
    <col min="5132" max="5370" width="9.140625" style="597"/>
    <col min="5371" max="5371" width="7.28515625" style="597" customWidth="1"/>
    <col min="5372" max="5372" width="21.42578125" style="597" bestFit="1" customWidth="1"/>
    <col min="5373" max="5373" width="9.28515625" style="597" customWidth="1"/>
    <col min="5374" max="5375" width="10" style="597" customWidth="1"/>
    <col min="5376" max="5376" width="12.7109375" style="597" customWidth="1"/>
    <col min="5377" max="5377" width="9.7109375" style="597" customWidth="1"/>
    <col min="5378" max="5378" width="10" style="597" customWidth="1"/>
    <col min="5379" max="5379" width="11.7109375" style="597" customWidth="1"/>
    <col min="5380" max="5380" width="10.140625" style="597" customWidth="1"/>
    <col min="5381" max="5381" width="10" style="597" customWidth="1"/>
    <col min="5382" max="5382" width="9.28515625" style="597" bestFit="1" customWidth="1"/>
    <col min="5383" max="5383" width="11.5703125" style="597" customWidth="1"/>
    <col min="5384" max="5384" width="9.85546875" style="597" customWidth="1"/>
    <col min="5385" max="5385" width="9.28515625" style="597" bestFit="1" customWidth="1"/>
    <col min="5386" max="5386" width="13.85546875" style="597" customWidth="1"/>
    <col min="5387" max="5387" width="15.5703125" style="597" customWidth="1"/>
    <col min="5388" max="5626" width="9.140625" style="597"/>
    <col min="5627" max="5627" width="7.28515625" style="597" customWidth="1"/>
    <col min="5628" max="5628" width="21.42578125" style="597" bestFit="1" customWidth="1"/>
    <col min="5629" max="5629" width="9.28515625" style="597" customWidth="1"/>
    <col min="5630" max="5631" width="10" style="597" customWidth="1"/>
    <col min="5632" max="5632" width="12.7109375" style="597" customWidth="1"/>
    <col min="5633" max="5633" width="9.7109375" style="597" customWidth="1"/>
    <col min="5634" max="5634" width="10" style="597" customWidth="1"/>
    <col min="5635" max="5635" width="11.7109375" style="597" customWidth="1"/>
    <col min="5636" max="5636" width="10.140625" style="597" customWidth="1"/>
    <col min="5637" max="5637" width="10" style="597" customWidth="1"/>
    <col min="5638" max="5638" width="9.28515625" style="597" bestFit="1" customWidth="1"/>
    <col min="5639" max="5639" width="11.5703125" style="597" customWidth="1"/>
    <col min="5640" max="5640" width="9.85546875" style="597" customWidth="1"/>
    <col min="5641" max="5641" width="9.28515625" style="597" bestFit="1" customWidth="1"/>
    <col min="5642" max="5642" width="13.85546875" style="597" customWidth="1"/>
    <col min="5643" max="5643" width="15.5703125" style="597" customWidth="1"/>
    <col min="5644" max="5882" width="9.140625" style="597"/>
    <col min="5883" max="5883" width="7.28515625" style="597" customWidth="1"/>
    <col min="5884" max="5884" width="21.42578125" style="597" bestFit="1" customWidth="1"/>
    <col min="5885" max="5885" width="9.28515625" style="597" customWidth="1"/>
    <col min="5886" max="5887" width="10" style="597" customWidth="1"/>
    <col min="5888" max="5888" width="12.7109375" style="597" customWidth="1"/>
    <col min="5889" max="5889" width="9.7109375" style="597" customWidth="1"/>
    <col min="5890" max="5890" width="10" style="597" customWidth="1"/>
    <col min="5891" max="5891" width="11.7109375" style="597" customWidth="1"/>
    <col min="5892" max="5892" width="10.140625" style="597" customWidth="1"/>
    <col min="5893" max="5893" width="10" style="597" customWidth="1"/>
    <col min="5894" max="5894" width="9.28515625" style="597" bestFit="1" customWidth="1"/>
    <col min="5895" max="5895" width="11.5703125" style="597" customWidth="1"/>
    <col min="5896" max="5896" width="9.85546875" style="597" customWidth="1"/>
    <col min="5897" max="5897" width="9.28515625" style="597" bestFit="1" customWidth="1"/>
    <col min="5898" max="5898" width="13.85546875" style="597" customWidth="1"/>
    <col min="5899" max="5899" width="15.5703125" style="597" customWidth="1"/>
    <col min="5900" max="6138" width="9.140625" style="597"/>
    <col min="6139" max="6139" width="7.28515625" style="597" customWidth="1"/>
    <col min="6140" max="6140" width="21.42578125" style="597" bestFit="1" customWidth="1"/>
    <col min="6141" max="6141" width="9.28515625" style="597" customWidth="1"/>
    <col min="6142" max="6143" width="10" style="597" customWidth="1"/>
    <col min="6144" max="6144" width="12.7109375" style="597" customWidth="1"/>
    <col min="6145" max="6145" width="9.7109375" style="597" customWidth="1"/>
    <col min="6146" max="6146" width="10" style="597" customWidth="1"/>
    <col min="6147" max="6147" width="11.7109375" style="597" customWidth="1"/>
    <col min="6148" max="6148" width="10.140625" style="597" customWidth="1"/>
    <col min="6149" max="6149" width="10" style="597" customWidth="1"/>
    <col min="6150" max="6150" width="9.28515625" style="597" bestFit="1" customWidth="1"/>
    <col min="6151" max="6151" width="11.5703125" style="597" customWidth="1"/>
    <col min="6152" max="6152" width="9.85546875" style="597" customWidth="1"/>
    <col min="6153" max="6153" width="9.28515625" style="597" bestFit="1" customWidth="1"/>
    <col min="6154" max="6154" width="13.85546875" style="597" customWidth="1"/>
    <col min="6155" max="6155" width="15.5703125" style="597" customWidth="1"/>
    <col min="6156" max="6394" width="9.140625" style="597"/>
    <col min="6395" max="6395" width="7.28515625" style="597" customWidth="1"/>
    <col min="6396" max="6396" width="21.42578125" style="597" bestFit="1" customWidth="1"/>
    <col min="6397" max="6397" width="9.28515625" style="597" customWidth="1"/>
    <col min="6398" max="6399" width="10" style="597" customWidth="1"/>
    <col min="6400" max="6400" width="12.7109375" style="597" customWidth="1"/>
    <col min="6401" max="6401" width="9.7109375" style="597" customWidth="1"/>
    <col min="6402" max="6402" width="10" style="597" customWidth="1"/>
    <col min="6403" max="6403" width="11.7109375" style="597" customWidth="1"/>
    <col min="6404" max="6404" width="10.140625" style="597" customWidth="1"/>
    <col min="6405" max="6405" width="10" style="597" customWidth="1"/>
    <col min="6406" max="6406" width="9.28515625" style="597" bestFit="1" customWidth="1"/>
    <col min="6407" max="6407" width="11.5703125" style="597" customWidth="1"/>
    <col min="6408" max="6408" width="9.85546875" style="597" customWidth="1"/>
    <col min="6409" max="6409" width="9.28515625" style="597" bestFit="1" customWidth="1"/>
    <col min="6410" max="6410" width="13.85546875" style="597" customWidth="1"/>
    <col min="6411" max="6411" width="15.5703125" style="597" customWidth="1"/>
    <col min="6412" max="6650" width="9.140625" style="597"/>
    <col min="6651" max="6651" width="7.28515625" style="597" customWidth="1"/>
    <col min="6652" max="6652" width="21.42578125" style="597" bestFit="1" customWidth="1"/>
    <col min="6653" max="6653" width="9.28515625" style="597" customWidth="1"/>
    <col min="6654" max="6655" width="10" style="597" customWidth="1"/>
    <col min="6656" max="6656" width="12.7109375" style="597" customWidth="1"/>
    <col min="6657" max="6657" width="9.7109375" style="597" customWidth="1"/>
    <col min="6658" max="6658" width="10" style="597" customWidth="1"/>
    <col min="6659" max="6659" width="11.7109375" style="597" customWidth="1"/>
    <col min="6660" max="6660" width="10.140625" style="597" customWidth="1"/>
    <col min="6661" max="6661" width="10" style="597" customWidth="1"/>
    <col min="6662" max="6662" width="9.28515625" style="597" bestFit="1" customWidth="1"/>
    <col min="6663" max="6663" width="11.5703125" style="597" customWidth="1"/>
    <col min="6664" max="6664" width="9.85546875" style="597" customWidth="1"/>
    <col min="6665" max="6665" width="9.28515625" style="597" bestFit="1" customWidth="1"/>
    <col min="6666" max="6666" width="13.85546875" style="597" customWidth="1"/>
    <col min="6667" max="6667" width="15.5703125" style="597" customWidth="1"/>
    <col min="6668" max="6906" width="9.140625" style="597"/>
    <col min="6907" max="6907" width="7.28515625" style="597" customWidth="1"/>
    <col min="6908" max="6908" width="21.42578125" style="597" bestFit="1" customWidth="1"/>
    <col min="6909" max="6909" width="9.28515625" style="597" customWidth="1"/>
    <col min="6910" max="6911" width="10" style="597" customWidth="1"/>
    <col min="6912" max="6912" width="12.7109375" style="597" customWidth="1"/>
    <col min="6913" max="6913" width="9.7109375" style="597" customWidth="1"/>
    <col min="6914" max="6914" width="10" style="597" customWidth="1"/>
    <col min="6915" max="6915" width="11.7109375" style="597" customWidth="1"/>
    <col min="6916" max="6916" width="10.140625" style="597" customWidth="1"/>
    <col min="6917" max="6917" width="10" style="597" customWidth="1"/>
    <col min="6918" max="6918" width="9.28515625" style="597" bestFit="1" customWidth="1"/>
    <col min="6919" max="6919" width="11.5703125" style="597" customWidth="1"/>
    <col min="6920" max="6920" width="9.85546875" style="597" customWidth="1"/>
    <col min="6921" max="6921" width="9.28515625" style="597" bestFit="1" customWidth="1"/>
    <col min="6922" max="6922" width="13.85546875" style="597" customWidth="1"/>
    <col min="6923" max="6923" width="15.5703125" style="597" customWidth="1"/>
    <col min="6924" max="7162" width="9.140625" style="597"/>
    <col min="7163" max="7163" width="7.28515625" style="597" customWidth="1"/>
    <col min="7164" max="7164" width="21.42578125" style="597" bestFit="1" customWidth="1"/>
    <col min="7165" max="7165" width="9.28515625" style="597" customWidth="1"/>
    <col min="7166" max="7167" width="10" style="597" customWidth="1"/>
    <col min="7168" max="7168" width="12.7109375" style="597" customWidth="1"/>
    <col min="7169" max="7169" width="9.7109375" style="597" customWidth="1"/>
    <col min="7170" max="7170" width="10" style="597" customWidth="1"/>
    <col min="7171" max="7171" width="11.7109375" style="597" customWidth="1"/>
    <col min="7172" max="7172" width="10.140625" style="597" customWidth="1"/>
    <col min="7173" max="7173" width="10" style="597" customWidth="1"/>
    <col min="7174" max="7174" width="9.28515625" style="597" bestFit="1" customWidth="1"/>
    <col min="7175" max="7175" width="11.5703125" style="597" customWidth="1"/>
    <col min="7176" max="7176" width="9.85546875" style="597" customWidth="1"/>
    <col min="7177" max="7177" width="9.28515625" style="597" bestFit="1" customWidth="1"/>
    <col min="7178" max="7178" width="13.85546875" style="597" customWidth="1"/>
    <col min="7179" max="7179" width="15.5703125" style="597" customWidth="1"/>
    <col min="7180" max="7418" width="9.140625" style="597"/>
    <col min="7419" max="7419" width="7.28515625" style="597" customWidth="1"/>
    <col min="7420" max="7420" width="21.42578125" style="597" bestFit="1" customWidth="1"/>
    <col min="7421" max="7421" width="9.28515625" style="597" customWidth="1"/>
    <col min="7422" max="7423" width="10" style="597" customWidth="1"/>
    <col min="7424" max="7424" width="12.7109375" style="597" customWidth="1"/>
    <col min="7425" max="7425" width="9.7109375" style="597" customWidth="1"/>
    <col min="7426" max="7426" width="10" style="597" customWidth="1"/>
    <col min="7427" max="7427" width="11.7109375" style="597" customWidth="1"/>
    <col min="7428" max="7428" width="10.140625" style="597" customWidth="1"/>
    <col min="7429" max="7429" width="10" style="597" customWidth="1"/>
    <col min="7430" max="7430" width="9.28515625" style="597" bestFit="1" customWidth="1"/>
    <col min="7431" max="7431" width="11.5703125" style="597" customWidth="1"/>
    <col min="7432" max="7432" width="9.85546875" style="597" customWidth="1"/>
    <col min="7433" max="7433" width="9.28515625" style="597" bestFit="1" customWidth="1"/>
    <col min="7434" max="7434" width="13.85546875" style="597" customWidth="1"/>
    <col min="7435" max="7435" width="15.5703125" style="597" customWidth="1"/>
    <col min="7436" max="7674" width="9.140625" style="597"/>
    <col min="7675" max="7675" width="7.28515625" style="597" customWidth="1"/>
    <col min="7676" max="7676" width="21.42578125" style="597" bestFit="1" customWidth="1"/>
    <col min="7677" max="7677" width="9.28515625" style="597" customWidth="1"/>
    <col min="7678" max="7679" width="10" style="597" customWidth="1"/>
    <col min="7680" max="7680" width="12.7109375" style="597" customWidth="1"/>
    <col min="7681" max="7681" width="9.7109375" style="597" customWidth="1"/>
    <col min="7682" max="7682" width="10" style="597" customWidth="1"/>
    <col min="7683" max="7683" width="11.7109375" style="597" customWidth="1"/>
    <col min="7684" max="7684" width="10.140625" style="597" customWidth="1"/>
    <col min="7685" max="7685" width="10" style="597" customWidth="1"/>
    <col min="7686" max="7686" width="9.28515625" style="597" bestFit="1" customWidth="1"/>
    <col min="7687" max="7687" width="11.5703125" style="597" customWidth="1"/>
    <col min="7688" max="7688" width="9.85546875" style="597" customWidth="1"/>
    <col min="7689" max="7689" width="9.28515625" style="597" bestFit="1" customWidth="1"/>
    <col min="7690" max="7690" width="13.85546875" style="597" customWidth="1"/>
    <col min="7691" max="7691" width="15.5703125" style="597" customWidth="1"/>
    <col min="7692" max="7930" width="9.140625" style="597"/>
    <col min="7931" max="7931" width="7.28515625" style="597" customWidth="1"/>
    <col min="7932" max="7932" width="21.42578125" style="597" bestFit="1" customWidth="1"/>
    <col min="7933" max="7933" width="9.28515625" style="597" customWidth="1"/>
    <col min="7934" max="7935" width="10" style="597" customWidth="1"/>
    <col min="7936" max="7936" width="12.7109375" style="597" customWidth="1"/>
    <col min="7937" max="7937" width="9.7109375" style="597" customWidth="1"/>
    <col min="7938" max="7938" width="10" style="597" customWidth="1"/>
    <col min="7939" max="7939" width="11.7109375" style="597" customWidth="1"/>
    <col min="7940" max="7940" width="10.140625" style="597" customWidth="1"/>
    <col min="7941" max="7941" width="10" style="597" customWidth="1"/>
    <col min="7942" max="7942" width="9.28515625" style="597" bestFit="1" customWidth="1"/>
    <col min="7943" max="7943" width="11.5703125" style="597" customWidth="1"/>
    <col min="7944" max="7944" width="9.85546875" style="597" customWidth="1"/>
    <col min="7945" max="7945" width="9.28515625" style="597" bestFit="1" customWidth="1"/>
    <col min="7946" max="7946" width="13.85546875" style="597" customWidth="1"/>
    <col min="7947" max="7947" width="15.5703125" style="597" customWidth="1"/>
    <col min="7948" max="8186" width="9.140625" style="597"/>
    <col min="8187" max="8187" width="7.28515625" style="597" customWidth="1"/>
    <col min="8188" max="8188" width="21.42578125" style="597" bestFit="1" customWidth="1"/>
    <col min="8189" max="8189" width="9.28515625" style="597" customWidth="1"/>
    <col min="8190" max="8191" width="10" style="597" customWidth="1"/>
    <col min="8192" max="8192" width="12.7109375" style="597" customWidth="1"/>
    <col min="8193" max="8193" width="9.7109375" style="597" customWidth="1"/>
    <col min="8194" max="8194" width="10" style="597" customWidth="1"/>
    <col min="8195" max="8195" width="11.7109375" style="597" customWidth="1"/>
    <col min="8196" max="8196" width="10.140625" style="597" customWidth="1"/>
    <col min="8197" max="8197" width="10" style="597" customWidth="1"/>
    <col min="8198" max="8198" width="9.28515625" style="597" bestFit="1" customWidth="1"/>
    <col min="8199" max="8199" width="11.5703125" style="597" customWidth="1"/>
    <col min="8200" max="8200" width="9.85546875" style="597" customWidth="1"/>
    <col min="8201" max="8201" width="9.28515625" style="597" bestFit="1" customWidth="1"/>
    <col min="8202" max="8202" width="13.85546875" style="597" customWidth="1"/>
    <col min="8203" max="8203" width="15.5703125" style="597" customWidth="1"/>
    <col min="8204" max="8442" width="9.140625" style="597"/>
    <col min="8443" max="8443" width="7.28515625" style="597" customWidth="1"/>
    <col min="8444" max="8444" width="21.42578125" style="597" bestFit="1" customWidth="1"/>
    <col min="8445" max="8445" width="9.28515625" style="597" customWidth="1"/>
    <col min="8446" max="8447" width="10" style="597" customWidth="1"/>
    <col min="8448" max="8448" width="12.7109375" style="597" customWidth="1"/>
    <col min="8449" max="8449" width="9.7109375" style="597" customWidth="1"/>
    <col min="8450" max="8450" width="10" style="597" customWidth="1"/>
    <col min="8451" max="8451" width="11.7109375" style="597" customWidth="1"/>
    <col min="8452" max="8452" width="10.140625" style="597" customWidth="1"/>
    <col min="8453" max="8453" width="10" style="597" customWidth="1"/>
    <col min="8454" max="8454" width="9.28515625" style="597" bestFit="1" customWidth="1"/>
    <col min="8455" max="8455" width="11.5703125" style="597" customWidth="1"/>
    <col min="8456" max="8456" width="9.85546875" style="597" customWidth="1"/>
    <col min="8457" max="8457" width="9.28515625" style="597" bestFit="1" customWidth="1"/>
    <col min="8458" max="8458" width="13.85546875" style="597" customWidth="1"/>
    <col min="8459" max="8459" width="15.5703125" style="597" customWidth="1"/>
    <col min="8460" max="8698" width="9.140625" style="597"/>
    <col min="8699" max="8699" width="7.28515625" style="597" customWidth="1"/>
    <col min="8700" max="8700" width="21.42578125" style="597" bestFit="1" customWidth="1"/>
    <col min="8701" max="8701" width="9.28515625" style="597" customWidth="1"/>
    <col min="8702" max="8703" width="10" style="597" customWidth="1"/>
    <col min="8704" max="8704" width="12.7109375" style="597" customWidth="1"/>
    <col min="8705" max="8705" width="9.7109375" style="597" customWidth="1"/>
    <col min="8706" max="8706" width="10" style="597" customWidth="1"/>
    <col min="8707" max="8707" width="11.7109375" style="597" customWidth="1"/>
    <col min="8708" max="8708" width="10.140625" style="597" customWidth="1"/>
    <col min="8709" max="8709" width="10" style="597" customWidth="1"/>
    <col min="8710" max="8710" width="9.28515625" style="597" bestFit="1" customWidth="1"/>
    <col min="8711" max="8711" width="11.5703125" style="597" customWidth="1"/>
    <col min="8712" max="8712" width="9.85546875" style="597" customWidth="1"/>
    <col min="8713" max="8713" width="9.28515625" style="597" bestFit="1" customWidth="1"/>
    <col min="8714" max="8714" width="13.85546875" style="597" customWidth="1"/>
    <col min="8715" max="8715" width="15.5703125" style="597" customWidth="1"/>
    <col min="8716" max="8954" width="9.140625" style="597"/>
    <col min="8955" max="8955" width="7.28515625" style="597" customWidth="1"/>
    <col min="8956" max="8956" width="21.42578125" style="597" bestFit="1" customWidth="1"/>
    <col min="8957" max="8957" width="9.28515625" style="597" customWidth="1"/>
    <col min="8958" max="8959" width="10" style="597" customWidth="1"/>
    <col min="8960" max="8960" width="12.7109375" style="597" customWidth="1"/>
    <col min="8961" max="8961" width="9.7109375" style="597" customWidth="1"/>
    <col min="8962" max="8962" width="10" style="597" customWidth="1"/>
    <col min="8963" max="8963" width="11.7109375" style="597" customWidth="1"/>
    <col min="8964" max="8964" width="10.140625" style="597" customWidth="1"/>
    <col min="8965" max="8965" width="10" style="597" customWidth="1"/>
    <col min="8966" max="8966" width="9.28515625" style="597" bestFit="1" customWidth="1"/>
    <col min="8967" max="8967" width="11.5703125" style="597" customWidth="1"/>
    <col min="8968" max="8968" width="9.85546875" style="597" customWidth="1"/>
    <col min="8969" max="8969" width="9.28515625" style="597" bestFit="1" customWidth="1"/>
    <col min="8970" max="8970" width="13.85546875" style="597" customWidth="1"/>
    <col min="8971" max="8971" width="15.5703125" style="597" customWidth="1"/>
    <col min="8972" max="9210" width="9.140625" style="597"/>
    <col min="9211" max="9211" width="7.28515625" style="597" customWidth="1"/>
    <col min="9212" max="9212" width="21.42578125" style="597" bestFit="1" customWidth="1"/>
    <col min="9213" max="9213" width="9.28515625" style="597" customWidth="1"/>
    <col min="9214" max="9215" width="10" style="597" customWidth="1"/>
    <col min="9216" max="9216" width="12.7109375" style="597" customWidth="1"/>
    <col min="9217" max="9217" width="9.7109375" style="597" customWidth="1"/>
    <col min="9218" max="9218" width="10" style="597" customWidth="1"/>
    <col min="9219" max="9219" width="11.7109375" style="597" customWidth="1"/>
    <col min="9220" max="9220" width="10.140625" style="597" customWidth="1"/>
    <col min="9221" max="9221" width="10" style="597" customWidth="1"/>
    <col min="9222" max="9222" width="9.28515625" style="597" bestFit="1" customWidth="1"/>
    <col min="9223" max="9223" width="11.5703125" style="597" customWidth="1"/>
    <col min="9224" max="9224" width="9.85546875" style="597" customWidth="1"/>
    <col min="9225" max="9225" width="9.28515625" style="597" bestFit="1" customWidth="1"/>
    <col min="9226" max="9226" width="13.85546875" style="597" customWidth="1"/>
    <col min="9227" max="9227" width="15.5703125" style="597" customWidth="1"/>
    <col min="9228" max="9466" width="9.140625" style="597"/>
    <col min="9467" max="9467" width="7.28515625" style="597" customWidth="1"/>
    <col min="9468" max="9468" width="21.42578125" style="597" bestFit="1" customWidth="1"/>
    <col min="9469" max="9469" width="9.28515625" style="597" customWidth="1"/>
    <col min="9470" max="9471" width="10" style="597" customWidth="1"/>
    <col min="9472" max="9472" width="12.7109375" style="597" customWidth="1"/>
    <col min="9473" max="9473" width="9.7109375" style="597" customWidth="1"/>
    <col min="9474" max="9474" width="10" style="597" customWidth="1"/>
    <col min="9475" max="9475" width="11.7109375" style="597" customWidth="1"/>
    <col min="9476" max="9476" width="10.140625" style="597" customWidth="1"/>
    <col min="9477" max="9477" width="10" style="597" customWidth="1"/>
    <col min="9478" max="9478" width="9.28515625" style="597" bestFit="1" customWidth="1"/>
    <col min="9479" max="9479" width="11.5703125" style="597" customWidth="1"/>
    <col min="9480" max="9480" width="9.85546875" style="597" customWidth="1"/>
    <col min="9481" max="9481" width="9.28515625" style="597" bestFit="1" customWidth="1"/>
    <col min="9482" max="9482" width="13.85546875" style="597" customWidth="1"/>
    <col min="9483" max="9483" width="15.5703125" style="597" customWidth="1"/>
    <col min="9484" max="9722" width="9.140625" style="597"/>
    <col min="9723" max="9723" width="7.28515625" style="597" customWidth="1"/>
    <col min="9724" max="9724" width="21.42578125" style="597" bestFit="1" customWidth="1"/>
    <col min="9725" max="9725" width="9.28515625" style="597" customWidth="1"/>
    <col min="9726" max="9727" width="10" style="597" customWidth="1"/>
    <col min="9728" max="9728" width="12.7109375" style="597" customWidth="1"/>
    <col min="9729" max="9729" width="9.7109375" style="597" customWidth="1"/>
    <col min="9730" max="9730" width="10" style="597" customWidth="1"/>
    <col min="9731" max="9731" width="11.7109375" style="597" customWidth="1"/>
    <col min="9732" max="9732" width="10.140625" style="597" customWidth="1"/>
    <col min="9733" max="9733" width="10" style="597" customWidth="1"/>
    <col min="9734" max="9734" width="9.28515625" style="597" bestFit="1" customWidth="1"/>
    <col min="9735" max="9735" width="11.5703125" style="597" customWidth="1"/>
    <col min="9736" max="9736" width="9.85546875" style="597" customWidth="1"/>
    <col min="9737" max="9737" width="9.28515625" style="597" bestFit="1" customWidth="1"/>
    <col min="9738" max="9738" width="13.85546875" style="597" customWidth="1"/>
    <col min="9739" max="9739" width="15.5703125" style="597" customWidth="1"/>
    <col min="9740" max="9978" width="9.140625" style="597"/>
    <col min="9979" max="9979" width="7.28515625" style="597" customWidth="1"/>
    <col min="9980" max="9980" width="21.42578125" style="597" bestFit="1" customWidth="1"/>
    <col min="9981" max="9981" width="9.28515625" style="597" customWidth="1"/>
    <col min="9982" max="9983" width="10" style="597" customWidth="1"/>
    <col min="9984" max="9984" width="12.7109375" style="597" customWidth="1"/>
    <col min="9985" max="9985" width="9.7109375" style="597" customWidth="1"/>
    <col min="9986" max="9986" width="10" style="597" customWidth="1"/>
    <col min="9987" max="9987" width="11.7109375" style="597" customWidth="1"/>
    <col min="9988" max="9988" width="10.140625" style="597" customWidth="1"/>
    <col min="9989" max="9989" width="10" style="597" customWidth="1"/>
    <col min="9990" max="9990" width="9.28515625" style="597" bestFit="1" customWidth="1"/>
    <col min="9991" max="9991" width="11.5703125" style="597" customWidth="1"/>
    <col min="9992" max="9992" width="9.85546875" style="597" customWidth="1"/>
    <col min="9993" max="9993" width="9.28515625" style="597" bestFit="1" customWidth="1"/>
    <col min="9994" max="9994" width="13.85546875" style="597" customWidth="1"/>
    <col min="9995" max="9995" width="15.5703125" style="597" customWidth="1"/>
    <col min="9996" max="10234" width="9.140625" style="597"/>
    <col min="10235" max="10235" width="7.28515625" style="597" customWidth="1"/>
    <col min="10236" max="10236" width="21.42578125" style="597" bestFit="1" customWidth="1"/>
    <col min="10237" max="10237" width="9.28515625" style="597" customWidth="1"/>
    <col min="10238" max="10239" width="10" style="597" customWidth="1"/>
    <col min="10240" max="10240" width="12.7109375" style="597" customWidth="1"/>
    <col min="10241" max="10241" width="9.7109375" style="597" customWidth="1"/>
    <col min="10242" max="10242" width="10" style="597" customWidth="1"/>
    <col min="10243" max="10243" width="11.7109375" style="597" customWidth="1"/>
    <col min="10244" max="10244" width="10.140625" style="597" customWidth="1"/>
    <col min="10245" max="10245" width="10" style="597" customWidth="1"/>
    <col min="10246" max="10246" width="9.28515625" style="597" bestFit="1" customWidth="1"/>
    <col min="10247" max="10247" width="11.5703125" style="597" customWidth="1"/>
    <col min="10248" max="10248" width="9.85546875" style="597" customWidth="1"/>
    <col min="10249" max="10249" width="9.28515625" style="597" bestFit="1" customWidth="1"/>
    <col min="10250" max="10250" width="13.85546875" style="597" customWidth="1"/>
    <col min="10251" max="10251" width="15.5703125" style="597" customWidth="1"/>
    <col min="10252" max="10490" width="9.140625" style="597"/>
    <col min="10491" max="10491" width="7.28515625" style="597" customWidth="1"/>
    <col min="10492" max="10492" width="21.42578125" style="597" bestFit="1" customWidth="1"/>
    <col min="10493" max="10493" width="9.28515625" style="597" customWidth="1"/>
    <col min="10494" max="10495" width="10" style="597" customWidth="1"/>
    <col min="10496" max="10496" width="12.7109375" style="597" customWidth="1"/>
    <col min="10497" max="10497" width="9.7109375" style="597" customWidth="1"/>
    <col min="10498" max="10498" width="10" style="597" customWidth="1"/>
    <col min="10499" max="10499" width="11.7109375" style="597" customWidth="1"/>
    <col min="10500" max="10500" width="10.140625" style="597" customWidth="1"/>
    <col min="10501" max="10501" width="10" style="597" customWidth="1"/>
    <col min="10502" max="10502" width="9.28515625" style="597" bestFit="1" customWidth="1"/>
    <col min="10503" max="10503" width="11.5703125" style="597" customWidth="1"/>
    <col min="10504" max="10504" width="9.85546875" style="597" customWidth="1"/>
    <col min="10505" max="10505" width="9.28515625" style="597" bestFit="1" customWidth="1"/>
    <col min="10506" max="10506" width="13.85546875" style="597" customWidth="1"/>
    <col min="10507" max="10507" width="15.5703125" style="597" customWidth="1"/>
    <col min="10508" max="10746" width="9.140625" style="597"/>
    <col min="10747" max="10747" width="7.28515625" style="597" customWidth="1"/>
    <col min="10748" max="10748" width="21.42578125" style="597" bestFit="1" customWidth="1"/>
    <col min="10749" max="10749" width="9.28515625" style="597" customWidth="1"/>
    <col min="10750" max="10751" width="10" style="597" customWidth="1"/>
    <col min="10752" max="10752" width="12.7109375" style="597" customWidth="1"/>
    <col min="10753" max="10753" width="9.7109375" style="597" customWidth="1"/>
    <col min="10754" max="10754" width="10" style="597" customWidth="1"/>
    <col min="10755" max="10755" width="11.7109375" style="597" customWidth="1"/>
    <col min="10756" max="10756" width="10.140625" style="597" customWidth="1"/>
    <col min="10757" max="10757" width="10" style="597" customWidth="1"/>
    <col min="10758" max="10758" width="9.28515625" style="597" bestFit="1" customWidth="1"/>
    <col min="10759" max="10759" width="11.5703125" style="597" customWidth="1"/>
    <col min="10760" max="10760" width="9.85546875" style="597" customWidth="1"/>
    <col min="10761" max="10761" width="9.28515625" style="597" bestFit="1" customWidth="1"/>
    <col min="10762" max="10762" width="13.85546875" style="597" customWidth="1"/>
    <col min="10763" max="10763" width="15.5703125" style="597" customWidth="1"/>
    <col min="10764" max="11002" width="9.140625" style="597"/>
    <col min="11003" max="11003" width="7.28515625" style="597" customWidth="1"/>
    <col min="11004" max="11004" width="21.42578125" style="597" bestFit="1" customWidth="1"/>
    <col min="11005" max="11005" width="9.28515625" style="597" customWidth="1"/>
    <col min="11006" max="11007" width="10" style="597" customWidth="1"/>
    <col min="11008" max="11008" width="12.7109375" style="597" customWidth="1"/>
    <col min="11009" max="11009" width="9.7109375" style="597" customWidth="1"/>
    <col min="11010" max="11010" width="10" style="597" customWidth="1"/>
    <col min="11011" max="11011" width="11.7109375" style="597" customWidth="1"/>
    <col min="11012" max="11012" width="10.140625" style="597" customWidth="1"/>
    <col min="11013" max="11013" width="10" style="597" customWidth="1"/>
    <col min="11014" max="11014" width="9.28515625" style="597" bestFit="1" customWidth="1"/>
    <col min="11015" max="11015" width="11.5703125" style="597" customWidth="1"/>
    <col min="11016" max="11016" width="9.85546875" style="597" customWidth="1"/>
    <col min="11017" max="11017" width="9.28515625" style="597" bestFit="1" customWidth="1"/>
    <col min="11018" max="11018" width="13.85546875" style="597" customWidth="1"/>
    <col min="11019" max="11019" width="15.5703125" style="597" customWidth="1"/>
    <col min="11020" max="11258" width="9.140625" style="597"/>
    <col min="11259" max="11259" width="7.28515625" style="597" customWidth="1"/>
    <col min="11260" max="11260" width="21.42578125" style="597" bestFit="1" customWidth="1"/>
    <col min="11261" max="11261" width="9.28515625" style="597" customWidth="1"/>
    <col min="11262" max="11263" width="10" style="597" customWidth="1"/>
    <col min="11264" max="11264" width="12.7109375" style="597" customWidth="1"/>
    <col min="11265" max="11265" width="9.7109375" style="597" customWidth="1"/>
    <col min="11266" max="11266" width="10" style="597" customWidth="1"/>
    <col min="11267" max="11267" width="11.7109375" style="597" customWidth="1"/>
    <col min="11268" max="11268" width="10.140625" style="597" customWidth="1"/>
    <col min="11269" max="11269" width="10" style="597" customWidth="1"/>
    <col min="11270" max="11270" width="9.28515625" style="597" bestFit="1" customWidth="1"/>
    <col min="11271" max="11271" width="11.5703125" style="597" customWidth="1"/>
    <col min="11272" max="11272" width="9.85546875" style="597" customWidth="1"/>
    <col min="11273" max="11273" width="9.28515625" style="597" bestFit="1" customWidth="1"/>
    <col min="11274" max="11274" width="13.85546875" style="597" customWidth="1"/>
    <col min="11275" max="11275" width="15.5703125" style="597" customWidth="1"/>
    <col min="11276" max="11514" width="9.140625" style="597"/>
    <col min="11515" max="11515" width="7.28515625" style="597" customWidth="1"/>
    <col min="11516" max="11516" width="21.42578125" style="597" bestFit="1" customWidth="1"/>
    <col min="11517" max="11517" width="9.28515625" style="597" customWidth="1"/>
    <col min="11518" max="11519" width="10" style="597" customWidth="1"/>
    <col min="11520" max="11520" width="12.7109375" style="597" customWidth="1"/>
    <col min="11521" max="11521" width="9.7109375" style="597" customWidth="1"/>
    <col min="11522" max="11522" width="10" style="597" customWidth="1"/>
    <col min="11523" max="11523" width="11.7109375" style="597" customWidth="1"/>
    <col min="11524" max="11524" width="10.140625" style="597" customWidth="1"/>
    <col min="11525" max="11525" width="10" style="597" customWidth="1"/>
    <col min="11526" max="11526" width="9.28515625" style="597" bestFit="1" customWidth="1"/>
    <col min="11527" max="11527" width="11.5703125" style="597" customWidth="1"/>
    <col min="11528" max="11528" width="9.85546875" style="597" customWidth="1"/>
    <col min="11529" max="11529" width="9.28515625" style="597" bestFit="1" customWidth="1"/>
    <col min="11530" max="11530" width="13.85546875" style="597" customWidth="1"/>
    <col min="11531" max="11531" width="15.5703125" style="597" customWidth="1"/>
    <col min="11532" max="11770" width="9.140625" style="597"/>
    <col min="11771" max="11771" width="7.28515625" style="597" customWidth="1"/>
    <col min="11772" max="11772" width="21.42578125" style="597" bestFit="1" customWidth="1"/>
    <col min="11773" max="11773" width="9.28515625" style="597" customWidth="1"/>
    <col min="11774" max="11775" width="10" style="597" customWidth="1"/>
    <col min="11776" max="11776" width="12.7109375" style="597" customWidth="1"/>
    <col min="11777" max="11777" width="9.7109375" style="597" customWidth="1"/>
    <col min="11778" max="11778" width="10" style="597" customWidth="1"/>
    <col min="11779" max="11779" width="11.7109375" style="597" customWidth="1"/>
    <col min="11780" max="11780" width="10.140625" style="597" customWidth="1"/>
    <col min="11781" max="11781" width="10" style="597" customWidth="1"/>
    <col min="11782" max="11782" width="9.28515625" style="597" bestFit="1" customWidth="1"/>
    <col min="11783" max="11783" width="11.5703125" style="597" customWidth="1"/>
    <col min="11784" max="11784" width="9.85546875" style="597" customWidth="1"/>
    <col min="11785" max="11785" width="9.28515625" style="597" bestFit="1" customWidth="1"/>
    <col min="11786" max="11786" width="13.85546875" style="597" customWidth="1"/>
    <col min="11787" max="11787" width="15.5703125" style="597" customWidth="1"/>
    <col min="11788" max="12026" width="9.140625" style="597"/>
    <col min="12027" max="12027" width="7.28515625" style="597" customWidth="1"/>
    <col min="12028" max="12028" width="21.42578125" style="597" bestFit="1" customWidth="1"/>
    <col min="12029" max="12029" width="9.28515625" style="597" customWidth="1"/>
    <col min="12030" max="12031" width="10" style="597" customWidth="1"/>
    <col min="12032" max="12032" width="12.7109375" style="597" customWidth="1"/>
    <col min="12033" max="12033" width="9.7109375" style="597" customWidth="1"/>
    <col min="12034" max="12034" width="10" style="597" customWidth="1"/>
    <col min="12035" max="12035" width="11.7109375" style="597" customWidth="1"/>
    <col min="12036" max="12036" width="10.140625" style="597" customWidth="1"/>
    <col min="12037" max="12037" width="10" style="597" customWidth="1"/>
    <col min="12038" max="12038" width="9.28515625" style="597" bestFit="1" customWidth="1"/>
    <col min="12039" max="12039" width="11.5703125" style="597" customWidth="1"/>
    <col min="12040" max="12040" width="9.85546875" style="597" customWidth="1"/>
    <col min="12041" max="12041" width="9.28515625" style="597" bestFit="1" customWidth="1"/>
    <col min="12042" max="12042" width="13.85546875" style="597" customWidth="1"/>
    <col min="12043" max="12043" width="15.5703125" style="597" customWidth="1"/>
    <col min="12044" max="12282" width="9.140625" style="597"/>
    <col min="12283" max="12283" width="7.28515625" style="597" customWidth="1"/>
    <col min="12284" max="12284" width="21.42578125" style="597" bestFit="1" customWidth="1"/>
    <col min="12285" max="12285" width="9.28515625" style="597" customWidth="1"/>
    <col min="12286" max="12287" width="10" style="597" customWidth="1"/>
    <col min="12288" max="12288" width="12.7109375" style="597" customWidth="1"/>
    <col min="12289" max="12289" width="9.7109375" style="597" customWidth="1"/>
    <col min="12290" max="12290" width="10" style="597" customWidth="1"/>
    <col min="12291" max="12291" width="11.7109375" style="597" customWidth="1"/>
    <col min="12292" max="12292" width="10.140625" style="597" customWidth="1"/>
    <col min="12293" max="12293" width="10" style="597" customWidth="1"/>
    <col min="12294" max="12294" width="9.28515625" style="597" bestFit="1" customWidth="1"/>
    <col min="12295" max="12295" width="11.5703125" style="597" customWidth="1"/>
    <col min="12296" max="12296" width="9.85546875" style="597" customWidth="1"/>
    <col min="12297" max="12297" width="9.28515625" style="597" bestFit="1" customWidth="1"/>
    <col min="12298" max="12298" width="13.85546875" style="597" customWidth="1"/>
    <col min="12299" max="12299" width="15.5703125" style="597" customWidth="1"/>
    <col min="12300" max="12538" width="9.140625" style="597"/>
    <col min="12539" max="12539" width="7.28515625" style="597" customWidth="1"/>
    <col min="12540" max="12540" width="21.42578125" style="597" bestFit="1" customWidth="1"/>
    <col min="12541" max="12541" width="9.28515625" style="597" customWidth="1"/>
    <col min="12542" max="12543" width="10" style="597" customWidth="1"/>
    <col min="12544" max="12544" width="12.7109375" style="597" customWidth="1"/>
    <col min="12545" max="12545" width="9.7109375" style="597" customWidth="1"/>
    <col min="12546" max="12546" width="10" style="597" customWidth="1"/>
    <col min="12547" max="12547" width="11.7109375" style="597" customWidth="1"/>
    <col min="12548" max="12548" width="10.140625" style="597" customWidth="1"/>
    <col min="12549" max="12549" width="10" style="597" customWidth="1"/>
    <col min="12550" max="12550" width="9.28515625" style="597" bestFit="1" customWidth="1"/>
    <col min="12551" max="12551" width="11.5703125" style="597" customWidth="1"/>
    <col min="12552" max="12552" width="9.85546875" style="597" customWidth="1"/>
    <col min="12553" max="12553" width="9.28515625" style="597" bestFit="1" customWidth="1"/>
    <col min="12554" max="12554" width="13.85546875" style="597" customWidth="1"/>
    <col min="12555" max="12555" width="15.5703125" style="597" customWidth="1"/>
    <col min="12556" max="12794" width="9.140625" style="597"/>
    <col min="12795" max="12795" width="7.28515625" style="597" customWidth="1"/>
    <col min="12796" max="12796" width="21.42578125" style="597" bestFit="1" customWidth="1"/>
    <col min="12797" max="12797" width="9.28515625" style="597" customWidth="1"/>
    <col min="12798" max="12799" width="10" style="597" customWidth="1"/>
    <col min="12800" max="12800" width="12.7109375" style="597" customWidth="1"/>
    <col min="12801" max="12801" width="9.7109375" style="597" customWidth="1"/>
    <col min="12802" max="12802" width="10" style="597" customWidth="1"/>
    <col min="12803" max="12803" width="11.7109375" style="597" customWidth="1"/>
    <col min="12804" max="12804" width="10.140625" style="597" customWidth="1"/>
    <col min="12805" max="12805" width="10" style="597" customWidth="1"/>
    <col min="12806" max="12806" width="9.28515625" style="597" bestFit="1" customWidth="1"/>
    <col min="12807" max="12807" width="11.5703125" style="597" customWidth="1"/>
    <col min="12808" max="12808" width="9.85546875" style="597" customWidth="1"/>
    <col min="12809" max="12809" width="9.28515625" style="597" bestFit="1" customWidth="1"/>
    <col min="12810" max="12810" width="13.85546875" style="597" customWidth="1"/>
    <col min="12811" max="12811" width="15.5703125" style="597" customWidth="1"/>
    <col min="12812" max="13050" width="9.140625" style="597"/>
    <col min="13051" max="13051" width="7.28515625" style="597" customWidth="1"/>
    <col min="13052" max="13052" width="21.42578125" style="597" bestFit="1" customWidth="1"/>
    <col min="13053" max="13053" width="9.28515625" style="597" customWidth="1"/>
    <col min="13054" max="13055" width="10" style="597" customWidth="1"/>
    <col min="13056" max="13056" width="12.7109375" style="597" customWidth="1"/>
    <col min="13057" max="13057" width="9.7109375" style="597" customWidth="1"/>
    <col min="13058" max="13058" width="10" style="597" customWidth="1"/>
    <col min="13059" max="13059" width="11.7109375" style="597" customWidth="1"/>
    <col min="13060" max="13060" width="10.140625" style="597" customWidth="1"/>
    <col min="13061" max="13061" width="10" style="597" customWidth="1"/>
    <col min="13062" max="13062" width="9.28515625" style="597" bestFit="1" customWidth="1"/>
    <col min="13063" max="13063" width="11.5703125" style="597" customWidth="1"/>
    <col min="13064" max="13064" width="9.85546875" style="597" customWidth="1"/>
    <col min="13065" max="13065" width="9.28515625" style="597" bestFit="1" customWidth="1"/>
    <col min="13066" max="13066" width="13.85546875" style="597" customWidth="1"/>
    <col min="13067" max="13067" width="15.5703125" style="597" customWidth="1"/>
    <col min="13068" max="13306" width="9.140625" style="597"/>
    <col min="13307" max="13307" width="7.28515625" style="597" customWidth="1"/>
    <col min="13308" max="13308" width="21.42578125" style="597" bestFit="1" customWidth="1"/>
    <col min="13309" max="13309" width="9.28515625" style="597" customWidth="1"/>
    <col min="13310" max="13311" width="10" style="597" customWidth="1"/>
    <col min="13312" max="13312" width="12.7109375" style="597" customWidth="1"/>
    <col min="13313" max="13313" width="9.7109375" style="597" customWidth="1"/>
    <col min="13314" max="13314" width="10" style="597" customWidth="1"/>
    <col min="13315" max="13315" width="11.7109375" style="597" customWidth="1"/>
    <col min="13316" max="13316" width="10.140625" style="597" customWidth="1"/>
    <col min="13317" max="13317" width="10" style="597" customWidth="1"/>
    <col min="13318" max="13318" width="9.28515625" style="597" bestFit="1" customWidth="1"/>
    <col min="13319" max="13319" width="11.5703125" style="597" customWidth="1"/>
    <col min="13320" max="13320" width="9.85546875" style="597" customWidth="1"/>
    <col min="13321" max="13321" width="9.28515625" style="597" bestFit="1" customWidth="1"/>
    <col min="13322" max="13322" width="13.85546875" style="597" customWidth="1"/>
    <col min="13323" max="13323" width="15.5703125" style="597" customWidth="1"/>
    <col min="13324" max="13562" width="9.140625" style="597"/>
    <col min="13563" max="13563" width="7.28515625" style="597" customWidth="1"/>
    <col min="13564" max="13564" width="21.42578125" style="597" bestFit="1" customWidth="1"/>
    <col min="13565" max="13565" width="9.28515625" style="597" customWidth="1"/>
    <col min="13566" max="13567" width="10" style="597" customWidth="1"/>
    <col min="13568" max="13568" width="12.7109375" style="597" customWidth="1"/>
    <col min="13569" max="13569" width="9.7109375" style="597" customWidth="1"/>
    <col min="13570" max="13570" width="10" style="597" customWidth="1"/>
    <col min="13571" max="13571" width="11.7109375" style="597" customWidth="1"/>
    <col min="13572" max="13572" width="10.140625" style="597" customWidth="1"/>
    <col min="13573" max="13573" width="10" style="597" customWidth="1"/>
    <col min="13574" max="13574" width="9.28515625" style="597" bestFit="1" customWidth="1"/>
    <col min="13575" max="13575" width="11.5703125" style="597" customWidth="1"/>
    <col min="13576" max="13576" width="9.85546875" style="597" customWidth="1"/>
    <col min="13577" max="13577" width="9.28515625" style="597" bestFit="1" customWidth="1"/>
    <col min="13578" max="13578" width="13.85546875" style="597" customWidth="1"/>
    <col min="13579" max="13579" width="15.5703125" style="597" customWidth="1"/>
    <col min="13580" max="13818" width="9.140625" style="597"/>
    <col min="13819" max="13819" width="7.28515625" style="597" customWidth="1"/>
    <col min="13820" max="13820" width="21.42578125" style="597" bestFit="1" customWidth="1"/>
    <col min="13821" max="13821" width="9.28515625" style="597" customWidth="1"/>
    <col min="13822" max="13823" width="10" style="597" customWidth="1"/>
    <col min="13824" max="13824" width="12.7109375" style="597" customWidth="1"/>
    <col min="13825" max="13825" width="9.7109375" style="597" customWidth="1"/>
    <col min="13826" max="13826" width="10" style="597" customWidth="1"/>
    <col min="13827" max="13827" width="11.7109375" style="597" customWidth="1"/>
    <col min="13828" max="13828" width="10.140625" style="597" customWidth="1"/>
    <col min="13829" max="13829" width="10" style="597" customWidth="1"/>
    <col min="13830" max="13830" width="9.28515625" style="597" bestFit="1" customWidth="1"/>
    <col min="13831" max="13831" width="11.5703125" style="597" customWidth="1"/>
    <col min="13832" max="13832" width="9.85546875" style="597" customWidth="1"/>
    <col min="13833" max="13833" width="9.28515625" style="597" bestFit="1" customWidth="1"/>
    <col min="13834" max="13834" width="13.85546875" style="597" customWidth="1"/>
    <col min="13835" max="13835" width="15.5703125" style="597" customWidth="1"/>
    <col min="13836" max="14074" width="9.140625" style="597"/>
    <col min="14075" max="14075" width="7.28515625" style="597" customWidth="1"/>
    <col min="14076" max="14076" width="21.42578125" style="597" bestFit="1" customWidth="1"/>
    <col min="14077" max="14077" width="9.28515625" style="597" customWidth="1"/>
    <col min="14078" max="14079" width="10" style="597" customWidth="1"/>
    <col min="14080" max="14080" width="12.7109375" style="597" customWidth="1"/>
    <col min="14081" max="14081" width="9.7109375" style="597" customWidth="1"/>
    <col min="14082" max="14082" width="10" style="597" customWidth="1"/>
    <col min="14083" max="14083" width="11.7109375" style="597" customWidth="1"/>
    <col min="14084" max="14084" width="10.140625" style="597" customWidth="1"/>
    <col min="14085" max="14085" width="10" style="597" customWidth="1"/>
    <col min="14086" max="14086" width="9.28515625" style="597" bestFit="1" customWidth="1"/>
    <col min="14087" max="14087" width="11.5703125" style="597" customWidth="1"/>
    <col min="14088" max="14088" width="9.85546875" style="597" customWidth="1"/>
    <col min="14089" max="14089" width="9.28515625" style="597" bestFit="1" customWidth="1"/>
    <col min="14090" max="14090" width="13.85546875" style="597" customWidth="1"/>
    <col min="14091" max="14091" width="15.5703125" style="597" customWidth="1"/>
    <col min="14092" max="14330" width="9.140625" style="597"/>
    <col min="14331" max="14331" width="7.28515625" style="597" customWidth="1"/>
    <col min="14332" max="14332" width="21.42578125" style="597" bestFit="1" customWidth="1"/>
    <col min="14333" max="14333" width="9.28515625" style="597" customWidth="1"/>
    <col min="14334" max="14335" width="10" style="597" customWidth="1"/>
    <col min="14336" max="14336" width="12.7109375" style="597" customWidth="1"/>
    <col min="14337" max="14337" width="9.7109375" style="597" customWidth="1"/>
    <col min="14338" max="14338" width="10" style="597" customWidth="1"/>
    <col min="14339" max="14339" width="11.7109375" style="597" customWidth="1"/>
    <col min="14340" max="14340" width="10.140625" style="597" customWidth="1"/>
    <col min="14341" max="14341" width="10" style="597" customWidth="1"/>
    <col min="14342" max="14342" width="9.28515625" style="597" bestFit="1" customWidth="1"/>
    <col min="14343" max="14343" width="11.5703125" style="597" customWidth="1"/>
    <col min="14344" max="14344" width="9.85546875" style="597" customWidth="1"/>
    <col min="14345" max="14345" width="9.28515625" style="597" bestFit="1" customWidth="1"/>
    <col min="14346" max="14346" width="13.85546875" style="597" customWidth="1"/>
    <col min="14347" max="14347" width="15.5703125" style="597" customWidth="1"/>
    <col min="14348" max="14586" width="9.140625" style="597"/>
    <col min="14587" max="14587" width="7.28515625" style="597" customWidth="1"/>
    <col min="14588" max="14588" width="21.42578125" style="597" bestFit="1" customWidth="1"/>
    <col min="14589" max="14589" width="9.28515625" style="597" customWidth="1"/>
    <col min="14590" max="14591" width="10" style="597" customWidth="1"/>
    <col min="14592" max="14592" width="12.7109375" style="597" customWidth="1"/>
    <col min="14593" max="14593" width="9.7109375" style="597" customWidth="1"/>
    <col min="14594" max="14594" width="10" style="597" customWidth="1"/>
    <col min="14595" max="14595" width="11.7109375" style="597" customWidth="1"/>
    <col min="14596" max="14596" width="10.140625" style="597" customWidth="1"/>
    <col min="14597" max="14597" width="10" style="597" customWidth="1"/>
    <col min="14598" max="14598" width="9.28515625" style="597" bestFit="1" customWidth="1"/>
    <col min="14599" max="14599" width="11.5703125" style="597" customWidth="1"/>
    <col min="14600" max="14600" width="9.85546875" style="597" customWidth="1"/>
    <col min="14601" max="14601" width="9.28515625" style="597" bestFit="1" customWidth="1"/>
    <col min="14602" max="14602" width="13.85546875" style="597" customWidth="1"/>
    <col min="14603" max="14603" width="15.5703125" style="597" customWidth="1"/>
    <col min="14604" max="14842" width="9.140625" style="597"/>
    <col min="14843" max="14843" width="7.28515625" style="597" customWidth="1"/>
    <col min="14844" max="14844" width="21.42578125" style="597" bestFit="1" customWidth="1"/>
    <col min="14845" max="14845" width="9.28515625" style="597" customWidth="1"/>
    <col min="14846" max="14847" width="10" style="597" customWidth="1"/>
    <col min="14848" max="14848" width="12.7109375" style="597" customWidth="1"/>
    <col min="14849" max="14849" width="9.7109375" style="597" customWidth="1"/>
    <col min="14850" max="14850" width="10" style="597" customWidth="1"/>
    <col min="14851" max="14851" width="11.7109375" style="597" customWidth="1"/>
    <col min="14852" max="14852" width="10.140625" style="597" customWidth="1"/>
    <col min="14853" max="14853" width="10" style="597" customWidth="1"/>
    <col min="14854" max="14854" width="9.28515625" style="597" bestFit="1" customWidth="1"/>
    <col min="14855" max="14855" width="11.5703125" style="597" customWidth="1"/>
    <col min="14856" max="14856" width="9.85546875" style="597" customWidth="1"/>
    <col min="14857" max="14857" width="9.28515625" style="597" bestFit="1" customWidth="1"/>
    <col min="14858" max="14858" width="13.85546875" style="597" customWidth="1"/>
    <col min="14859" max="14859" width="15.5703125" style="597" customWidth="1"/>
    <col min="14860" max="15098" width="9.140625" style="597"/>
    <col min="15099" max="15099" width="7.28515625" style="597" customWidth="1"/>
    <col min="15100" max="15100" width="21.42578125" style="597" bestFit="1" customWidth="1"/>
    <col min="15101" max="15101" width="9.28515625" style="597" customWidth="1"/>
    <col min="15102" max="15103" width="10" style="597" customWidth="1"/>
    <col min="15104" max="15104" width="12.7109375" style="597" customWidth="1"/>
    <col min="15105" max="15105" width="9.7109375" style="597" customWidth="1"/>
    <col min="15106" max="15106" width="10" style="597" customWidth="1"/>
    <col min="15107" max="15107" width="11.7109375" style="597" customWidth="1"/>
    <col min="15108" max="15108" width="10.140625" style="597" customWidth="1"/>
    <col min="15109" max="15109" width="10" style="597" customWidth="1"/>
    <col min="15110" max="15110" width="9.28515625" style="597" bestFit="1" customWidth="1"/>
    <col min="15111" max="15111" width="11.5703125" style="597" customWidth="1"/>
    <col min="15112" max="15112" width="9.85546875" style="597" customWidth="1"/>
    <col min="15113" max="15113" width="9.28515625" style="597" bestFit="1" customWidth="1"/>
    <col min="15114" max="15114" width="13.85546875" style="597" customWidth="1"/>
    <col min="15115" max="15115" width="15.5703125" style="597" customWidth="1"/>
    <col min="15116" max="15354" width="9.140625" style="597"/>
    <col min="15355" max="15355" width="7.28515625" style="597" customWidth="1"/>
    <col min="15356" max="15356" width="21.42578125" style="597" bestFit="1" customWidth="1"/>
    <col min="15357" max="15357" width="9.28515625" style="597" customWidth="1"/>
    <col min="15358" max="15359" width="10" style="597" customWidth="1"/>
    <col min="15360" max="15360" width="12.7109375" style="597" customWidth="1"/>
    <col min="15361" max="15361" width="9.7109375" style="597" customWidth="1"/>
    <col min="15362" max="15362" width="10" style="597" customWidth="1"/>
    <col min="15363" max="15363" width="11.7109375" style="597" customWidth="1"/>
    <col min="15364" max="15364" width="10.140625" style="597" customWidth="1"/>
    <col min="15365" max="15365" width="10" style="597" customWidth="1"/>
    <col min="15366" max="15366" width="9.28515625" style="597" bestFit="1" customWidth="1"/>
    <col min="15367" max="15367" width="11.5703125" style="597" customWidth="1"/>
    <col min="15368" max="15368" width="9.85546875" style="597" customWidth="1"/>
    <col min="15369" max="15369" width="9.28515625" style="597" bestFit="1" customWidth="1"/>
    <col min="15370" max="15370" width="13.85546875" style="597" customWidth="1"/>
    <col min="15371" max="15371" width="15.5703125" style="597" customWidth="1"/>
    <col min="15372" max="15610" width="9.140625" style="597"/>
    <col min="15611" max="15611" width="7.28515625" style="597" customWidth="1"/>
    <col min="15612" max="15612" width="21.42578125" style="597" bestFit="1" customWidth="1"/>
    <col min="15613" max="15613" width="9.28515625" style="597" customWidth="1"/>
    <col min="15614" max="15615" width="10" style="597" customWidth="1"/>
    <col min="15616" max="15616" width="12.7109375" style="597" customWidth="1"/>
    <col min="15617" max="15617" width="9.7109375" style="597" customWidth="1"/>
    <col min="15618" max="15618" width="10" style="597" customWidth="1"/>
    <col min="15619" max="15619" width="11.7109375" style="597" customWidth="1"/>
    <col min="15620" max="15620" width="10.140625" style="597" customWidth="1"/>
    <col min="15621" max="15621" width="10" style="597" customWidth="1"/>
    <col min="15622" max="15622" width="9.28515625" style="597" bestFit="1" customWidth="1"/>
    <col min="15623" max="15623" width="11.5703125" style="597" customWidth="1"/>
    <col min="15624" max="15624" width="9.85546875" style="597" customWidth="1"/>
    <col min="15625" max="15625" width="9.28515625" style="597" bestFit="1" customWidth="1"/>
    <col min="15626" max="15626" width="13.85546875" style="597" customWidth="1"/>
    <col min="15627" max="15627" width="15.5703125" style="597" customWidth="1"/>
    <col min="15628" max="15866" width="9.140625" style="597"/>
    <col min="15867" max="15867" width="7.28515625" style="597" customWidth="1"/>
    <col min="15868" max="15868" width="21.42578125" style="597" bestFit="1" customWidth="1"/>
    <col min="15869" max="15869" width="9.28515625" style="597" customWidth="1"/>
    <col min="15870" max="15871" width="10" style="597" customWidth="1"/>
    <col min="15872" max="15872" width="12.7109375" style="597" customWidth="1"/>
    <col min="15873" max="15873" width="9.7109375" style="597" customWidth="1"/>
    <col min="15874" max="15874" width="10" style="597" customWidth="1"/>
    <col min="15875" max="15875" width="11.7109375" style="597" customWidth="1"/>
    <col min="15876" max="15876" width="10.140625" style="597" customWidth="1"/>
    <col min="15877" max="15877" width="10" style="597" customWidth="1"/>
    <col min="15878" max="15878" width="9.28515625" style="597" bestFit="1" customWidth="1"/>
    <col min="15879" max="15879" width="11.5703125" style="597" customWidth="1"/>
    <col min="15880" max="15880" width="9.85546875" style="597" customWidth="1"/>
    <col min="15881" max="15881" width="9.28515625" style="597" bestFit="1" customWidth="1"/>
    <col min="15882" max="15882" width="13.85546875" style="597" customWidth="1"/>
    <col min="15883" max="15883" width="15.5703125" style="597" customWidth="1"/>
    <col min="15884" max="16122" width="9.140625" style="597"/>
    <col min="16123" max="16123" width="7.28515625" style="597" customWidth="1"/>
    <col min="16124" max="16124" width="21.42578125" style="597" bestFit="1" customWidth="1"/>
    <col min="16125" max="16125" width="9.28515625" style="597" customWidth="1"/>
    <col min="16126" max="16127" width="10" style="597" customWidth="1"/>
    <col min="16128" max="16128" width="12.7109375" style="597" customWidth="1"/>
    <col min="16129" max="16129" width="9.7109375" style="597" customWidth="1"/>
    <col min="16130" max="16130" width="10" style="597" customWidth="1"/>
    <col min="16131" max="16131" width="11.7109375" style="597" customWidth="1"/>
    <col min="16132" max="16132" width="10.140625" style="597" customWidth="1"/>
    <col min="16133" max="16133" width="10" style="597" customWidth="1"/>
    <col min="16134" max="16134" width="9.28515625" style="597" bestFit="1" customWidth="1"/>
    <col min="16135" max="16135" width="11.5703125" style="597" customWidth="1"/>
    <col min="16136" max="16136" width="9.85546875" style="597" customWidth="1"/>
    <col min="16137" max="16137" width="9.28515625" style="597" bestFit="1" customWidth="1"/>
    <col min="16138" max="16138" width="13.85546875" style="597" customWidth="1"/>
    <col min="16139" max="16139" width="15.5703125" style="597" customWidth="1"/>
    <col min="16140" max="16384" width="9.140625" style="597"/>
  </cols>
  <sheetData>
    <row r="1" spans="1:12" s="596" customFormat="1" ht="20.25" customHeight="1" thickBot="1" x14ac:dyDescent="0.35">
      <c r="A1" s="821" t="s">
        <v>695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</row>
    <row r="2" spans="1:12" s="610" customFormat="1" ht="12.75" customHeight="1" x14ac:dyDescent="0.2">
      <c r="A2" s="879" t="s">
        <v>642</v>
      </c>
      <c r="B2" s="882" t="s">
        <v>643</v>
      </c>
      <c r="C2" s="885" t="s">
        <v>378</v>
      </c>
      <c r="D2" s="886"/>
      <c r="E2" s="886"/>
      <c r="F2" s="886"/>
      <c r="G2" s="886"/>
      <c r="H2" s="886"/>
      <c r="I2" s="887"/>
      <c r="J2" s="888" t="s">
        <v>698</v>
      </c>
      <c r="K2" s="891" t="s">
        <v>644</v>
      </c>
    </row>
    <row r="3" spans="1:12" s="610" customFormat="1" ht="12.75" x14ac:dyDescent="0.2">
      <c r="A3" s="880"/>
      <c r="B3" s="883"/>
      <c r="C3" s="894" t="s">
        <v>645</v>
      </c>
      <c r="D3" s="895"/>
      <c r="E3" s="896"/>
      <c r="F3" s="897" t="s">
        <v>646</v>
      </c>
      <c r="G3" s="898"/>
      <c r="H3" s="916" t="s">
        <v>647</v>
      </c>
      <c r="I3" s="611" t="s">
        <v>648</v>
      </c>
      <c r="J3" s="889"/>
      <c r="K3" s="892"/>
    </row>
    <row r="4" spans="1:12" s="610" customFormat="1" ht="12.75" customHeight="1" x14ac:dyDescent="0.2">
      <c r="A4" s="880"/>
      <c r="B4" s="883"/>
      <c r="C4" s="899" t="s">
        <v>401</v>
      </c>
      <c r="D4" s="897" t="s">
        <v>649</v>
      </c>
      <c r="E4" s="902"/>
      <c r="F4" s="903" t="s">
        <v>650</v>
      </c>
      <c r="G4" s="906" t="s">
        <v>651</v>
      </c>
      <c r="H4" s="917"/>
      <c r="I4" s="909" t="s">
        <v>652</v>
      </c>
      <c r="J4" s="889"/>
      <c r="K4" s="892"/>
    </row>
    <row r="5" spans="1:12" s="610" customFormat="1" ht="12.75" customHeight="1" x14ac:dyDescent="0.2">
      <c r="A5" s="880"/>
      <c r="B5" s="883"/>
      <c r="C5" s="900"/>
      <c r="D5" s="912" t="s">
        <v>653</v>
      </c>
      <c r="E5" s="914" t="s">
        <v>654</v>
      </c>
      <c r="F5" s="904"/>
      <c r="G5" s="907"/>
      <c r="H5" s="917"/>
      <c r="I5" s="910"/>
      <c r="J5" s="889"/>
      <c r="K5" s="892"/>
    </row>
    <row r="6" spans="1:12" s="610" customFormat="1" ht="24.75" customHeight="1" thickBot="1" x14ac:dyDescent="0.25">
      <c r="A6" s="881"/>
      <c r="B6" s="884"/>
      <c r="C6" s="901"/>
      <c r="D6" s="913"/>
      <c r="E6" s="915"/>
      <c r="F6" s="905"/>
      <c r="G6" s="908"/>
      <c r="H6" s="918"/>
      <c r="I6" s="911"/>
      <c r="J6" s="890"/>
      <c r="K6" s="893"/>
    </row>
    <row r="7" spans="1:12" s="707" customFormat="1" ht="15.75" customHeight="1" thickBot="1" x14ac:dyDescent="0.25">
      <c r="A7" s="701" t="s">
        <v>655</v>
      </c>
      <c r="B7" s="702"/>
      <c r="C7" s="703">
        <f>C9+C17+C25</f>
        <v>3163656.87</v>
      </c>
      <c r="D7" s="704">
        <f>D17</f>
        <v>2951125</v>
      </c>
      <c r="E7" s="704">
        <f t="shared" ref="E7:G7" si="0">E9+E17+E25</f>
        <v>212764.27</v>
      </c>
      <c r="F7" s="704">
        <f t="shared" si="0"/>
        <v>2436615.69</v>
      </c>
      <c r="G7" s="704">
        <f t="shared" si="0"/>
        <v>304280.68</v>
      </c>
      <c r="H7" s="704">
        <f>H9+H17+H25+H8+H43</f>
        <v>5914181.1399999997</v>
      </c>
      <c r="I7" s="705">
        <f>I9+I17+I25</f>
        <v>5387740.6899999995</v>
      </c>
      <c r="J7" s="706">
        <f>J9+J17+J25+J43</f>
        <v>23708.639999999999</v>
      </c>
      <c r="K7" s="706">
        <f>H7+J7</f>
        <v>5937889.7799999993</v>
      </c>
    </row>
    <row r="8" spans="1:12" s="683" customFormat="1" ht="15" customHeight="1" thickBot="1" x14ac:dyDescent="0.25">
      <c r="A8" s="674" t="s">
        <v>656</v>
      </c>
      <c r="B8" s="675" t="s">
        <v>657</v>
      </c>
      <c r="C8" s="676"/>
      <c r="D8" s="680"/>
      <c r="E8" s="677"/>
      <c r="F8" s="677"/>
      <c r="G8" s="677"/>
      <c r="H8" s="681">
        <v>3900.5</v>
      </c>
      <c r="I8" s="678"/>
      <c r="J8" s="679"/>
      <c r="K8" s="679">
        <f>H8+J8</f>
        <v>3900.5</v>
      </c>
      <c r="L8" s="682"/>
    </row>
    <row r="9" spans="1:12" s="683" customFormat="1" ht="15" customHeight="1" thickBot="1" x14ac:dyDescent="0.25">
      <c r="A9" s="684" t="s">
        <v>658</v>
      </c>
      <c r="B9" s="685" t="s">
        <v>659</v>
      </c>
      <c r="C9" s="686">
        <f>C10+C11+C12+C13+C14+C15+C16</f>
        <v>36526.6</v>
      </c>
      <c r="D9" s="687"/>
      <c r="E9" s="687">
        <f>E10+E11+E12+E13+E14+E15+E16</f>
        <v>36526.6</v>
      </c>
      <c r="F9" s="687">
        <f>F10+F11+F12+F13+F14+F15+F16</f>
        <v>1366160.69</v>
      </c>
      <c r="G9" s="687">
        <f>G10+G11+G12+G13+G14+G15+G16</f>
        <v>90243.75</v>
      </c>
      <c r="H9" s="687">
        <f>H10+H11+H12+H13+H14+H15+H16</f>
        <v>1492931.04</v>
      </c>
      <c r="I9" s="688">
        <f>I10+I11+I12+I13+I14+I15+I16</f>
        <v>1366160.69</v>
      </c>
      <c r="J9" s="689">
        <f>J10+J11+J12+J14+J15+J16</f>
        <v>11959.64</v>
      </c>
      <c r="K9" s="689">
        <f>K10+K11+K12+K13+K14+K15+K16</f>
        <v>1504890.6799999997</v>
      </c>
    </row>
    <row r="10" spans="1:12" ht="13.5" customHeight="1" x14ac:dyDescent="0.25">
      <c r="A10" s="613" t="s">
        <v>660</v>
      </c>
      <c r="B10" s="600" t="s">
        <v>699</v>
      </c>
      <c r="C10" s="624">
        <f t="shared" ref="C10:C16" si="1">E10</f>
        <v>5197.8</v>
      </c>
      <c r="D10" s="625"/>
      <c r="E10" s="625">
        <v>5197.8</v>
      </c>
      <c r="F10" s="625">
        <v>142054</v>
      </c>
      <c r="G10" s="625">
        <v>8814.25</v>
      </c>
      <c r="H10" s="625">
        <f t="shared" ref="H10:H16" si="2">C10+F10+G10</f>
        <v>156066.04999999999</v>
      </c>
      <c r="I10" s="626">
        <f t="shared" ref="I10:I16" si="3">F10</f>
        <v>142054</v>
      </c>
      <c r="J10" s="627">
        <v>0</v>
      </c>
      <c r="K10" s="628">
        <f>H10+J10</f>
        <v>156066.04999999999</v>
      </c>
    </row>
    <row r="11" spans="1:12" ht="13.5" customHeight="1" x14ac:dyDescent="0.25">
      <c r="A11" s="614" t="s">
        <v>544</v>
      </c>
      <c r="B11" s="601" t="s">
        <v>700</v>
      </c>
      <c r="C11" s="629">
        <f t="shared" si="1"/>
        <v>8491</v>
      </c>
      <c r="D11" s="630"/>
      <c r="E11" s="630">
        <v>8491</v>
      </c>
      <c r="F11" s="630">
        <v>304985.36</v>
      </c>
      <c r="G11" s="630">
        <v>16769.79</v>
      </c>
      <c r="H11" s="630">
        <f t="shared" si="2"/>
        <v>330246.14999999997</v>
      </c>
      <c r="I11" s="631">
        <f t="shared" si="3"/>
        <v>304985.36</v>
      </c>
      <c r="J11" s="632">
        <v>2609.64</v>
      </c>
      <c r="K11" s="633">
        <f t="shared" ref="K11:K16" si="4">H11+J11</f>
        <v>332855.78999999998</v>
      </c>
    </row>
    <row r="12" spans="1:12" ht="13.5" customHeight="1" x14ac:dyDescent="0.25">
      <c r="A12" s="615" t="s">
        <v>661</v>
      </c>
      <c r="B12" s="602" t="s">
        <v>701</v>
      </c>
      <c r="C12" s="634">
        <f t="shared" si="1"/>
        <v>9532.6</v>
      </c>
      <c r="D12" s="635"/>
      <c r="E12" s="635">
        <v>9532.6</v>
      </c>
      <c r="F12" s="635">
        <v>323439</v>
      </c>
      <c r="G12" s="635">
        <v>24846.41</v>
      </c>
      <c r="H12" s="635">
        <f t="shared" si="2"/>
        <v>357818.00999999995</v>
      </c>
      <c r="I12" s="636">
        <f t="shared" si="3"/>
        <v>323439</v>
      </c>
      <c r="J12" s="637">
        <v>0</v>
      </c>
      <c r="K12" s="638">
        <f t="shared" si="4"/>
        <v>357818.00999999995</v>
      </c>
    </row>
    <row r="13" spans="1:12" s="610" customFormat="1" ht="13.5" customHeight="1" x14ac:dyDescent="0.25">
      <c r="A13" s="616" t="s">
        <v>662</v>
      </c>
      <c r="B13" s="612" t="s">
        <v>702</v>
      </c>
      <c r="C13" s="639">
        <f t="shared" si="1"/>
        <v>434</v>
      </c>
      <c r="D13" s="640"/>
      <c r="E13" s="640">
        <v>434</v>
      </c>
      <c r="F13" s="640">
        <v>48876.33</v>
      </c>
      <c r="G13" s="640">
        <v>1770</v>
      </c>
      <c r="H13" s="640">
        <f t="shared" si="2"/>
        <v>51080.33</v>
      </c>
      <c r="I13" s="641">
        <f t="shared" si="3"/>
        <v>48876.33</v>
      </c>
      <c r="J13" s="642">
        <v>0</v>
      </c>
      <c r="K13" s="643">
        <f t="shared" si="4"/>
        <v>51080.33</v>
      </c>
    </row>
    <row r="14" spans="1:12" ht="13.5" customHeight="1" x14ac:dyDescent="0.25">
      <c r="A14" s="615" t="s">
        <v>545</v>
      </c>
      <c r="B14" s="602" t="s">
        <v>703</v>
      </c>
      <c r="C14" s="634">
        <f t="shared" si="1"/>
        <v>5208</v>
      </c>
      <c r="D14" s="635"/>
      <c r="E14" s="635">
        <v>5208</v>
      </c>
      <c r="F14" s="635">
        <v>181343</v>
      </c>
      <c r="G14" s="635">
        <v>11897.63</v>
      </c>
      <c r="H14" s="635">
        <f t="shared" si="2"/>
        <v>198448.63</v>
      </c>
      <c r="I14" s="636">
        <f t="shared" si="3"/>
        <v>181343</v>
      </c>
      <c r="J14" s="637">
        <v>9350</v>
      </c>
      <c r="K14" s="638">
        <f t="shared" si="4"/>
        <v>207798.63</v>
      </c>
    </row>
    <row r="15" spans="1:12" ht="14.25" customHeight="1" x14ac:dyDescent="0.25">
      <c r="A15" s="614" t="s">
        <v>663</v>
      </c>
      <c r="B15" s="601" t="s">
        <v>704</v>
      </c>
      <c r="C15" s="629">
        <f t="shared" si="1"/>
        <v>3960</v>
      </c>
      <c r="D15" s="630"/>
      <c r="E15" s="630">
        <v>3960</v>
      </c>
      <c r="F15" s="630">
        <v>187997</v>
      </c>
      <c r="G15" s="630">
        <v>12947.37</v>
      </c>
      <c r="H15" s="630">
        <f t="shared" si="2"/>
        <v>204904.37</v>
      </c>
      <c r="I15" s="631">
        <f t="shared" si="3"/>
        <v>187997</v>
      </c>
      <c r="J15" s="632">
        <v>0</v>
      </c>
      <c r="K15" s="633">
        <f t="shared" si="4"/>
        <v>204904.37</v>
      </c>
    </row>
    <row r="16" spans="1:12" ht="13.5" customHeight="1" thickBot="1" x14ac:dyDescent="0.3">
      <c r="A16" s="617" t="s">
        <v>664</v>
      </c>
      <c r="B16" s="603" t="s">
        <v>705</v>
      </c>
      <c r="C16" s="644">
        <f t="shared" si="1"/>
        <v>3703.2</v>
      </c>
      <c r="D16" s="645"/>
      <c r="E16" s="645">
        <v>3703.2</v>
      </c>
      <c r="F16" s="645">
        <v>177466</v>
      </c>
      <c r="G16" s="645">
        <v>13198.3</v>
      </c>
      <c r="H16" s="645">
        <f t="shared" si="2"/>
        <v>194367.5</v>
      </c>
      <c r="I16" s="646">
        <f t="shared" si="3"/>
        <v>177466</v>
      </c>
      <c r="J16" s="647">
        <v>0</v>
      </c>
      <c r="K16" s="648">
        <f t="shared" si="4"/>
        <v>194367.5</v>
      </c>
    </row>
    <row r="17" spans="1:11" s="683" customFormat="1" ht="15" customHeight="1" thickBot="1" x14ac:dyDescent="0.25">
      <c r="A17" s="684" t="s">
        <v>665</v>
      </c>
      <c r="B17" s="685" t="s">
        <v>666</v>
      </c>
      <c r="C17" s="686">
        <f t="shared" ref="C17:G17" si="5">C18+C19+C20+C21+C22+C23</f>
        <v>3126638.27</v>
      </c>
      <c r="D17" s="687">
        <f t="shared" si="5"/>
        <v>2951125</v>
      </c>
      <c r="E17" s="687">
        <f>E18+E19+E20+E21+E22+E23+E24</f>
        <v>175745.66999999998</v>
      </c>
      <c r="F17" s="687">
        <f t="shared" si="5"/>
        <v>553082</v>
      </c>
      <c r="G17" s="687">
        <f t="shared" si="5"/>
        <v>145566.88999999998</v>
      </c>
      <c r="H17" s="687">
        <f>H18+H19+H20+H21+H22+H23+H24</f>
        <v>3825519.5599999996</v>
      </c>
      <c r="I17" s="688">
        <f>I18+I19+I20+I21+I22+I23</f>
        <v>3504207</v>
      </c>
      <c r="J17" s="689">
        <f>J18+J19+J20+J21+J22+J23</f>
        <v>8000</v>
      </c>
      <c r="K17" s="689">
        <f>K18+K19+K20+K21+K22+K23+K24</f>
        <v>3833519.5599999996</v>
      </c>
    </row>
    <row r="18" spans="1:11" ht="13.5" customHeight="1" x14ac:dyDescent="0.25">
      <c r="A18" s="613" t="s">
        <v>546</v>
      </c>
      <c r="B18" s="600" t="s">
        <v>706</v>
      </c>
      <c r="C18" s="624">
        <f t="shared" ref="C18:C24" si="6">D18+E18</f>
        <v>266805.27</v>
      </c>
      <c r="D18" s="625">
        <v>223091</v>
      </c>
      <c r="E18" s="625">
        <v>43714.27</v>
      </c>
      <c r="F18" s="625">
        <v>52152</v>
      </c>
      <c r="G18" s="625">
        <v>10541.63</v>
      </c>
      <c r="H18" s="625">
        <f t="shared" ref="H18:H24" si="7">C18+F18+G18</f>
        <v>329498.90000000002</v>
      </c>
      <c r="I18" s="626">
        <f>D18+F18</f>
        <v>275243</v>
      </c>
      <c r="J18" s="627">
        <v>8000</v>
      </c>
      <c r="K18" s="628">
        <f t="shared" ref="K18:K22" si="8">H18+J18</f>
        <v>337498.9</v>
      </c>
    </row>
    <row r="19" spans="1:11" ht="13.5" customHeight="1" x14ac:dyDescent="0.25">
      <c r="A19" s="614" t="s">
        <v>667</v>
      </c>
      <c r="B19" s="601" t="s">
        <v>707</v>
      </c>
      <c r="C19" s="629">
        <f t="shared" si="6"/>
        <v>549281.65</v>
      </c>
      <c r="D19" s="630">
        <v>531304</v>
      </c>
      <c r="E19" s="630">
        <v>17977.650000000001</v>
      </c>
      <c r="F19" s="630">
        <v>70141</v>
      </c>
      <c r="G19" s="630">
        <v>26719.81</v>
      </c>
      <c r="H19" s="630">
        <f t="shared" si="7"/>
        <v>646142.46000000008</v>
      </c>
      <c r="I19" s="631">
        <f t="shared" ref="I19:I23" si="9">D19+F19</f>
        <v>601445</v>
      </c>
      <c r="J19" s="632">
        <v>0</v>
      </c>
      <c r="K19" s="633">
        <f t="shared" si="8"/>
        <v>646142.46000000008</v>
      </c>
    </row>
    <row r="20" spans="1:11" ht="13.5" customHeight="1" x14ac:dyDescent="0.25">
      <c r="A20" s="615" t="s">
        <v>668</v>
      </c>
      <c r="B20" s="602" t="s">
        <v>708</v>
      </c>
      <c r="C20" s="634">
        <f t="shared" si="6"/>
        <v>797825.35</v>
      </c>
      <c r="D20" s="635">
        <v>760423</v>
      </c>
      <c r="E20" s="635">
        <v>37402.35</v>
      </c>
      <c r="F20" s="635">
        <v>191155</v>
      </c>
      <c r="G20" s="635">
        <v>49646.11</v>
      </c>
      <c r="H20" s="635">
        <f t="shared" si="7"/>
        <v>1038626.46</v>
      </c>
      <c r="I20" s="636">
        <f t="shared" si="9"/>
        <v>951578</v>
      </c>
      <c r="J20" s="637">
        <v>0</v>
      </c>
      <c r="K20" s="638">
        <f t="shared" si="8"/>
        <v>1038626.46</v>
      </c>
    </row>
    <row r="21" spans="1:11" ht="13.5" customHeight="1" x14ac:dyDescent="0.25">
      <c r="A21" s="614" t="s">
        <v>669</v>
      </c>
      <c r="B21" s="601" t="s">
        <v>709</v>
      </c>
      <c r="C21" s="629">
        <f t="shared" si="6"/>
        <v>617767.85</v>
      </c>
      <c r="D21" s="630">
        <v>578717</v>
      </c>
      <c r="E21" s="630">
        <v>39050.85</v>
      </c>
      <c r="F21" s="630">
        <v>77720</v>
      </c>
      <c r="G21" s="630">
        <v>25621.85</v>
      </c>
      <c r="H21" s="630">
        <f t="shared" si="7"/>
        <v>721109.7</v>
      </c>
      <c r="I21" s="631">
        <f t="shared" si="9"/>
        <v>656437</v>
      </c>
      <c r="J21" s="632">
        <v>0</v>
      </c>
      <c r="K21" s="633">
        <f t="shared" si="8"/>
        <v>721109.7</v>
      </c>
    </row>
    <row r="22" spans="1:11" ht="13.5" customHeight="1" x14ac:dyDescent="0.25">
      <c r="A22" s="615" t="s">
        <v>670</v>
      </c>
      <c r="B22" s="602" t="s">
        <v>710</v>
      </c>
      <c r="C22" s="634">
        <f t="shared" si="6"/>
        <v>581090.15</v>
      </c>
      <c r="D22" s="635">
        <v>562458</v>
      </c>
      <c r="E22" s="635">
        <v>18632.150000000001</v>
      </c>
      <c r="F22" s="635">
        <v>104193</v>
      </c>
      <c r="G22" s="635">
        <v>20504.189999999999</v>
      </c>
      <c r="H22" s="635">
        <f t="shared" si="7"/>
        <v>705787.34</v>
      </c>
      <c r="I22" s="636">
        <f t="shared" si="9"/>
        <v>666651</v>
      </c>
      <c r="J22" s="637">
        <v>0</v>
      </c>
      <c r="K22" s="638">
        <f t="shared" si="8"/>
        <v>705787.34</v>
      </c>
    </row>
    <row r="23" spans="1:11" ht="13.5" customHeight="1" x14ac:dyDescent="0.25">
      <c r="A23" s="614" t="s">
        <v>671</v>
      </c>
      <c r="B23" s="601" t="s">
        <v>711</v>
      </c>
      <c r="C23" s="629">
        <f t="shared" si="6"/>
        <v>313868</v>
      </c>
      <c r="D23" s="630">
        <v>295132</v>
      </c>
      <c r="E23" s="630">
        <v>18736</v>
      </c>
      <c r="F23" s="630">
        <v>57721</v>
      </c>
      <c r="G23" s="630">
        <v>12533.3</v>
      </c>
      <c r="H23" s="630">
        <f t="shared" si="7"/>
        <v>384122.3</v>
      </c>
      <c r="I23" s="631">
        <f t="shared" si="9"/>
        <v>352853</v>
      </c>
      <c r="J23" s="632">
        <v>0</v>
      </c>
      <c r="K23" s="633">
        <f>H23+J23</f>
        <v>384122.3</v>
      </c>
    </row>
    <row r="24" spans="1:11" ht="13.5" customHeight="1" thickBot="1" x14ac:dyDescent="0.3">
      <c r="A24" s="618"/>
      <c r="B24" s="604" t="s">
        <v>672</v>
      </c>
      <c r="C24" s="629">
        <f t="shared" si="6"/>
        <v>232.4</v>
      </c>
      <c r="D24" s="649"/>
      <c r="E24" s="649">
        <v>232.4</v>
      </c>
      <c r="F24" s="649"/>
      <c r="G24" s="649"/>
      <c r="H24" s="630">
        <f t="shared" si="7"/>
        <v>232.4</v>
      </c>
      <c r="I24" s="650"/>
      <c r="J24" s="651"/>
      <c r="K24" s="633">
        <f>H24+J24</f>
        <v>232.4</v>
      </c>
    </row>
    <row r="25" spans="1:11" s="690" customFormat="1" ht="15" customHeight="1" thickBot="1" x14ac:dyDescent="0.25">
      <c r="A25" s="684" t="s">
        <v>673</v>
      </c>
      <c r="B25" s="685" t="s">
        <v>696</v>
      </c>
      <c r="C25" s="686">
        <f>C27</f>
        <v>492</v>
      </c>
      <c r="D25" s="687"/>
      <c r="E25" s="687">
        <f>E27</f>
        <v>492</v>
      </c>
      <c r="F25" s="687">
        <f>F26+F27</f>
        <v>517373</v>
      </c>
      <c r="G25" s="687">
        <f>G26+G27</f>
        <v>68470.040000000008</v>
      </c>
      <c r="H25" s="687">
        <f>H26+H27</f>
        <v>586335.04</v>
      </c>
      <c r="I25" s="688">
        <f>I26+I27</f>
        <v>517373</v>
      </c>
      <c r="J25" s="689">
        <v>0</v>
      </c>
      <c r="K25" s="689">
        <f>K26+K27</f>
        <v>586335.04</v>
      </c>
    </row>
    <row r="26" spans="1:11" ht="13.5" customHeight="1" x14ac:dyDescent="0.25">
      <c r="A26" s="613" t="s">
        <v>674</v>
      </c>
      <c r="B26" s="600" t="s">
        <v>675</v>
      </c>
      <c r="C26" s="624"/>
      <c r="D26" s="625"/>
      <c r="E26" s="625">
        <v>0</v>
      </c>
      <c r="F26" s="625">
        <v>363436</v>
      </c>
      <c r="G26" s="625">
        <v>28902.22</v>
      </c>
      <c r="H26" s="625">
        <f>F26+G26</f>
        <v>392338.22</v>
      </c>
      <c r="I26" s="626">
        <f>F26</f>
        <v>363436</v>
      </c>
      <c r="J26" s="627">
        <v>0</v>
      </c>
      <c r="K26" s="628">
        <f>H26+J26</f>
        <v>392338.22</v>
      </c>
    </row>
    <row r="27" spans="1:11" ht="14.25" customHeight="1" thickBot="1" x14ac:dyDescent="0.3">
      <c r="A27" s="619" t="s">
        <v>676</v>
      </c>
      <c r="B27" s="604" t="s">
        <v>677</v>
      </c>
      <c r="C27" s="652">
        <f>E27</f>
        <v>492</v>
      </c>
      <c r="D27" s="649"/>
      <c r="E27" s="649">
        <v>492</v>
      </c>
      <c r="F27" s="649">
        <v>153937</v>
      </c>
      <c r="G27" s="649">
        <v>39567.82</v>
      </c>
      <c r="H27" s="649">
        <f>C27+F27+G27</f>
        <v>193996.82</v>
      </c>
      <c r="I27" s="650">
        <f>F27</f>
        <v>153937</v>
      </c>
      <c r="J27" s="651">
        <v>0</v>
      </c>
      <c r="K27" s="653">
        <f>H27+J27</f>
        <v>193996.82</v>
      </c>
    </row>
    <row r="28" spans="1:11" s="683" customFormat="1" ht="15" customHeight="1" thickBot="1" x14ac:dyDescent="0.25">
      <c r="A28" s="684" t="s">
        <v>678</v>
      </c>
      <c r="B28" s="685" t="s">
        <v>697</v>
      </c>
      <c r="C28" s="686"/>
      <c r="D28" s="687"/>
      <c r="E28" s="687">
        <f>E29+E30+E31+E32+E33+E34+E35+E36+E37+E38+E39+E40+E41</f>
        <v>212764.27000000002</v>
      </c>
      <c r="F28" s="687"/>
      <c r="G28" s="687"/>
      <c r="H28" s="687"/>
      <c r="I28" s="688"/>
      <c r="J28" s="689"/>
      <c r="K28" s="689"/>
    </row>
    <row r="29" spans="1:11" ht="12.75" customHeight="1" x14ac:dyDescent="0.25">
      <c r="A29" s="620"/>
      <c r="B29" s="605" t="s">
        <v>679</v>
      </c>
      <c r="C29" s="654"/>
      <c r="D29" s="655"/>
      <c r="E29" s="656">
        <v>15246.6</v>
      </c>
      <c r="F29" s="655"/>
      <c r="G29" s="655"/>
      <c r="H29" s="655"/>
      <c r="I29" s="657"/>
      <c r="J29" s="658"/>
      <c r="K29" s="659"/>
    </row>
    <row r="30" spans="1:11" ht="15" x14ac:dyDescent="0.25">
      <c r="A30" s="621"/>
      <c r="B30" s="606" t="s">
        <v>680</v>
      </c>
      <c r="C30" s="660"/>
      <c r="D30" s="661"/>
      <c r="E30" s="662">
        <v>38355</v>
      </c>
      <c r="F30" s="661"/>
      <c r="G30" s="661"/>
      <c r="H30" s="661"/>
      <c r="I30" s="663"/>
      <c r="J30" s="664"/>
      <c r="K30" s="665"/>
    </row>
    <row r="31" spans="1:11" ht="15" x14ac:dyDescent="0.25">
      <c r="A31" s="621"/>
      <c r="B31" s="606" t="s">
        <v>681</v>
      </c>
      <c r="C31" s="660"/>
      <c r="D31" s="661"/>
      <c r="E31" s="662">
        <v>51348</v>
      </c>
      <c r="F31" s="661"/>
      <c r="G31" s="661"/>
      <c r="H31" s="661"/>
      <c r="I31" s="663"/>
      <c r="J31" s="664"/>
      <c r="K31" s="665"/>
    </row>
    <row r="32" spans="1:11" ht="15" x14ac:dyDescent="0.25">
      <c r="A32" s="621"/>
      <c r="B32" s="606" t="s">
        <v>682</v>
      </c>
      <c r="C32" s="660"/>
      <c r="D32" s="661"/>
      <c r="E32" s="662">
        <v>3644</v>
      </c>
      <c r="F32" s="661"/>
      <c r="G32" s="661"/>
      <c r="H32" s="661"/>
      <c r="I32" s="663"/>
      <c r="J32" s="664"/>
      <c r="K32" s="665"/>
    </row>
    <row r="33" spans="1:12" ht="15" x14ac:dyDescent="0.25">
      <c r="A33" s="621"/>
      <c r="B33" s="606" t="s">
        <v>683</v>
      </c>
      <c r="C33" s="660"/>
      <c r="D33" s="661"/>
      <c r="E33" s="662">
        <v>400</v>
      </c>
      <c r="F33" s="661"/>
      <c r="G33" s="661"/>
      <c r="H33" s="661"/>
      <c r="I33" s="663"/>
      <c r="J33" s="664"/>
      <c r="K33" s="665"/>
    </row>
    <row r="34" spans="1:12" ht="15" x14ac:dyDescent="0.25">
      <c r="A34" s="621"/>
      <c r="B34" s="606" t="s">
        <v>684</v>
      </c>
      <c r="C34" s="660"/>
      <c r="D34" s="661"/>
      <c r="E34" s="662">
        <v>12573.6</v>
      </c>
      <c r="F34" s="661"/>
      <c r="G34" s="661"/>
      <c r="H34" s="661"/>
      <c r="I34" s="663"/>
      <c r="J34" s="664"/>
      <c r="K34" s="665"/>
      <c r="L34" s="598"/>
    </row>
    <row r="35" spans="1:12" ht="15" x14ac:dyDescent="0.25">
      <c r="A35" s="621"/>
      <c r="B35" s="606" t="s">
        <v>685</v>
      </c>
      <c r="C35" s="660"/>
      <c r="D35" s="661"/>
      <c r="E35" s="662">
        <v>2689.2</v>
      </c>
      <c r="F35" s="661"/>
      <c r="G35" s="661"/>
      <c r="H35" s="661"/>
      <c r="I35" s="663"/>
      <c r="J35" s="664"/>
      <c r="K35" s="665"/>
    </row>
    <row r="36" spans="1:12" ht="15" x14ac:dyDescent="0.25">
      <c r="A36" s="621"/>
      <c r="B36" s="606" t="s">
        <v>686</v>
      </c>
      <c r="C36" s="660"/>
      <c r="D36" s="661"/>
      <c r="E36" s="662">
        <v>37552</v>
      </c>
      <c r="F36" s="661"/>
      <c r="G36" s="661"/>
      <c r="H36" s="661"/>
      <c r="I36" s="663"/>
      <c r="J36" s="664"/>
      <c r="K36" s="665"/>
    </row>
    <row r="37" spans="1:12" ht="15" x14ac:dyDescent="0.25">
      <c r="A37" s="621"/>
      <c r="B37" s="606" t="s">
        <v>687</v>
      </c>
      <c r="C37" s="660"/>
      <c r="D37" s="661"/>
      <c r="E37" s="662">
        <v>35884.47</v>
      </c>
      <c r="F37" s="661"/>
      <c r="G37" s="661"/>
      <c r="H37" s="661"/>
      <c r="I37" s="663"/>
      <c r="J37" s="664"/>
      <c r="K37" s="665"/>
    </row>
    <row r="38" spans="1:12" ht="15" x14ac:dyDescent="0.25">
      <c r="A38" s="621"/>
      <c r="B38" s="606" t="s">
        <v>688</v>
      </c>
      <c r="C38" s="660"/>
      <c r="D38" s="661"/>
      <c r="E38" s="662">
        <v>0</v>
      </c>
      <c r="F38" s="661"/>
      <c r="G38" s="661"/>
      <c r="H38" s="661"/>
      <c r="I38" s="663"/>
      <c r="J38" s="664"/>
      <c r="K38" s="665"/>
    </row>
    <row r="39" spans="1:12" ht="15" x14ac:dyDescent="0.25">
      <c r="A39" s="621"/>
      <c r="B39" s="606" t="s">
        <v>689</v>
      </c>
      <c r="C39" s="660"/>
      <c r="D39" s="661"/>
      <c r="E39" s="662">
        <v>6590.4</v>
      </c>
      <c r="F39" s="661"/>
      <c r="G39" s="661"/>
      <c r="H39" s="661"/>
      <c r="I39" s="663"/>
      <c r="J39" s="664"/>
      <c r="K39" s="665"/>
    </row>
    <row r="40" spans="1:12" ht="15" x14ac:dyDescent="0.25">
      <c r="A40" s="621"/>
      <c r="B40" s="606" t="s">
        <v>690</v>
      </c>
      <c r="C40" s="660"/>
      <c r="D40" s="661"/>
      <c r="E40" s="662">
        <v>0</v>
      </c>
      <c r="F40" s="661"/>
      <c r="G40" s="661"/>
      <c r="H40" s="661"/>
      <c r="I40" s="663"/>
      <c r="J40" s="664"/>
      <c r="K40" s="665"/>
    </row>
    <row r="41" spans="1:12" ht="15.75" thickBot="1" x14ac:dyDescent="0.3">
      <c r="A41" s="622"/>
      <c r="B41" s="607" t="s">
        <v>691</v>
      </c>
      <c r="C41" s="666"/>
      <c r="D41" s="667"/>
      <c r="E41" s="668">
        <v>8481</v>
      </c>
      <c r="F41" s="667"/>
      <c r="G41" s="667"/>
      <c r="H41" s="667"/>
      <c r="I41" s="669"/>
      <c r="J41" s="670"/>
      <c r="K41" s="671"/>
    </row>
    <row r="42" spans="1:12" s="683" customFormat="1" ht="15" customHeight="1" thickBot="1" x14ac:dyDescent="0.25">
      <c r="A42" s="691" t="s">
        <v>692</v>
      </c>
      <c r="B42" s="672" t="s">
        <v>693</v>
      </c>
      <c r="C42" s="692"/>
      <c r="D42" s="693"/>
      <c r="E42" s="693"/>
      <c r="F42" s="693"/>
      <c r="G42" s="693">
        <f>G9+G17+G25</f>
        <v>304280.68</v>
      </c>
      <c r="H42" s="693"/>
      <c r="I42" s="694"/>
      <c r="J42" s="695"/>
      <c r="K42" s="695"/>
    </row>
    <row r="43" spans="1:12" s="683" customFormat="1" ht="15" customHeight="1" thickBot="1" x14ac:dyDescent="0.25">
      <c r="A43" s="696" t="s">
        <v>525</v>
      </c>
      <c r="B43" s="673" t="s">
        <v>295</v>
      </c>
      <c r="C43" s="697"/>
      <c r="D43" s="698"/>
      <c r="E43" s="698"/>
      <c r="F43" s="698"/>
      <c r="G43" s="698"/>
      <c r="H43" s="698">
        <v>5495</v>
      </c>
      <c r="I43" s="699"/>
      <c r="J43" s="700">
        <v>3749</v>
      </c>
      <c r="K43" s="700">
        <f>H43+J43</f>
        <v>9244</v>
      </c>
    </row>
    <row r="45" spans="1:12" x14ac:dyDescent="0.2">
      <c r="K45" s="608"/>
    </row>
    <row r="46" spans="1:12" ht="15" x14ac:dyDescent="0.25">
      <c r="E46" s="599"/>
    </row>
    <row r="47" spans="1:12" ht="15" x14ac:dyDescent="0.25">
      <c r="E47" s="599"/>
    </row>
  </sheetData>
  <mergeCells count="16">
    <mergeCell ref="A1:K1"/>
    <mergeCell ref="A2:A6"/>
    <mergeCell ref="B2:B6"/>
    <mergeCell ref="C2:I2"/>
    <mergeCell ref="J2:J6"/>
    <mergeCell ref="K2:K6"/>
    <mergeCell ref="C3:E3"/>
    <mergeCell ref="F3:G3"/>
    <mergeCell ref="C4:C6"/>
    <mergeCell ref="D4:E4"/>
    <mergeCell ref="F4:F6"/>
    <mergeCell ref="G4:G6"/>
    <mergeCell ref="I4:I6"/>
    <mergeCell ref="D5:D6"/>
    <mergeCell ref="E5:E6"/>
    <mergeCell ref="H3:H6"/>
  </mergeCells>
  <pageMargins left="0.11" right="0.12" top="0.3" bottom="0.17" header="0.31496062992125984" footer="0.31496062992125984"/>
  <pageSetup paperSize="9" scale="92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60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9" ht="16.5" customHeight="1" thickBot="1" x14ac:dyDescent="0.3">
      <c r="A1" s="919" t="s">
        <v>395</v>
      </c>
      <c r="B1" s="919"/>
      <c r="C1" s="919"/>
      <c r="D1" s="919"/>
      <c r="E1" s="919"/>
      <c r="F1" s="919"/>
    </row>
    <row r="2" spans="1:9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392</v>
      </c>
      <c r="F2" s="4" t="s">
        <v>3</v>
      </c>
    </row>
    <row r="3" spans="1:9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9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9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9" x14ac:dyDescent="0.25">
      <c r="A6" s="14" t="s">
        <v>7</v>
      </c>
      <c r="B6" s="15">
        <v>4489948.6500000004</v>
      </c>
      <c r="C6" s="16">
        <v>5134478.62</v>
      </c>
      <c r="D6" s="16">
        <v>5356545</v>
      </c>
      <c r="E6" s="16">
        <v>5198054</v>
      </c>
      <c r="F6" s="17">
        <v>5177308</v>
      </c>
      <c r="G6" s="18"/>
      <c r="H6" s="19"/>
      <c r="I6" s="19"/>
    </row>
    <row r="7" spans="1:9" x14ac:dyDescent="0.25">
      <c r="A7" s="20" t="s">
        <v>8</v>
      </c>
      <c r="B7" s="21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  <c r="G7" s="19"/>
      <c r="H7" s="19"/>
      <c r="I7" s="19"/>
    </row>
    <row r="8" spans="1:9" x14ac:dyDescent="0.25">
      <c r="A8" s="22" t="s">
        <v>9</v>
      </c>
      <c r="B8" s="15">
        <v>730988.65</v>
      </c>
      <c r="C8" s="16">
        <v>728087.41</v>
      </c>
      <c r="D8" s="16">
        <v>810000</v>
      </c>
      <c r="E8" s="16">
        <v>801388</v>
      </c>
      <c r="F8" s="17">
        <v>815000</v>
      </c>
      <c r="G8" s="161"/>
      <c r="H8" s="19"/>
      <c r="I8" s="19"/>
    </row>
    <row r="9" spans="1:9" x14ac:dyDescent="0.25">
      <c r="A9" s="20" t="s">
        <v>10</v>
      </c>
      <c r="B9" s="21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  <c r="G9" s="19"/>
      <c r="H9" s="19"/>
      <c r="I9" s="19"/>
    </row>
    <row r="10" spans="1:9" x14ac:dyDescent="0.25">
      <c r="A10" s="24" t="s">
        <v>11</v>
      </c>
      <c r="B10" s="25">
        <v>12240</v>
      </c>
      <c r="C10" s="26">
        <v>11638.67</v>
      </c>
      <c r="D10" s="26">
        <v>19000</v>
      </c>
      <c r="E10" s="26">
        <v>19482</v>
      </c>
      <c r="F10" s="26">
        <v>19000</v>
      </c>
      <c r="G10" s="19"/>
      <c r="H10" s="19"/>
      <c r="I10" s="19"/>
    </row>
    <row r="11" spans="1:9" x14ac:dyDescent="0.25">
      <c r="A11" s="24" t="s">
        <v>12</v>
      </c>
      <c r="B11" s="25">
        <v>21788</v>
      </c>
      <c r="C11" s="26">
        <v>21117.64</v>
      </c>
      <c r="D11" s="26">
        <v>22000</v>
      </c>
      <c r="E11" s="26">
        <v>22332</v>
      </c>
      <c r="F11" s="26">
        <v>27000</v>
      </c>
      <c r="G11" s="19"/>
      <c r="H11" s="19"/>
      <c r="I11" s="19"/>
    </row>
    <row r="12" spans="1:9" x14ac:dyDescent="0.25">
      <c r="A12" s="24" t="s">
        <v>13</v>
      </c>
      <c r="B12" s="25">
        <v>30230</v>
      </c>
      <c r="C12" s="26">
        <v>32337.03</v>
      </c>
      <c r="D12" s="26">
        <v>40000</v>
      </c>
      <c r="E12" s="26">
        <v>48023</v>
      </c>
      <c r="F12" s="26">
        <v>46000</v>
      </c>
      <c r="G12" s="19"/>
      <c r="H12" s="19"/>
      <c r="I12" s="19"/>
    </row>
    <row r="13" spans="1:9" x14ac:dyDescent="0.25">
      <c r="A13" s="24" t="s">
        <v>14</v>
      </c>
      <c r="B13" s="25">
        <v>353791</v>
      </c>
      <c r="C13" s="26">
        <v>382370.97</v>
      </c>
      <c r="D13" s="26">
        <v>580000</v>
      </c>
      <c r="E13" s="26">
        <v>567850</v>
      </c>
      <c r="F13" s="23">
        <v>580000</v>
      </c>
      <c r="G13" s="161"/>
      <c r="H13" s="19"/>
      <c r="I13" s="19"/>
    </row>
    <row r="14" spans="1:9" x14ac:dyDescent="0.25">
      <c r="A14" s="24" t="s">
        <v>15</v>
      </c>
      <c r="B14" s="27">
        <v>115976</v>
      </c>
      <c r="C14" s="26">
        <v>106037.5</v>
      </c>
      <c r="D14" s="26">
        <v>140000</v>
      </c>
      <c r="E14" s="26">
        <v>112950</v>
      </c>
      <c r="F14" s="28">
        <v>145000</v>
      </c>
      <c r="G14" s="19"/>
      <c r="H14" s="19"/>
      <c r="I14" s="19"/>
    </row>
    <row r="15" spans="1:9" x14ac:dyDescent="0.25">
      <c r="A15" s="29" t="s">
        <v>16</v>
      </c>
      <c r="B15" s="30">
        <f>B16+B28+B55+B65</f>
        <v>4856272.7300000004</v>
      </c>
      <c r="C15" s="30">
        <f>C16+C28+C55+C65</f>
        <v>4500730.46</v>
      </c>
      <c r="D15" s="31">
        <f>D16+D28+D55+D65</f>
        <v>4720915</v>
      </c>
      <c r="E15" s="31">
        <v>4422476</v>
      </c>
      <c r="F15" s="31">
        <f>F16+F28+F55+F65</f>
        <v>4881429</v>
      </c>
      <c r="G15" s="19"/>
      <c r="H15" s="19"/>
      <c r="I15" s="19"/>
    </row>
    <row r="16" spans="1:9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  <c r="G16" s="19"/>
      <c r="H16" s="19"/>
      <c r="I16" s="19"/>
    </row>
    <row r="17" spans="1:9" x14ac:dyDescent="0.25">
      <c r="A17" s="14" t="s">
        <v>18</v>
      </c>
      <c r="B17" s="25">
        <v>58794</v>
      </c>
      <c r="C17" s="26">
        <v>61567.88</v>
      </c>
      <c r="D17" s="26">
        <v>70000</v>
      </c>
      <c r="E17" s="26">
        <v>59299</v>
      </c>
      <c r="F17" s="32">
        <v>69000</v>
      </c>
      <c r="G17" s="19"/>
      <c r="H17" s="19"/>
      <c r="I17" s="19"/>
    </row>
    <row r="18" spans="1:9" x14ac:dyDescent="0.25">
      <c r="A18" s="14" t="s">
        <v>19</v>
      </c>
      <c r="B18" s="25">
        <v>232206</v>
      </c>
      <c r="C18" s="26">
        <v>60374.58</v>
      </c>
      <c r="D18" s="26">
        <v>21500</v>
      </c>
      <c r="E18" s="26">
        <v>24760</v>
      </c>
      <c r="F18" s="32">
        <v>7640</v>
      </c>
      <c r="G18" s="19"/>
      <c r="H18" s="19"/>
      <c r="I18" s="19"/>
    </row>
    <row r="19" spans="1:9" x14ac:dyDescent="0.25">
      <c r="A19" s="14" t="s">
        <v>20</v>
      </c>
      <c r="B19" s="25">
        <v>1481</v>
      </c>
      <c r="C19" s="26">
        <v>1539.87</v>
      </c>
      <c r="D19" s="26">
        <v>1500</v>
      </c>
      <c r="E19" s="26">
        <v>1407</v>
      </c>
      <c r="F19" s="32">
        <v>1400</v>
      </c>
      <c r="G19" s="19"/>
      <c r="H19" s="19"/>
      <c r="I19" s="19"/>
    </row>
    <row r="20" spans="1:9" x14ac:dyDescent="0.25">
      <c r="A20" s="14" t="s">
        <v>21</v>
      </c>
      <c r="B20" s="25">
        <v>441537</v>
      </c>
      <c r="C20" s="26">
        <v>438184.47</v>
      </c>
      <c r="D20" s="26">
        <v>440000</v>
      </c>
      <c r="E20" s="26">
        <v>398986</v>
      </c>
      <c r="F20" s="32">
        <v>450100</v>
      </c>
      <c r="G20" s="19"/>
      <c r="H20" s="19"/>
      <c r="I20" s="19"/>
    </row>
    <row r="21" spans="1:9" x14ac:dyDescent="0.25">
      <c r="A21" s="14" t="s">
        <v>22</v>
      </c>
      <c r="B21" s="25">
        <v>58904</v>
      </c>
      <c r="C21" s="26">
        <v>66439.460000000006</v>
      </c>
      <c r="D21" s="26">
        <v>60000</v>
      </c>
      <c r="E21" s="26">
        <v>44754</v>
      </c>
      <c r="F21" s="32">
        <v>44500</v>
      </c>
      <c r="G21" s="19"/>
      <c r="H21" s="19"/>
      <c r="I21" s="19"/>
    </row>
    <row r="22" spans="1:9" x14ac:dyDescent="0.25">
      <c r="A22" s="14" t="s">
        <v>23</v>
      </c>
      <c r="B22" s="25">
        <v>68994</v>
      </c>
      <c r="C22" s="26">
        <v>56914.62</v>
      </c>
      <c r="D22" s="26">
        <v>60000</v>
      </c>
      <c r="E22" s="26">
        <v>73634</v>
      </c>
      <c r="F22" s="32">
        <v>65300</v>
      </c>
      <c r="G22" s="19"/>
      <c r="H22" s="19"/>
      <c r="I22" s="19"/>
    </row>
    <row r="23" spans="1:9" x14ac:dyDescent="0.25">
      <c r="A23" s="14" t="s">
        <v>24</v>
      </c>
      <c r="B23" s="25">
        <v>5332</v>
      </c>
      <c r="C23" s="26">
        <v>5331.96</v>
      </c>
      <c r="D23" s="26">
        <v>5500</v>
      </c>
      <c r="E23" s="26">
        <v>5332</v>
      </c>
      <c r="F23" s="32">
        <v>5982</v>
      </c>
      <c r="G23" s="19"/>
      <c r="H23" s="19"/>
      <c r="I23" s="19"/>
    </row>
    <row r="24" spans="1:9" x14ac:dyDescent="0.25">
      <c r="A24" s="14" t="s">
        <v>25</v>
      </c>
      <c r="B24" s="25">
        <v>16480</v>
      </c>
      <c r="C24" s="26">
        <v>20030.12</v>
      </c>
      <c r="D24" s="26">
        <v>21000</v>
      </c>
      <c r="E24" s="26">
        <v>16675</v>
      </c>
      <c r="F24" s="32">
        <v>21000</v>
      </c>
      <c r="G24" s="19"/>
      <c r="H24" s="19"/>
      <c r="I24" s="19"/>
    </row>
    <row r="25" spans="1:9" x14ac:dyDescent="0.25">
      <c r="A25" s="14" t="s">
        <v>26</v>
      </c>
      <c r="B25" s="25">
        <v>19605</v>
      </c>
      <c r="C25" s="26">
        <v>22524.68</v>
      </c>
      <c r="D25" s="26">
        <v>20000</v>
      </c>
      <c r="E25" s="26">
        <v>31206</v>
      </c>
      <c r="F25" s="32">
        <v>23432</v>
      </c>
      <c r="G25" s="19"/>
      <c r="H25" s="19"/>
      <c r="I25" s="19"/>
    </row>
    <row r="26" spans="1:9" x14ac:dyDescent="0.25">
      <c r="A26" s="14" t="s">
        <v>27</v>
      </c>
      <c r="B26" s="25"/>
      <c r="C26" s="26"/>
      <c r="D26" s="26"/>
      <c r="E26" s="26"/>
      <c r="F26" s="32">
        <v>45000</v>
      </c>
      <c r="G26" s="19"/>
      <c r="H26" s="19"/>
      <c r="I26" s="19"/>
    </row>
    <row r="27" spans="1:9" x14ac:dyDescent="0.25">
      <c r="A27" s="22" t="s">
        <v>28</v>
      </c>
      <c r="B27" s="27">
        <v>10026</v>
      </c>
      <c r="C27" s="16">
        <v>8477.2099999999991</v>
      </c>
      <c r="D27" s="16">
        <v>10000</v>
      </c>
      <c r="E27" s="16">
        <v>11498</v>
      </c>
      <c r="F27" s="33">
        <v>8000</v>
      </c>
      <c r="G27" s="19"/>
      <c r="H27" s="19"/>
      <c r="I27" s="19"/>
    </row>
    <row r="28" spans="1:9" x14ac:dyDescent="0.25">
      <c r="A28" s="11" t="s">
        <v>29</v>
      </c>
      <c r="B28" s="21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  <c r="G28" s="19"/>
      <c r="H28" s="19"/>
      <c r="I28" s="19"/>
    </row>
    <row r="29" spans="1:9" x14ac:dyDescent="0.25">
      <c r="A29" s="14" t="s">
        <v>30</v>
      </c>
      <c r="B29" s="25">
        <v>213570.5</v>
      </c>
      <c r="C29" s="26">
        <v>201861.5</v>
      </c>
      <c r="D29" s="26">
        <v>210000</v>
      </c>
      <c r="E29" s="26">
        <v>136694</v>
      </c>
      <c r="F29" s="34">
        <v>160000</v>
      </c>
      <c r="G29" s="161"/>
      <c r="H29" s="19"/>
      <c r="I29" s="19"/>
    </row>
    <row r="30" spans="1:9" x14ac:dyDescent="0.25">
      <c r="A30" s="14" t="s">
        <v>31</v>
      </c>
      <c r="B30" s="25">
        <v>15550</v>
      </c>
      <c r="C30" s="26">
        <v>20652.810000000001</v>
      </c>
      <c r="D30" s="26">
        <v>20000</v>
      </c>
      <c r="E30" s="26">
        <v>16818</v>
      </c>
      <c r="F30" s="35">
        <v>35000</v>
      </c>
      <c r="G30" s="19"/>
      <c r="H30" s="19"/>
      <c r="I30" s="19"/>
    </row>
    <row r="31" spans="1:9" x14ac:dyDescent="0.25">
      <c r="A31" s="14" t="s">
        <v>32</v>
      </c>
      <c r="B31" s="25">
        <v>2749.5</v>
      </c>
      <c r="C31" s="26">
        <v>2974.5</v>
      </c>
      <c r="D31" s="26">
        <v>3300</v>
      </c>
      <c r="E31" s="26">
        <v>3136</v>
      </c>
      <c r="F31" s="26">
        <v>5000</v>
      </c>
      <c r="G31" s="19"/>
      <c r="H31" s="19"/>
      <c r="I31" s="19"/>
    </row>
    <row r="32" spans="1:9" x14ac:dyDescent="0.25">
      <c r="A32" s="14" t="s">
        <v>33</v>
      </c>
      <c r="B32" s="25">
        <v>1233</v>
      </c>
      <c r="C32" s="26">
        <v>1359</v>
      </c>
      <c r="D32" s="26">
        <v>1300</v>
      </c>
      <c r="E32" s="26">
        <v>1435</v>
      </c>
      <c r="F32" s="26">
        <v>2000</v>
      </c>
      <c r="G32" s="19"/>
      <c r="H32" s="19"/>
      <c r="I32" s="19"/>
    </row>
    <row r="33" spans="1:9" x14ac:dyDescent="0.25">
      <c r="A33" s="14" t="s">
        <v>34</v>
      </c>
      <c r="B33" s="25">
        <v>3500</v>
      </c>
      <c r="C33" s="26">
        <v>1783</v>
      </c>
      <c r="D33" s="26">
        <v>2500</v>
      </c>
      <c r="E33" s="26">
        <v>1048</v>
      </c>
      <c r="F33" s="26">
        <v>2000</v>
      </c>
      <c r="G33" s="19"/>
      <c r="H33" s="19"/>
      <c r="I33" s="19"/>
    </row>
    <row r="34" spans="1:9" x14ac:dyDescent="0.25">
      <c r="A34" s="14" t="s">
        <v>35</v>
      </c>
      <c r="B34" s="25">
        <v>16632</v>
      </c>
      <c r="C34" s="26">
        <v>17708</v>
      </c>
      <c r="D34" s="26">
        <v>18000</v>
      </c>
      <c r="E34" s="26">
        <v>21324</v>
      </c>
      <c r="F34" s="26">
        <v>23000</v>
      </c>
      <c r="G34" s="19"/>
      <c r="H34" s="19"/>
      <c r="I34" s="19"/>
    </row>
    <row r="35" spans="1:9" x14ac:dyDescent="0.25">
      <c r="A35" s="14" t="s">
        <v>36</v>
      </c>
      <c r="B35" s="25">
        <v>42143.99</v>
      </c>
      <c r="C35" s="26">
        <v>26847.57</v>
      </c>
      <c r="D35" s="26">
        <v>20000</v>
      </c>
      <c r="E35" s="26">
        <v>24953</v>
      </c>
      <c r="F35" s="35">
        <v>60000</v>
      </c>
      <c r="G35" s="19"/>
      <c r="H35" s="19"/>
      <c r="I35" s="19"/>
    </row>
    <row r="36" spans="1:9" x14ac:dyDescent="0.25">
      <c r="A36" s="14" t="s">
        <v>37</v>
      </c>
      <c r="B36" s="25"/>
      <c r="C36" s="26">
        <v>4827</v>
      </c>
      <c r="D36" s="26"/>
      <c r="E36" s="26">
        <v>0</v>
      </c>
      <c r="F36" s="26"/>
      <c r="G36" s="19"/>
      <c r="H36" s="19"/>
      <c r="I36" s="19"/>
    </row>
    <row r="37" spans="1:9" x14ac:dyDescent="0.25">
      <c r="A37" s="14" t="s">
        <v>38</v>
      </c>
      <c r="B37" s="25">
        <v>10957.68</v>
      </c>
      <c r="C37" s="26">
        <v>12607.72</v>
      </c>
      <c r="D37" s="26">
        <v>13000</v>
      </c>
      <c r="E37" s="26">
        <v>10746</v>
      </c>
      <c r="F37" s="26">
        <v>14000</v>
      </c>
      <c r="G37" s="19"/>
      <c r="H37" s="19"/>
      <c r="I37" s="19"/>
    </row>
    <row r="38" spans="1:9" x14ac:dyDescent="0.25">
      <c r="A38" s="14" t="s">
        <v>39</v>
      </c>
      <c r="B38" s="25">
        <v>5151.91</v>
      </c>
      <c r="C38" s="36">
        <v>9754.7199999999993</v>
      </c>
      <c r="D38" s="36">
        <v>10000</v>
      </c>
      <c r="E38" s="36">
        <v>3844</v>
      </c>
      <c r="F38" s="35">
        <v>10000</v>
      </c>
      <c r="G38" s="19"/>
      <c r="H38" s="19"/>
      <c r="I38" s="19"/>
    </row>
    <row r="39" spans="1:9" x14ac:dyDescent="0.25">
      <c r="A39" s="14" t="s">
        <v>40</v>
      </c>
      <c r="B39" s="25">
        <v>1128</v>
      </c>
      <c r="C39" s="26">
        <v>92.5</v>
      </c>
      <c r="D39" s="26">
        <v>0</v>
      </c>
      <c r="E39" s="26">
        <v>200</v>
      </c>
      <c r="F39" s="26">
        <v>0</v>
      </c>
      <c r="G39" s="19"/>
      <c r="H39" s="19"/>
      <c r="I39" s="19"/>
    </row>
    <row r="40" spans="1:9" x14ac:dyDescent="0.25">
      <c r="A40" s="37" t="s">
        <v>41</v>
      </c>
      <c r="B40" s="25">
        <v>17579.759999999998</v>
      </c>
      <c r="C40" s="26">
        <v>17662.91</v>
      </c>
      <c r="D40" s="26">
        <v>19920</v>
      </c>
      <c r="E40" s="26">
        <v>17293</v>
      </c>
      <c r="F40" s="26">
        <v>19920</v>
      </c>
      <c r="G40" s="19"/>
      <c r="H40" s="19"/>
      <c r="I40" s="19"/>
    </row>
    <row r="41" spans="1:9" x14ac:dyDescent="0.25">
      <c r="A41" s="37" t="s">
        <v>42</v>
      </c>
      <c r="B41" s="25">
        <v>23676</v>
      </c>
      <c r="C41" s="26">
        <v>39433.56</v>
      </c>
      <c r="D41" s="26">
        <v>40000</v>
      </c>
      <c r="E41" s="26">
        <v>32993</v>
      </c>
      <c r="F41" s="26">
        <v>40000</v>
      </c>
      <c r="G41" s="19"/>
      <c r="H41" s="19"/>
      <c r="I41" s="19"/>
    </row>
    <row r="42" spans="1:9" x14ac:dyDescent="0.25">
      <c r="A42" s="14" t="s">
        <v>43</v>
      </c>
      <c r="B42" s="25">
        <v>0</v>
      </c>
      <c r="C42" s="26"/>
      <c r="D42" s="26"/>
      <c r="E42" s="26">
        <v>10052</v>
      </c>
      <c r="F42" s="26"/>
      <c r="G42" s="19"/>
      <c r="H42" s="19"/>
      <c r="I42" s="19"/>
    </row>
    <row r="43" spans="1:9" x14ac:dyDescent="0.25">
      <c r="A43" s="37" t="s">
        <v>44</v>
      </c>
      <c r="B43" s="25">
        <v>49299.14</v>
      </c>
      <c r="C43" s="26">
        <v>37202</v>
      </c>
      <c r="D43" s="26">
        <v>40000</v>
      </c>
      <c r="E43" s="26">
        <v>26037</v>
      </c>
      <c r="F43" s="26">
        <v>20000</v>
      </c>
      <c r="G43" s="19"/>
      <c r="H43" s="19"/>
      <c r="I43" s="19"/>
    </row>
    <row r="44" spans="1:9" x14ac:dyDescent="0.25">
      <c r="A44" s="37" t="s">
        <v>45</v>
      </c>
      <c r="B44" s="25"/>
      <c r="C44" s="26"/>
      <c r="D44" s="26"/>
      <c r="E44" s="26"/>
      <c r="F44" s="26">
        <v>40000</v>
      </c>
      <c r="G44" s="19"/>
      <c r="H44" s="19"/>
      <c r="I44" s="19"/>
    </row>
    <row r="45" spans="1:9" x14ac:dyDescent="0.25">
      <c r="A45" s="37" t="s">
        <v>46</v>
      </c>
      <c r="B45" s="25"/>
      <c r="C45" s="26"/>
      <c r="D45" s="26"/>
      <c r="E45" s="26"/>
      <c r="F45" s="26">
        <v>14500</v>
      </c>
      <c r="G45" s="19"/>
      <c r="H45" s="19"/>
      <c r="I45" s="19"/>
    </row>
    <row r="46" spans="1:9" x14ac:dyDescent="0.25">
      <c r="A46" s="37" t="s">
        <v>47</v>
      </c>
      <c r="B46" s="25"/>
      <c r="C46" s="26"/>
      <c r="D46" s="26"/>
      <c r="E46" s="26"/>
      <c r="F46" s="26">
        <v>2000</v>
      </c>
      <c r="G46" s="19"/>
      <c r="H46" s="19"/>
      <c r="I46" s="19"/>
    </row>
    <row r="47" spans="1:9" x14ac:dyDescent="0.25">
      <c r="A47" s="37" t="s">
        <v>48</v>
      </c>
      <c r="B47" s="25"/>
      <c r="C47" s="26"/>
      <c r="D47" s="26"/>
      <c r="E47" s="26"/>
      <c r="F47" s="26">
        <v>1000</v>
      </c>
      <c r="G47" s="19"/>
      <c r="H47" s="19"/>
      <c r="I47" s="19"/>
    </row>
    <row r="48" spans="1:9" x14ac:dyDescent="0.25">
      <c r="A48" s="37" t="s">
        <v>49</v>
      </c>
      <c r="B48" s="25"/>
      <c r="C48" s="26"/>
      <c r="D48" s="26"/>
      <c r="E48" s="26"/>
      <c r="F48" s="26">
        <v>500</v>
      </c>
      <c r="G48" s="19"/>
      <c r="H48" s="19"/>
      <c r="I48" s="19"/>
    </row>
    <row r="49" spans="1:9" x14ac:dyDescent="0.25">
      <c r="A49" s="37" t="s">
        <v>50</v>
      </c>
      <c r="B49" s="25">
        <v>2079.3200000000002</v>
      </c>
      <c r="C49" s="26">
        <v>1872.02</v>
      </c>
      <c r="D49" s="26">
        <v>2000</v>
      </c>
      <c r="E49" s="26">
        <v>1569</v>
      </c>
      <c r="F49" s="26">
        <v>1500</v>
      </c>
      <c r="G49" s="19"/>
      <c r="H49" s="19"/>
      <c r="I49" s="19"/>
    </row>
    <row r="50" spans="1:9" x14ac:dyDescent="0.25">
      <c r="A50" s="14" t="s">
        <v>51</v>
      </c>
      <c r="B50" s="25">
        <v>15728.2</v>
      </c>
      <c r="C50" s="26">
        <v>14867.9</v>
      </c>
      <c r="D50" s="26">
        <v>15000</v>
      </c>
      <c r="E50" s="26">
        <v>12779</v>
      </c>
      <c r="F50" s="26">
        <v>15000</v>
      </c>
      <c r="G50" s="19"/>
      <c r="H50" s="19"/>
      <c r="I50" s="19"/>
    </row>
    <row r="51" spans="1:9" x14ac:dyDescent="0.25">
      <c r="A51" s="14" t="s">
        <v>52</v>
      </c>
      <c r="B51" s="25"/>
      <c r="C51" s="26">
        <v>8953.23</v>
      </c>
      <c r="D51" s="26"/>
      <c r="E51" s="26">
        <v>3660</v>
      </c>
      <c r="F51" s="26"/>
      <c r="G51" s="19"/>
      <c r="H51" s="19"/>
      <c r="I51" s="19"/>
    </row>
    <row r="52" spans="1:9" x14ac:dyDescent="0.25">
      <c r="A52" s="14" t="s">
        <v>53</v>
      </c>
      <c r="B52" s="25"/>
      <c r="C52" s="26"/>
      <c r="D52" s="26">
        <v>5400</v>
      </c>
      <c r="E52" s="26">
        <v>2700</v>
      </c>
      <c r="F52" s="26"/>
      <c r="G52" s="19"/>
      <c r="H52" s="19"/>
      <c r="I52" s="19"/>
    </row>
    <row r="53" spans="1:9" x14ac:dyDescent="0.25">
      <c r="A53" s="14" t="s">
        <v>54</v>
      </c>
      <c r="B53" s="25">
        <v>1383</v>
      </c>
      <c r="C53" s="26">
        <v>817.91</v>
      </c>
      <c r="D53" s="26"/>
      <c r="E53" s="26">
        <v>178</v>
      </c>
      <c r="F53" s="26"/>
      <c r="G53" s="19"/>
      <c r="H53" s="19"/>
      <c r="I53" s="19"/>
    </row>
    <row r="54" spans="1:9" x14ac:dyDescent="0.25">
      <c r="A54" s="14" t="s">
        <v>55</v>
      </c>
      <c r="B54" s="15">
        <v>796.39</v>
      </c>
      <c r="C54" s="16">
        <v>732.72</v>
      </c>
      <c r="D54" s="16">
        <v>800</v>
      </c>
      <c r="E54" s="16">
        <v>651</v>
      </c>
      <c r="F54" s="16">
        <v>800</v>
      </c>
      <c r="G54" s="19"/>
      <c r="H54" s="19"/>
      <c r="I54" s="19"/>
    </row>
    <row r="55" spans="1:9" x14ac:dyDescent="0.25">
      <c r="A55" s="20" t="s">
        <v>56</v>
      </c>
      <c r="B55" s="21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  <c r="G55" s="19"/>
      <c r="H55" s="19"/>
      <c r="I55" s="19"/>
    </row>
    <row r="56" spans="1:9" x14ac:dyDescent="0.25">
      <c r="A56" s="14" t="s">
        <v>56</v>
      </c>
      <c r="B56" s="25">
        <v>34966.78</v>
      </c>
      <c r="C56" s="26">
        <v>49823.98</v>
      </c>
      <c r="D56" s="26">
        <v>50000</v>
      </c>
      <c r="E56" s="26">
        <v>76101</v>
      </c>
      <c r="F56" s="26">
        <v>50000</v>
      </c>
      <c r="G56" s="19"/>
      <c r="H56" s="19"/>
      <c r="I56" s="19"/>
    </row>
    <row r="57" spans="1:9" x14ac:dyDescent="0.25">
      <c r="A57" s="14" t="s">
        <v>57</v>
      </c>
      <c r="B57" s="25"/>
      <c r="C57" s="26"/>
      <c r="D57" s="26">
        <v>7000</v>
      </c>
      <c r="E57" s="26"/>
      <c r="F57" s="26">
        <v>7000</v>
      </c>
      <c r="G57" s="19"/>
      <c r="H57" s="19"/>
      <c r="I57" s="19"/>
    </row>
    <row r="58" spans="1:9" x14ac:dyDescent="0.25">
      <c r="A58" s="14" t="s">
        <v>58</v>
      </c>
      <c r="B58" s="25">
        <v>99.79</v>
      </c>
      <c r="C58" s="26">
        <v>110.39</v>
      </c>
      <c r="D58" s="26"/>
      <c r="E58" s="26">
        <v>1744</v>
      </c>
      <c r="F58" s="26">
        <v>100</v>
      </c>
      <c r="G58" s="19"/>
      <c r="H58" s="19"/>
      <c r="I58" s="19"/>
    </row>
    <row r="59" spans="1:9" x14ac:dyDescent="0.25">
      <c r="A59" s="14" t="s">
        <v>59</v>
      </c>
      <c r="B59" s="25">
        <v>48.97</v>
      </c>
      <c r="C59" s="26">
        <v>9213.81</v>
      </c>
      <c r="D59" s="26">
        <v>5000</v>
      </c>
      <c r="E59" s="26">
        <v>34105</v>
      </c>
      <c r="F59" s="26">
        <v>5000</v>
      </c>
      <c r="G59" s="19"/>
      <c r="H59" s="19"/>
      <c r="I59" s="19"/>
    </row>
    <row r="60" spans="1:9" x14ac:dyDescent="0.25">
      <c r="A60" s="14" t="s">
        <v>60</v>
      </c>
      <c r="B60" s="25">
        <v>10669.08</v>
      </c>
      <c r="C60" s="26">
        <v>5560.16</v>
      </c>
      <c r="D60" s="26"/>
      <c r="E60" s="26"/>
      <c r="F60" s="26"/>
      <c r="G60" s="19"/>
      <c r="H60" s="19"/>
      <c r="I60" s="19"/>
    </row>
    <row r="61" spans="1:9" x14ac:dyDescent="0.25">
      <c r="A61" s="14" t="s">
        <v>61</v>
      </c>
      <c r="B61" s="25">
        <v>7770.01</v>
      </c>
      <c r="C61" s="26">
        <v>12982.13</v>
      </c>
      <c r="D61" s="26">
        <v>11000</v>
      </c>
      <c r="E61" s="26">
        <v>9012</v>
      </c>
      <c r="F61" s="26">
        <v>11000</v>
      </c>
      <c r="G61" s="19"/>
      <c r="H61" s="19"/>
      <c r="I61" s="19"/>
    </row>
    <row r="62" spans="1:9" x14ac:dyDescent="0.25">
      <c r="A62" s="14" t="s">
        <v>62</v>
      </c>
      <c r="B62" s="25">
        <v>315.70999999999998</v>
      </c>
      <c r="C62" s="26">
        <v>458.6</v>
      </c>
      <c r="D62" s="26">
        <v>500</v>
      </c>
      <c r="E62" s="26">
        <v>351</v>
      </c>
      <c r="F62" s="26">
        <v>500</v>
      </c>
      <c r="G62" s="19"/>
      <c r="H62" s="19"/>
      <c r="I62" s="19"/>
    </row>
    <row r="63" spans="1:9" x14ac:dyDescent="0.25">
      <c r="A63" s="14" t="s">
        <v>63</v>
      </c>
      <c r="B63" s="25">
        <v>207878.28</v>
      </c>
      <c r="C63" s="26">
        <v>225688.06</v>
      </c>
      <c r="D63" s="26">
        <v>200578</v>
      </c>
      <c r="E63" s="26">
        <v>181824</v>
      </c>
      <c r="F63" s="26">
        <v>243590</v>
      </c>
      <c r="G63" s="19"/>
      <c r="H63" s="19"/>
      <c r="I63" s="19"/>
    </row>
    <row r="64" spans="1:9" x14ac:dyDescent="0.25">
      <c r="A64" s="14" t="s">
        <v>64</v>
      </c>
      <c r="B64" s="27">
        <v>1610</v>
      </c>
      <c r="C64" s="16">
        <v>1610</v>
      </c>
      <c r="D64" s="16">
        <v>1610</v>
      </c>
      <c r="E64" s="16"/>
      <c r="F64" s="16" t="s">
        <v>65</v>
      </c>
      <c r="G64" s="19"/>
      <c r="H64" s="19"/>
      <c r="I64" s="19"/>
    </row>
    <row r="65" spans="1:9" x14ac:dyDescent="0.25">
      <c r="A65" s="38" t="s">
        <v>66</v>
      </c>
      <c r="B65" s="21">
        <f>SUM(B66:B111)</f>
        <v>3256396.7200000007</v>
      </c>
      <c r="C65" s="39">
        <f>SUM(C66:C111)</f>
        <v>3031887.91</v>
      </c>
      <c r="D65" s="39">
        <f>SUM(D66:D111)</f>
        <v>3314507</v>
      </c>
      <c r="E65" s="13">
        <v>3124678</v>
      </c>
      <c r="F65" s="12">
        <f>SUM(F66:F111)</f>
        <v>3356665</v>
      </c>
      <c r="G65" s="19"/>
      <c r="H65" s="19"/>
      <c r="I65" s="19"/>
    </row>
    <row r="66" spans="1:9" x14ac:dyDescent="0.25">
      <c r="A66" s="14" t="s">
        <v>67</v>
      </c>
      <c r="B66" s="25">
        <v>3100</v>
      </c>
      <c r="C66" s="26"/>
      <c r="D66" s="25"/>
      <c r="E66" s="25"/>
      <c r="F66" s="32"/>
      <c r="G66" s="19"/>
      <c r="H66" s="19"/>
      <c r="I66" s="19"/>
    </row>
    <row r="67" spans="1:9" x14ac:dyDescent="0.25">
      <c r="A67" s="14" t="s">
        <v>68</v>
      </c>
      <c r="B67" s="25">
        <v>12700.87</v>
      </c>
      <c r="C67" s="26">
        <v>9297.18</v>
      </c>
      <c r="D67" s="25"/>
      <c r="E67" s="25">
        <v>15716</v>
      </c>
      <c r="F67" s="32">
        <v>17715</v>
      </c>
      <c r="G67" s="19"/>
      <c r="H67" s="19"/>
      <c r="I67" s="19"/>
    </row>
    <row r="68" spans="1:9" x14ac:dyDescent="0.25">
      <c r="A68" s="14" t="s">
        <v>69</v>
      </c>
      <c r="B68" s="25"/>
      <c r="C68" s="26">
        <v>35</v>
      </c>
      <c r="D68" s="25"/>
      <c r="E68" s="25">
        <v>213</v>
      </c>
      <c r="F68" s="32"/>
      <c r="G68" s="19"/>
      <c r="H68" s="19"/>
      <c r="I68" s="19"/>
    </row>
    <row r="69" spans="1:9" x14ac:dyDescent="0.25">
      <c r="A69" s="14" t="s">
        <v>70</v>
      </c>
      <c r="B69" s="25">
        <v>1100</v>
      </c>
      <c r="C69" s="26"/>
      <c r="D69" s="25"/>
      <c r="E69" s="25"/>
      <c r="F69" s="32"/>
      <c r="G69" s="19"/>
      <c r="H69" s="19"/>
      <c r="I69" s="19"/>
    </row>
    <row r="70" spans="1:9" x14ac:dyDescent="0.25">
      <c r="A70" s="14" t="s">
        <v>71</v>
      </c>
      <c r="B70" s="25">
        <v>5000</v>
      </c>
      <c r="C70" s="26"/>
      <c r="D70" s="25"/>
      <c r="E70" s="25"/>
      <c r="F70" s="32"/>
      <c r="G70" s="19"/>
      <c r="H70" s="19"/>
      <c r="I70" s="19"/>
    </row>
    <row r="71" spans="1:9" x14ac:dyDescent="0.25">
      <c r="A71" s="14" t="s">
        <v>72</v>
      </c>
      <c r="B71" s="25">
        <v>2410</v>
      </c>
      <c r="C71" s="26">
        <v>986</v>
      </c>
      <c r="D71" s="25"/>
      <c r="E71" s="25">
        <v>886</v>
      </c>
      <c r="F71" s="32"/>
      <c r="G71" s="19"/>
      <c r="H71" s="19"/>
      <c r="I71" s="19"/>
    </row>
    <row r="72" spans="1:9" x14ac:dyDescent="0.25">
      <c r="A72" s="14" t="s">
        <v>73</v>
      </c>
      <c r="B72" s="25"/>
      <c r="C72" s="26">
        <v>1000</v>
      </c>
      <c r="D72" s="25"/>
      <c r="E72" s="25"/>
      <c r="F72" s="32"/>
      <c r="G72" s="19"/>
      <c r="H72" s="19"/>
      <c r="I72" s="19"/>
    </row>
    <row r="73" spans="1:9" x14ac:dyDescent="0.25">
      <c r="A73" s="14" t="s">
        <v>74</v>
      </c>
      <c r="B73" s="25"/>
      <c r="C73" s="26"/>
      <c r="D73" s="25">
        <v>7875</v>
      </c>
      <c r="E73" s="25">
        <v>7875</v>
      </c>
      <c r="F73" s="32"/>
      <c r="G73" s="19"/>
      <c r="H73" s="19"/>
      <c r="I73" s="19"/>
    </row>
    <row r="74" spans="1:9" x14ac:dyDescent="0.25">
      <c r="A74" s="14" t="s">
        <v>75</v>
      </c>
      <c r="B74" s="25"/>
      <c r="C74" s="26">
        <v>11307.95</v>
      </c>
      <c r="D74" s="25"/>
      <c r="E74" s="25"/>
      <c r="F74" s="32"/>
      <c r="G74" s="19"/>
      <c r="H74" s="19"/>
      <c r="I74" s="19"/>
    </row>
    <row r="75" spans="1:9" x14ac:dyDescent="0.25">
      <c r="A75" s="14" t="s">
        <v>76</v>
      </c>
      <c r="B75" s="25"/>
      <c r="C75" s="26">
        <v>1900</v>
      </c>
      <c r="D75" s="25">
        <v>248090</v>
      </c>
      <c r="E75" s="25"/>
      <c r="F75" s="32">
        <v>136120</v>
      </c>
      <c r="G75" s="19"/>
      <c r="H75" s="19"/>
      <c r="I75" s="19"/>
    </row>
    <row r="76" spans="1:9" s="44" customFormat="1" x14ac:dyDescent="0.25">
      <c r="A76" s="40" t="s">
        <v>77</v>
      </c>
      <c r="B76" s="41"/>
      <c r="C76" s="23"/>
      <c r="D76" s="41"/>
      <c r="E76" s="41"/>
      <c r="F76" s="42">
        <v>177690</v>
      </c>
      <c r="G76" s="43"/>
      <c r="H76" s="43"/>
      <c r="I76" s="43"/>
    </row>
    <row r="77" spans="1:9" x14ac:dyDescent="0.25">
      <c r="A77" s="14" t="s">
        <v>78</v>
      </c>
      <c r="B77" s="25"/>
      <c r="C77" s="26">
        <v>200</v>
      </c>
      <c r="D77" s="25"/>
      <c r="E77" s="25">
        <v>40</v>
      </c>
      <c r="F77" s="32"/>
      <c r="G77" s="19"/>
      <c r="H77" s="19"/>
      <c r="I77" s="19"/>
    </row>
    <row r="78" spans="1:9" x14ac:dyDescent="0.25">
      <c r="A78" s="14" t="s">
        <v>79</v>
      </c>
      <c r="B78" s="25"/>
      <c r="C78" s="26">
        <v>10000</v>
      </c>
      <c r="D78" s="25">
        <v>10000</v>
      </c>
      <c r="E78" s="25"/>
      <c r="F78" s="32"/>
      <c r="G78" s="19"/>
      <c r="H78" s="19"/>
      <c r="I78" s="19"/>
    </row>
    <row r="79" spans="1:9" x14ac:dyDescent="0.25">
      <c r="A79" s="252" t="s">
        <v>390</v>
      </c>
      <c r="B79" s="25"/>
      <c r="C79" s="26"/>
      <c r="D79" s="25"/>
      <c r="E79" s="25">
        <v>2500</v>
      </c>
      <c r="F79" s="32"/>
      <c r="G79" s="19"/>
      <c r="H79" s="19"/>
      <c r="I79" s="19"/>
    </row>
    <row r="80" spans="1:9" x14ac:dyDescent="0.25">
      <c r="A80" s="14" t="s">
        <v>80</v>
      </c>
      <c r="B80" s="25"/>
      <c r="C80" s="26"/>
      <c r="D80" s="25"/>
      <c r="E80" s="25">
        <v>3619</v>
      </c>
      <c r="F80" s="32">
        <v>3000</v>
      </c>
      <c r="G80" s="19"/>
      <c r="H80" s="19"/>
      <c r="I80" s="19"/>
    </row>
    <row r="81" spans="1:9" x14ac:dyDescent="0.25">
      <c r="A81" s="14" t="s">
        <v>81</v>
      </c>
      <c r="B81" s="25"/>
      <c r="C81" s="26">
        <v>36247</v>
      </c>
      <c r="D81" s="25">
        <v>168060</v>
      </c>
      <c r="E81" s="25">
        <v>168060</v>
      </c>
      <c r="F81" s="26">
        <v>155440</v>
      </c>
      <c r="G81" s="19"/>
      <c r="H81" s="19"/>
      <c r="I81" s="19"/>
    </row>
    <row r="82" spans="1:9" x14ac:dyDescent="0.25">
      <c r="A82" s="14" t="s">
        <v>82</v>
      </c>
      <c r="B82" s="25">
        <v>356253</v>
      </c>
      <c r="C82" s="26">
        <v>6668</v>
      </c>
      <c r="D82" s="25"/>
      <c r="E82" s="25"/>
      <c r="F82" s="45"/>
      <c r="G82" s="19"/>
      <c r="H82" s="19"/>
      <c r="I82" s="19"/>
    </row>
    <row r="83" spans="1:9" x14ac:dyDescent="0.25">
      <c r="A83" s="14" t="s">
        <v>83</v>
      </c>
      <c r="B83" s="25">
        <v>13436.38</v>
      </c>
      <c r="C83" s="26">
        <v>12960.64</v>
      </c>
      <c r="D83" s="25">
        <v>12985</v>
      </c>
      <c r="E83" s="25">
        <v>12983</v>
      </c>
      <c r="F83" s="26">
        <v>13161</v>
      </c>
      <c r="G83" s="19"/>
      <c r="H83" s="19"/>
      <c r="I83" s="19"/>
    </row>
    <row r="84" spans="1:9" x14ac:dyDescent="0.25">
      <c r="A84" s="37" t="s">
        <v>84</v>
      </c>
      <c r="B84" s="25">
        <v>2558685</v>
      </c>
      <c r="C84" s="26">
        <v>2527802</v>
      </c>
      <c r="D84" s="25">
        <v>2579140</v>
      </c>
      <c r="E84" s="25">
        <v>2596710</v>
      </c>
      <c r="F84" s="26">
        <v>2563711</v>
      </c>
      <c r="G84" s="19"/>
      <c r="H84" s="19"/>
      <c r="I84" s="19"/>
    </row>
    <row r="85" spans="1:9" x14ac:dyDescent="0.25">
      <c r="A85" s="37" t="s">
        <v>85</v>
      </c>
      <c r="B85" s="25">
        <v>16643.39</v>
      </c>
      <c r="C85" s="26">
        <v>22041.919999999998</v>
      </c>
      <c r="D85" s="25">
        <v>21000</v>
      </c>
      <c r="E85" s="25">
        <v>21990</v>
      </c>
      <c r="F85" s="26">
        <v>21799</v>
      </c>
      <c r="G85" s="19"/>
      <c r="H85" s="19"/>
      <c r="I85" s="19"/>
    </row>
    <row r="86" spans="1:9" x14ac:dyDescent="0.25">
      <c r="A86" s="37" t="s">
        <v>86</v>
      </c>
      <c r="B86" s="25">
        <v>11180.47</v>
      </c>
      <c r="C86" s="26">
        <v>11542.52</v>
      </c>
      <c r="D86" s="25">
        <v>11535</v>
      </c>
      <c r="E86" s="25">
        <v>11535</v>
      </c>
      <c r="F86" s="26">
        <v>11398</v>
      </c>
      <c r="G86" s="19"/>
      <c r="H86" s="19"/>
      <c r="I86" s="19"/>
    </row>
    <row r="87" spans="1:9" x14ac:dyDescent="0.25">
      <c r="A87" s="37" t="s">
        <v>87</v>
      </c>
      <c r="B87" s="25">
        <v>1233.17</v>
      </c>
      <c r="C87" s="26">
        <v>1255.31</v>
      </c>
      <c r="D87" s="25">
        <v>1260</v>
      </c>
      <c r="E87" s="25">
        <v>1254</v>
      </c>
      <c r="F87" s="26">
        <v>1260</v>
      </c>
      <c r="G87" s="19"/>
      <c r="H87" s="19"/>
      <c r="I87" s="19"/>
    </row>
    <row r="88" spans="1:9" x14ac:dyDescent="0.25">
      <c r="A88" s="37" t="s">
        <v>88</v>
      </c>
      <c r="B88" s="25">
        <v>2312.79</v>
      </c>
      <c r="C88" s="26">
        <v>2229.56</v>
      </c>
      <c r="D88" s="25">
        <v>2110</v>
      </c>
      <c r="E88" s="25">
        <v>2109</v>
      </c>
      <c r="F88" s="26">
        <v>2110</v>
      </c>
      <c r="G88" s="19"/>
      <c r="H88" s="19"/>
      <c r="I88" s="19"/>
    </row>
    <row r="89" spans="1:9" x14ac:dyDescent="0.25">
      <c r="A89" s="37" t="s">
        <v>89</v>
      </c>
      <c r="B89" s="25">
        <v>7883.7</v>
      </c>
      <c r="C89" s="26">
        <v>7821.33</v>
      </c>
      <c r="D89" s="25">
        <v>7805</v>
      </c>
      <c r="E89" s="25">
        <v>7803</v>
      </c>
      <c r="F89" s="26">
        <v>7805</v>
      </c>
      <c r="G89" s="19"/>
      <c r="H89" s="19"/>
      <c r="I89" s="19"/>
    </row>
    <row r="90" spans="1:9" x14ac:dyDescent="0.25">
      <c r="A90" s="37" t="s">
        <v>90</v>
      </c>
      <c r="B90" s="25">
        <v>37342</v>
      </c>
      <c r="C90" s="26">
        <v>38135</v>
      </c>
      <c r="D90" s="25">
        <v>39100</v>
      </c>
      <c r="E90" s="25">
        <v>22017</v>
      </c>
      <c r="F90" s="26">
        <v>39100</v>
      </c>
      <c r="G90" s="19"/>
      <c r="H90" s="19"/>
      <c r="I90" s="19"/>
    </row>
    <row r="91" spans="1:9" x14ac:dyDescent="0.25">
      <c r="A91" s="37" t="s">
        <v>91</v>
      </c>
      <c r="B91" s="46">
        <v>132187.64000000001</v>
      </c>
      <c r="C91" s="26">
        <v>158161.88</v>
      </c>
      <c r="D91" s="25">
        <v>150547</v>
      </c>
      <c r="E91" s="25">
        <v>156103</v>
      </c>
      <c r="F91" s="26">
        <v>150056</v>
      </c>
      <c r="G91" s="19"/>
      <c r="H91" s="19"/>
      <c r="I91" s="19"/>
    </row>
    <row r="92" spans="1:9" x14ac:dyDescent="0.25">
      <c r="A92" s="47" t="s">
        <v>92</v>
      </c>
      <c r="B92" s="25">
        <v>9036.5300000000007</v>
      </c>
      <c r="C92" s="26">
        <v>8376.73</v>
      </c>
      <c r="D92" s="25">
        <v>10000</v>
      </c>
      <c r="E92" s="25">
        <v>4645</v>
      </c>
      <c r="F92" s="26">
        <v>10000</v>
      </c>
      <c r="G92" s="19"/>
      <c r="H92" s="19"/>
      <c r="I92" s="19"/>
    </row>
    <row r="93" spans="1:9" x14ac:dyDescent="0.25">
      <c r="A93" s="47" t="s">
        <v>93</v>
      </c>
      <c r="B93" s="25"/>
      <c r="C93" s="26">
        <v>288</v>
      </c>
      <c r="D93" s="25"/>
      <c r="E93" s="25">
        <v>598</v>
      </c>
      <c r="F93" s="26">
        <v>50</v>
      </c>
      <c r="G93" s="19"/>
      <c r="H93" s="19"/>
      <c r="I93" s="19"/>
    </row>
    <row r="94" spans="1:9" x14ac:dyDescent="0.25">
      <c r="A94" s="47" t="s">
        <v>94</v>
      </c>
      <c r="B94" s="25"/>
      <c r="C94" s="26"/>
      <c r="D94" s="25"/>
      <c r="E94" s="25"/>
      <c r="F94" s="26">
        <v>250</v>
      </c>
      <c r="G94" s="19"/>
      <c r="H94" s="19"/>
      <c r="I94" s="19"/>
    </row>
    <row r="95" spans="1:9" x14ac:dyDescent="0.25">
      <c r="A95" s="47" t="s">
        <v>95</v>
      </c>
      <c r="B95" s="25">
        <v>23900.27</v>
      </c>
      <c r="C95" s="26">
        <v>40280.629999999997</v>
      </c>
      <c r="D95" s="25">
        <v>35000</v>
      </c>
      <c r="E95" s="25">
        <v>38320</v>
      </c>
      <c r="F95" s="26">
        <v>35000</v>
      </c>
      <c r="G95" s="19"/>
      <c r="H95" s="19"/>
      <c r="I95" s="19"/>
    </row>
    <row r="96" spans="1:9" x14ac:dyDescent="0.25">
      <c r="A96" s="47" t="s">
        <v>96</v>
      </c>
      <c r="B96" s="25">
        <v>3292.56</v>
      </c>
      <c r="C96" s="26">
        <v>76749.22</v>
      </c>
      <c r="D96" s="25"/>
      <c r="E96" s="25">
        <v>2569</v>
      </c>
      <c r="F96" s="26"/>
      <c r="G96" s="19"/>
      <c r="H96" s="19"/>
      <c r="I96" s="19"/>
    </row>
    <row r="97" spans="1:9" x14ac:dyDescent="0.25">
      <c r="A97" s="47" t="s">
        <v>97</v>
      </c>
      <c r="B97" s="25">
        <v>13292</v>
      </c>
      <c r="C97" s="26"/>
      <c r="D97" s="25"/>
      <c r="E97" s="25"/>
      <c r="F97" s="26"/>
      <c r="G97" s="19"/>
      <c r="H97" s="19"/>
      <c r="I97" s="19"/>
    </row>
    <row r="98" spans="1:9" x14ac:dyDescent="0.25">
      <c r="A98" s="47" t="s">
        <v>98</v>
      </c>
      <c r="B98" s="25"/>
      <c r="C98" s="26"/>
      <c r="D98" s="25"/>
      <c r="E98" s="25">
        <v>238</v>
      </c>
      <c r="F98" s="26"/>
      <c r="G98" s="19"/>
      <c r="H98" s="19"/>
      <c r="I98" s="19"/>
    </row>
    <row r="99" spans="1:9" x14ac:dyDescent="0.25">
      <c r="A99" s="47" t="s">
        <v>99</v>
      </c>
      <c r="B99" s="25">
        <v>29311.43</v>
      </c>
      <c r="C99" s="26">
        <v>27202.04</v>
      </c>
      <c r="D99" s="25"/>
      <c r="E99" s="25">
        <v>15664</v>
      </c>
      <c r="F99" s="26"/>
      <c r="G99" s="19"/>
      <c r="H99" s="19"/>
      <c r="I99" s="19"/>
    </row>
    <row r="100" spans="1:9" x14ac:dyDescent="0.25">
      <c r="A100" s="47" t="s">
        <v>100</v>
      </c>
      <c r="B100" s="25">
        <v>9295.52</v>
      </c>
      <c r="C100" s="26">
        <v>10000</v>
      </c>
      <c r="D100" s="25">
        <v>9000</v>
      </c>
      <c r="E100" s="25">
        <v>11500</v>
      </c>
      <c r="F100" s="26">
        <v>11000</v>
      </c>
      <c r="G100" s="19"/>
      <c r="H100" s="19"/>
      <c r="I100" s="19"/>
    </row>
    <row r="101" spans="1:9" x14ac:dyDescent="0.25">
      <c r="A101" s="162" t="s">
        <v>387</v>
      </c>
      <c r="B101" s="25"/>
      <c r="C101" s="26"/>
      <c r="D101" s="25">
        <v>1000</v>
      </c>
      <c r="E101" s="25">
        <v>1000</v>
      </c>
      <c r="F101" s="26"/>
      <c r="G101" s="19"/>
      <c r="H101" s="19"/>
      <c r="I101" s="19"/>
    </row>
    <row r="102" spans="1:9" x14ac:dyDescent="0.25">
      <c r="A102" s="47" t="s">
        <v>101</v>
      </c>
      <c r="B102" s="25">
        <v>2000</v>
      </c>
      <c r="C102" s="26"/>
      <c r="D102" s="25"/>
      <c r="E102" s="25"/>
      <c r="F102" s="26"/>
      <c r="G102" s="19"/>
      <c r="H102" s="19"/>
      <c r="I102" s="19"/>
    </row>
    <row r="103" spans="1:9" x14ac:dyDescent="0.25">
      <c r="A103" s="47" t="s">
        <v>102</v>
      </c>
      <c r="B103" s="25"/>
      <c r="C103" s="26">
        <v>800</v>
      </c>
      <c r="D103" s="25"/>
      <c r="E103" s="25"/>
      <c r="F103" s="26"/>
      <c r="G103" s="19"/>
      <c r="H103" s="19"/>
      <c r="I103" s="19"/>
    </row>
    <row r="104" spans="1:9" x14ac:dyDescent="0.25">
      <c r="A104" s="47" t="s">
        <v>103</v>
      </c>
      <c r="B104" s="25"/>
      <c r="C104" s="26">
        <v>700</v>
      </c>
      <c r="D104" s="25"/>
      <c r="E104" s="25">
        <v>430</v>
      </c>
      <c r="F104" s="26"/>
      <c r="G104" s="19"/>
      <c r="H104" s="19"/>
      <c r="I104" s="19"/>
    </row>
    <row r="105" spans="1:9" x14ac:dyDescent="0.25">
      <c r="A105" s="47" t="s">
        <v>104</v>
      </c>
      <c r="B105" s="25">
        <v>3500</v>
      </c>
      <c r="C105" s="26">
        <v>2900</v>
      </c>
      <c r="D105" s="25"/>
      <c r="E105" s="25">
        <v>4500</v>
      </c>
      <c r="F105" s="26"/>
      <c r="G105" s="19"/>
      <c r="H105" s="19"/>
      <c r="I105" s="19"/>
    </row>
    <row r="106" spans="1:9" x14ac:dyDescent="0.25">
      <c r="A106" s="47" t="s">
        <v>105</v>
      </c>
      <c r="B106" s="25">
        <v>400</v>
      </c>
      <c r="C106" s="26"/>
      <c r="D106" s="25"/>
      <c r="E106" s="25">
        <v>800</v>
      </c>
      <c r="F106" s="26"/>
      <c r="G106" s="19"/>
      <c r="H106" s="19"/>
      <c r="I106" s="19"/>
    </row>
    <row r="107" spans="1:9" x14ac:dyDescent="0.25">
      <c r="A107" s="47" t="s">
        <v>106</v>
      </c>
      <c r="B107" s="25">
        <v>100</v>
      </c>
      <c r="C107" s="26"/>
      <c r="D107" s="25"/>
      <c r="E107" s="25"/>
      <c r="F107" s="26"/>
      <c r="G107" s="19"/>
      <c r="H107" s="19"/>
      <c r="I107" s="19"/>
    </row>
    <row r="108" spans="1:9" x14ac:dyDescent="0.25">
      <c r="A108" s="47" t="s">
        <v>107</v>
      </c>
      <c r="B108" s="25">
        <v>400</v>
      </c>
      <c r="C108" s="26"/>
      <c r="D108" s="25"/>
      <c r="E108" s="25"/>
      <c r="F108" s="26"/>
      <c r="G108" s="19"/>
      <c r="H108" s="19"/>
      <c r="I108" s="19"/>
    </row>
    <row r="109" spans="1:9" x14ac:dyDescent="0.25">
      <c r="A109" s="47" t="s">
        <v>108</v>
      </c>
      <c r="B109" s="25">
        <v>400</v>
      </c>
      <c r="C109" s="26"/>
      <c r="D109" s="25"/>
      <c r="E109" s="25"/>
      <c r="F109" s="26"/>
      <c r="G109" s="19"/>
      <c r="H109" s="19"/>
      <c r="I109" s="19"/>
    </row>
    <row r="110" spans="1:9" x14ac:dyDescent="0.25">
      <c r="A110" s="162" t="s">
        <v>391</v>
      </c>
      <c r="B110" s="25"/>
      <c r="C110" s="26"/>
      <c r="D110" s="25"/>
      <c r="E110" s="25">
        <v>13000</v>
      </c>
      <c r="F110" s="26"/>
      <c r="G110" s="19"/>
      <c r="H110" s="19"/>
      <c r="I110" s="19"/>
    </row>
    <row r="111" spans="1:9" ht="15.75" thickBot="1" x14ac:dyDescent="0.3">
      <c r="A111" s="48" t="s">
        <v>109</v>
      </c>
      <c r="B111" s="49"/>
      <c r="C111" s="50">
        <v>5000</v>
      </c>
      <c r="D111" s="49"/>
      <c r="E111" s="49"/>
      <c r="F111" s="50"/>
      <c r="G111" s="19"/>
      <c r="H111" s="19"/>
      <c r="I111" s="19"/>
    </row>
    <row r="112" spans="1:9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  <c r="G112" s="19"/>
      <c r="H112" s="19"/>
      <c r="I112" s="19"/>
    </row>
    <row r="113" spans="1:9" x14ac:dyDescent="0.25">
      <c r="A113" s="51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  <c r="G113" s="19"/>
      <c r="H113" s="19"/>
      <c r="I113" s="19"/>
    </row>
    <row r="114" spans="1:9" x14ac:dyDescent="0.25">
      <c r="A114" s="14" t="s">
        <v>112</v>
      </c>
      <c r="B114" s="25">
        <v>436897.41</v>
      </c>
      <c r="C114" s="26">
        <v>268273.05</v>
      </c>
      <c r="D114" s="26">
        <v>198038</v>
      </c>
      <c r="E114" s="26">
        <v>162074</v>
      </c>
      <c r="F114" s="26">
        <v>160000</v>
      </c>
      <c r="G114" s="19"/>
      <c r="H114" s="19"/>
      <c r="I114" s="19"/>
    </row>
    <row r="115" spans="1:9" x14ac:dyDescent="0.25">
      <c r="A115" s="37" t="s">
        <v>113</v>
      </c>
      <c r="B115" s="52">
        <v>9322.5400000000009</v>
      </c>
      <c r="C115" s="26">
        <v>24756.65</v>
      </c>
      <c r="D115" s="26">
        <v>39700</v>
      </c>
      <c r="E115" s="26">
        <v>39820</v>
      </c>
      <c r="F115" s="26">
        <v>30000</v>
      </c>
      <c r="G115" s="19"/>
      <c r="H115" s="19"/>
      <c r="I115" s="19"/>
    </row>
    <row r="116" spans="1:9" x14ac:dyDescent="0.25">
      <c r="A116" s="37" t="s">
        <v>114</v>
      </c>
      <c r="B116" s="52"/>
      <c r="C116" s="26"/>
      <c r="D116" s="26">
        <v>5000</v>
      </c>
      <c r="E116" s="26">
        <v>4644</v>
      </c>
      <c r="F116" s="26"/>
      <c r="G116" s="19"/>
      <c r="H116" s="19"/>
      <c r="I116" s="19"/>
    </row>
    <row r="117" spans="1:9" x14ac:dyDescent="0.25">
      <c r="A117" s="53" t="s">
        <v>115</v>
      </c>
      <c r="B117" s="54">
        <v>315624.86</v>
      </c>
      <c r="C117" s="16">
        <v>114048.13</v>
      </c>
      <c r="D117" s="16">
        <v>563492</v>
      </c>
      <c r="E117" s="16">
        <v>166805</v>
      </c>
      <c r="F117" s="17">
        <v>488900</v>
      </c>
      <c r="G117" s="161"/>
      <c r="H117" s="19"/>
      <c r="I117" s="19"/>
    </row>
    <row r="118" spans="1:9" x14ac:dyDescent="0.25">
      <c r="A118" s="55" t="s">
        <v>116</v>
      </c>
      <c r="B118" s="56">
        <f>SUM(B119:B128)</f>
        <v>0</v>
      </c>
      <c r="C118" s="56">
        <f>SUM(C119:C128)</f>
        <v>421554.89</v>
      </c>
      <c r="D118" s="56">
        <f>SUM(D119:D128)</f>
        <v>2834139</v>
      </c>
      <c r="E118" s="56">
        <v>362597</v>
      </c>
      <c r="F118" s="56">
        <f>SUM(F119:F128)</f>
        <v>3612801</v>
      </c>
      <c r="G118" s="19"/>
      <c r="H118" s="19"/>
      <c r="I118" s="19"/>
    </row>
    <row r="119" spans="1:9" x14ac:dyDescent="0.25">
      <c r="A119" s="14" t="s">
        <v>117</v>
      </c>
      <c r="B119" s="25"/>
      <c r="C119" s="26">
        <v>13200</v>
      </c>
      <c r="D119" s="25"/>
      <c r="E119" s="25"/>
      <c r="F119" s="26"/>
      <c r="G119" s="19"/>
      <c r="H119" s="19"/>
      <c r="I119" s="19"/>
    </row>
    <row r="120" spans="1:9" x14ac:dyDescent="0.25">
      <c r="A120" s="14" t="s">
        <v>118</v>
      </c>
      <c r="B120" s="25"/>
      <c r="C120" s="26">
        <v>218060.65</v>
      </c>
      <c r="D120" s="25"/>
      <c r="E120" s="25"/>
      <c r="F120" s="26"/>
      <c r="G120" s="19"/>
      <c r="H120" s="19"/>
      <c r="I120" s="19"/>
    </row>
    <row r="121" spans="1:9" x14ac:dyDescent="0.25">
      <c r="A121" s="14" t="s">
        <v>119</v>
      </c>
      <c r="B121" s="25"/>
      <c r="C121" s="26"/>
      <c r="D121" s="25">
        <v>9000</v>
      </c>
      <c r="E121" s="25">
        <v>9000</v>
      </c>
      <c r="F121" s="26"/>
      <c r="G121" s="19"/>
      <c r="H121" s="19"/>
      <c r="I121" s="19"/>
    </row>
    <row r="122" spans="1:9" x14ac:dyDescent="0.25">
      <c r="A122" s="14" t="s">
        <v>120</v>
      </c>
      <c r="B122" s="25"/>
      <c r="C122" s="26"/>
      <c r="D122" s="26">
        <v>30000</v>
      </c>
      <c r="E122" s="26">
        <v>27000</v>
      </c>
      <c r="F122" s="26"/>
      <c r="G122" s="19"/>
      <c r="H122" s="19"/>
      <c r="I122" s="19"/>
    </row>
    <row r="123" spans="1:9" x14ac:dyDescent="0.25">
      <c r="A123" s="14" t="s">
        <v>121</v>
      </c>
      <c r="B123" s="25"/>
      <c r="C123" s="26"/>
      <c r="D123" s="52">
        <v>19950</v>
      </c>
      <c r="E123" s="52">
        <v>19924</v>
      </c>
      <c r="F123" s="26"/>
      <c r="G123" s="19"/>
      <c r="H123" s="19"/>
      <c r="I123" s="19"/>
    </row>
    <row r="124" spans="1:9" x14ac:dyDescent="0.25">
      <c r="A124" s="14" t="s">
        <v>122</v>
      </c>
      <c r="B124" s="25"/>
      <c r="C124" s="26"/>
      <c r="D124" s="26">
        <v>306673</v>
      </c>
      <c r="E124" s="26">
        <v>306673</v>
      </c>
      <c r="F124" s="26"/>
      <c r="G124" s="19"/>
      <c r="H124" s="19"/>
      <c r="I124" s="19"/>
    </row>
    <row r="125" spans="1:9" x14ac:dyDescent="0.25">
      <c r="A125" s="14" t="s">
        <v>123</v>
      </c>
      <c r="B125" s="25"/>
      <c r="C125" s="26"/>
      <c r="D125" s="26">
        <v>394135</v>
      </c>
      <c r="E125" s="26"/>
      <c r="F125" s="34">
        <v>771232</v>
      </c>
      <c r="G125" s="19"/>
      <c r="H125" s="19"/>
      <c r="I125" s="19"/>
    </row>
    <row r="126" spans="1:9" x14ac:dyDescent="0.25">
      <c r="A126" s="14" t="s">
        <v>124</v>
      </c>
      <c r="B126" s="25"/>
      <c r="C126" s="23">
        <v>190294.24</v>
      </c>
      <c r="D126" s="26">
        <v>1048711</v>
      </c>
      <c r="E126" s="26"/>
      <c r="F126" s="34">
        <v>935777</v>
      </c>
      <c r="G126" s="161"/>
      <c r="H126" s="19"/>
      <c r="I126" s="19"/>
    </row>
    <row r="127" spans="1:9" x14ac:dyDescent="0.25">
      <c r="A127" s="14" t="s">
        <v>125</v>
      </c>
      <c r="B127" s="25"/>
      <c r="C127" s="23"/>
      <c r="D127" s="26"/>
      <c r="E127" s="26"/>
      <c r="F127" s="34">
        <v>59593</v>
      </c>
      <c r="G127" s="18"/>
      <c r="H127" s="19"/>
      <c r="I127" s="19"/>
    </row>
    <row r="128" spans="1:9" ht="15.75" thickBot="1" x14ac:dyDescent="0.3">
      <c r="A128" s="14" t="s">
        <v>126</v>
      </c>
      <c r="B128" s="49"/>
      <c r="C128" s="57"/>
      <c r="D128" s="26">
        <v>1025670</v>
      </c>
      <c r="E128" s="26"/>
      <c r="F128" s="34">
        <v>1846199</v>
      </c>
      <c r="G128" s="19"/>
      <c r="H128" s="19"/>
      <c r="I128" s="19"/>
    </row>
    <row r="129" spans="1:9" ht="16.5" thickBot="1" x14ac:dyDescent="0.3">
      <c r="A129" s="58" t="s">
        <v>127</v>
      </c>
      <c r="B129" s="59">
        <f>SUM(B130:B131)</f>
        <v>1094060.6099999999</v>
      </c>
      <c r="C129" s="59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  <c r="G129" s="19"/>
      <c r="H129" s="19"/>
      <c r="I129" s="19"/>
    </row>
    <row r="130" spans="1:9" x14ac:dyDescent="0.25">
      <c r="A130" s="14" t="s">
        <v>128</v>
      </c>
      <c r="B130" s="36">
        <v>277663</v>
      </c>
      <c r="C130" s="26">
        <v>97009.26</v>
      </c>
      <c r="D130" s="26">
        <v>144727</v>
      </c>
      <c r="E130" s="26">
        <v>144727</v>
      </c>
      <c r="F130" s="34">
        <v>76000</v>
      </c>
      <c r="G130" s="161"/>
      <c r="H130" s="19"/>
      <c r="I130" s="19"/>
    </row>
    <row r="131" spans="1:9" ht="15.75" thickBot="1" x14ac:dyDescent="0.3">
      <c r="A131" s="14" t="s">
        <v>129</v>
      </c>
      <c r="B131" s="50">
        <v>816397.61</v>
      </c>
      <c r="C131" s="60">
        <v>256389.15</v>
      </c>
      <c r="D131" s="50">
        <v>430000</v>
      </c>
      <c r="E131" s="50">
        <v>430000</v>
      </c>
      <c r="F131" s="50">
        <v>400000</v>
      </c>
      <c r="G131" s="19"/>
      <c r="H131" s="19"/>
      <c r="I131" s="19"/>
    </row>
    <row r="132" spans="1:9" ht="16.5" thickBot="1" x14ac:dyDescent="0.3">
      <c r="A132" s="61" t="s">
        <v>130</v>
      </c>
      <c r="B132" s="62">
        <f>B112+B3+B129</f>
        <v>12467140.450000001</v>
      </c>
      <c r="C132" s="63">
        <f>C129+C112+C3</f>
        <v>12098829.43</v>
      </c>
      <c r="D132" s="63">
        <f>D3+D112+D129</f>
        <v>15903556</v>
      </c>
      <c r="E132" s="63">
        <v>12503222</v>
      </c>
      <c r="F132" s="63">
        <f>F3+F112+F129</f>
        <v>16458438</v>
      </c>
      <c r="G132" s="19"/>
      <c r="H132" s="19"/>
      <c r="I132" s="19"/>
    </row>
    <row r="133" spans="1:9" x14ac:dyDescent="0.25">
      <c r="A133" s="64"/>
      <c r="B133" s="44"/>
      <c r="C133" s="44"/>
      <c r="D133" s="65"/>
      <c r="E133" s="65"/>
      <c r="G133" s="19"/>
      <c r="H133" s="19"/>
      <c r="I133" s="19"/>
    </row>
    <row r="134" spans="1:9" x14ac:dyDescent="0.25">
      <c r="A134" s="66"/>
      <c r="B134" s="66"/>
      <c r="C134" s="66"/>
      <c r="D134" s="65"/>
      <c r="E134" s="65"/>
      <c r="G134" s="19"/>
      <c r="H134" s="19"/>
      <c r="I134" s="19"/>
    </row>
    <row r="135" spans="1:9" x14ac:dyDescent="0.25">
      <c r="A135" s="67"/>
      <c r="B135" s="44"/>
      <c r="C135" s="44"/>
      <c r="D135" s="65"/>
      <c r="E135" s="65"/>
    </row>
    <row r="136" spans="1:9" x14ac:dyDescent="0.25">
      <c r="B136" s="44"/>
      <c r="C136" s="44"/>
      <c r="D136" s="65"/>
      <c r="E136" s="65"/>
    </row>
    <row r="137" spans="1:9" x14ac:dyDescent="0.25">
      <c r="B137" s="44"/>
      <c r="C137" s="44"/>
      <c r="D137" s="65"/>
      <c r="E137" s="65"/>
    </row>
    <row r="138" spans="1:9" x14ac:dyDescent="0.25">
      <c r="B138" s="44"/>
      <c r="C138" s="44"/>
      <c r="D138" s="65"/>
      <c r="E138" s="65"/>
    </row>
    <row r="139" spans="1:9" x14ac:dyDescent="0.25">
      <c r="B139" s="44"/>
      <c r="C139" s="44"/>
      <c r="D139" s="65"/>
      <c r="E139" s="65"/>
    </row>
    <row r="140" spans="1:9" x14ac:dyDescent="0.25">
      <c r="B140" s="44"/>
      <c r="C140" s="44"/>
      <c r="D140" s="65"/>
      <c r="E140" s="65"/>
    </row>
    <row r="141" spans="1:9" x14ac:dyDescent="0.25">
      <c r="B141" s="44"/>
      <c r="C141" s="44"/>
      <c r="D141" s="65"/>
      <c r="E141" s="65"/>
    </row>
    <row r="142" spans="1:9" x14ac:dyDescent="0.25">
      <c r="B142" s="44"/>
      <c r="C142" s="44"/>
      <c r="D142" s="65"/>
      <c r="E142" s="65"/>
    </row>
    <row r="143" spans="1:9" x14ac:dyDescent="0.25">
      <c r="B143" s="44"/>
      <c r="C143" s="44"/>
      <c r="D143" s="65"/>
      <c r="E143" s="65"/>
    </row>
    <row r="144" spans="1:9" x14ac:dyDescent="0.25">
      <c r="B144" s="44"/>
      <c r="C144" s="44"/>
      <c r="D144" s="65"/>
      <c r="E144" s="65"/>
    </row>
    <row r="145" spans="2:5" x14ac:dyDescent="0.25">
      <c r="B145" s="44"/>
      <c r="C145" s="44"/>
      <c r="D145" s="65"/>
      <c r="E145" s="65"/>
    </row>
    <row r="146" spans="2:5" x14ac:dyDescent="0.25">
      <c r="B146" s="44"/>
      <c r="C146" s="44"/>
      <c r="D146" s="65"/>
      <c r="E146" s="65"/>
    </row>
    <row r="147" spans="2:5" x14ac:dyDescent="0.25">
      <c r="B147" s="44"/>
      <c r="C147" s="44"/>
      <c r="D147" s="65"/>
      <c r="E147" s="65"/>
    </row>
    <row r="148" spans="2:5" x14ac:dyDescent="0.25">
      <c r="B148" s="44"/>
      <c r="C148" s="44"/>
      <c r="D148" s="65"/>
      <c r="E148" s="65"/>
    </row>
    <row r="149" spans="2:5" x14ac:dyDescent="0.25">
      <c r="B149" s="44"/>
      <c r="C149" s="44"/>
      <c r="D149" s="65"/>
      <c r="E149" s="65"/>
    </row>
    <row r="150" spans="2:5" x14ac:dyDescent="0.25">
      <c r="B150" s="44"/>
      <c r="C150" s="44"/>
      <c r="D150" s="65"/>
      <c r="E150" s="65"/>
    </row>
    <row r="151" spans="2:5" x14ac:dyDescent="0.25">
      <c r="B151" s="44"/>
      <c r="C151" s="44"/>
      <c r="D151" s="65"/>
      <c r="E151" s="65"/>
    </row>
    <row r="152" spans="2:5" x14ac:dyDescent="0.25">
      <c r="B152" s="44"/>
      <c r="C152" s="44"/>
      <c r="D152" s="65"/>
      <c r="E152" s="65"/>
    </row>
    <row r="153" spans="2:5" x14ac:dyDescent="0.25">
      <c r="B153" s="44"/>
      <c r="C153" s="44"/>
      <c r="D153" s="65"/>
      <c r="E153" s="65"/>
    </row>
    <row r="154" spans="2:5" x14ac:dyDescent="0.25">
      <c r="B154" s="44"/>
      <c r="C154" s="44"/>
      <c r="D154" s="65"/>
      <c r="E154" s="65"/>
    </row>
    <row r="155" spans="2:5" x14ac:dyDescent="0.25">
      <c r="B155" s="44"/>
      <c r="C155" s="44"/>
      <c r="D155" s="65"/>
      <c r="E155" s="65"/>
    </row>
    <row r="156" spans="2:5" x14ac:dyDescent="0.25">
      <c r="B156" s="44"/>
      <c r="C156" s="44"/>
      <c r="D156" s="65"/>
      <c r="E156" s="65"/>
    </row>
    <row r="157" spans="2:5" x14ac:dyDescent="0.25">
      <c r="B157" s="44"/>
      <c r="C157" s="44"/>
      <c r="D157" s="65"/>
      <c r="E157" s="65"/>
    </row>
    <row r="158" spans="2:5" x14ac:dyDescent="0.25">
      <c r="B158" s="44"/>
      <c r="C158" s="44"/>
      <c r="D158" s="65"/>
      <c r="E158" s="65"/>
    </row>
    <row r="159" spans="2:5" x14ac:dyDescent="0.25">
      <c r="B159" s="44"/>
      <c r="C159" s="44"/>
      <c r="D159" s="65"/>
      <c r="E159" s="65"/>
    </row>
    <row r="160" spans="2:5" x14ac:dyDescent="0.25">
      <c r="B160" s="44"/>
      <c r="C160" s="44"/>
      <c r="D160" s="65"/>
      <c r="E160" s="65"/>
    </row>
    <row r="161" spans="2:5" x14ac:dyDescent="0.25">
      <c r="B161" s="44"/>
      <c r="C161" s="44"/>
      <c r="D161" s="65"/>
      <c r="E161" s="65"/>
    </row>
    <row r="162" spans="2:5" x14ac:dyDescent="0.25">
      <c r="B162" s="44"/>
      <c r="C162" s="44"/>
      <c r="D162" s="65"/>
      <c r="E162" s="65"/>
    </row>
    <row r="163" spans="2:5" x14ac:dyDescent="0.25">
      <c r="B163" s="44"/>
      <c r="C163" s="44"/>
      <c r="D163" s="65"/>
      <c r="E163" s="65"/>
    </row>
    <row r="164" spans="2:5" x14ac:dyDescent="0.25">
      <c r="B164" s="44"/>
      <c r="C164" s="44"/>
      <c r="D164" s="65"/>
      <c r="E164" s="65"/>
    </row>
    <row r="165" spans="2:5" x14ac:dyDescent="0.25">
      <c r="B165" s="44"/>
      <c r="C165" s="44"/>
      <c r="D165" s="65"/>
      <c r="E165" s="65"/>
    </row>
    <row r="166" spans="2:5" x14ac:dyDescent="0.25">
      <c r="B166" s="44"/>
      <c r="C166" s="44"/>
      <c r="D166" s="65"/>
      <c r="E166" s="65"/>
    </row>
    <row r="167" spans="2:5" x14ac:dyDescent="0.25">
      <c r="B167" s="44"/>
      <c r="C167" s="44"/>
      <c r="D167" s="65"/>
      <c r="E167" s="65"/>
    </row>
    <row r="168" spans="2:5" x14ac:dyDescent="0.25">
      <c r="B168" s="44"/>
      <c r="C168" s="44"/>
      <c r="D168" s="65"/>
      <c r="E168" s="65"/>
    </row>
    <row r="169" spans="2:5" x14ac:dyDescent="0.25">
      <c r="B169" s="44"/>
      <c r="C169" s="44"/>
      <c r="D169" s="65"/>
      <c r="E169" s="65"/>
    </row>
    <row r="170" spans="2:5" x14ac:dyDescent="0.25">
      <c r="B170" s="44"/>
      <c r="C170" s="44"/>
      <c r="D170" s="65"/>
      <c r="E170" s="65"/>
    </row>
    <row r="171" spans="2:5" x14ac:dyDescent="0.25">
      <c r="B171" s="44"/>
      <c r="C171" s="44"/>
      <c r="D171" s="65"/>
      <c r="E171" s="65"/>
    </row>
    <row r="172" spans="2:5" x14ac:dyDescent="0.25">
      <c r="B172" s="44"/>
      <c r="C172" s="44"/>
      <c r="D172" s="65"/>
      <c r="E172" s="65"/>
    </row>
    <row r="173" spans="2:5" x14ac:dyDescent="0.25">
      <c r="B173" s="44"/>
      <c r="C173" s="44"/>
      <c r="D173" s="65"/>
      <c r="E173" s="65"/>
    </row>
    <row r="174" spans="2:5" x14ac:dyDescent="0.25">
      <c r="B174" s="44"/>
      <c r="C174" s="44"/>
      <c r="D174" s="65"/>
      <c r="E174" s="65"/>
    </row>
    <row r="175" spans="2:5" x14ac:dyDescent="0.25">
      <c r="B175" s="44"/>
      <c r="C175" s="44"/>
      <c r="D175" s="65"/>
      <c r="E175" s="65"/>
    </row>
    <row r="176" spans="2:5" x14ac:dyDescent="0.25">
      <c r="B176" s="44"/>
      <c r="C176" s="44"/>
      <c r="D176" s="65"/>
      <c r="E176" s="65"/>
    </row>
    <row r="177" spans="2:5" x14ac:dyDescent="0.25">
      <c r="B177" s="44"/>
      <c r="C177" s="44"/>
      <c r="D177" s="65"/>
      <c r="E177" s="65"/>
    </row>
    <row r="178" spans="2:5" x14ac:dyDescent="0.25">
      <c r="B178" s="44"/>
      <c r="C178" s="44"/>
      <c r="D178" s="65"/>
      <c r="E178" s="65"/>
    </row>
    <row r="179" spans="2:5" x14ac:dyDescent="0.25">
      <c r="B179" s="44"/>
      <c r="C179" s="44"/>
      <c r="D179" s="65"/>
      <c r="E179" s="65"/>
    </row>
    <row r="180" spans="2:5" x14ac:dyDescent="0.25">
      <c r="B180" s="44"/>
      <c r="C180" s="44"/>
      <c r="D180" s="65"/>
      <c r="E180" s="65"/>
    </row>
    <row r="181" spans="2:5" x14ac:dyDescent="0.25">
      <c r="B181" s="44"/>
      <c r="C181" s="44"/>
      <c r="D181" s="65"/>
      <c r="E181" s="65"/>
    </row>
    <row r="182" spans="2:5" x14ac:dyDescent="0.25">
      <c r="B182" s="44"/>
      <c r="C182" s="44"/>
      <c r="D182" s="65"/>
      <c r="E182" s="65"/>
    </row>
    <row r="183" spans="2:5" x14ac:dyDescent="0.25">
      <c r="B183" s="44"/>
      <c r="C183" s="44"/>
      <c r="D183" s="65"/>
      <c r="E183" s="65"/>
    </row>
    <row r="184" spans="2:5" x14ac:dyDescent="0.25">
      <c r="B184" s="44"/>
      <c r="C184" s="44"/>
      <c r="D184" s="65"/>
      <c r="E184" s="65"/>
    </row>
    <row r="185" spans="2:5" x14ac:dyDescent="0.25">
      <c r="B185" s="44"/>
      <c r="C185" s="44"/>
      <c r="D185" s="65"/>
      <c r="E185" s="65"/>
    </row>
    <row r="186" spans="2:5" x14ac:dyDescent="0.25">
      <c r="B186" s="44"/>
      <c r="C186" s="44"/>
      <c r="D186" s="65"/>
      <c r="E186" s="65"/>
    </row>
    <row r="187" spans="2:5" x14ac:dyDescent="0.25">
      <c r="B187" s="44"/>
      <c r="C187" s="44"/>
      <c r="D187" s="65"/>
      <c r="E187" s="65"/>
    </row>
    <row r="188" spans="2:5" x14ac:dyDescent="0.25">
      <c r="B188" s="44"/>
      <c r="C188" s="44"/>
      <c r="D188" s="65"/>
      <c r="E188" s="65"/>
    </row>
    <row r="189" spans="2:5" x14ac:dyDescent="0.25">
      <c r="B189" s="44"/>
      <c r="C189" s="44"/>
      <c r="D189" s="65"/>
      <c r="E189" s="65"/>
    </row>
    <row r="190" spans="2:5" x14ac:dyDescent="0.25">
      <c r="B190" s="44"/>
      <c r="C190" s="44"/>
      <c r="D190" s="65"/>
      <c r="E190" s="65"/>
    </row>
    <row r="191" spans="2:5" x14ac:dyDescent="0.25">
      <c r="B191" s="44"/>
      <c r="C191" s="44"/>
      <c r="D191" s="65"/>
      <c r="E191" s="65"/>
    </row>
    <row r="192" spans="2:5" x14ac:dyDescent="0.25">
      <c r="B192" s="44"/>
      <c r="C192" s="44"/>
      <c r="D192" s="65"/>
      <c r="E192" s="65"/>
    </row>
    <row r="193" spans="2:5" x14ac:dyDescent="0.25">
      <c r="B193" s="44"/>
      <c r="C193" s="44"/>
      <c r="D193" s="65"/>
      <c r="E193" s="65"/>
    </row>
    <row r="194" spans="2:5" x14ac:dyDescent="0.25">
      <c r="B194" s="44"/>
      <c r="C194" s="44"/>
      <c r="D194" s="65"/>
      <c r="E194" s="65"/>
    </row>
    <row r="195" spans="2:5" x14ac:dyDescent="0.25">
      <c r="B195" s="44"/>
      <c r="C195" s="44"/>
      <c r="D195" s="65"/>
      <c r="E195" s="65"/>
    </row>
    <row r="196" spans="2:5" x14ac:dyDescent="0.25">
      <c r="B196" s="44"/>
      <c r="C196" s="44"/>
      <c r="D196" s="65"/>
      <c r="E196" s="65"/>
    </row>
    <row r="197" spans="2:5" x14ac:dyDescent="0.25">
      <c r="B197" s="44"/>
      <c r="C197" s="44"/>
      <c r="D197" s="65"/>
      <c r="E197" s="65"/>
    </row>
    <row r="198" spans="2:5" x14ac:dyDescent="0.25">
      <c r="B198" s="44"/>
      <c r="C198" s="44"/>
      <c r="D198" s="65"/>
      <c r="E198" s="65"/>
    </row>
    <row r="199" spans="2:5" x14ac:dyDescent="0.25">
      <c r="B199" s="44"/>
      <c r="C199" s="44"/>
      <c r="D199" s="65"/>
      <c r="E199" s="65"/>
    </row>
    <row r="200" spans="2:5" x14ac:dyDescent="0.25">
      <c r="B200" s="44"/>
      <c r="C200" s="44"/>
      <c r="D200" s="65"/>
      <c r="E200" s="65"/>
    </row>
    <row r="201" spans="2:5" x14ac:dyDescent="0.25">
      <c r="B201" s="44"/>
      <c r="C201" s="44"/>
      <c r="D201" s="65"/>
      <c r="E201" s="65"/>
    </row>
    <row r="202" spans="2:5" x14ac:dyDescent="0.25">
      <c r="B202" s="44"/>
      <c r="C202" s="44"/>
      <c r="D202" s="65"/>
      <c r="E202" s="65"/>
    </row>
    <row r="203" spans="2:5" x14ac:dyDescent="0.25">
      <c r="B203" s="44"/>
      <c r="C203" s="44"/>
      <c r="D203" s="65"/>
      <c r="E203" s="65"/>
    </row>
    <row r="204" spans="2:5" x14ac:dyDescent="0.25">
      <c r="B204" s="44"/>
      <c r="C204" s="44"/>
      <c r="D204" s="65"/>
      <c r="E204" s="65"/>
    </row>
    <row r="205" spans="2:5" x14ac:dyDescent="0.25">
      <c r="B205" s="44"/>
      <c r="C205" s="44"/>
      <c r="D205" s="65"/>
      <c r="E205" s="65"/>
    </row>
    <row r="206" spans="2:5" x14ac:dyDescent="0.25">
      <c r="B206" s="44"/>
      <c r="C206" s="44"/>
      <c r="D206" s="65"/>
      <c r="E206" s="65"/>
    </row>
    <row r="207" spans="2:5" x14ac:dyDescent="0.25">
      <c r="B207" s="44"/>
      <c r="C207" s="44"/>
      <c r="D207" s="65"/>
      <c r="E207" s="65"/>
    </row>
    <row r="208" spans="2:5" x14ac:dyDescent="0.25">
      <c r="B208" s="44"/>
      <c r="C208" s="44"/>
      <c r="D208" s="65"/>
      <c r="E208" s="65"/>
    </row>
    <row r="209" spans="2:5" x14ac:dyDescent="0.25">
      <c r="B209" s="44"/>
      <c r="C209" s="44"/>
      <c r="D209" s="65"/>
      <c r="E209" s="65"/>
    </row>
    <row r="210" spans="2:5" x14ac:dyDescent="0.25">
      <c r="B210" s="44"/>
      <c r="C210" s="44"/>
      <c r="D210" s="65"/>
      <c r="E210" s="65"/>
    </row>
    <row r="211" spans="2:5" x14ac:dyDescent="0.25">
      <c r="B211" s="44"/>
      <c r="C211" s="44"/>
      <c r="D211" s="65"/>
      <c r="E211" s="65"/>
    </row>
    <row r="212" spans="2:5" x14ac:dyDescent="0.25">
      <c r="B212" s="44"/>
      <c r="C212" s="44"/>
      <c r="D212" s="65"/>
      <c r="E212" s="65"/>
    </row>
    <row r="213" spans="2:5" x14ac:dyDescent="0.25">
      <c r="B213" s="44"/>
      <c r="C213" s="44"/>
      <c r="D213" s="65"/>
      <c r="E213" s="65"/>
    </row>
    <row r="214" spans="2:5" x14ac:dyDescent="0.25">
      <c r="B214" s="44"/>
      <c r="C214" s="44"/>
      <c r="D214" s="65"/>
      <c r="E214" s="65"/>
    </row>
    <row r="215" spans="2:5" x14ac:dyDescent="0.25">
      <c r="B215" s="44"/>
      <c r="C215" s="44"/>
      <c r="D215" s="65"/>
      <c r="E215" s="65"/>
    </row>
    <row r="216" spans="2:5" x14ac:dyDescent="0.25">
      <c r="B216" s="44"/>
      <c r="C216" s="44"/>
      <c r="D216" s="65"/>
      <c r="E216" s="65"/>
    </row>
    <row r="217" spans="2:5" x14ac:dyDescent="0.25">
      <c r="B217" s="44"/>
      <c r="C217" s="44"/>
      <c r="D217" s="65"/>
      <c r="E217" s="65"/>
    </row>
    <row r="218" spans="2:5" x14ac:dyDescent="0.25">
      <c r="B218" s="44"/>
      <c r="C218" s="44"/>
      <c r="D218" s="65"/>
      <c r="E218" s="65"/>
    </row>
    <row r="219" spans="2:5" x14ac:dyDescent="0.25">
      <c r="B219" s="44"/>
      <c r="C219" s="44"/>
      <c r="D219" s="65"/>
      <c r="E219" s="65"/>
    </row>
    <row r="220" spans="2:5" x14ac:dyDescent="0.25">
      <c r="B220" s="44"/>
      <c r="C220" s="44"/>
      <c r="D220" s="65"/>
      <c r="E220" s="65"/>
    </row>
    <row r="221" spans="2:5" x14ac:dyDescent="0.25">
      <c r="B221" s="44"/>
      <c r="C221" s="44"/>
      <c r="D221" s="65"/>
      <c r="E221" s="65"/>
    </row>
    <row r="222" spans="2:5" x14ac:dyDescent="0.25">
      <c r="B222" s="44"/>
      <c r="C222" s="44"/>
      <c r="D222" s="65"/>
      <c r="E222" s="65"/>
    </row>
    <row r="223" spans="2:5" x14ac:dyDescent="0.25">
      <c r="B223" s="44"/>
      <c r="C223" s="44"/>
      <c r="D223" s="65"/>
      <c r="E223" s="65"/>
    </row>
    <row r="224" spans="2:5" x14ac:dyDescent="0.25">
      <c r="B224" s="44"/>
      <c r="C224" s="44"/>
      <c r="D224" s="65"/>
      <c r="E224" s="65"/>
    </row>
    <row r="225" spans="2:5" x14ac:dyDescent="0.25">
      <c r="B225" s="44"/>
      <c r="C225" s="44"/>
      <c r="D225" s="65"/>
      <c r="E225" s="65"/>
    </row>
    <row r="226" spans="2:5" x14ac:dyDescent="0.25">
      <c r="B226" s="44"/>
      <c r="C226" s="44"/>
      <c r="D226" s="65"/>
      <c r="E226" s="65"/>
    </row>
    <row r="227" spans="2:5" x14ac:dyDescent="0.25">
      <c r="B227" s="44"/>
      <c r="C227" s="44"/>
      <c r="D227" s="65"/>
      <c r="E227" s="65"/>
    </row>
    <row r="228" spans="2:5" x14ac:dyDescent="0.25">
      <c r="B228" s="44"/>
      <c r="C228" s="44"/>
      <c r="D228" s="65"/>
      <c r="E228" s="65"/>
    </row>
    <row r="229" spans="2:5" x14ac:dyDescent="0.25">
      <c r="B229" s="44"/>
      <c r="C229" s="44"/>
      <c r="D229" s="65"/>
      <c r="E229" s="65"/>
    </row>
    <row r="230" spans="2:5" x14ac:dyDescent="0.25">
      <c r="B230" s="44"/>
      <c r="C230" s="44"/>
      <c r="D230" s="65"/>
      <c r="E230" s="65"/>
    </row>
    <row r="231" spans="2:5" x14ac:dyDescent="0.25">
      <c r="B231" s="44"/>
      <c r="C231" s="44"/>
      <c r="D231" s="65"/>
      <c r="E231" s="65"/>
    </row>
    <row r="232" spans="2:5" x14ac:dyDescent="0.25">
      <c r="B232" s="44"/>
      <c r="C232" s="44"/>
      <c r="D232" s="65"/>
      <c r="E232" s="65"/>
    </row>
    <row r="233" spans="2:5" x14ac:dyDescent="0.25">
      <c r="B233" s="44"/>
      <c r="C233" s="44"/>
      <c r="D233" s="65"/>
      <c r="E233" s="65"/>
    </row>
    <row r="234" spans="2:5" x14ac:dyDescent="0.25">
      <c r="B234" s="44"/>
      <c r="C234" s="44"/>
      <c r="D234" s="65"/>
      <c r="E234" s="65"/>
    </row>
    <row r="235" spans="2:5" x14ac:dyDescent="0.25">
      <c r="B235" s="44"/>
      <c r="C235" s="44"/>
      <c r="D235" s="65"/>
      <c r="E235" s="65"/>
    </row>
    <row r="236" spans="2:5" x14ac:dyDescent="0.25">
      <c r="B236" s="44"/>
      <c r="C236" s="44"/>
      <c r="D236" s="65"/>
      <c r="E236" s="65"/>
    </row>
    <row r="237" spans="2:5" x14ac:dyDescent="0.25">
      <c r="B237" s="44"/>
      <c r="C237" s="44"/>
      <c r="D237" s="65"/>
      <c r="E237" s="65"/>
    </row>
    <row r="238" spans="2:5" x14ac:dyDescent="0.25">
      <c r="B238" s="44"/>
      <c r="C238" s="44"/>
      <c r="D238" s="65"/>
      <c r="E238" s="65"/>
    </row>
    <row r="239" spans="2:5" x14ac:dyDescent="0.25">
      <c r="B239" s="44"/>
      <c r="C239" s="44"/>
      <c r="D239" s="65"/>
      <c r="E239" s="65"/>
    </row>
    <row r="240" spans="2:5" x14ac:dyDescent="0.25">
      <c r="B240" s="44"/>
      <c r="C240" s="44"/>
      <c r="D240" s="65"/>
      <c r="E240" s="65"/>
    </row>
    <row r="241" spans="2:5" x14ac:dyDescent="0.25">
      <c r="B241" s="44"/>
      <c r="C241" s="44"/>
      <c r="D241" s="65"/>
      <c r="E241" s="65"/>
    </row>
    <row r="242" spans="2:5" x14ac:dyDescent="0.25">
      <c r="B242" s="44"/>
      <c r="C242" s="44"/>
      <c r="D242" s="65"/>
      <c r="E242" s="65"/>
    </row>
    <row r="243" spans="2:5" x14ac:dyDescent="0.25">
      <c r="B243" s="44"/>
      <c r="C243" s="44"/>
      <c r="D243" s="65"/>
      <c r="E243" s="65"/>
    </row>
    <row r="244" spans="2:5" x14ac:dyDescent="0.25">
      <c r="B244" s="44"/>
      <c r="C244" s="44"/>
      <c r="D244" s="65"/>
      <c r="E244" s="65"/>
    </row>
    <row r="245" spans="2:5" x14ac:dyDescent="0.25">
      <c r="B245" s="44"/>
      <c r="C245" s="44"/>
      <c r="D245" s="65"/>
      <c r="E245" s="65"/>
    </row>
    <row r="246" spans="2:5" x14ac:dyDescent="0.25">
      <c r="B246" s="44"/>
      <c r="C246" s="44"/>
      <c r="D246" s="65"/>
      <c r="E246" s="65"/>
    </row>
    <row r="247" spans="2:5" x14ac:dyDescent="0.25">
      <c r="B247" s="44"/>
      <c r="C247" s="44"/>
      <c r="D247" s="65"/>
      <c r="E247" s="65"/>
    </row>
    <row r="248" spans="2:5" x14ac:dyDescent="0.25">
      <c r="B248" s="44"/>
      <c r="C248" s="44"/>
      <c r="D248" s="65"/>
      <c r="E248" s="65"/>
    </row>
    <row r="249" spans="2:5" x14ac:dyDescent="0.25">
      <c r="B249" s="44"/>
      <c r="C249" s="44"/>
      <c r="D249" s="65"/>
      <c r="E249" s="65"/>
    </row>
    <row r="250" spans="2:5" x14ac:dyDescent="0.25">
      <c r="B250" s="44"/>
      <c r="C250" s="44"/>
      <c r="D250" s="65"/>
      <c r="E250" s="65"/>
    </row>
    <row r="251" spans="2:5" x14ac:dyDescent="0.25">
      <c r="B251" s="44"/>
      <c r="C251" s="44"/>
      <c r="D251" s="65"/>
      <c r="E251" s="65"/>
    </row>
    <row r="252" spans="2:5" x14ac:dyDescent="0.25">
      <c r="B252" s="44"/>
      <c r="C252" s="44"/>
      <c r="D252" s="65"/>
      <c r="E252" s="65"/>
    </row>
    <row r="253" spans="2:5" x14ac:dyDescent="0.25">
      <c r="B253" s="44"/>
      <c r="C253" s="44"/>
      <c r="D253" s="65"/>
      <c r="E253" s="65"/>
    </row>
    <row r="254" spans="2:5" x14ac:dyDescent="0.25">
      <c r="B254" s="44"/>
      <c r="C254" s="44"/>
      <c r="D254" s="65"/>
      <c r="E254" s="65"/>
    </row>
    <row r="255" spans="2:5" x14ac:dyDescent="0.25">
      <c r="B255" s="44"/>
      <c r="C255" s="44"/>
      <c r="D255" s="65"/>
      <c r="E255" s="65"/>
    </row>
    <row r="256" spans="2:5" x14ac:dyDescent="0.25">
      <c r="B256" s="44"/>
      <c r="C256" s="44"/>
      <c r="D256" s="65"/>
      <c r="E256" s="65"/>
    </row>
    <row r="257" spans="2:5" x14ac:dyDescent="0.25">
      <c r="B257" s="44"/>
      <c r="C257" s="44"/>
      <c r="D257" s="65"/>
      <c r="E257" s="65"/>
    </row>
    <row r="258" spans="2:5" x14ac:dyDescent="0.25">
      <c r="B258" s="44"/>
      <c r="C258" s="44"/>
      <c r="D258" s="65"/>
      <c r="E258" s="65"/>
    </row>
    <row r="259" spans="2:5" x14ac:dyDescent="0.25">
      <c r="B259" s="44"/>
      <c r="C259" s="44"/>
      <c r="D259" s="65"/>
      <c r="E259" s="65"/>
    </row>
    <row r="260" spans="2:5" x14ac:dyDescent="0.25">
      <c r="B260" s="44"/>
      <c r="C260" s="44"/>
      <c r="D260" s="65"/>
      <c r="E260" s="65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68" hidden="1" customWidth="1"/>
    <col min="2" max="2" width="18.85546875" style="68" customWidth="1"/>
    <col min="3" max="3" width="52.28515625" style="68" customWidth="1"/>
    <col min="4" max="4" width="11.7109375" style="69" customWidth="1"/>
    <col min="5" max="5" width="11.42578125" style="69" customWidth="1"/>
    <col min="6" max="7" width="9.140625" style="68"/>
    <col min="8" max="9" width="10.140625" style="68" customWidth="1"/>
    <col min="10" max="11" width="9.140625" style="68"/>
    <col min="12" max="13" width="12.7109375" style="70" customWidth="1"/>
    <col min="14" max="14" width="11.7109375" style="71" customWidth="1"/>
    <col min="15" max="19" width="10.140625" style="71" customWidth="1"/>
    <col min="20" max="21" width="12.7109375" style="70" customWidth="1"/>
    <col min="22" max="22" width="11.7109375" style="71" customWidth="1"/>
    <col min="23" max="23" width="10.140625" style="71" customWidth="1"/>
    <col min="24" max="16384" width="9.140625" style="68"/>
  </cols>
  <sheetData>
    <row r="1" spans="1:23" x14ac:dyDescent="0.2">
      <c r="A1" s="72"/>
      <c r="E1" s="70"/>
    </row>
    <row r="2" spans="1:23" ht="15.75" x14ac:dyDescent="0.25">
      <c r="A2" s="72"/>
      <c r="B2" s="73"/>
      <c r="C2" s="74"/>
      <c r="D2" s="75"/>
      <c r="E2" s="75"/>
      <c r="F2" s="76"/>
      <c r="L2" s="77"/>
      <c r="M2" s="77"/>
      <c r="N2" s="78"/>
      <c r="O2" s="79"/>
      <c r="P2" s="79"/>
      <c r="Q2" s="79"/>
      <c r="R2" s="79"/>
      <c r="S2" s="79"/>
      <c r="T2" s="77"/>
      <c r="U2" s="77"/>
      <c r="V2" s="78"/>
      <c r="W2" s="79"/>
    </row>
    <row r="3" spans="1:23" ht="18" x14ac:dyDescent="0.25">
      <c r="A3" s="80"/>
      <c r="B3" s="81" t="s">
        <v>131</v>
      </c>
      <c r="C3" s="81"/>
      <c r="D3" s="81"/>
      <c r="E3" s="81"/>
      <c r="L3" s="71"/>
      <c r="M3" s="71"/>
      <c r="T3" s="71"/>
      <c r="U3" s="71"/>
    </row>
    <row r="4" spans="1:23" ht="13.5" thickBot="1" x14ac:dyDescent="0.25">
      <c r="A4" s="80"/>
      <c r="C4" s="82"/>
      <c r="D4" s="70"/>
      <c r="E4" s="70"/>
      <c r="F4" s="83"/>
      <c r="G4" s="84"/>
      <c r="H4" s="83"/>
      <c r="I4" s="84"/>
      <c r="J4" s="84"/>
      <c r="K4" s="84"/>
      <c r="N4" s="83"/>
      <c r="O4" s="83"/>
      <c r="P4" s="83"/>
      <c r="Q4" s="83"/>
      <c r="R4" s="83"/>
      <c r="S4" s="83"/>
      <c r="V4" s="83"/>
      <c r="W4" s="83"/>
    </row>
    <row r="5" spans="1:23" ht="13.5" thickBot="1" x14ac:dyDescent="0.25">
      <c r="A5" s="80"/>
      <c r="D5" s="925" t="s">
        <v>132</v>
      </c>
      <c r="E5" s="925"/>
      <c r="F5" s="925"/>
      <c r="G5" s="925"/>
      <c r="H5" s="926" t="s">
        <v>133</v>
      </c>
      <c r="I5" s="926"/>
      <c r="J5" s="926"/>
      <c r="K5" s="926"/>
      <c r="L5" s="920" t="s">
        <v>2</v>
      </c>
      <c r="M5" s="920"/>
      <c r="N5" s="920"/>
      <c r="O5" s="920"/>
      <c r="P5" s="920" t="s">
        <v>393</v>
      </c>
      <c r="Q5" s="920"/>
      <c r="R5" s="920"/>
      <c r="S5" s="920"/>
      <c r="T5" s="920" t="s">
        <v>389</v>
      </c>
      <c r="U5" s="920"/>
      <c r="V5" s="920"/>
      <c r="W5" s="920"/>
    </row>
    <row r="6" spans="1:23" ht="12.75" customHeight="1" thickBot="1" x14ac:dyDescent="0.25">
      <c r="A6" s="80"/>
      <c r="B6" s="922" t="s">
        <v>134</v>
      </c>
      <c r="C6" s="922"/>
      <c r="D6" s="165" t="s">
        <v>135</v>
      </c>
      <c r="E6" s="923" t="s">
        <v>136</v>
      </c>
      <c r="F6" s="923"/>
      <c r="G6" s="923"/>
      <c r="H6" s="165" t="s">
        <v>135</v>
      </c>
      <c r="I6" s="924" t="s">
        <v>137</v>
      </c>
      <c r="J6" s="924"/>
      <c r="K6" s="924"/>
      <c r="L6" s="166" t="s">
        <v>135</v>
      </c>
      <c r="M6" s="921" t="s">
        <v>138</v>
      </c>
      <c r="N6" s="921"/>
      <c r="O6" s="921"/>
      <c r="P6" s="166" t="s">
        <v>135</v>
      </c>
      <c r="Q6" s="921" t="s">
        <v>138</v>
      </c>
      <c r="R6" s="921"/>
      <c r="S6" s="921"/>
      <c r="T6" s="166" t="s">
        <v>135</v>
      </c>
      <c r="U6" s="921" t="s">
        <v>139</v>
      </c>
      <c r="V6" s="921"/>
      <c r="W6" s="921"/>
    </row>
    <row r="7" spans="1:23" ht="24.75" thickBot="1" x14ac:dyDescent="0.25">
      <c r="A7" s="80"/>
      <c r="B7" s="922"/>
      <c r="C7" s="922"/>
      <c r="D7" s="167" t="s">
        <v>140</v>
      </c>
      <c r="E7" s="168" t="s">
        <v>141</v>
      </c>
      <c r="F7" s="169" t="s">
        <v>142</v>
      </c>
      <c r="G7" s="170" t="s">
        <v>143</v>
      </c>
      <c r="H7" s="167" t="s">
        <v>144</v>
      </c>
      <c r="I7" s="168" t="s">
        <v>141</v>
      </c>
      <c r="J7" s="169" t="s">
        <v>142</v>
      </c>
      <c r="K7" s="171" t="s">
        <v>143</v>
      </c>
      <c r="L7" s="172" t="s">
        <v>145</v>
      </c>
      <c r="M7" s="173" t="s">
        <v>141</v>
      </c>
      <c r="N7" s="174" t="s">
        <v>142</v>
      </c>
      <c r="O7" s="175" t="s">
        <v>143</v>
      </c>
      <c r="P7" s="172" t="s">
        <v>145</v>
      </c>
      <c r="Q7" s="173" t="s">
        <v>141</v>
      </c>
      <c r="R7" s="174" t="s">
        <v>142</v>
      </c>
      <c r="S7" s="175" t="s">
        <v>143</v>
      </c>
      <c r="T7" s="172" t="s">
        <v>146</v>
      </c>
      <c r="U7" s="173" t="s">
        <v>141</v>
      </c>
      <c r="V7" s="174" t="s">
        <v>142</v>
      </c>
      <c r="W7" s="175" t="s">
        <v>143</v>
      </c>
    </row>
    <row r="8" spans="1:23" ht="24" customHeight="1" thickBot="1" x14ac:dyDescent="0.25">
      <c r="A8" s="80"/>
      <c r="B8" s="176" t="s">
        <v>147</v>
      </c>
      <c r="C8" s="177"/>
      <c r="D8" s="178" t="e">
        <f>E8+F8+G8</f>
        <v>#REF!</v>
      </c>
      <c r="E8" s="179" t="e">
        <f>E10+E24+E38+E48+E54+E70+E78+E93+E97+E120+E130+E139+E151+E174+E175</f>
        <v>#REF!</v>
      </c>
      <c r="F8" s="179" t="e">
        <f>F10+F24+F38+F48+F54+F70+F78+F93+F97+F120+F130+F139+F151+F174+F175</f>
        <v>#REF!</v>
      </c>
      <c r="G8" s="180" t="e">
        <f>G10+G24+G38+G48+G54+G70+G78+G93+G97+G120+G130+G139+G151+G174+G175</f>
        <v>#REF!</v>
      </c>
      <c r="H8" s="178" t="e">
        <f>I8+J8+K8</f>
        <v>#REF!</v>
      </c>
      <c r="I8" s="179" t="e">
        <f>I10+I24+I38+I48+I54+I70+I78+I93+I97+I120+I130+I139+I151+I174+I175</f>
        <v>#REF!</v>
      </c>
      <c r="J8" s="179" t="e">
        <f>J10+J24+J38+J48+J54+J70+J78+J93+J97+J120+J130+J139+J151+J174+J175</f>
        <v>#REF!</v>
      </c>
      <c r="K8" s="181" t="e">
        <f>K10+K24+K38+K48+K54+K70+K78+K93+K97+K120+K130+K139+K151+K174+K175</f>
        <v>#REF!</v>
      </c>
      <c r="L8" s="182" t="e">
        <f>SUM(M8:O8)</f>
        <v>#REF!</v>
      </c>
      <c r="M8" s="179" t="e">
        <f>M10+M24+M38+M48+M54+M70+M78+M93+M97+M120+M130+M139+M151+M174+M175</f>
        <v>#REF!</v>
      </c>
      <c r="N8" s="179" t="e">
        <f>N10+N24+N38+N48+N54+N70+N78+N93+N97+N120+N130+N139+N151+N174+N175</f>
        <v>#REF!</v>
      </c>
      <c r="O8" s="181" t="e">
        <f>O10+O24+O38+O48+O54+O70+O78+O93+O97+O120+O130+O139+O151+O174+O175</f>
        <v>#REF!</v>
      </c>
      <c r="P8" s="182">
        <v>12339862.450000001</v>
      </c>
      <c r="Q8" s="179">
        <v>10730799.140000001</v>
      </c>
      <c r="R8" s="179">
        <v>957999</v>
      </c>
      <c r="S8" s="181">
        <v>654683.57999999996</v>
      </c>
      <c r="T8" s="182" t="e">
        <f>SUM(U8:W8)</f>
        <v>#REF!</v>
      </c>
      <c r="U8" s="179" t="e">
        <f>U10+U24+U38+U48+U54+U70+U78+U93+U97+U120+U130+U139+U151+U174+U175</f>
        <v>#REF!</v>
      </c>
      <c r="V8" s="179" t="e">
        <f>V10+V24+V38+V48+V54+V70+V78+V93+V97+V120+V130+V139+V151+V174+V175</f>
        <v>#REF!</v>
      </c>
      <c r="W8" s="181">
        <f>W10+W24+W38+W48+W54+W70+W78+W93+W97+W120+W130+W139+W151+W174+W175</f>
        <v>4351859.33</v>
      </c>
    </row>
    <row r="9" spans="1:23" ht="13.5" thickBot="1" x14ac:dyDescent="0.25">
      <c r="A9" s="80"/>
      <c r="B9" s="85" t="s">
        <v>148</v>
      </c>
      <c r="C9" s="86"/>
      <c r="D9" s="87"/>
      <c r="E9" s="88"/>
      <c r="F9" s="89"/>
      <c r="G9" s="88"/>
      <c r="H9" s="88"/>
      <c r="I9" s="88"/>
      <c r="J9" s="88"/>
      <c r="K9" s="88"/>
      <c r="L9" s="87"/>
      <c r="M9" s="90"/>
      <c r="N9" s="89"/>
      <c r="O9" s="90"/>
      <c r="P9" s="290"/>
      <c r="Q9" s="291"/>
      <c r="R9" s="292"/>
      <c r="S9" s="291"/>
      <c r="T9" s="87"/>
      <c r="U9" s="90"/>
      <c r="V9" s="89"/>
      <c r="W9" s="90"/>
    </row>
    <row r="10" spans="1:23" ht="14.25" x14ac:dyDescent="0.2">
      <c r="A10" s="80"/>
      <c r="B10" s="183" t="s">
        <v>149</v>
      </c>
      <c r="C10" s="184"/>
      <c r="D10" s="185">
        <f t="shared" ref="D10:W10" si="0">D11+D16+D20+D21+D22+D23</f>
        <v>249041</v>
      </c>
      <c r="E10" s="186">
        <f t="shared" si="0"/>
        <v>202089</v>
      </c>
      <c r="F10" s="186">
        <f t="shared" si="0"/>
        <v>46952</v>
      </c>
      <c r="G10" s="187">
        <f t="shared" si="0"/>
        <v>0</v>
      </c>
      <c r="H10" s="185">
        <f>H11+H16+H20+H21+H22+H23-1</f>
        <v>182685</v>
      </c>
      <c r="I10" s="186">
        <f t="shared" si="0"/>
        <v>169377</v>
      </c>
      <c r="J10" s="186">
        <f t="shared" si="0"/>
        <v>13309</v>
      </c>
      <c r="K10" s="188">
        <f t="shared" si="0"/>
        <v>0</v>
      </c>
      <c r="L10" s="189" t="e">
        <f t="shared" si="0"/>
        <v>#REF!</v>
      </c>
      <c r="M10" s="186" t="e">
        <f t="shared" si="0"/>
        <v>#REF!</v>
      </c>
      <c r="N10" s="186" t="e">
        <f t="shared" si="0"/>
        <v>#REF!</v>
      </c>
      <c r="O10" s="188" t="e">
        <f t="shared" si="0"/>
        <v>#REF!</v>
      </c>
      <c r="P10" s="253">
        <v>167746.69</v>
      </c>
      <c r="Q10" s="254">
        <v>166090.16</v>
      </c>
      <c r="R10" s="254">
        <v>1656.53</v>
      </c>
      <c r="S10" s="255">
        <v>0</v>
      </c>
      <c r="T10" s="189">
        <f t="shared" si="0"/>
        <v>408950.32999999996</v>
      </c>
      <c r="U10" s="186">
        <f t="shared" si="0"/>
        <v>385406.32999999996</v>
      </c>
      <c r="V10" s="186">
        <f t="shared" si="0"/>
        <v>23544</v>
      </c>
      <c r="W10" s="188">
        <f t="shared" si="0"/>
        <v>0</v>
      </c>
    </row>
    <row r="11" spans="1:23" ht="15.75" x14ac:dyDescent="0.25">
      <c r="A11" s="80"/>
      <c r="B11" s="206" t="s">
        <v>150</v>
      </c>
      <c r="C11" s="207" t="s">
        <v>151</v>
      </c>
      <c r="D11" s="208">
        <f>SUM(D12:D15)</f>
        <v>114308</v>
      </c>
      <c r="E11" s="209">
        <f>SUM(E12:E15)</f>
        <v>114308</v>
      </c>
      <c r="F11" s="209">
        <f>SUM(F12:F15)</f>
        <v>0</v>
      </c>
      <c r="G11" s="210">
        <f>SUM(G12:G15)</f>
        <v>0</v>
      </c>
      <c r="H11" s="208">
        <f t="shared" ref="H11:W11" si="1">SUM(H12:H15)</f>
        <v>84347</v>
      </c>
      <c r="I11" s="209">
        <f t="shared" si="1"/>
        <v>84347</v>
      </c>
      <c r="J11" s="209">
        <f t="shared" si="1"/>
        <v>0</v>
      </c>
      <c r="K11" s="211">
        <f t="shared" si="1"/>
        <v>0</v>
      </c>
      <c r="L11" s="212" t="e">
        <f t="shared" si="1"/>
        <v>#REF!</v>
      </c>
      <c r="M11" s="209" t="e">
        <f t="shared" si="1"/>
        <v>#REF!</v>
      </c>
      <c r="N11" s="209" t="e">
        <f t="shared" si="1"/>
        <v>#REF!</v>
      </c>
      <c r="O11" s="211" t="e">
        <f t="shared" si="1"/>
        <v>#REF!</v>
      </c>
      <c r="P11" s="256">
        <v>92823.26</v>
      </c>
      <c r="Q11" s="257">
        <v>92823.26</v>
      </c>
      <c r="R11" s="257">
        <v>0</v>
      </c>
      <c r="S11" s="258">
        <v>0</v>
      </c>
      <c r="T11" s="212">
        <f t="shared" si="1"/>
        <v>130553.85</v>
      </c>
      <c r="U11" s="209">
        <f t="shared" si="1"/>
        <v>130553.85</v>
      </c>
      <c r="V11" s="209">
        <f t="shared" si="1"/>
        <v>0</v>
      </c>
      <c r="W11" s="211">
        <f t="shared" si="1"/>
        <v>0</v>
      </c>
    </row>
    <row r="12" spans="1:23" ht="15.75" x14ac:dyDescent="0.25">
      <c r="A12" s="80"/>
      <c r="B12" s="91">
        <v>1</v>
      </c>
      <c r="C12" s="92" t="s">
        <v>152</v>
      </c>
      <c r="D12" s="93">
        <f>SUM(E12:G12)</f>
        <v>49611</v>
      </c>
      <c r="E12" s="98">
        <v>49611</v>
      </c>
      <c r="F12" s="94"/>
      <c r="G12" s="95"/>
      <c r="H12" s="93">
        <f>SUM(I12:K12)</f>
        <v>38616</v>
      </c>
      <c r="I12" s="94">
        <v>38616</v>
      </c>
      <c r="J12" s="94"/>
      <c r="K12" s="96"/>
      <c r="L12" s="97" t="e">
        <f>SUM(M12:O12)</f>
        <v>#REF!</v>
      </c>
      <c r="M12" s="94" t="e">
        <f>'[4]1.Plánovanie, manažment a kontr'!#REF!</f>
        <v>#REF!</v>
      </c>
      <c r="N12" s="94" t="e">
        <f>'[4]1.Plánovanie, manažment a kontr'!#REF!</f>
        <v>#REF!</v>
      </c>
      <c r="O12" s="96" t="e">
        <f>'[4]1.Plánovanie, manažment a kontr'!#REF!</f>
        <v>#REF!</v>
      </c>
      <c r="P12" s="256">
        <v>38175.74</v>
      </c>
      <c r="Q12" s="259">
        <v>38175.74</v>
      </c>
      <c r="R12" s="259">
        <v>0</v>
      </c>
      <c r="S12" s="260">
        <v>0</v>
      </c>
      <c r="T12" s="97">
        <f>SUM(U12:W12)</f>
        <v>43061.19</v>
      </c>
      <c r="U12" s="94">
        <f>'[4]1.Plánovanie, manažment a kontr'!$H$5</f>
        <v>43061.19</v>
      </c>
      <c r="V12" s="94">
        <f>'[4]1.Plánovanie, manažment a kontr'!$I$5</f>
        <v>0</v>
      </c>
      <c r="W12" s="96">
        <f>'[4]1.Plánovanie, manažment a kontr'!$J$5</f>
        <v>0</v>
      </c>
    </row>
    <row r="13" spans="1:23" ht="15.75" x14ac:dyDescent="0.25">
      <c r="A13" s="99"/>
      <c r="B13" s="91">
        <v>2</v>
      </c>
      <c r="C13" s="92" t="s">
        <v>153</v>
      </c>
      <c r="D13" s="93">
        <f>SUM(E13:G13)</f>
        <v>26900</v>
      </c>
      <c r="E13" s="94">
        <v>26900</v>
      </c>
      <c r="F13" s="94"/>
      <c r="G13" s="95"/>
      <c r="H13" s="93">
        <f>SUM(I13:K13)</f>
        <v>21177</v>
      </c>
      <c r="I13" s="94">
        <v>21177</v>
      </c>
      <c r="J13" s="94"/>
      <c r="K13" s="96"/>
      <c r="L13" s="97" t="e">
        <f>SUM(M13:O13)</f>
        <v>#REF!</v>
      </c>
      <c r="M13" s="94" t="e">
        <f>'[4]1.Plánovanie, manažment a kontr'!#REF!</f>
        <v>#REF!</v>
      </c>
      <c r="N13" s="94" t="e">
        <f>'[4]1.Plánovanie, manažment a kontr'!#REF!</f>
        <v>#REF!</v>
      </c>
      <c r="O13" s="96" t="e">
        <f>'[4]1.Plánovanie, manažment a kontr'!#REF!</f>
        <v>#REF!</v>
      </c>
      <c r="P13" s="256">
        <v>26838.14</v>
      </c>
      <c r="Q13" s="259">
        <v>26838.14</v>
      </c>
      <c r="R13" s="259">
        <v>0</v>
      </c>
      <c r="S13" s="260">
        <v>0</v>
      </c>
      <c r="T13" s="97">
        <f>SUM(U13:W13)</f>
        <v>35675.42</v>
      </c>
      <c r="U13" s="94">
        <f>'[4]1.Plánovanie, manažment a kontr'!$H$16</f>
        <v>35675.42</v>
      </c>
      <c r="V13" s="94">
        <f>'[4]1.Plánovanie, manažment a kontr'!$I$16</f>
        <v>0</v>
      </c>
      <c r="W13" s="96">
        <f>'[4]1.Plánovanie, manažment a kontr'!$J$16</f>
        <v>0</v>
      </c>
    </row>
    <row r="14" spans="1:23" ht="15.75" x14ac:dyDescent="0.25">
      <c r="A14" s="99"/>
      <c r="B14" s="91">
        <v>3</v>
      </c>
      <c r="C14" s="100" t="s">
        <v>154</v>
      </c>
      <c r="D14" s="93">
        <f>SUM(E14:G14)</f>
        <v>37797</v>
      </c>
      <c r="E14" s="94">
        <v>37797</v>
      </c>
      <c r="F14" s="94"/>
      <c r="G14" s="95"/>
      <c r="H14" s="93">
        <f>SUM(I14:K14)</f>
        <v>24554</v>
      </c>
      <c r="I14" s="94">
        <v>24554</v>
      </c>
      <c r="J14" s="94"/>
      <c r="K14" s="96"/>
      <c r="L14" s="97" t="e">
        <f>SUM(M14:O14)</f>
        <v>#REF!</v>
      </c>
      <c r="M14" s="94" t="e">
        <f>'[4]1.Plánovanie, manažment a kontr'!#REF!</f>
        <v>#REF!</v>
      </c>
      <c r="N14" s="94" t="e">
        <f>'[4]1.Plánovanie, manažment a kontr'!#REF!</f>
        <v>#REF!</v>
      </c>
      <c r="O14" s="96" t="e">
        <f>'[4]1.Plánovanie, manažment a kontr'!#REF!</f>
        <v>#REF!</v>
      </c>
      <c r="P14" s="256">
        <v>27809.38</v>
      </c>
      <c r="Q14" s="259">
        <v>27809.38</v>
      </c>
      <c r="R14" s="259">
        <v>0</v>
      </c>
      <c r="S14" s="260">
        <v>0</v>
      </c>
      <c r="T14" s="97">
        <f>SUM(U14:W14)</f>
        <v>51817.24</v>
      </c>
      <c r="U14" s="94">
        <f>'[4]1.Plánovanie, manažment a kontr'!$H$27</f>
        <v>51817.24</v>
      </c>
      <c r="V14" s="94">
        <f>'[4]1.Plánovanie, manažment a kontr'!$I$27</f>
        <v>0</v>
      </c>
      <c r="W14" s="96">
        <f>'[4]1.Plánovanie, manažment a kontr'!$J$27</f>
        <v>0</v>
      </c>
    </row>
    <row r="15" spans="1:23" ht="15.75" x14ac:dyDescent="0.25">
      <c r="A15" s="99"/>
      <c r="B15" s="91">
        <v>4</v>
      </c>
      <c r="C15" s="100" t="s">
        <v>155</v>
      </c>
      <c r="D15" s="93">
        <f>SUM(E15:G15)</f>
        <v>0</v>
      </c>
      <c r="E15" s="94"/>
      <c r="F15" s="94"/>
      <c r="G15" s="95"/>
      <c r="H15" s="93">
        <f>SUM(I15:K15)</f>
        <v>0</v>
      </c>
      <c r="I15" s="94">
        <v>0</v>
      </c>
      <c r="J15" s="94"/>
      <c r="K15" s="96"/>
      <c r="L15" s="97" t="e">
        <f>SUM(M15:O15)</f>
        <v>#REF!</v>
      </c>
      <c r="M15" s="94" t="e">
        <f>'[4]1.Plánovanie, manažment a kontr'!#REF!</f>
        <v>#REF!</v>
      </c>
      <c r="N15" s="94" t="e">
        <f>'[4]1.Plánovanie, manažment a kontr'!#REF!</f>
        <v>#REF!</v>
      </c>
      <c r="O15" s="96" t="e">
        <f>'[4]1.Plánovanie, manažment a kontr'!#REF!</f>
        <v>#REF!</v>
      </c>
      <c r="P15" s="256">
        <v>0</v>
      </c>
      <c r="Q15" s="259">
        <v>0</v>
      </c>
      <c r="R15" s="259">
        <v>0</v>
      </c>
      <c r="S15" s="260">
        <v>0</v>
      </c>
      <c r="T15" s="97">
        <f>SUM(U15:W15)</f>
        <v>0</v>
      </c>
      <c r="U15" s="94">
        <f>'[4]1.Plánovanie, manažment a kontr'!$H$31</f>
        <v>0</v>
      </c>
      <c r="V15" s="94">
        <f>'[4]1.Plánovanie, manažment a kontr'!$I$31</f>
        <v>0</v>
      </c>
      <c r="W15" s="96">
        <f>'[4]1.Plánovanie, manažment a kontr'!$J$31</f>
        <v>0</v>
      </c>
    </row>
    <row r="16" spans="1:23" ht="15.75" x14ac:dyDescent="0.25">
      <c r="A16" s="99"/>
      <c r="B16" s="206" t="s">
        <v>156</v>
      </c>
      <c r="C16" s="213" t="s">
        <v>157</v>
      </c>
      <c r="D16" s="208">
        <f t="shared" ref="D16:W16" si="2">SUM(D17:D19)</f>
        <v>61358</v>
      </c>
      <c r="E16" s="209">
        <f t="shared" si="2"/>
        <v>16667</v>
      </c>
      <c r="F16" s="209">
        <f t="shared" si="2"/>
        <v>44691</v>
      </c>
      <c r="G16" s="210">
        <f t="shared" si="2"/>
        <v>0</v>
      </c>
      <c r="H16" s="208">
        <f t="shared" si="2"/>
        <v>32896</v>
      </c>
      <c r="I16" s="209">
        <f t="shared" si="2"/>
        <v>19587</v>
      </c>
      <c r="J16" s="209">
        <f t="shared" si="2"/>
        <v>13309</v>
      </c>
      <c r="K16" s="211">
        <f t="shared" si="2"/>
        <v>0</v>
      </c>
      <c r="L16" s="212" t="e">
        <f t="shared" si="2"/>
        <v>#REF!</v>
      </c>
      <c r="M16" s="209" t="e">
        <f t="shared" si="2"/>
        <v>#REF!</v>
      </c>
      <c r="N16" s="209" t="e">
        <f t="shared" si="2"/>
        <v>#REF!</v>
      </c>
      <c r="O16" s="211" t="e">
        <f t="shared" si="2"/>
        <v>#REF!</v>
      </c>
      <c r="P16" s="256">
        <v>9763.3700000000008</v>
      </c>
      <c r="Q16" s="257">
        <v>8106.84</v>
      </c>
      <c r="R16" s="257">
        <v>1656.53</v>
      </c>
      <c r="S16" s="258">
        <v>0</v>
      </c>
      <c r="T16" s="212">
        <f t="shared" si="2"/>
        <v>15584.56</v>
      </c>
      <c r="U16" s="209">
        <f t="shared" si="2"/>
        <v>3812.5600000000004</v>
      </c>
      <c r="V16" s="209">
        <f t="shared" si="2"/>
        <v>11772</v>
      </c>
      <c r="W16" s="211">
        <f t="shared" si="2"/>
        <v>0</v>
      </c>
    </row>
    <row r="17" spans="1:23" ht="15.75" x14ac:dyDescent="0.25">
      <c r="A17" s="99"/>
      <c r="B17" s="91">
        <v>1</v>
      </c>
      <c r="C17" s="100" t="s">
        <v>158</v>
      </c>
      <c r="D17" s="93">
        <f t="shared" ref="D17:D23" si="3">SUM(E17:G17)</f>
        <v>13463</v>
      </c>
      <c r="E17" s="98">
        <v>13463</v>
      </c>
      <c r="F17" s="94"/>
      <c r="G17" s="95"/>
      <c r="H17" s="93">
        <f t="shared" ref="H17:H23" si="4">SUM(I17:K17)</f>
        <v>2001</v>
      </c>
      <c r="I17" s="94">
        <v>2001</v>
      </c>
      <c r="J17" s="94"/>
      <c r="K17" s="96"/>
      <c r="L17" s="97" t="e">
        <f t="shared" ref="L17:L23" si="5">SUM(M17:O17)</f>
        <v>#REF!</v>
      </c>
      <c r="M17" s="94" t="e">
        <f>'[4]1.Plánovanie, manažment a kontr'!#REF!</f>
        <v>#REF!</v>
      </c>
      <c r="N17" s="94" t="e">
        <f>'[4]1.Plánovanie, manažment a kontr'!#REF!</f>
        <v>#REF!</v>
      </c>
      <c r="O17" s="96" t="e">
        <f>'[4]1.Plánovanie, manažment a kontr'!#REF!</f>
        <v>#REF!</v>
      </c>
      <c r="P17" s="256">
        <v>228.58</v>
      </c>
      <c r="Q17" s="259">
        <v>228.58</v>
      </c>
      <c r="R17" s="259">
        <v>0</v>
      </c>
      <c r="S17" s="260">
        <v>0</v>
      </c>
      <c r="T17" s="97">
        <f t="shared" ref="T17:T23" si="6">SUM(U17:W17)</f>
        <v>141.42000000000002</v>
      </c>
      <c r="U17" s="94">
        <f>'[4]1.Plánovanie, manažment a kontr'!$H$37</f>
        <v>141.42000000000002</v>
      </c>
      <c r="V17" s="94">
        <f>'[4]1.Plánovanie, manažment a kontr'!$I$37</f>
        <v>0</v>
      </c>
      <c r="W17" s="96">
        <f>'[4]1.Plánovanie, manažment a kontr'!$J$37</f>
        <v>0</v>
      </c>
    </row>
    <row r="18" spans="1:23" ht="15.75" x14ac:dyDescent="0.25">
      <c r="A18" s="99"/>
      <c r="B18" s="91">
        <v>2</v>
      </c>
      <c r="C18" s="100" t="s">
        <v>159</v>
      </c>
      <c r="D18" s="93">
        <f t="shared" si="3"/>
        <v>0</v>
      </c>
      <c r="E18" s="94">
        <v>0</v>
      </c>
      <c r="F18" s="94"/>
      <c r="G18" s="95"/>
      <c r="H18" s="93">
        <f t="shared" si="4"/>
        <v>12120</v>
      </c>
      <c r="I18" s="94">
        <v>12120</v>
      </c>
      <c r="J18" s="94"/>
      <c r="K18" s="96"/>
      <c r="L18" s="97" t="e">
        <f t="shared" si="5"/>
        <v>#REF!</v>
      </c>
      <c r="M18" s="94" t="e">
        <f>'[4]1.Plánovanie, manažment a kontr'!#REF!</f>
        <v>#REF!</v>
      </c>
      <c r="N18" s="94" t="e">
        <f>'[4]1.Plánovanie, manažment a kontr'!#REF!</f>
        <v>#REF!</v>
      </c>
      <c r="O18" s="96" t="e">
        <f>'[4]1.Plánovanie, manažment a kontr'!#REF!</f>
        <v>#REF!</v>
      </c>
      <c r="P18" s="256">
        <v>0</v>
      </c>
      <c r="Q18" s="259">
        <v>0</v>
      </c>
      <c r="R18" s="259">
        <v>0</v>
      </c>
      <c r="S18" s="260">
        <v>0</v>
      </c>
      <c r="T18" s="97">
        <f t="shared" si="6"/>
        <v>2340</v>
      </c>
      <c r="U18" s="94">
        <f>'[4]1.Plánovanie, manažment a kontr'!$H$49</f>
        <v>2340</v>
      </c>
      <c r="V18" s="94">
        <f>'[4]1.Plánovanie, manažment a kontr'!$I$49</f>
        <v>0</v>
      </c>
      <c r="W18" s="96">
        <f>'[4]1.Plánovanie, manažment a kontr'!$J$49</f>
        <v>0</v>
      </c>
    </row>
    <row r="19" spans="1:23" ht="15.75" x14ac:dyDescent="0.25">
      <c r="A19" s="99"/>
      <c r="B19" s="91">
        <v>3</v>
      </c>
      <c r="C19" s="100" t="s">
        <v>160</v>
      </c>
      <c r="D19" s="93">
        <f t="shared" si="3"/>
        <v>47895</v>
      </c>
      <c r="E19" s="94">
        <v>3204</v>
      </c>
      <c r="F19" s="94">
        <v>44691</v>
      </c>
      <c r="G19" s="95"/>
      <c r="H19" s="93">
        <f t="shared" si="4"/>
        <v>18775</v>
      </c>
      <c r="I19" s="94">
        <v>5466</v>
      </c>
      <c r="J19" s="94">
        <v>13309</v>
      </c>
      <c r="K19" s="96"/>
      <c r="L19" s="97" t="e">
        <f t="shared" si="5"/>
        <v>#REF!</v>
      </c>
      <c r="M19" s="94" t="e">
        <f>'[4]1.Plánovanie, manažment a kontr'!#REF!</f>
        <v>#REF!</v>
      </c>
      <c r="N19" s="94" t="e">
        <f>'[4]1.Plánovanie, manažment a kontr'!#REF!</f>
        <v>#REF!</v>
      </c>
      <c r="O19" s="96" t="e">
        <f>'[4]1.Plánovanie, manažment a kontr'!#REF!</f>
        <v>#REF!</v>
      </c>
      <c r="P19" s="256">
        <v>9534.7900000000009</v>
      </c>
      <c r="Q19" s="259">
        <v>7878.26</v>
      </c>
      <c r="R19" s="259">
        <v>1656.53</v>
      </c>
      <c r="S19" s="260">
        <v>0</v>
      </c>
      <c r="T19" s="97">
        <f t="shared" si="6"/>
        <v>13103.14</v>
      </c>
      <c r="U19" s="94">
        <f>'[4]1.Plánovanie, manažment a kontr'!$H$52</f>
        <v>1331.14</v>
      </c>
      <c r="V19" s="94">
        <f>'[4]1.Plánovanie, manažment a kontr'!$I$52</f>
        <v>11772</v>
      </c>
      <c r="W19" s="96">
        <f>'[4]1.Plánovanie, manažment a kontr'!$J$52</f>
        <v>0</v>
      </c>
    </row>
    <row r="20" spans="1:23" ht="15.75" x14ac:dyDescent="0.25">
      <c r="A20" s="83"/>
      <c r="B20" s="206" t="s">
        <v>161</v>
      </c>
      <c r="C20" s="213" t="s">
        <v>162</v>
      </c>
      <c r="D20" s="208">
        <f t="shared" si="3"/>
        <v>59900</v>
      </c>
      <c r="E20" s="209">
        <v>59900</v>
      </c>
      <c r="F20" s="209"/>
      <c r="G20" s="210"/>
      <c r="H20" s="208">
        <f t="shared" si="4"/>
        <v>57447</v>
      </c>
      <c r="I20" s="209">
        <v>57447</v>
      </c>
      <c r="J20" s="209"/>
      <c r="K20" s="211"/>
      <c r="L20" s="212" t="e">
        <f t="shared" si="5"/>
        <v>#REF!</v>
      </c>
      <c r="M20" s="209" t="e">
        <f>'[4]1.Plánovanie, manažment a kontr'!#REF!</f>
        <v>#REF!</v>
      </c>
      <c r="N20" s="209" t="e">
        <f>'[4]1.Plánovanie, manažment a kontr'!#REF!</f>
        <v>#REF!</v>
      </c>
      <c r="O20" s="211" t="e">
        <f>'[4]1.Plánovanie, manažment a kontr'!#REF!</f>
        <v>#REF!</v>
      </c>
      <c r="P20" s="256">
        <v>51038.51</v>
      </c>
      <c r="Q20" s="257">
        <v>51038.51</v>
      </c>
      <c r="R20" s="257">
        <v>0</v>
      </c>
      <c r="S20" s="258">
        <v>0</v>
      </c>
      <c r="T20" s="212">
        <f t="shared" si="6"/>
        <v>48197.939999999995</v>
      </c>
      <c r="U20" s="209">
        <f>'[4]1.Plánovanie, manažment a kontr'!$H$64</f>
        <v>48197.939999999995</v>
      </c>
      <c r="V20" s="209">
        <f>'[4]1.Plánovanie, manažment a kontr'!$I$64</f>
        <v>0</v>
      </c>
      <c r="W20" s="211">
        <f>'[4]1.Plánovanie, manažment a kontr'!$J$64</f>
        <v>0</v>
      </c>
    </row>
    <row r="21" spans="1:23" ht="15.75" x14ac:dyDescent="0.25">
      <c r="A21" s="80"/>
      <c r="B21" s="206" t="s">
        <v>163</v>
      </c>
      <c r="C21" s="213" t="s">
        <v>164</v>
      </c>
      <c r="D21" s="208">
        <f t="shared" si="3"/>
        <v>1990</v>
      </c>
      <c r="E21" s="209">
        <v>1990</v>
      </c>
      <c r="F21" s="209"/>
      <c r="G21" s="210"/>
      <c r="H21" s="208">
        <f t="shared" si="4"/>
        <v>1990</v>
      </c>
      <c r="I21" s="209">
        <v>1990</v>
      </c>
      <c r="J21" s="209"/>
      <c r="K21" s="211"/>
      <c r="L21" s="212" t="e">
        <f t="shared" si="5"/>
        <v>#REF!</v>
      </c>
      <c r="M21" s="209" t="e">
        <f>'[4]1.Plánovanie, manažment a kontr'!#REF!</f>
        <v>#REF!</v>
      </c>
      <c r="N21" s="209" t="e">
        <f>'[4]1.Plánovanie, manažment a kontr'!#REF!</f>
        <v>#REF!</v>
      </c>
      <c r="O21" s="211" t="e">
        <f>'[4]1.Plánovanie, manažment a kontr'!#REF!</f>
        <v>#REF!</v>
      </c>
      <c r="P21" s="256">
        <v>2300</v>
      </c>
      <c r="Q21" s="257">
        <v>2300</v>
      </c>
      <c r="R21" s="257">
        <v>0</v>
      </c>
      <c r="S21" s="258">
        <v>0</v>
      </c>
      <c r="T21" s="212">
        <f t="shared" si="6"/>
        <v>0</v>
      </c>
      <c r="U21" s="209">
        <f>'[4]1.Plánovanie, manažment a kontr'!$H$74</f>
        <v>0</v>
      </c>
      <c r="V21" s="209">
        <f>'[4]1.Plánovanie, manažment a kontr'!$I$74</f>
        <v>0</v>
      </c>
      <c r="W21" s="211">
        <f>'[4]1.Plánovanie, manažment a kontr'!$J$74</f>
        <v>0</v>
      </c>
    </row>
    <row r="22" spans="1:23" ht="15.75" x14ac:dyDescent="0.25">
      <c r="A22" s="80"/>
      <c r="B22" s="206" t="s">
        <v>165</v>
      </c>
      <c r="C22" s="213" t="s">
        <v>166</v>
      </c>
      <c r="D22" s="208">
        <f t="shared" si="3"/>
        <v>5812</v>
      </c>
      <c r="E22" s="209">
        <v>5812</v>
      </c>
      <c r="F22" s="209"/>
      <c r="G22" s="210"/>
      <c r="H22" s="208">
        <f t="shared" si="4"/>
        <v>6006</v>
      </c>
      <c r="I22" s="209">
        <v>6006</v>
      </c>
      <c r="J22" s="209"/>
      <c r="K22" s="211"/>
      <c r="L22" s="212" t="e">
        <f t="shared" si="5"/>
        <v>#REF!</v>
      </c>
      <c r="M22" s="209" t="e">
        <f>'[4]1.Plánovanie, manažment a kontr'!#REF!</f>
        <v>#REF!</v>
      </c>
      <c r="N22" s="209" t="e">
        <f>'[4]1.Plánovanie, manažment a kontr'!#REF!</f>
        <v>#REF!</v>
      </c>
      <c r="O22" s="211" t="e">
        <f>'[4]1.Plánovanie, manažment a kontr'!#REF!</f>
        <v>#REF!</v>
      </c>
      <c r="P22" s="256">
        <v>11821.55</v>
      </c>
      <c r="Q22" s="257">
        <v>11821.55</v>
      </c>
      <c r="R22" s="257">
        <v>0</v>
      </c>
      <c r="S22" s="258">
        <v>0</v>
      </c>
      <c r="T22" s="212">
        <f t="shared" si="6"/>
        <v>8180.83</v>
      </c>
      <c r="U22" s="209">
        <f>'[4]1.Plánovanie, manažment a kontr'!$H$77</f>
        <v>8180.83</v>
      </c>
      <c r="V22" s="209">
        <f>'[4]1.Plánovanie, manažment a kontr'!$I$77</f>
        <v>0</v>
      </c>
      <c r="W22" s="211">
        <f>'[4]1.Plánovanie, manažment a kontr'!$J$77</f>
        <v>0</v>
      </c>
    </row>
    <row r="23" spans="1:23" ht="16.5" thickBot="1" x14ac:dyDescent="0.3">
      <c r="A23" s="80"/>
      <c r="B23" s="214" t="s">
        <v>167</v>
      </c>
      <c r="C23" s="215" t="s">
        <v>168</v>
      </c>
      <c r="D23" s="216">
        <f t="shared" si="3"/>
        <v>5673</v>
      </c>
      <c r="E23" s="217">
        <v>3412</v>
      </c>
      <c r="F23" s="217">
        <v>2261</v>
      </c>
      <c r="G23" s="218"/>
      <c r="H23" s="208">
        <f t="shared" si="4"/>
        <v>0</v>
      </c>
      <c r="I23" s="219">
        <v>0</v>
      </c>
      <c r="J23" s="219"/>
      <c r="K23" s="220"/>
      <c r="L23" s="221" t="e">
        <f t="shared" si="5"/>
        <v>#REF!</v>
      </c>
      <c r="M23" s="219" t="e">
        <f>'[4]1.Plánovanie, manažment a kontr'!#REF!</f>
        <v>#REF!</v>
      </c>
      <c r="N23" s="219" t="e">
        <f>'[4]1.Plánovanie, manažment a kontr'!#REF!</f>
        <v>#REF!</v>
      </c>
      <c r="O23" s="220" t="e">
        <f>'[4]1.Plánovanie, manažment a kontr'!#REF!</f>
        <v>#REF!</v>
      </c>
      <c r="P23" s="261">
        <v>0</v>
      </c>
      <c r="Q23" s="262">
        <v>0</v>
      </c>
      <c r="R23" s="262">
        <v>0</v>
      </c>
      <c r="S23" s="263">
        <v>0</v>
      </c>
      <c r="T23" s="221">
        <f t="shared" si="6"/>
        <v>206433.15</v>
      </c>
      <c r="U23" s="219">
        <f>'[4]1.Plánovanie, manažment a kontr'!$H$81</f>
        <v>194661.15</v>
      </c>
      <c r="V23" s="219">
        <f>'[4]1.Plánovanie, manažment a kontr'!$I$81</f>
        <v>11772</v>
      </c>
      <c r="W23" s="220">
        <f>'[4]1.Plánovanie, manažment a kontr'!$J$81</f>
        <v>0</v>
      </c>
    </row>
    <row r="24" spans="1:23" s="82" customFormat="1" ht="14.25" x14ac:dyDescent="0.2">
      <c r="A24" s="99"/>
      <c r="B24" s="190" t="s">
        <v>169</v>
      </c>
      <c r="C24" s="191"/>
      <c r="D24" s="185" t="e">
        <f t="shared" ref="D24:W24" si="7">D25+D34+D37</f>
        <v>#REF!</v>
      </c>
      <c r="E24" s="186">
        <f t="shared" si="7"/>
        <v>34198</v>
      </c>
      <c r="F24" s="186" t="e">
        <f t="shared" si="7"/>
        <v>#REF!</v>
      </c>
      <c r="G24" s="187" t="e">
        <f t="shared" si="7"/>
        <v>#REF!</v>
      </c>
      <c r="H24" s="185" t="e">
        <f>H25+H34+H37-1</f>
        <v>#REF!</v>
      </c>
      <c r="I24" s="186">
        <f>I25+I34+I37-1</f>
        <v>23616</v>
      </c>
      <c r="J24" s="186" t="e">
        <f t="shared" si="7"/>
        <v>#REF!</v>
      </c>
      <c r="K24" s="188" t="e">
        <f t="shared" si="7"/>
        <v>#REF!</v>
      </c>
      <c r="L24" s="189" t="e">
        <f t="shared" si="7"/>
        <v>#REF!</v>
      </c>
      <c r="M24" s="186" t="e">
        <f t="shared" si="7"/>
        <v>#REF!</v>
      </c>
      <c r="N24" s="186" t="e">
        <f t="shared" si="7"/>
        <v>#REF!</v>
      </c>
      <c r="O24" s="188" t="e">
        <f t="shared" si="7"/>
        <v>#REF!</v>
      </c>
      <c r="P24" s="264">
        <v>32781.14</v>
      </c>
      <c r="Q24" s="265">
        <v>32781.14</v>
      </c>
      <c r="R24" s="254">
        <v>0</v>
      </c>
      <c r="S24" s="255">
        <v>0</v>
      </c>
      <c r="T24" s="189">
        <f t="shared" si="7"/>
        <v>39859</v>
      </c>
      <c r="U24" s="186">
        <f t="shared" si="7"/>
        <v>39859</v>
      </c>
      <c r="V24" s="186">
        <f t="shared" si="7"/>
        <v>0</v>
      </c>
      <c r="W24" s="188">
        <f t="shared" si="7"/>
        <v>0</v>
      </c>
    </row>
    <row r="25" spans="1:23" ht="15.75" x14ac:dyDescent="0.25">
      <c r="A25" s="80"/>
      <c r="B25" s="206" t="s">
        <v>170</v>
      </c>
      <c r="C25" s="222" t="s">
        <v>171</v>
      </c>
      <c r="D25" s="208" t="e">
        <f t="shared" ref="D25:W25" si="8">SUM(D26:D33)</f>
        <v>#REF!</v>
      </c>
      <c r="E25" s="209">
        <f t="shared" si="8"/>
        <v>23986</v>
      </c>
      <c r="F25" s="209" t="e">
        <f t="shared" si="8"/>
        <v>#REF!</v>
      </c>
      <c r="G25" s="210" t="e">
        <f t="shared" si="8"/>
        <v>#REF!</v>
      </c>
      <c r="H25" s="208" t="e">
        <f t="shared" si="8"/>
        <v>#REF!</v>
      </c>
      <c r="I25" s="209">
        <f t="shared" si="8"/>
        <v>7699</v>
      </c>
      <c r="J25" s="209" t="e">
        <f t="shared" si="8"/>
        <v>#REF!</v>
      </c>
      <c r="K25" s="211" t="e">
        <f t="shared" si="8"/>
        <v>#REF!</v>
      </c>
      <c r="L25" s="212" t="e">
        <f t="shared" si="8"/>
        <v>#REF!</v>
      </c>
      <c r="M25" s="209" t="e">
        <f t="shared" si="8"/>
        <v>#REF!</v>
      </c>
      <c r="N25" s="209" t="e">
        <f t="shared" si="8"/>
        <v>#REF!</v>
      </c>
      <c r="O25" s="211" t="e">
        <f t="shared" si="8"/>
        <v>#REF!</v>
      </c>
      <c r="P25" s="256">
        <v>17531.349999999999</v>
      </c>
      <c r="Q25" s="257">
        <v>17531.349999999999</v>
      </c>
      <c r="R25" s="257">
        <v>0</v>
      </c>
      <c r="S25" s="258">
        <v>0</v>
      </c>
      <c r="T25" s="212">
        <f t="shared" si="8"/>
        <v>15175</v>
      </c>
      <c r="U25" s="209">
        <f t="shared" si="8"/>
        <v>15175</v>
      </c>
      <c r="V25" s="209">
        <f t="shared" si="8"/>
        <v>0</v>
      </c>
      <c r="W25" s="211">
        <f t="shared" si="8"/>
        <v>0</v>
      </c>
    </row>
    <row r="26" spans="1:23" ht="15.75" x14ac:dyDescent="0.25">
      <c r="A26" s="108"/>
      <c r="B26" s="91">
        <v>1</v>
      </c>
      <c r="C26" s="107" t="s">
        <v>172</v>
      </c>
      <c r="D26" s="93" t="e">
        <f t="shared" ref="D26:D33" si="9">SUM(E26:G26)</f>
        <v>#REF!</v>
      </c>
      <c r="E26" s="94">
        <v>47</v>
      </c>
      <c r="F26" s="94" t="e">
        <f>'[4]2. Propagácia a marketing'!#REF!</f>
        <v>#REF!</v>
      </c>
      <c r="G26" s="95" t="e">
        <f>'[4]2. Propagácia a marketing'!#REF!</f>
        <v>#REF!</v>
      </c>
      <c r="H26" s="93" t="e">
        <f t="shared" ref="H26:H33" si="10">SUM(I26:K26)</f>
        <v>#REF!</v>
      </c>
      <c r="I26" s="94">
        <v>110</v>
      </c>
      <c r="J26" s="94" t="e">
        <f>'[4]2. Propagácia a marketing'!#REF!</f>
        <v>#REF!</v>
      </c>
      <c r="K26" s="96" t="e">
        <f>'[4]2. Propagácia a marketing'!#REF!</f>
        <v>#REF!</v>
      </c>
      <c r="L26" s="97" t="e">
        <f t="shared" ref="L26:L33" si="11">SUM(M26:O26)</f>
        <v>#REF!</v>
      </c>
      <c r="M26" s="94" t="e">
        <f>'[4]2. Propagácia a marketing'!#REF!</f>
        <v>#REF!</v>
      </c>
      <c r="N26" s="94" t="e">
        <f>'[4]2. Propagácia a marketing'!#REF!</f>
        <v>#REF!</v>
      </c>
      <c r="O26" s="96" t="e">
        <f>'[4]2. Propagácia a marketing'!#REF!</f>
        <v>#REF!</v>
      </c>
      <c r="P26" s="256">
        <v>128.30000000000001</v>
      </c>
      <c r="Q26" s="259">
        <v>128.30000000000001</v>
      </c>
      <c r="R26" s="259">
        <v>0</v>
      </c>
      <c r="S26" s="260">
        <v>0</v>
      </c>
      <c r="T26" s="97">
        <f t="shared" ref="T26:T33" si="12">SUM(U26:W26)</f>
        <v>99</v>
      </c>
      <c r="U26" s="94">
        <f>'[4]2. Propagácia a marketing'!$H$5</f>
        <v>99</v>
      </c>
      <c r="V26" s="94">
        <f>'[4]2. Propagácia a marketing'!$I$5</f>
        <v>0</v>
      </c>
      <c r="W26" s="96">
        <f>'[4]2. Propagácia a marketing'!$J$5</f>
        <v>0</v>
      </c>
    </row>
    <row r="27" spans="1:23" ht="15.75" x14ac:dyDescent="0.25">
      <c r="A27" s="80"/>
      <c r="B27" s="91">
        <v>2</v>
      </c>
      <c r="C27" s="109" t="s">
        <v>173</v>
      </c>
      <c r="D27" s="93" t="e">
        <f t="shared" si="9"/>
        <v>#REF!</v>
      </c>
      <c r="E27" s="94">
        <v>503</v>
      </c>
      <c r="F27" s="94" t="e">
        <f>'[4]2. Propagácia a marketing'!#REF!</f>
        <v>#REF!</v>
      </c>
      <c r="G27" s="95" t="e">
        <f>'[4]2. Propagácia a marketing'!#REF!</f>
        <v>#REF!</v>
      </c>
      <c r="H27" s="93" t="e">
        <f t="shared" si="10"/>
        <v>#REF!</v>
      </c>
      <c r="I27" s="94">
        <v>239</v>
      </c>
      <c r="J27" s="94" t="e">
        <f>'[4]2. Propagácia a marketing'!#REF!</f>
        <v>#REF!</v>
      </c>
      <c r="K27" s="96" t="e">
        <f>'[4]2. Propagácia a marketing'!#REF!</f>
        <v>#REF!</v>
      </c>
      <c r="L27" s="97" t="e">
        <f t="shared" si="11"/>
        <v>#REF!</v>
      </c>
      <c r="M27" s="94" t="e">
        <f>'[4]2. Propagácia a marketing'!#REF!</f>
        <v>#REF!</v>
      </c>
      <c r="N27" s="94" t="e">
        <f>'[4]2. Propagácia a marketing'!#REF!</f>
        <v>#REF!</v>
      </c>
      <c r="O27" s="96" t="e">
        <f>'[4]2. Propagácia a marketing'!#REF!</f>
        <v>#REF!</v>
      </c>
      <c r="P27" s="256">
        <v>168.38</v>
      </c>
      <c r="Q27" s="259">
        <v>168.38</v>
      </c>
      <c r="R27" s="259">
        <v>0</v>
      </c>
      <c r="S27" s="260">
        <v>0</v>
      </c>
      <c r="T27" s="97">
        <f t="shared" si="12"/>
        <v>1033</v>
      </c>
      <c r="U27" s="94">
        <f>'[4]2. Propagácia a marketing'!$H$7</f>
        <v>1033</v>
      </c>
      <c r="V27" s="94">
        <f>'[4]2. Propagácia a marketing'!$I$7</f>
        <v>0</v>
      </c>
      <c r="W27" s="96">
        <f>'[4]2. Propagácia a marketing'!$J$7</f>
        <v>0</v>
      </c>
    </row>
    <row r="28" spans="1:23" ht="15.75" x14ac:dyDescent="0.25">
      <c r="A28" s="80"/>
      <c r="B28" s="91">
        <v>3</v>
      </c>
      <c r="C28" s="107" t="s">
        <v>174</v>
      </c>
      <c r="D28" s="93" t="e">
        <f t="shared" si="9"/>
        <v>#REF!</v>
      </c>
      <c r="E28" s="94">
        <v>1371</v>
      </c>
      <c r="F28" s="94" t="e">
        <f>'[4]2. Propagácia a marketing'!#REF!</f>
        <v>#REF!</v>
      </c>
      <c r="G28" s="95" t="e">
        <f>'[4]2. Propagácia a marketing'!#REF!</f>
        <v>#REF!</v>
      </c>
      <c r="H28" s="93" t="e">
        <f t="shared" si="10"/>
        <v>#REF!</v>
      </c>
      <c r="I28" s="94">
        <v>1669</v>
      </c>
      <c r="J28" s="94" t="e">
        <f>'[4]2. Propagácia a marketing'!#REF!</f>
        <v>#REF!</v>
      </c>
      <c r="K28" s="96" t="e">
        <f>'[4]2. Propagácia a marketing'!#REF!</f>
        <v>#REF!</v>
      </c>
      <c r="L28" s="97" t="e">
        <f t="shared" si="11"/>
        <v>#REF!</v>
      </c>
      <c r="M28" s="94" t="e">
        <f>'[4]2. Propagácia a marketing'!#REF!</f>
        <v>#REF!</v>
      </c>
      <c r="N28" s="94" t="e">
        <f>'[4]2. Propagácia a marketing'!#REF!</f>
        <v>#REF!</v>
      </c>
      <c r="O28" s="96" t="e">
        <f>'[4]2. Propagácia a marketing'!#REF!</f>
        <v>#REF!</v>
      </c>
      <c r="P28" s="256">
        <v>14531.72</v>
      </c>
      <c r="Q28" s="259">
        <v>14531.72</v>
      </c>
      <c r="R28" s="259">
        <v>0</v>
      </c>
      <c r="S28" s="260">
        <v>0</v>
      </c>
      <c r="T28" s="97">
        <f t="shared" si="12"/>
        <v>11318</v>
      </c>
      <c r="U28" s="94">
        <f>'[4]2. Propagácia a marketing'!$H$11</f>
        <v>11318</v>
      </c>
      <c r="V28" s="94">
        <f>'[4]2. Propagácia a marketing'!$I$11</f>
        <v>0</v>
      </c>
      <c r="W28" s="96">
        <f>'[4]2. Propagácia a marketing'!$J$11</f>
        <v>0</v>
      </c>
    </row>
    <row r="29" spans="1:23" ht="15.75" x14ac:dyDescent="0.25">
      <c r="A29" s="80"/>
      <c r="B29" s="91">
        <v>4</v>
      </c>
      <c r="C29" s="107" t="s">
        <v>175</v>
      </c>
      <c r="D29" s="93" t="e">
        <f t="shared" si="9"/>
        <v>#REF!</v>
      </c>
      <c r="E29" s="94">
        <v>8785</v>
      </c>
      <c r="F29" s="94" t="e">
        <f>'[4]2. Propagácia a marketing'!#REF!</f>
        <v>#REF!</v>
      </c>
      <c r="G29" s="95" t="e">
        <f>'[4]2. Propagácia a marketing'!#REF!</f>
        <v>#REF!</v>
      </c>
      <c r="H29" s="93" t="e">
        <f t="shared" si="10"/>
        <v>#REF!</v>
      </c>
      <c r="I29" s="94">
        <v>2024</v>
      </c>
      <c r="J29" s="94" t="e">
        <f>'[4]2. Propagácia a marketing'!#REF!</f>
        <v>#REF!</v>
      </c>
      <c r="K29" s="96" t="e">
        <f>'[4]2. Propagácia a marketing'!#REF!</f>
        <v>#REF!</v>
      </c>
      <c r="L29" s="97" t="e">
        <f t="shared" si="11"/>
        <v>#REF!</v>
      </c>
      <c r="M29" s="94" t="e">
        <f>'[4]2. Propagácia a marketing'!#REF!</f>
        <v>#REF!</v>
      </c>
      <c r="N29" s="94" t="e">
        <f>'[4]2. Propagácia a marketing'!#REF!</f>
        <v>#REF!</v>
      </c>
      <c r="O29" s="96" t="e">
        <f>'[4]2. Propagácia a marketing'!#REF!</f>
        <v>#REF!</v>
      </c>
      <c r="P29" s="256">
        <v>0</v>
      </c>
      <c r="Q29" s="259">
        <v>0</v>
      </c>
      <c r="R29" s="259">
        <v>0</v>
      </c>
      <c r="S29" s="260">
        <v>0</v>
      </c>
      <c r="T29" s="97">
        <f t="shared" si="12"/>
        <v>0</v>
      </c>
      <c r="U29" s="94">
        <f>'[4]2. Propagácia a marketing'!$H$19</f>
        <v>0</v>
      </c>
      <c r="V29" s="94">
        <f>'[4]2. Propagácia a marketing'!$I$19</f>
        <v>0</v>
      </c>
      <c r="W29" s="96">
        <f>'[4]2. Propagácia a marketing'!$J$19</f>
        <v>0</v>
      </c>
    </row>
    <row r="30" spans="1:23" ht="15.75" x14ac:dyDescent="0.25">
      <c r="A30" s="80"/>
      <c r="B30" s="91">
        <v>5</v>
      </c>
      <c r="C30" s="107" t="s">
        <v>176</v>
      </c>
      <c r="D30" s="93" t="e">
        <f t="shared" si="9"/>
        <v>#REF!</v>
      </c>
      <c r="E30" s="94">
        <v>1511</v>
      </c>
      <c r="F30" s="94" t="e">
        <f>'[4]2. Propagácia a marketing'!#REF!</f>
        <v>#REF!</v>
      </c>
      <c r="G30" s="95" t="e">
        <f>'[4]2. Propagácia a marketing'!#REF!</f>
        <v>#REF!</v>
      </c>
      <c r="H30" s="93" t="e">
        <f t="shared" si="10"/>
        <v>#REF!</v>
      </c>
      <c r="I30" s="94">
        <v>764</v>
      </c>
      <c r="J30" s="94" t="e">
        <f>'[4]2. Propagácia a marketing'!#REF!</f>
        <v>#REF!</v>
      </c>
      <c r="K30" s="96" t="e">
        <f>'[4]2. Propagácia a marketing'!#REF!</f>
        <v>#REF!</v>
      </c>
      <c r="L30" s="97" t="e">
        <f t="shared" si="11"/>
        <v>#REF!</v>
      </c>
      <c r="M30" s="94" t="e">
        <f>'[4]2. Propagácia a marketing'!#REF!</f>
        <v>#REF!</v>
      </c>
      <c r="N30" s="94" t="e">
        <f>'[4]2. Propagácia a marketing'!#REF!</f>
        <v>#REF!</v>
      </c>
      <c r="O30" s="96" t="e">
        <f>'[4]2. Propagácia a marketing'!#REF!</f>
        <v>#REF!</v>
      </c>
      <c r="P30" s="256">
        <v>1265</v>
      </c>
      <c r="Q30" s="259">
        <v>1265</v>
      </c>
      <c r="R30" s="259">
        <v>0</v>
      </c>
      <c r="S30" s="260">
        <v>0</v>
      </c>
      <c r="T30" s="97">
        <f t="shared" si="12"/>
        <v>1127</v>
      </c>
      <c r="U30" s="94">
        <f>'[4]2. Propagácia a marketing'!$H$21</f>
        <v>1127</v>
      </c>
      <c r="V30" s="94">
        <f>'[4]2. Propagácia a marketing'!$I$21</f>
        <v>0</v>
      </c>
      <c r="W30" s="96">
        <f>'[4]2. Propagácia a marketing'!$J$21</f>
        <v>0</v>
      </c>
    </row>
    <row r="31" spans="1:23" ht="15.75" x14ac:dyDescent="0.25">
      <c r="A31" s="80"/>
      <c r="B31" s="91">
        <v>6</v>
      </c>
      <c r="C31" s="107" t="s">
        <v>177</v>
      </c>
      <c r="D31" s="93" t="e">
        <f t="shared" si="9"/>
        <v>#REF!</v>
      </c>
      <c r="E31" s="94">
        <v>3470</v>
      </c>
      <c r="F31" s="94" t="e">
        <f>'[4]2. Propagácia a marketing'!#REF!</f>
        <v>#REF!</v>
      </c>
      <c r="G31" s="95" t="e">
        <f>'[4]2. Propagácia a marketing'!#REF!</f>
        <v>#REF!</v>
      </c>
      <c r="H31" s="93" t="e">
        <f t="shared" si="10"/>
        <v>#REF!</v>
      </c>
      <c r="I31" s="94">
        <v>1363</v>
      </c>
      <c r="J31" s="94" t="e">
        <f>'[4]2. Propagácia a marketing'!#REF!</f>
        <v>#REF!</v>
      </c>
      <c r="K31" s="96" t="e">
        <f>'[4]2. Propagácia a marketing'!#REF!</f>
        <v>#REF!</v>
      </c>
      <c r="L31" s="97" t="e">
        <f t="shared" si="11"/>
        <v>#REF!</v>
      </c>
      <c r="M31" s="94" t="e">
        <f>'[4]2. Propagácia a marketing'!#REF!</f>
        <v>#REF!</v>
      </c>
      <c r="N31" s="94" t="e">
        <f>'[4]2. Propagácia a marketing'!#REF!</f>
        <v>#REF!</v>
      </c>
      <c r="O31" s="96" t="e">
        <f>'[4]2. Propagácia a marketing'!#REF!</f>
        <v>#REF!</v>
      </c>
      <c r="P31" s="256">
        <v>60.95</v>
      </c>
      <c r="Q31" s="259">
        <v>60.95</v>
      </c>
      <c r="R31" s="259">
        <v>0</v>
      </c>
      <c r="S31" s="260">
        <v>0</v>
      </c>
      <c r="T31" s="97">
        <f t="shared" si="12"/>
        <v>0</v>
      </c>
      <c r="U31" s="94">
        <f>'[4]2. Propagácia a marketing'!$H$24</f>
        <v>0</v>
      </c>
      <c r="V31" s="94">
        <f>'[4]2. Propagácia a marketing'!$I$24</f>
        <v>0</v>
      </c>
      <c r="W31" s="96">
        <f>'[4]2. Propagácia a marketing'!$J$24</f>
        <v>0</v>
      </c>
    </row>
    <row r="32" spans="1:23" ht="15.75" x14ac:dyDescent="0.25">
      <c r="A32" s="80"/>
      <c r="B32" s="91">
        <v>7</v>
      </c>
      <c r="C32" s="107" t="s">
        <v>178</v>
      </c>
      <c r="D32" s="93" t="e">
        <f t="shared" si="9"/>
        <v>#REF!</v>
      </c>
      <c r="E32" s="94">
        <v>0</v>
      </c>
      <c r="F32" s="94" t="e">
        <f>'[4]2. Propagácia a marketing'!#REF!</f>
        <v>#REF!</v>
      </c>
      <c r="G32" s="95" t="e">
        <f>'[4]2. Propagácia a marketing'!#REF!</f>
        <v>#REF!</v>
      </c>
      <c r="H32" s="93" t="e">
        <f t="shared" si="10"/>
        <v>#REF!</v>
      </c>
      <c r="I32" s="94">
        <v>1530</v>
      </c>
      <c r="J32" s="94" t="e">
        <f>'[4]2. Propagácia a marketing'!#REF!</f>
        <v>#REF!</v>
      </c>
      <c r="K32" s="96" t="e">
        <f>'[4]2. Propagácia a marketing'!#REF!</f>
        <v>#REF!</v>
      </c>
      <c r="L32" s="97" t="e">
        <f t="shared" si="11"/>
        <v>#REF!</v>
      </c>
      <c r="M32" s="94" t="e">
        <f>'[4]2. Propagácia a marketing'!#REF!</f>
        <v>#REF!</v>
      </c>
      <c r="N32" s="94" t="e">
        <f>'[4]2. Propagácia a marketing'!#REF!</f>
        <v>#REF!</v>
      </c>
      <c r="O32" s="96" t="e">
        <f>'[4]2. Propagácia a marketing'!#REF!</f>
        <v>#REF!</v>
      </c>
      <c r="P32" s="256">
        <v>1377</v>
      </c>
      <c r="Q32" s="259">
        <v>1377</v>
      </c>
      <c r="R32" s="259">
        <v>0</v>
      </c>
      <c r="S32" s="260">
        <v>0</v>
      </c>
      <c r="T32" s="97">
        <f t="shared" si="12"/>
        <v>0</v>
      </c>
      <c r="U32" s="94">
        <f>'[4]2. Propagácia a marketing'!$H$26</f>
        <v>0</v>
      </c>
      <c r="V32" s="94">
        <f>'[4]2. Propagácia a marketing'!$I$26</f>
        <v>0</v>
      </c>
      <c r="W32" s="96">
        <f>'[4]2. Propagácia a marketing'!$J$26</f>
        <v>0</v>
      </c>
    </row>
    <row r="33" spans="1:23" ht="15.75" x14ac:dyDescent="0.25">
      <c r="A33" s="80"/>
      <c r="B33" s="91">
        <v>8</v>
      </c>
      <c r="C33" s="107" t="s">
        <v>179</v>
      </c>
      <c r="D33" s="93" t="e">
        <f t="shared" si="9"/>
        <v>#REF!</v>
      </c>
      <c r="E33" s="94">
        <v>8299</v>
      </c>
      <c r="F33" s="94" t="e">
        <f>'[4]2. Propagácia a marketing'!#REF!</f>
        <v>#REF!</v>
      </c>
      <c r="G33" s="95" t="e">
        <f>'[4]2. Propagácia a marketing'!#REF!</f>
        <v>#REF!</v>
      </c>
      <c r="H33" s="93" t="e">
        <f t="shared" si="10"/>
        <v>#REF!</v>
      </c>
      <c r="I33" s="94">
        <v>0</v>
      </c>
      <c r="J33" s="94" t="e">
        <f>'[4]2. Propagácia a marketing'!#REF!</f>
        <v>#REF!</v>
      </c>
      <c r="K33" s="96" t="e">
        <f>'[4]2. Propagácia a marketing'!#REF!</f>
        <v>#REF!</v>
      </c>
      <c r="L33" s="97" t="e">
        <f t="shared" si="11"/>
        <v>#REF!</v>
      </c>
      <c r="M33" s="94" t="e">
        <f>'[4]2. Propagácia a marketing'!#REF!</f>
        <v>#REF!</v>
      </c>
      <c r="N33" s="94" t="e">
        <f>'[4]2. Propagácia a marketing'!#REF!</f>
        <v>#REF!</v>
      </c>
      <c r="O33" s="96" t="e">
        <f>'[4]2. Propagácia a marketing'!#REF!</f>
        <v>#REF!</v>
      </c>
      <c r="P33" s="256">
        <v>0</v>
      </c>
      <c r="Q33" s="259">
        <v>0</v>
      </c>
      <c r="R33" s="259">
        <v>0</v>
      </c>
      <c r="S33" s="260">
        <v>0</v>
      </c>
      <c r="T33" s="97">
        <f t="shared" si="12"/>
        <v>1598</v>
      </c>
      <c r="U33" s="94">
        <f>'[4]2. Propagácia a marketing'!$H$28</f>
        <v>1598</v>
      </c>
      <c r="V33" s="94">
        <f>'[4]2. Propagácia a marketing'!$I$28</f>
        <v>0</v>
      </c>
      <c r="W33" s="96">
        <f>'[4]2. Propagácia a marketing'!$J$28</f>
        <v>0</v>
      </c>
    </row>
    <row r="34" spans="1:23" ht="15.75" x14ac:dyDescent="0.25">
      <c r="A34" s="84"/>
      <c r="B34" s="206" t="s">
        <v>180</v>
      </c>
      <c r="C34" s="222" t="s">
        <v>181</v>
      </c>
      <c r="D34" s="208" t="e">
        <f t="shared" ref="D34:W34" si="13">SUM(D35:D36)</f>
        <v>#REF!</v>
      </c>
      <c r="E34" s="209">
        <f t="shared" si="13"/>
        <v>3755</v>
      </c>
      <c r="F34" s="209" t="e">
        <f t="shared" si="13"/>
        <v>#REF!</v>
      </c>
      <c r="G34" s="210" t="e">
        <f t="shared" si="13"/>
        <v>#REF!</v>
      </c>
      <c r="H34" s="208" t="e">
        <f t="shared" si="13"/>
        <v>#REF!</v>
      </c>
      <c r="I34" s="209">
        <f t="shared" si="13"/>
        <v>11564</v>
      </c>
      <c r="J34" s="209" t="e">
        <f t="shared" si="13"/>
        <v>#REF!</v>
      </c>
      <c r="K34" s="211" t="e">
        <f t="shared" si="13"/>
        <v>#REF!</v>
      </c>
      <c r="L34" s="212" t="e">
        <f t="shared" si="13"/>
        <v>#REF!</v>
      </c>
      <c r="M34" s="209" t="e">
        <f t="shared" si="13"/>
        <v>#REF!</v>
      </c>
      <c r="N34" s="209" t="e">
        <f t="shared" si="13"/>
        <v>#REF!</v>
      </c>
      <c r="O34" s="211" t="e">
        <f t="shared" si="13"/>
        <v>#REF!</v>
      </c>
      <c r="P34" s="256">
        <v>14469.77</v>
      </c>
      <c r="Q34" s="257">
        <v>14469.77</v>
      </c>
      <c r="R34" s="257">
        <v>0</v>
      </c>
      <c r="S34" s="258">
        <v>0</v>
      </c>
      <c r="T34" s="212">
        <f t="shared" si="13"/>
        <v>24591</v>
      </c>
      <c r="U34" s="209">
        <f t="shared" si="13"/>
        <v>24591</v>
      </c>
      <c r="V34" s="209">
        <f t="shared" si="13"/>
        <v>0</v>
      </c>
      <c r="W34" s="211">
        <f t="shared" si="13"/>
        <v>0</v>
      </c>
    </row>
    <row r="35" spans="1:23" ht="15.75" x14ac:dyDescent="0.25">
      <c r="A35" s="84"/>
      <c r="B35" s="91">
        <v>1</v>
      </c>
      <c r="C35" s="107" t="s">
        <v>182</v>
      </c>
      <c r="D35" s="93" t="e">
        <f>SUM(E35:G35)</f>
        <v>#REF!</v>
      </c>
      <c r="E35" s="98">
        <v>2306</v>
      </c>
      <c r="F35" s="94" t="e">
        <f>'[4]2. Propagácia a marketing'!#REF!</f>
        <v>#REF!</v>
      </c>
      <c r="G35" s="95" t="e">
        <f>'[4]2. Propagácia a marketing'!#REF!</f>
        <v>#REF!</v>
      </c>
      <c r="H35" s="93" t="e">
        <f>SUM(I35:K35)</f>
        <v>#REF!</v>
      </c>
      <c r="I35" s="94">
        <v>9757</v>
      </c>
      <c r="J35" s="94" t="e">
        <f>'[4]2. Propagácia a marketing'!#REF!</f>
        <v>#REF!</v>
      </c>
      <c r="K35" s="96" t="e">
        <f>'[4]2. Propagácia a marketing'!#REF!</f>
        <v>#REF!</v>
      </c>
      <c r="L35" s="97" t="e">
        <f>SUM(M35:O35)</f>
        <v>#REF!</v>
      </c>
      <c r="M35" s="98" t="e">
        <f>'[4]2. Propagácia a marketing'!#REF!</f>
        <v>#REF!</v>
      </c>
      <c r="N35" s="94" t="e">
        <f>'[4]2. Propagácia a marketing'!#REF!</f>
        <v>#REF!</v>
      </c>
      <c r="O35" s="96" t="e">
        <f>'[4]2. Propagácia a marketing'!#REF!</f>
        <v>#REF!</v>
      </c>
      <c r="P35" s="256">
        <v>13379.77</v>
      </c>
      <c r="Q35" s="259">
        <v>13379.77</v>
      </c>
      <c r="R35" s="259">
        <v>0</v>
      </c>
      <c r="S35" s="260">
        <v>0</v>
      </c>
      <c r="T35" s="97">
        <f>SUM(U35:W35)</f>
        <v>23588</v>
      </c>
      <c r="U35" s="98">
        <f>'[4]2. Propagácia a marketing'!$H$32</f>
        <v>23588</v>
      </c>
      <c r="V35" s="94">
        <f>'[4]2. Propagácia a marketing'!$I$32</f>
        <v>0</v>
      </c>
      <c r="W35" s="96">
        <f>'[4]2. Propagácia a marketing'!$J$32</f>
        <v>0</v>
      </c>
    </row>
    <row r="36" spans="1:23" ht="15.75" x14ac:dyDescent="0.25">
      <c r="A36" s="84"/>
      <c r="B36" s="91">
        <v>2</v>
      </c>
      <c r="C36" s="107" t="s">
        <v>183</v>
      </c>
      <c r="D36" s="93" t="e">
        <f>SUM(E36:G36)</f>
        <v>#REF!</v>
      </c>
      <c r="E36" s="94">
        <v>1449</v>
      </c>
      <c r="F36" s="94" t="e">
        <f>'[4]2. Propagácia a marketing'!#REF!</f>
        <v>#REF!</v>
      </c>
      <c r="G36" s="95" t="e">
        <f>'[4]2. Propagácia a marketing'!#REF!</f>
        <v>#REF!</v>
      </c>
      <c r="H36" s="93" t="e">
        <f>SUM(I36:K36)</f>
        <v>#REF!</v>
      </c>
      <c r="I36" s="94">
        <v>1807</v>
      </c>
      <c r="J36" s="94" t="e">
        <f>'[4]2. Propagácia a marketing'!#REF!</f>
        <v>#REF!</v>
      </c>
      <c r="K36" s="96" t="e">
        <f>'[4]2. Propagácia a marketing'!#REF!</f>
        <v>#REF!</v>
      </c>
      <c r="L36" s="97" t="e">
        <f>SUM(M36:O36)</f>
        <v>#REF!</v>
      </c>
      <c r="M36" s="94" t="e">
        <f>'[4]2. Propagácia a marketing'!#REF!</f>
        <v>#REF!</v>
      </c>
      <c r="N36" s="94" t="e">
        <f>'[4]2. Propagácia a marketing'!#REF!</f>
        <v>#REF!</v>
      </c>
      <c r="O36" s="96" t="e">
        <f>'[4]2. Propagácia a marketing'!#REF!</f>
        <v>#REF!</v>
      </c>
      <c r="P36" s="256">
        <v>1090</v>
      </c>
      <c r="Q36" s="259">
        <v>1090</v>
      </c>
      <c r="R36" s="259">
        <v>0</v>
      </c>
      <c r="S36" s="260">
        <v>0</v>
      </c>
      <c r="T36" s="97">
        <f>SUM(U36:W36)</f>
        <v>1003</v>
      </c>
      <c r="U36" s="94">
        <f>'[4]2. Propagácia a marketing'!$H$54</f>
        <v>1003</v>
      </c>
      <c r="V36" s="94">
        <f>'[4]2. Propagácia a marketing'!$I$54</f>
        <v>0</v>
      </c>
      <c r="W36" s="96">
        <f>'[4]2. Propagácia a marketing'!$J$54</f>
        <v>0</v>
      </c>
    </row>
    <row r="37" spans="1:23" ht="16.5" thickBot="1" x14ac:dyDescent="0.3">
      <c r="A37" s="108"/>
      <c r="B37" s="214" t="s">
        <v>184</v>
      </c>
      <c r="C37" s="223" t="s">
        <v>185</v>
      </c>
      <c r="D37" s="216" t="e">
        <f>SUM(E37:G37)</f>
        <v>#REF!</v>
      </c>
      <c r="E37" s="217">
        <v>6457</v>
      </c>
      <c r="F37" s="217" t="e">
        <f>'[4]2. Propagácia a marketing'!#REF!</f>
        <v>#REF!</v>
      </c>
      <c r="G37" s="218" t="e">
        <f>'[4]2. Propagácia a marketing'!#REF!</f>
        <v>#REF!</v>
      </c>
      <c r="H37" s="224" t="e">
        <f>SUM(I37:K37)</f>
        <v>#REF!</v>
      </c>
      <c r="I37" s="219">
        <v>4354</v>
      </c>
      <c r="J37" s="219" t="e">
        <f>'[4]2. Propagácia a marketing'!#REF!</f>
        <v>#REF!</v>
      </c>
      <c r="K37" s="220" t="e">
        <f>'[4]2. Propagácia a marketing'!#REF!</f>
        <v>#REF!</v>
      </c>
      <c r="L37" s="225" t="e">
        <f>SUM(M37:O37)</f>
        <v>#REF!</v>
      </c>
      <c r="M37" s="217" t="e">
        <f>'[4]2. Propagácia a marketing'!#REF!</f>
        <v>#REF!</v>
      </c>
      <c r="N37" s="217" t="e">
        <f>'[4]2. Propagácia a marketing'!#REF!</f>
        <v>#REF!</v>
      </c>
      <c r="O37" s="226" t="e">
        <f>'[4]2. Propagácia a marketing'!#REF!</f>
        <v>#REF!</v>
      </c>
      <c r="P37" s="266">
        <v>780.02</v>
      </c>
      <c r="Q37" s="267">
        <v>780.02</v>
      </c>
      <c r="R37" s="267">
        <v>0</v>
      </c>
      <c r="S37" s="268">
        <v>0</v>
      </c>
      <c r="T37" s="225">
        <f>SUM(U37:W37)</f>
        <v>93</v>
      </c>
      <c r="U37" s="217">
        <f>'[4]2. Propagácia a marketing'!$H$60</f>
        <v>93</v>
      </c>
      <c r="V37" s="217">
        <f>'[4]2. Propagácia a marketing'!$I$60</f>
        <v>0</v>
      </c>
      <c r="W37" s="226">
        <f>'[4]2. Propagácia a marketing'!$J$60</f>
        <v>0</v>
      </c>
    </row>
    <row r="38" spans="1:23" s="82" customFormat="1" ht="14.25" x14ac:dyDescent="0.2">
      <c r="A38" s="114"/>
      <c r="B38" s="190" t="s">
        <v>186</v>
      </c>
      <c r="C38" s="191"/>
      <c r="D38" s="185" t="e">
        <f t="shared" ref="D38:W38" si="14">D39+D40+D41+D46+D47</f>
        <v>#REF!</v>
      </c>
      <c r="E38" s="186">
        <f t="shared" si="14"/>
        <v>271426</v>
      </c>
      <c r="F38" s="186" t="e">
        <f t="shared" si="14"/>
        <v>#REF!</v>
      </c>
      <c r="G38" s="187" t="e">
        <f t="shared" si="14"/>
        <v>#REF!</v>
      </c>
      <c r="H38" s="185" t="e">
        <f t="shared" si="14"/>
        <v>#REF!</v>
      </c>
      <c r="I38" s="186">
        <f t="shared" si="14"/>
        <v>197118</v>
      </c>
      <c r="J38" s="186" t="e">
        <f t="shared" si="14"/>
        <v>#REF!</v>
      </c>
      <c r="K38" s="188" t="e">
        <f t="shared" si="14"/>
        <v>#REF!</v>
      </c>
      <c r="L38" s="189" t="e">
        <f t="shared" si="14"/>
        <v>#REF!</v>
      </c>
      <c r="M38" s="186" t="e">
        <f t="shared" si="14"/>
        <v>#REF!</v>
      </c>
      <c r="N38" s="186" t="e">
        <f t="shared" si="14"/>
        <v>#REF!</v>
      </c>
      <c r="O38" s="188" t="e">
        <f t="shared" si="14"/>
        <v>#REF!</v>
      </c>
      <c r="P38" s="264">
        <v>238983.5</v>
      </c>
      <c r="Q38" s="265">
        <v>213988.5</v>
      </c>
      <c r="R38" s="265">
        <v>24995</v>
      </c>
      <c r="S38" s="269">
        <v>0</v>
      </c>
      <c r="T38" s="189" t="e">
        <f t="shared" si="14"/>
        <v>#REF!</v>
      </c>
      <c r="U38" s="186" t="e">
        <f t="shared" si="14"/>
        <v>#REF!</v>
      </c>
      <c r="V38" s="186">
        <f t="shared" si="14"/>
        <v>10000</v>
      </c>
      <c r="W38" s="188">
        <f t="shared" si="14"/>
        <v>0</v>
      </c>
    </row>
    <row r="39" spans="1:23" ht="16.5" x14ac:dyDescent="0.3">
      <c r="A39" s="80"/>
      <c r="B39" s="206" t="s">
        <v>187</v>
      </c>
      <c r="C39" s="227" t="s">
        <v>188</v>
      </c>
      <c r="D39" s="208" t="e">
        <f>SUM(E39:G39)</f>
        <v>#REF!</v>
      </c>
      <c r="E39" s="209">
        <v>36902</v>
      </c>
      <c r="F39" s="209">
        <v>4033</v>
      </c>
      <c r="G39" s="210" t="e">
        <f>'[4]3.Interné služby'!#REF!</f>
        <v>#REF!</v>
      </c>
      <c r="H39" s="208" t="e">
        <f>SUM(I39:K39)</f>
        <v>#REF!</v>
      </c>
      <c r="I39" s="209">
        <v>22326</v>
      </c>
      <c r="J39" s="209">
        <v>5865</v>
      </c>
      <c r="K39" s="211" t="e">
        <f>'[4]3.Interné služby'!#REF!</f>
        <v>#REF!</v>
      </c>
      <c r="L39" s="212" t="e">
        <f>SUM(M39:O39)</f>
        <v>#REF!</v>
      </c>
      <c r="M39" s="209" t="e">
        <f>'[4]3.Interné služby'!#REF!</f>
        <v>#REF!</v>
      </c>
      <c r="N39" s="209" t="e">
        <f>'[4]3.Interné služby'!#REF!</f>
        <v>#REF!</v>
      </c>
      <c r="O39" s="211" t="e">
        <f>'[4]3.Interné služby'!#REF!</f>
        <v>#REF!</v>
      </c>
      <c r="P39" s="256">
        <v>27814.74</v>
      </c>
      <c r="Q39" s="257">
        <v>22025.74</v>
      </c>
      <c r="R39" s="257">
        <v>5789</v>
      </c>
      <c r="S39" s="258">
        <v>0</v>
      </c>
      <c r="T39" s="212">
        <f>SUM(U39:W39)</f>
        <v>56429.399999999994</v>
      </c>
      <c r="U39" s="209">
        <f>'[4]3.Interné služby'!$H$4</f>
        <v>56429.399999999994</v>
      </c>
      <c r="V39" s="209">
        <f>'[4]3.Interné služby'!$I$4</f>
        <v>0</v>
      </c>
      <c r="W39" s="211">
        <f>'[4]3.Interné služby'!$J$4</f>
        <v>0</v>
      </c>
    </row>
    <row r="40" spans="1:23" ht="16.5" x14ac:dyDescent="0.3">
      <c r="A40" s="108"/>
      <c r="B40" s="206" t="s">
        <v>189</v>
      </c>
      <c r="C40" s="227" t="s">
        <v>190</v>
      </c>
      <c r="D40" s="208" t="e">
        <f>SUM(E40:G40)</f>
        <v>#REF!</v>
      </c>
      <c r="E40" s="209">
        <v>35806</v>
      </c>
      <c r="F40" s="209" t="e">
        <f>'[4]3.Interné služby'!#REF!</f>
        <v>#REF!</v>
      </c>
      <c r="G40" s="210" t="e">
        <f>'[4]3.Interné služby'!#REF!</f>
        <v>#REF!</v>
      </c>
      <c r="H40" s="208" t="e">
        <f>SUM(I40:K40)</f>
        <v>#REF!</v>
      </c>
      <c r="I40" s="209">
        <v>9784</v>
      </c>
      <c r="J40" s="209"/>
      <c r="K40" s="211" t="e">
        <f>'[4]3.Interné služby'!#REF!</f>
        <v>#REF!</v>
      </c>
      <c r="L40" s="212" t="e">
        <f>SUM(M40:O40)</f>
        <v>#REF!</v>
      </c>
      <c r="M40" s="209">
        <v>30256</v>
      </c>
      <c r="N40" s="209" t="e">
        <f>'[4]3.Interné služby'!#REF!</f>
        <v>#REF!</v>
      </c>
      <c r="O40" s="211" t="e">
        <f>'[4]3.Interné služby'!#REF!</f>
        <v>#REF!</v>
      </c>
      <c r="P40" s="256">
        <v>27507.78</v>
      </c>
      <c r="Q40" s="257">
        <v>27507.78</v>
      </c>
      <c r="R40" s="257">
        <v>0</v>
      </c>
      <c r="S40" s="258">
        <v>0</v>
      </c>
      <c r="T40" s="212">
        <f>SUM(U40:W40)</f>
        <v>151850.08000000002</v>
      </c>
      <c r="U40" s="209">
        <f>'[4]3.Interné služby'!$H$31</f>
        <v>141850.08000000002</v>
      </c>
      <c r="V40" s="209">
        <f>'[4]3.Interné služby'!$I$31</f>
        <v>10000</v>
      </c>
      <c r="W40" s="211">
        <f>'[4]3.Interné služby'!$J$31</f>
        <v>0</v>
      </c>
    </row>
    <row r="41" spans="1:23" ht="16.5" x14ac:dyDescent="0.3">
      <c r="A41" s="84"/>
      <c r="B41" s="206" t="s">
        <v>191</v>
      </c>
      <c r="C41" s="227" t="s">
        <v>192</v>
      </c>
      <c r="D41" s="208" t="e">
        <f t="shared" ref="D41:W41" si="15">SUM(D42:D45)</f>
        <v>#REF!</v>
      </c>
      <c r="E41" s="209">
        <f t="shared" si="15"/>
        <v>193704</v>
      </c>
      <c r="F41" s="209" t="e">
        <f t="shared" si="15"/>
        <v>#REF!</v>
      </c>
      <c r="G41" s="210" t="e">
        <f t="shared" si="15"/>
        <v>#REF!</v>
      </c>
      <c r="H41" s="208" t="e">
        <f t="shared" si="15"/>
        <v>#REF!</v>
      </c>
      <c r="I41" s="209">
        <f t="shared" si="15"/>
        <v>160978</v>
      </c>
      <c r="J41" s="209">
        <f t="shared" si="15"/>
        <v>46477</v>
      </c>
      <c r="K41" s="211" t="e">
        <f t="shared" si="15"/>
        <v>#REF!</v>
      </c>
      <c r="L41" s="212" t="e">
        <f t="shared" si="15"/>
        <v>#REF!</v>
      </c>
      <c r="M41" s="209" t="e">
        <f t="shared" si="15"/>
        <v>#REF!</v>
      </c>
      <c r="N41" s="209" t="e">
        <f t="shared" si="15"/>
        <v>#REF!</v>
      </c>
      <c r="O41" s="211" t="e">
        <f t="shared" si="15"/>
        <v>#REF!</v>
      </c>
      <c r="P41" s="256">
        <v>178249.2</v>
      </c>
      <c r="Q41" s="257">
        <v>159043.20000000001</v>
      </c>
      <c r="R41" s="257">
        <v>19206</v>
      </c>
      <c r="S41" s="258">
        <v>0</v>
      </c>
      <c r="T41" s="212" t="e">
        <f t="shared" si="15"/>
        <v>#REF!</v>
      </c>
      <c r="U41" s="209" t="e">
        <f t="shared" si="15"/>
        <v>#REF!</v>
      </c>
      <c r="V41" s="209">
        <f t="shared" si="15"/>
        <v>0</v>
      </c>
      <c r="W41" s="211">
        <f t="shared" si="15"/>
        <v>0</v>
      </c>
    </row>
    <row r="42" spans="1:23" ht="16.5" x14ac:dyDescent="0.3">
      <c r="A42" s="84"/>
      <c r="B42" s="91">
        <v>1</v>
      </c>
      <c r="C42" s="115" t="s">
        <v>193</v>
      </c>
      <c r="D42" s="93" t="e">
        <f t="shared" ref="D42:D47" si="16">SUM(E42:G42)</f>
        <v>#REF!</v>
      </c>
      <c r="E42" s="94">
        <v>1492</v>
      </c>
      <c r="F42" s="94" t="e">
        <f>'[4]3.Interné služby'!#REF!</f>
        <v>#REF!</v>
      </c>
      <c r="G42" s="95" t="e">
        <f>'[4]3.Interné služby'!#REF!</f>
        <v>#REF!</v>
      </c>
      <c r="H42" s="93" t="e">
        <f t="shared" ref="H42:H47" si="17">SUM(I42:K42)</f>
        <v>#REF!</v>
      </c>
      <c r="I42" s="94">
        <v>3200</v>
      </c>
      <c r="J42" s="94">
        <v>0</v>
      </c>
      <c r="K42" s="96" t="e">
        <f>'[4]3.Interné služby'!#REF!</f>
        <v>#REF!</v>
      </c>
      <c r="L42" s="97" t="e">
        <f t="shared" ref="L42:L47" si="18">SUM(M42:O42)</f>
        <v>#REF!</v>
      </c>
      <c r="M42" s="94" t="e">
        <f>'[4]3.Interné služby'!#REF!</f>
        <v>#REF!</v>
      </c>
      <c r="N42" s="94" t="e">
        <f>'[4]3.Interné služby'!#REF!</f>
        <v>#REF!</v>
      </c>
      <c r="O42" s="96" t="e">
        <f>'[4]3.Interné služby'!#REF!</f>
        <v>#REF!</v>
      </c>
      <c r="P42" s="256">
        <v>1873.69</v>
      </c>
      <c r="Q42" s="259">
        <v>1873.69</v>
      </c>
      <c r="R42" s="259">
        <v>0</v>
      </c>
      <c r="S42" s="260">
        <v>0</v>
      </c>
      <c r="T42" s="97">
        <f t="shared" ref="T42:T47" si="19">SUM(U42:W42)</f>
        <v>2194.46</v>
      </c>
      <c r="U42" s="94">
        <f>'[4]3.Interné služby'!$H$37</f>
        <v>2194.46</v>
      </c>
      <c r="V42" s="94">
        <f>'[4]3.Interné služby'!$I$37</f>
        <v>0</v>
      </c>
      <c r="W42" s="96">
        <f>'[4]3.Interné služby'!$J$37</f>
        <v>0</v>
      </c>
    </row>
    <row r="43" spans="1:23" ht="15.75" x14ac:dyDescent="0.25">
      <c r="A43" s="84"/>
      <c r="B43" s="91">
        <v>2</v>
      </c>
      <c r="C43" s="107" t="s">
        <v>194</v>
      </c>
      <c r="D43" s="93" t="e">
        <f t="shared" si="16"/>
        <v>#REF!</v>
      </c>
      <c r="E43" s="94">
        <v>802</v>
      </c>
      <c r="F43" s="94" t="e">
        <f>'[4]3.Interné služby'!#REF!</f>
        <v>#REF!</v>
      </c>
      <c r="G43" s="95" t="e">
        <f>'[4]3.Interné služby'!#REF!</f>
        <v>#REF!</v>
      </c>
      <c r="H43" s="93" t="e">
        <f t="shared" si="17"/>
        <v>#REF!</v>
      </c>
      <c r="I43" s="94">
        <v>569</v>
      </c>
      <c r="J43" s="94">
        <v>0</v>
      </c>
      <c r="K43" s="96" t="e">
        <f>'[4]3.Interné služby'!#REF!</f>
        <v>#REF!</v>
      </c>
      <c r="L43" s="97" t="e">
        <f t="shared" si="18"/>
        <v>#REF!</v>
      </c>
      <c r="M43" s="94">
        <v>800</v>
      </c>
      <c r="N43" s="94" t="e">
        <f>'[4]3.Interné služby'!#REF!</f>
        <v>#REF!</v>
      </c>
      <c r="O43" s="96" t="e">
        <f>'[4]3.Interné služby'!#REF!</f>
        <v>#REF!</v>
      </c>
      <c r="P43" s="256">
        <v>108.36</v>
      </c>
      <c r="Q43" s="259">
        <v>108.36</v>
      </c>
      <c r="R43" s="259">
        <v>0</v>
      </c>
      <c r="S43" s="260">
        <v>0</v>
      </c>
      <c r="T43" s="97">
        <f t="shared" si="19"/>
        <v>0</v>
      </c>
      <c r="U43" s="94">
        <f>'[4]3.Interné služby'!$H$43</f>
        <v>0</v>
      </c>
      <c r="V43" s="94">
        <f>'[4]3.Interné služby'!$I$43</f>
        <v>0</v>
      </c>
      <c r="W43" s="96">
        <f>'[4]3.Interné služby'!$J$43</f>
        <v>0</v>
      </c>
    </row>
    <row r="44" spans="1:23" ht="15.75" x14ac:dyDescent="0.25">
      <c r="A44" s="84"/>
      <c r="B44" s="91">
        <v>3</v>
      </c>
      <c r="C44" s="107" t="s">
        <v>195</v>
      </c>
      <c r="D44" s="93" t="e">
        <f t="shared" si="16"/>
        <v>#REF!</v>
      </c>
      <c r="E44" s="94">
        <v>189803</v>
      </c>
      <c r="F44" s="94"/>
      <c r="G44" s="95" t="e">
        <f>'[4]3.Interné služby'!#REF!</f>
        <v>#REF!</v>
      </c>
      <c r="H44" s="93" t="e">
        <f t="shared" si="17"/>
        <v>#REF!</v>
      </c>
      <c r="I44" s="94">
        <v>157209</v>
      </c>
      <c r="J44" s="94">
        <v>13786</v>
      </c>
      <c r="K44" s="96" t="e">
        <f>'[4]3.Interné služby'!#REF!</f>
        <v>#REF!</v>
      </c>
      <c r="L44" s="97" t="e">
        <f t="shared" si="18"/>
        <v>#REF!</v>
      </c>
      <c r="M44" s="94" t="e">
        <f>'[4]3.Interné služby'!#REF!</f>
        <v>#REF!</v>
      </c>
      <c r="N44" s="94">
        <v>20700</v>
      </c>
      <c r="O44" s="96" t="e">
        <f>'[4]3.Interné služby'!#REF!</f>
        <v>#REF!</v>
      </c>
      <c r="P44" s="256">
        <v>155457.15</v>
      </c>
      <c r="Q44" s="259">
        <v>154761.15</v>
      </c>
      <c r="R44" s="259">
        <v>696</v>
      </c>
      <c r="S44" s="260">
        <v>0</v>
      </c>
      <c r="T44" s="97" t="e">
        <f t="shared" si="19"/>
        <v>#REF!</v>
      </c>
      <c r="U44" s="94" t="e">
        <f>'[4]3.Interné služby'!#REF!</f>
        <v>#REF!</v>
      </c>
      <c r="V44" s="94">
        <f>'[4]3.Interné služby'!$I$48</f>
        <v>0</v>
      </c>
      <c r="W44" s="96">
        <f>'[4]3.Interné služby'!$J$48</f>
        <v>0</v>
      </c>
    </row>
    <row r="45" spans="1:23" ht="15.75" x14ac:dyDescent="0.25">
      <c r="A45" s="84"/>
      <c r="B45" s="91">
        <v>4</v>
      </c>
      <c r="C45" s="107" t="s">
        <v>196</v>
      </c>
      <c r="D45" s="93" t="e">
        <f t="shared" si="16"/>
        <v>#REF!</v>
      </c>
      <c r="E45" s="94">
        <v>1607</v>
      </c>
      <c r="F45" s="98">
        <v>6656</v>
      </c>
      <c r="G45" s="95" t="e">
        <f>'[4]3.Interné služby'!#REF!</f>
        <v>#REF!</v>
      </c>
      <c r="H45" s="93" t="e">
        <f t="shared" si="17"/>
        <v>#REF!</v>
      </c>
      <c r="I45" s="94">
        <v>0</v>
      </c>
      <c r="J45" s="94">
        <v>32691</v>
      </c>
      <c r="K45" s="96" t="e">
        <f>'[4]3.Interné služby'!#REF!</f>
        <v>#REF!</v>
      </c>
      <c r="L45" s="97" t="e">
        <f t="shared" si="18"/>
        <v>#REF!</v>
      </c>
      <c r="M45" s="94" t="e">
        <f>'[4]3.Interné služby'!#REF!</f>
        <v>#REF!</v>
      </c>
      <c r="N45" s="98" t="e">
        <f>'[4]3.Interné služby'!#REF!</f>
        <v>#REF!</v>
      </c>
      <c r="O45" s="96" t="e">
        <f>'[4]3.Interné služby'!#REF!</f>
        <v>#REF!</v>
      </c>
      <c r="P45" s="256">
        <v>20810</v>
      </c>
      <c r="Q45" s="259">
        <v>2300</v>
      </c>
      <c r="R45" s="259">
        <v>18510</v>
      </c>
      <c r="S45" s="260">
        <v>0</v>
      </c>
      <c r="T45" s="97">
        <f t="shared" si="19"/>
        <v>0</v>
      </c>
      <c r="U45" s="94">
        <f>'[4]3.Interné služby'!$H$100</f>
        <v>0</v>
      </c>
      <c r="V45" s="98">
        <f>'[4]3.Interné služby'!$I$100</f>
        <v>0</v>
      </c>
      <c r="W45" s="96">
        <f>'[4]3.Interné služby'!$J$100</f>
        <v>0</v>
      </c>
    </row>
    <row r="46" spans="1:23" ht="16.5" x14ac:dyDescent="0.3">
      <c r="A46" s="84"/>
      <c r="B46" s="206" t="s">
        <v>197</v>
      </c>
      <c r="C46" s="227" t="s">
        <v>198</v>
      </c>
      <c r="D46" s="208" t="e">
        <f t="shared" si="16"/>
        <v>#REF!</v>
      </c>
      <c r="E46" s="209">
        <v>1736</v>
      </c>
      <c r="F46" s="209" t="e">
        <f>'[4]3.Interné služby'!#REF!</f>
        <v>#REF!</v>
      </c>
      <c r="G46" s="210" t="e">
        <f>'[4]3.Interné služby'!#REF!</f>
        <v>#REF!</v>
      </c>
      <c r="H46" s="208" t="e">
        <f t="shared" si="17"/>
        <v>#REF!</v>
      </c>
      <c r="I46" s="209">
        <v>2400</v>
      </c>
      <c r="J46" s="209" t="e">
        <f>'[4]3.Interné služby'!#REF!</f>
        <v>#REF!</v>
      </c>
      <c r="K46" s="211" t="e">
        <f>'[4]3.Interné služby'!#REF!</f>
        <v>#REF!</v>
      </c>
      <c r="L46" s="212" t="e">
        <f t="shared" si="18"/>
        <v>#REF!</v>
      </c>
      <c r="M46" s="209">
        <v>3900</v>
      </c>
      <c r="N46" s="209" t="e">
        <f>'[4]3.Interné služby'!#REF!</f>
        <v>#REF!</v>
      </c>
      <c r="O46" s="211" t="e">
        <f>'[4]3.Interné služby'!#REF!</f>
        <v>#REF!</v>
      </c>
      <c r="P46" s="256">
        <v>4017.4</v>
      </c>
      <c r="Q46" s="257">
        <v>4017.4</v>
      </c>
      <c r="R46" s="257">
        <v>0</v>
      </c>
      <c r="S46" s="258">
        <v>0</v>
      </c>
      <c r="T46" s="212">
        <f t="shared" si="19"/>
        <v>0</v>
      </c>
      <c r="U46" s="209">
        <f>'[4]3.Interné služby'!$H$102</f>
        <v>0</v>
      </c>
      <c r="V46" s="209">
        <f>'[4]3.Interné služby'!$I$103</f>
        <v>0</v>
      </c>
      <c r="W46" s="211">
        <f>'[4]3.Interné služby'!$J$103</f>
        <v>0</v>
      </c>
    </row>
    <row r="47" spans="1:23" ht="17.25" thickBot="1" x14ac:dyDescent="0.35">
      <c r="A47" s="84"/>
      <c r="B47" s="228" t="s">
        <v>199</v>
      </c>
      <c r="C47" s="229" t="s">
        <v>200</v>
      </c>
      <c r="D47" s="216" t="e">
        <f t="shared" si="16"/>
        <v>#REF!</v>
      </c>
      <c r="E47" s="217">
        <v>3278</v>
      </c>
      <c r="F47" s="217" t="e">
        <f>'[4]3.Interné služby'!#REF!</f>
        <v>#REF!</v>
      </c>
      <c r="G47" s="218" t="e">
        <f>'[4]3.Interné služby'!#REF!</f>
        <v>#REF!</v>
      </c>
      <c r="H47" s="224" t="e">
        <f t="shared" si="17"/>
        <v>#REF!</v>
      </c>
      <c r="I47" s="219">
        <v>1630</v>
      </c>
      <c r="J47" s="219" t="e">
        <f>'[4]3.Interné služby'!#REF!</f>
        <v>#REF!</v>
      </c>
      <c r="K47" s="220" t="e">
        <f>'[4]3.Interné služby'!#REF!</f>
        <v>#REF!</v>
      </c>
      <c r="L47" s="225" t="e">
        <f t="shared" si="18"/>
        <v>#REF!</v>
      </c>
      <c r="M47" s="217" t="e">
        <f>'[4]3.Interné služby'!#REF!</f>
        <v>#REF!</v>
      </c>
      <c r="N47" s="217" t="e">
        <f>'[4]3.Interné služby'!#REF!</f>
        <v>#REF!</v>
      </c>
      <c r="O47" s="226" t="e">
        <f>'[4]3.Interné služby'!#REF!</f>
        <v>#REF!</v>
      </c>
      <c r="P47" s="266">
        <v>1394.38</v>
      </c>
      <c r="Q47" s="267">
        <v>1394.38</v>
      </c>
      <c r="R47" s="267">
        <v>0</v>
      </c>
      <c r="S47" s="268">
        <v>0</v>
      </c>
      <c r="T47" s="225">
        <f t="shared" si="19"/>
        <v>0</v>
      </c>
      <c r="U47" s="217">
        <f>'[4]3.Interné služby'!$H$109</f>
        <v>0</v>
      </c>
      <c r="V47" s="217">
        <f>'[4]3.Interné služby'!$I$109</f>
        <v>0</v>
      </c>
      <c r="W47" s="226">
        <f>'[4]3.Interné služby'!$J$109</f>
        <v>0</v>
      </c>
    </row>
    <row r="48" spans="1:23" s="82" customFormat="1" ht="14.25" x14ac:dyDescent="0.2">
      <c r="B48" s="192" t="s">
        <v>201</v>
      </c>
      <c r="C48" s="193"/>
      <c r="D48" s="185" t="e">
        <f t="shared" ref="D48:J48" si="20">D49+D50+D53</f>
        <v>#REF!</v>
      </c>
      <c r="E48" s="186" t="e">
        <f t="shared" si="20"/>
        <v>#REF!</v>
      </c>
      <c r="F48" s="186" t="e">
        <f t="shared" si="20"/>
        <v>#REF!</v>
      </c>
      <c r="G48" s="187" t="e">
        <f t="shared" si="20"/>
        <v>#REF!</v>
      </c>
      <c r="H48" s="185" t="e">
        <f>H49+H50+H53-1</f>
        <v>#REF!</v>
      </c>
      <c r="I48" s="186" t="e">
        <f>I49+I50+I53-1</f>
        <v>#REF!</v>
      </c>
      <c r="J48" s="186">
        <f t="shared" si="20"/>
        <v>0</v>
      </c>
      <c r="K48" s="188" t="e">
        <f>K49+K53</f>
        <v>#REF!</v>
      </c>
      <c r="L48" s="189" t="e">
        <f t="shared" ref="L48:W48" si="21">L49+L50+L53</f>
        <v>#REF!</v>
      </c>
      <c r="M48" s="186" t="e">
        <f t="shared" si="21"/>
        <v>#REF!</v>
      </c>
      <c r="N48" s="186" t="e">
        <f t="shared" si="21"/>
        <v>#REF!</v>
      </c>
      <c r="O48" s="188" t="e">
        <f t="shared" si="21"/>
        <v>#REF!</v>
      </c>
      <c r="P48" s="264">
        <v>24336.959999999999</v>
      </c>
      <c r="Q48" s="265">
        <v>24336.959999999999</v>
      </c>
      <c r="R48" s="265">
        <v>0</v>
      </c>
      <c r="S48" s="269">
        <v>0</v>
      </c>
      <c r="T48" s="189">
        <f t="shared" si="21"/>
        <v>24559.85</v>
      </c>
      <c r="U48" s="186">
        <f t="shared" si="21"/>
        <v>24559.85</v>
      </c>
      <c r="V48" s="186">
        <f t="shared" si="21"/>
        <v>0</v>
      </c>
      <c r="W48" s="188">
        <f t="shared" si="21"/>
        <v>0</v>
      </c>
    </row>
    <row r="49" spans="1:23" ht="16.5" x14ac:dyDescent="0.3">
      <c r="A49" s="84"/>
      <c r="B49" s="206" t="s">
        <v>202</v>
      </c>
      <c r="C49" s="227" t="s">
        <v>203</v>
      </c>
      <c r="D49" s="208" t="e">
        <f>SUM(E49:G49)</f>
        <v>#REF!</v>
      </c>
      <c r="E49" s="209">
        <v>15307.52</v>
      </c>
      <c r="F49" s="209" t="e">
        <f>'[4]4.Služby občanov'!#REF!</f>
        <v>#REF!</v>
      </c>
      <c r="G49" s="210" t="e">
        <f>'[4]4.Služby občanov'!#REF!</f>
        <v>#REF!</v>
      </c>
      <c r="H49" s="208" t="e">
        <f>SUM(I49:K49)</f>
        <v>#REF!</v>
      </c>
      <c r="I49" s="209">
        <v>26456</v>
      </c>
      <c r="J49" s="209">
        <v>0</v>
      </c>
      <c r="K49" s="211" t="e">
        <f>'[4]4.Služby občanov'!#REF!</f>
        <v>#REF!</v>
      </c>
      <c r="L49" s="212" t="e">
        <f>SUM(M49:O49)</f>
        <v>#REF!</v>
      </c>
      <c r="M49" s="209" t="e">
        <f>'[4]4.Služby občanov'!#REF!</f>
        <v>#REF!</v>
      </c>
      <c r="N49" s="209" t="e">
        <f>'[4]4.Služby občanov'!#REF!</f>
        <v>#REF!</v>
      </c>
      <c r="O49" s="211" t="e">
        <f>'[4]4.Služby občanov'!#REF!</f>
        <v>#REF!</v>
      </c>
      <c r="P49" s="256">
        <v>8958.27</v>
      </c>
      <c r="Q49" s="257">
        <v>8958.27</v>
      </c>
      <c r="R49" s="257">
        <v>0</v>
      </c>
      <c r="S49" s="258">
        <v>0</v>
      </c>
      <c r="T49" s="212">
        <f>SUM(U49:W49)</f>
        <v>13064.17</v>
      </c>
      <c r="U49" s="209">
        <f>'[4]4.Služby občanov'!$H$4</f>
        <v>13064.17</v>
      </c>
      <c r="V49" s="209">
        <f>'[4]4.Služby občanov'!$I$4</f>
        <v>0</v>
      </c>
      <c r="W49" s="211">
        <f>'[4]4.Služby občanov'!$J$4</f>
        <v>0</v>
      </c>
    </row>
    <row r="50" spans="1:23" ht="15.75" x14ac:dyDescent="0.25">
      <c r="A50" s="116"/>
      <c r="B50" s="206" t="s">
        <v>204</v>
      </c>
      <c r="C50" s="222" t="s">
        <v>205</v>
      </c>
      <c r="D50" s="208" t="e">
        <f t="shared" ref="D50:W50" si="22">SUM(D51:D52)</f>
        <v>#REF!</v>
      </c>
      <c r="E50" s="209">
        <f t="shared" si="22"/>
        <v>23245.5</v>
      </c>
      <c r="F50" s="209" t="e">
        <f t="shared" si="22"/>
        <v>#REF!</v>
      </c>
      <c r="G50" s="210" t="e">
        <f t="shared" si="22"/>
        <v>#REF!</v>
      </c>
      <c r="H50" s="208" t="e">
        <f t="shared" si="22"/>
        <v>#REF!</v>
      </c>
      <c r="I50" s="209" t="e">
        <f t="shared" si="22"/>
        <v>#REF!</v>
      </c>
      <c r="J50" s="209">
        <f t="shared" si="22"/>
        <v>0</v>
      </c>
      <c r="K50" s="211" t="e">
        <f t="shared" si="22"/>
        <v>#REF!</v>
      </c>
      <c r="L50" s="212" t="e">
        <f t="shared" si="22"/>
        <v>#REF!</v>
      </c>
      <c r="M50" s="209" t="e">
        <f t="shared" si="22"/>
        <v>#REF!</v>
      </c>
      <c r="N50" s="209" t="e">
        <f t="shared" si="22"/>
        <v>#REF!</v>
      </c>
      <c r="O50" s="211" t="e">
        <f t="shared" si="22"/>
        <v>#REF!</v>
      </c>
      <c r="P50" s="256">
        <v>15378.69</v>
      </c>
      <c r="Q50" s="257">
        <v>15378.69</v>
      </c>
      <c r="R50" s="257">
        <v>0</v>
      </c>
      <c r="S50" s="258">
        <v>0</v>
      </c>
      <c r="T50" s="212">
        <f t="shared" si="22"/>
        <v>11495.68</v>
      </c>
      <c r="U50" s="209">
        <f t="shared" si="22"/>
        <v>11495.68</v>
      </c>
      <c r="V50" s="209">
        <f t="shared" si="22"/>
        <v>0</v>
      </c>
      <c r="W50" s="211">
        <f t="shared" si="22"/>
        <v>0</v>
      </c>
    </row>
    <row r="51" spans="1:23" ht="15.75" x14ac:dyDescent="0.25">
      <c r="A51" s="116"/>
      <c r="B51" s="91">
        <v>1</v>
      </c>
      <c r="C51" s="107" t="s">
        <v>206</v>
      </c>
      <c r="D51" s="93" t="e">
        <f>SUM(E51:G51)</f>
        <v>#REF!</v>
      </c>
      <c r="E51" s="94">
        <v>23245.5</v>
      </c>
      <c r="F51" s="94" t="e">
        <f>'[4]4.Služby občanov'!#REF!</f>
        <v>#REF!</v>
      </c>
      <c r="G51" s="95" t="e">
        <f>'[4]4.Služby občanov'!#REF!</f>
        <v>#REF!</v>
      </c>
      <c r="H51" s="93" t="e">
        <f>SUM(I51:K51)</f>
        <v>#REF!</v>
      </c>
      <c r="I51" s="94">
        <v>14579</v>
      </c>
      <c r="J51" s="94">
        <v>0</v>
      </c>
      <c r="K51" s="96" t="e">
        <f>'[4]4.Služby občanov'!#REF!</f>
        <v>#REF!</v>
      </c>
      <c r="L51" s="97" t="e">
        <f>SUM(M51:O51)</f>
        <v>#REF!</v>
      </c>
      <c r="M51" s="94" t="e">
        <f>'[4]4.Služby občanov'!#REF!</f>
        <v>#REF!</v>
      </c>
      <c r="N51" s="94" t="e">
        <f>'[4]4.Služby občanov'!#REF!</f>
        <v>#REF!</v>
      </c>
      <c r="O51" s="96" t="e">
        <f>'[4]4.Služby občanov'!#REF!</f>
        <v>#REF!</v>
      </c>
      <c r="P51" s="256">
        <v>15378.69</v>
      </c>
      <c r="Q51" s="270">
        <v>15378.69</v>
      </c>
      <c r="R51" s="270">
        <v>0</v>
      </c>
      <c r="S51" s="271">
        <v>0</v>
      </c>
      <c r="T51" s="97">
        <f>SUM(U51:W51)</f>
        <v>11332.06</v>
      </c>
      <c r="U51" s="94">
        <f>'[4]4.Služby občanov'!$H$18</f>
        <v>11332.06</v>
      </c>
      <c r="V51" s="94">
        <f>'[4]4.Služby občanov'!$I$18</f>
        <v>0</v>
      </c>
      <c r="W51" s="96">
        <f>'[4]4.Služby občanov'!$J$18</f>
        <v>0</v>
      </c>
    </row>
    <row r="52" spans="1:23" ht="15.75" x14ac:dyDescent="0.25">
      <c r="A52" s="116"/>
      <c r="B52" s="91">
        <v>2</v>
      </c>
      <c r="C52" s="107" t="s">
        <v>207</v>
      </c>
      <c r="D52" s="93" t="e">
        <f>SUM(E52:G52)</f>
        <v>#REF!</v>
      </c>
      <c r="E52" s="94">
        <v>0</v>
      </c>
      <c r="F52" s="94" t="e">
        <f>'[4]4.Služby občanov'!#REF!</f>
        <v>#REF!</v>
      </c>
      <c r="G52" s="95" t="e">
        <f>'[4]4.Služby občanov'!#REF!</f>
        <v>#REF!</v>
      </c>
      <c r="H52" s="93" t="e">
        <f>SUM(I52:K52)</f>
        <v>#REF!</v>
      </c>
      <c r="I52" s="94" t="e">
        <f>'[4]4.Služby občanov'!#REF!</f>
        <v>#REF!</v>
      </c>
      <c r="J52" s="94">
        <v>0</v>
      </c>
      <c r="K52" s="96" t="e">
        <f>'[4]4.Služby občanov'!#REF!</f>
        <v>#REF!</v>
      </c>
      <c r="L52" s="97" t="e">
        <f>SUM(M52:O52)</f>
        <v>#REF!</v>
      </c>
      <c r="M52" s="94" t="e">
        <f>'[4]4.Služby občanov'!#REF!</f>
        <v>#REF!</v>
      </c>
      <c r="N52" s="94" t="e">
        <f>'[4]4.Služby občanov'!#REF!</f>
        <v>#REF!</v>
      </c>
      <c r="O52" s="96" t="e">
        <f>'[4]4.Služby občanov'!#REF!</f>
        <v>#REF!</v>
      </c>
      <c r="P52" s="256">
        <v>0</v>
      </c>
      <c r="Q52" s="270">
        <v>0</v>
      </c>
      <c r="R52" s="270">
        <v>0</v>
      </c>
      <c r="S52" s="271">
        <v>0</v>
      </c>
      <c r="T52" s="97">
        <f>SUM(U52:W52)</f>
        <v>163.62</v>
      </c>
      <c r="U52" s="94">
        <f>'[4]4.Služby občanov'!$H$26</f>
        <v>163.62</v>
      </c>
      <c r="V52" s="94">
        <f>'[4]4.Služby občanov'!$I$26</f>
        <v>0</v>
      </c>
      <c r="W52" s="96">
        <f>'[4]4.Služby občanov'!$J$26</f>
        <v>0</v>
      </c>
    </row>
    <row r="53" spans="1:23" ht="16.5" thickBot="1" x14ac:dyDescent="0.3">
      <c r="A53" s="116"/>
      <c r="B53" s="230" t="s">
        <v>208</v>
      </c>
      <c r="C53" s="223" t="s">
        <v>209</v>
      </c>
      <c r="D53" s="216" t="e">
        <f>SUM(E53:G53)</f>
        <v>#REF!</v>
      </c>
      <c r="E53" s="217" t="e">
        <f>'[4]4.Služby občanov'!#REF!</f>
        <v>#REF!</v>
      </c>
      <c r="F53" s="217" t="e">
        <f>'[4]4.Služby občanov'!#REF!</f>
        <v>#REF!</v>
      </c>
      <c r="G53" s="218" t="e">
        <f>'[4]4.Služby občanov'!#REF!</f>
        <v>#REF!</v>
      </c>
      <c r="H53" s="224" t="e">
        <f>SUM(I53:K53)</f>
        <v>#REF!</v>
      </c>
      <c r="I53" s="219">
        <v>0</v>
      </c>
      <c r="J53" s="219">
        <v>0</v>
      </c>
      <c r="K53" s="220" t="e">
        <f>'[4]4.Služby občanov'!#REF!</f>
        <v>#REF!</v>
      </c>
      <c r="L53" s="225" t="e">
        <f>SUM(M53:O53)</f>
        <v>#REF!</v>
      </c>
      <c r="M53" s="217" t="e">
        <f>'[4]4.Služby občanov'!#REF!</f>
        <v>#REF!</v>
      </c>
      <c r="N53" s="217" t="e">
        <f>'[4]4.Služby občanov'!#REF!</f>
        <v>#REF!</v>
      </c>
      <c r="O53" s="226" t="e">
        <f>'[4]4.Služby občanov'!#REF!</f>
        <v>#REF!</v>
      </c>
      <c r="P53" s="266">
        <v>0</v>
      </c>
      <c r="Q53" s="272">
        <v>0</v>
      </c>
      <c r="R53" s="272">
        <v>0</v>
      </c>
      <c r="S53" s="273">
        <v>0</v>
      </c>
      <c r="T53" s="225">
        <f>SUM(U53:W53)</f>
        <v>0</v>
      </c>
      <c r="U53" s="217">
        <f>'[4]4.Služby občanov'!$H$28</f>
        <v>0</v>
      </c>
      <c r="V53" s="217">
        <f>'[4]4.Služby občanov'!$I$28</f>
        <v>0</v>
      </c>
      <c r="W53" s="226">
        <f>'[4]4.Služby občanov'!$J$28</f>
        <v>0</v>
      </c>
    </row>
    <row r="54" spans="1:23" s="82" customFormat="1" ht="14.25" x14ac:dyDescent="0.2">
      <c r="A54" s="116"/>
      <c r="B54" s="190" t="s">
        <v>210</v>
      </c>
      <c r="C54" s="194"/>
      <c r="D54" s="185" t="e">
        <f t="shared" ref="D54:W54" si="23">D55+D60+D61+D62+D67</f>
        <v>#REF!</v>
      </c>
      <c r="E54" s="186" t="e">
        <f t="shared" si="23"/>
        <v>#REF!</v>
      </c>
      <c r="F54" s="186" t="e">
        <f t="shared" si="23"/>
        <v>#REF!</v>
      </c>
      <c r="G54" s="187" t="e">
        <f t="shared" si="23"/>
        <v>#REF!</v>
      </c>
      <c r="H54" s="185" t="e">
        <f t="shared" si="23"/>
        <v>#REF!</v>
      </c>
      <c r="I54" s="186" t="e">
        <f t="shared" si="23"/>
        <v>#REF!</v>
      </c>
      <c r="J54" s="186" t="e">
        <f t="shared" si="23"/>
        <v>#REF!</v>
      </c>
      <c r="K54" s="188" t="e">
        <f t="shared" si="23"/>
        <v>#REF!</v>
      </c>
      <c r="L54" s="189" t="e">
        <f t="shared" si="23"/>
        <v>#REF!</v>
      </c>
      <c r="M54" s="186" t="e">
        <f t="shared" si="23"/>
        <v>#REF!</v>
      </c>
      <c r="N54" s="186" t="e">
        <f t="shared" si="23"/>
        <v>#REF!</v>
      </c>
      <c r="O54" s="188" t="e">
        <f t="shared" si="23"/>
        <v>#REF!</v>
      </c>
      <c r="P54" s="264">
        <v>667835.55000000005</v>
      </c>
      <c r="Q54" s="265">
        <v>666135.55000000005</v>
      </c>
      <c r="R54" s="265">
        <v>1700</v>
      </c>
      <c r="S54" s="269">
        <v>0</v>
      </c>
      <c r="T54" s="189">
        <f t="shared" si="23"/>
        <v>1289207.1099999999</v>
      </c>
      <c r="U54" s="186">
        <f t="shared" si="23"/>
        <v>1289207.1099999999</v>
      </c>
      <c r="V54" s="186">
        <f t="shared" si="23"/>
        <v>0</v>
      </c>
      <c r="W54" s="188">
        <f t="shared" si="23"/>
        <v>0</v>
      </c>
    </row>
    <row r="55" spans="1:23" ht="15.75" x14ac:dyDescent="0.25">
      <c r="A55" s="116"/>
      <c r="B55" s="231" t="s">
        <v>211</v>
      </c>
      <c r="C55" s="232" t="s">
        <v>212</v>
      </c>
      <c r="D55" s="208" t="e">
        <f t="shared" ref="D55:W55" si="24">SUM(D56:D59)</f>
        <v>#REF!</v>
      </c>
      <c r="E55" s="209">
        <f t="shared" si="24"/>
        <v>496158.19</v>
      </c>
      <c r="F55" s="209" t="e">
        <f t="shared" si="24"/>
        <v>#REF!</v>
      </c>
      <c r="G55" s="210" t="e">
        <f t="shared" si="24"/>
        <v>#REF!</v>
      </c>
      <c r="H55" s="208" t="e">
        <f t="shared" si="24"/>
        <v>#REF!</v>
      </c>
      <c r="I55" s="209">
        <f t="shared" si="24"/>
        <v>480129.99</v>
      </c>
      <c r="J55" s="209" t="e">
        <f t="shared" si="24"/>
        <v>#REF!</v>
      </c>
      <c r="K55" s="211" t="e">
        <f t="shared" si="24"/>
        <v>#REF!</v>
      </c>
      <c r="L55" s="212" t="e">
        <f t="shared" si="24"/>
        <v>#REF!</v>
      </c>
      <c r="M55" s="209" t="e">
        <f t="shared" si="24"/>
        <v>#REF!</v>
      </c>
      <c r="N55" s="209" t="e">
        <f t="shared" si="24"/>
        <v>#REF!</v>
      </c>
      <c r="O55" s="211" t="e">
        <f t="shared" si="24"/>
        <v>#REF!</v>
      </c>
      <c r="P55" s="256">
        <v>463317.1</v>
      </c>
      <c r="Q55" s="257">
        <v>461617.1</v>
      </c>
      <c r="R55" s="257">
        <v>1700</v>
      </c>
      <c r="S55" s="258">
        <v>0</v>
      </c>
      <c r="T55" s="212">
        <f t="shared" si="24"/>
        <v>385547.2</v>
      </c>
      <c r="U55" s="209">
        <f t="shared" si="24"/>
        <v>385547.2</v>
      </c>
      <c r="V55" s="209">
        <f t="shared" si="24"/>
        <v>0</v>
      </c>
      <c r="W55" s="211">
        <f t="shared" si="24"/>
        <v>0</v>
      </c>
    </row>
    <row r="56" spans="1:23" ht="15.75" x14ac:dyDescent="0.25">
      <c r="A56" s="116"/>
      <c r="B56" s="91">
        <v>1</v>
      </c>
      <c r="C56" s="107" t="s">
        <v>213</v>
      </c>
      <c r="D56" s="93" t="e">
        <f t="shared" ref="D56:D61" si="25">SUM(E56:G56)</f>
        <v>#REF!</v>
      </c>
      <c r="E56" s="94">
        <v>350478.7</v>
      </c>
      <c r="F56" s="94">
        <v>9811</v>
      </c>
      <c r="G56" s="95" t="e">
        <f>'[4]5.Bezpečnosť, právo a por.'!#REF!</f>
        <v>#REF!</v>
      </c>
      <c r="H56" s="93" t="e">
        <f t="shared" ref="H56:H66" si="26">SUM(I56:K56)</f>
        <v>#REF!</v>
      </c>
      <c r="I56" s="94">
        <v>339635.49</v>
      </c>
      <c r="J56" s="94">
        <v>10809</v>
      </c>
      <c r="K56" s="96" t="e">
        <f>'[4]5.Bezpečnosť, právo a por.'!#REF!</f>
        <v>#REF!</v>
      </c>
      <c r="L56" s="97" t="e">
        <f t="shared" ref="L56:L61" si="27">SUM(M56:O56)</f>
        <v>#REF!</v>
      </c>
      <c r="M56" s="94" t="e">
        <f>'[4]5.Bezpečnosť, právo a por.'!#REF!</f>
        <v>#REF!</v>
      </c>
      <c r="N56" s="94" t="e">
        <f>'[4]5.Bezpečnosť, právo a por.'!#REF!</f>
        <v>#REF!</v>
      </c>
      <c r="O56" s="96" t="e">
        <f>'[4]5.Bezpečnosť, právo a por.'!#REF!</f>
        <v>#REF!</v>
      </c>
      <c r="P56" s="256">
        <v>326420.21000000002</v>
      </c>
      <c r="Q56" s="259">
        <v>324720.21000000002</v>
      </c>
      <c r="R56" s="259">
        <v>1700</v>
      </c>
      <c r="S56" s="260">
        <v>0</v>
      </c>
      <c r="T56" s="97">
        <f t="shared" ref="T56:T61" si="28">SUM(U56:W56)</f>
        <v>353683.45</v>
      </c>
      <c r="U56" s="94">
        <f>'[4]5.Bezpečnosť, právo a por.'!$H$5</f>
        <v>353683.45</v>
      </c>
      <c r="V56" s="94">
        <f>'[4]5.Bezpečnosť, právo a por.'!$I$5</f>
        <v>0</v>
      </c>
      <c r="W56" s="96">
        <f>'[4]5.Bezpečnosť, právo a por.'!$J$5</f>
        <v>0</v>
      </c>
    </row>
    <row r="57" spans="1:23" ht="15.75" x14ac:dyDescent="0.25">
      <c r="A57" s="84"/>
      <c r="B57" s="91">
        <v>2</v>
      </c>
      <c r="C57" s="107" t="s">
        <v>214</v>
      </c>
      <c r="D57" s="93" t="e">
        <f t="shared" si="25"/>
        <v>#REF!</v>
      </c>
      <c r="E57" s="94">
        <v>69112.490000000005</v>
      </c>
      <c r="F57" s="94"/>
      <c r="G57" s="95" t="e">
        <f>'[4]5.Bezpečnosť, právo a por.'!#REF!</f>
        <v>#REF!</v>
      </c>
      <c r="H57" s="93" t="e">
        <f t="shared" si="26"/>
        <v>#REF!</v>
      </c>
      <c r="I57" s="94">
        <v>62503.5</v>
      </c>
      <c r="J57" s="94">
        <v>17528</v>
      </c>
      <c r="K57" s="96" t="e">
        <f>'[4]5.Bezpečnosť, právo a por.'!#REF!</f>
        <v>#REF!</v>
      </c>
      <c r="L57" s="97" t="e">
        <f t="shared" si="27"/>
        <v>#REF!</v>
      </c>
      <c r="M57" s="94" t="e">
        <f>'[4]5.Bezpečnosť, právo a por.'!#REF!</f>
        <v>#REF!</v>
      </c>
      <c r="N57" s="94" t="e">
        <f>'[4]5.Bezpečnosť, právo a por.'!#REF!</f>
        <v>#REF!</v>
      </c>
      <c r="O57" s="96" t="e">
        <f>'[4]5.Bezpečnosť, právo a por.'!#REF!</f>
        <v>#REF!</v>
      </c>
      <c r="P57" s="256">
        <v>63166.06</v>
      </c>
      <c r="Q57" s="259">
        <v>63166.06</v>
      </c>
      <c r="R57" s="259">
        <v>0</v>
      </c>
      <c r="S57" s="260">
        <v>0</v>
      </c>
      <c r="T57" s="97">
        <f t="shared" si="28"/>
        <v>12348.03</v>
      </c>
      <c r="U57" s="94">
        <f>'[4]5.Bezpečnosť, právo a por.'!$H$49</f>
        <v>12348.03</v>
      </c>
      <c r="V57" s="94">
        <f>'[4]5.Bezpečnosť, právo a por.'!$I$49</f>
        <v>0</v>
      </c>
      <c r="W57" s="96">
        <f>'[4]5.Bezpečnosť, právo a por.'!$J$49</f>
        <v>0</v>
      </c>
    </row>
    <row r="58" spans="1:23" ht="15.75" x14ac:dyDescent="0.25">
      <c r="A58" s="108"/>
      <c r="B58" s="91">
        <v>3</v>
      </c>
      <c r="C58" s="107" t="s">
        <v>215</v>
      </c>
      <c r="D58" s="93" t="e">
        <f t="shared" si="25"/>
        <v>#REF!</v>
      </c>
      <c r="E58" s="94">
        <v>37000</v>
      </c>
      <c r="F58" s="94"/>
      <c r="G58" s="95" t="e">
        <f>'[4]5.Bezpečnosť, právo a por.'!#REF!</f>
        <v>#REF!</v>
      </c>
      <c r="H58" s="93" t="e">
        <f t="shared" si="26"/>
        <v>#REF!</v>
      </c>
      <c r="I58" s="94">
        <v>37892.5</v>
      </c>
      <c r="J58" s="94">
        <v>0</v>
      </c>
      <c r="K58" s="96" t="e">
        <f>'[4]5.Bezpečnosť, právo a por.'!#REF!</f>
        <v>#REF!</v>
      </c>
      <c r="L58" s="97" t="e">
        <f t="shared" si="27"/>
        <v>#REF!</v>
      </c>
      <c r="M58" s="94" t="e">
        <f>'[4]5.Bezpečnosť, právo a por.'!#REF!</f>
        <v>#REF!</v>
      </c>
      <c r="N58" s="94" t="e">
        <f>'[4]5.Bezpečnosť, právo a por.'!#REF!</f>
        <v>#REF!</v>
      </c>
      <c r="O58" s="96" t="e">
        <f>'[4]5.Bezpečnosť, právo a por.'!#REF!</f>
        <v>#REF!</v>
      </c>
      <c r="P58" s="256">
        <v>35909.43</v>
      </c>
      <c r="Q58" s="259">
        <v>35909.43</v>
      </c>
      <c r="R58" s="259">
        <v>0</v>
      </c>
      <c r="S58" s="260">
        <v>0</v>
      </c>
      <c r="T58" s="97">
        <f t="shared" si="28"/>
        <v>9757.86</v>
      </c>
      <c r="U58" s="94">
        <f>'[4]5.Bezpečnosť, právo a por.'!$H$68</f>
        <v>9757.86</v>
      </c>
      <c r="V58" s="94">
        <f>'[4]5.Bezpečnosť, právo a por.'!$I$67</f>
        <v>0</v>
      </c>
      <c r="W58" s="96">
        <f>'[4]5.Bezpečnosť, právo a por.'!$J$67</f>
        <v>0</v>
      </c>
    </row>
    <row r="59" spans="1:23" ht="15.75" x14ac:dyDescent="0.25">
      <c r="A59" s="108"/>
      <c r="B59" s="91">
        <v>4</v>
      </c>
      <c r="C59" s="107" t="s">
        <v>216</v>
      </c>
      <c r="D59" s="93" t="e">
        <f t="shared" si="25"/>
        <v>#REF!</v>
      </c>
      <c r="E59" s="94">
        <v>39567</v>
      </c>
      <c r="F59" s="94" t="e">
        <f>'[4]5.Bezpečnosť, právo a por.'!#REF!</f>
        <v>#REF!</v>
      </c>
      <c r="G59" s="95" t="e">
        <f>'[4]5.Bezpečnosť, právo a por.'!#REF!</f>
        <v>#REF!</v>
      </c>
      <c r="H59" s="93" t="e">
        <f t="shared" si="26"/>
        <v>#REF!</v>
      </c>
      <c r="I59" s="94">
        <v>40098.5</v>
      </c>
      <c r="J59" s="94" t="e">
        <f>'[4]5.Bezpečnosť, právo a por.'!#REF!</f>
        <v>#REF!</v>
      </c>
      <c r="K59" s="96" t="e">
        <f>'[4]5.Bezpečnosť, právo a por.'!#REF!</f>
        <v>#REF!</v>
      </c>
      <c r="L59" s="97" t="e">
        <f t="shared" si="27"/>
        <v>#REF!</v>
      </c>
      <c r="M59" s="94" t="e">
        <f>'[4]5.Bezpečnosť, právo a por.'!#REF!</f>
        <v>#REF!</v>
      </c>
      <c r="N59" s="94" t="e">
        <f>'[4]5.Bezpečnosť, právo a por.'!#REF!</f>
        <v>#REF!</v>
      </c>
      <c r="O59" s="96" t="e">
        <f>'[4]5.Bezpečnosť, právo a por.'!#REF!</f>
        <v>#REF!</v>
      </c>
      <c r="P59" s="256">
        <v>37821.4</v>
      </c>
      <c r="Q59" s="259">
        <v>37821.4</v>
      </c>
      <c r="R59" s="259">
        <v>0</v>
      </c>
      <c r="S59" s="260">
        <v>0</v>
      </c>
      <c r="T59" s="97">
        <f t="shared" si="28"/>
        <v>9757.86</v>
      </c>
      <c r="U59" s="94">
        <f>'[4]5.Bezpečnosť, právo a por.'!$H$71</f>
        <v>9757.86</v>
      </c>
      <c r="V59" s="94">
        <f>'[4]5.Bezpečnosť, právo a por.'!$I$71</f>
        <v>0</v>
      </c>
      <c r="W59" s="96">
        <f>'[4]5.Bezpečnosť, právo a por.'!$J$70</f>
        <v>0</v>
      </c>
    </row>
    <row r="60" spans="1:23" ht="16.5" x14ac:dyDescent="0.3">
      <c r="A60" s="84"/>
      <c r="B60" s="231" t="s">
        <v>217</v>
      </c>
      <c r="C60" s="227" t="s">
        <v>218</v>
      </c>
      <c r="D60" s="208" t="e">
        <f t="shared" si="25"/>
        <v>#REF!</v>
      </c>
      <c r="E60" s="209" t="e">
        <f>'[4]5.Bezpečnosť, právo a por.'!#REF!</f>
        <v>#REF!</v>
      </c>
      <c r="F60" s="209" t="e">
        <f>'[4]5.Bezpečnosť, právo a por.'!#REF!</f>
        <v>#REF!</v>
      </c>
      <c r="G60" s="210" t="e">
        <f>'[4]5.Bezpečnosť, právo a por.'!#REF!</f>
        <v>#REF!</v>
      </c>
      <c r="H60" s="208" t="e">
        <f t="shared" si="26"/>
        <v>#REF!</v>
      </c>
      <c r="I60" s="209">
        <v>0</v>
      </c>
      <c r="J60" s="209">
        <v>0</v>
      </c>
      <c r="K60" s="211" t="e">
        <f>'[4]5.Bezpečnosť, právo a por.'!#REF!</f>
        <v>#REF!</v>
      </c>
      <c r="L60" s="212" t="e">
        <f t="shared" si="27"/>
        <v>#REF!</v>
      </c>
      <c r="M60" s="209" t="e">
        <f>'[4]5.Bezpečnosť, právo a por.'!#REF!</f>
        <v>#REF!</v>
      </c>
      <c r="N60" s="209" t="e">
        <f>'[4]5.Bezpečnosť, právo a por.'!#REF!</f>
        <v>#REF!</v>
      </c>
      <c r="O60" s="211" t="e">
        <f>'[4]5.Bezpečnosť, právo a por.'!#REF!</f>
        <v>#REF!</v>
      </c>
      <c r="P60" s="256">
        <v>0</v>
      </c>
      <c r="Q60" s="257">
        <v>0</v>
      </c>
      <c r="R60" s="257">
        <v>0</v>
      </c>
      <c r="S60" s="258">
        <v>0</v>
      </c>
      <c r="T60" s="212">
        <f t="shared" si="28"/>
        <v>288.57</v>
      </c>
      <c r="U60" s="209">
        <f>'[4]5.Bezpečnosť, právo a por.'!$H$79</f>
        <v>288.57</v>
      </c>
      <c r="V60" s="209"/>
      <c r="W60" s="211">
        <f>'[4]5.Bezpečnosť, právo a por.'!$J$78</f>
        <v>0</v>
      </c>
    </row>
    <row r="61" spans="1:23" ht="16.5" x14ac:dyDescent="0.3">
      <c r="A61" s="84"/>
      <c r="B61" s="231" t="s">
        <v>219</v>
      </c>
      <c r="C61" s="227" t="s">
        <v>220</v>
      </c>
      <c r="D61" s="208" t="e">
        <f t="shared" si="25"/>
        <v>#REF!</v>
      </c>
      <c r="E61" s="209">
        <v>1286</v>
      </c>
      <c r="F61" s="209" t="e">
        <f>'[4]5.Bezpečnosť, právo a por.'!#REF!</f>
        <v>#REF!</v>
      </c>
      <c r="G61" s="210" t="e">
        <f>'[4]5.Bezpečnosť, právo a por.'!#REF!</f>
        <v>#REF!</v>
      </c>
      <c r="H61" s="208" t="e">
        <f t="shared" si="26"/>
        <v>#REF!</v>
      </c>
      <c r="I61" s="209">
        <v>797</v>
      </c>
      <c r="J61" s="209">
        <v>0</v>
      </c>
      <c r="K61" s="211" t="e">
        <f>'[4]5.Bezpečnosť, právo a por.'!#REF!</f>
        <v>#REF!</v>
      </c>
      <c r="L61" s="212" t="e">
        <f t="shared" si="27"/>
        <v>#REF!</v>
      </c>
      <c r="M61" s="209" t="e">
        <f>'[4]5.Bezpečnosť, právo a por.'!#REF!</f>
        <v>#REF!</v>
      </c>
      <c r="N61" s="209" t="e">
        <f>'[4]5.Bezpečnosť, právo a por.'!#REF!</f>
        <v>#REF!</v>
      </c>
      <c r="O61" s="211" t="e">
        <f>'[4]5.Bezpečnosť, právo a por.'!#REF!</f>
        <v>#REF!</v>
      </c>
      <c r="P61" s="256">
        <v>914.32</v>
      </c>
      <c r="Q61" s="257">
        <v>914.32</v>
      </c>
      <c r="R61" s="257">
        <v>0</v>
      </c>
      <c r="S61" s="258">
        <v>0</v>
      </c>
      <c r="T61" s="212">
        <f t="shared" si="28"/>
        <v>0</v>
      </c>
      <c r="U61" s="209">
        <f>'[4]5.Bezpečnosť, právo a por.'!$H$81</f>
        <v>0</v>
      </c>
      <c r="V61" s="209">
        <f>'[4]5.Bezpečnosť, právo a por.'!$I$80</f>
        <v>0</v>
      </c>
      <c r="W61" s="211">
        <f>'[4]5.Bezpečnosť, právo a por.'!$J$80</f>
        <v>0</v>
      </c>
    </row>
    <row r="62" spans="1:23" ht="15.75" x14ac:dyDescent="0.25">
      <c r="A62" s="84"/>
      <c r="B62" s="231" t="s">
        <v>221</v>
      </c>
      <c r="C62" s="222" t="s">
        <v>222</v>
      </c>
      <c r="D62" s="208" t="e">
        <f>SUM(D63:D66)</f>
        <v>#REF!</v>
      </c>
      <c r="E62" s="209">
        <f>SUM(E63:E66)</f>
        <v>255279.5</v>
      </c>
      <c r="F62" s="209" t="e">
        <f>SUM(F63:F66)</f>
        <v>#REF!</v>
      </c>
      <c r="G62" s="210" t="e">
        <f>SUM(G63:G66)</f>
        <v>#REF!</v>
      </c>
      <c r="H62" s="208" t="e">
        <f t="shared" si="26"/>
        <v>#REF!</v>
      </c>
      <c r="I62" s="209">
        <f t="shared" ref="I62:W62" si="29">SUM(I63:I66)</f>
        <v>270995.5</v>
      </c>
      <c r="J62" s="209">
        <f t="shared" si="29"/>
        <v>0</v>
      </c>
      <c r="K62" s="211" t="e">
        <f t="shared" si="29"/>
        <v>#REF!</v>
      </c>
      <c r="L62" s="212" t="e">
        <f t="shared" si="29"/>
        <v>#REF!</v>
      </c>
      <c r="M62" s="209" t="e">
        <f t="shared" si="29"/>
        <v>#REF!</v>
      </c>
      <c r="N62" s="209" t="e">
        <f t="shared" si="29"/>
        <v>#REF!</v>
      </c>
      <c r="O62" s="211" t="e">
        <f t="shared" si="29"/>
        <v>#REF!</v>
      </c>
      <c r="P62" s="256">
        <v>203577.43</v>
      </c>
      <c r="Q62" s="257">
        <v>203577.43</v>
      </c>
      <c r="R62" s="257">
        <v>0</v>
      </c>
      <c r="S62" s="258">
        <v>0</v>
      </c>
      <c r="T62" s="212">
        <f t="shared" si="29"/>
        <v>163321.32999999999</v>
      </c>
      <c r="U62" s="209">
        <f t="shared" si="29"/>
        <v>163321.32999999999</v>
      </c>
      <c r="V62" s="209">
        <f t="shared" si="29"/>
        <v>0</v>
      </c>
      <c r="W62" s="211">
        <f t="shared" si="29"/>
        <v>0</v>
      </c>
    </row>
    <row r="63" spans="1:23" ht="15.75" x14ac:dyDescent="0.25">
      <c r="A63" s="84"/>
      <c r="B63" s="91">
        <v>1</v>
      </c>
      <c r="C63" s="107" t="s">
        <v>223</v>
      </c>
      <c r="D63" s="93" t="e">
        <f>SUM(E63:G63)</f>
        <v>#REF!</v>
      </c>
      <c r="E63" s="94">
        <v>0</v>
      </c>
      <c r="F63" s="94" t="e">
        <f>'[4]5.Bezpečnosť, právo a por.'!#REF!</f>
        <v>#REF!</v>
      </c>
      <c r="G63" s="95" t="e">
        <f>'[4]5.Bezpečnosť, právo a por.'!#REF!</f>
        <v>#REF!</v>
      </c>
      <c r="H63" s="93" t="e">
        <f t="shared" si="26"/>
        <v>#REF!</v>
      </c>
      <c r="I63" s="94">
        <v>0</v>
      </c>
      <c r="J63" s="94">
        <v>0</v>
      </c>
      <c r="K63" s="96" t="e">
        <f>'[4]5.Bezpečnosť, právo a por.'!#REF!</f>
        <v>#REF!</v>
      </c>
      <c r="L63" s="97" t="e">
        <f>SUM(M63:O63)</f>
        <v>#REF!</v>
      </c>
      <c r="M63" s="94" t="e">
        <f>'[4]5.Bezpečnosť, právo a por.'!#REF!</f>
        <v>#REF!</v>
      </c>
      <c r="N63" s="94" t="e">
        <f>'[4]5.Bezpečnosť, právo a por.'!#REF!</f>
        <v>#REF!</v>
      </c>
      <c r="O63" s="96" t="e">
        <f>'[4]5.Bezpečnosť, právo a por.'!#REF!</f>
        <v>#REF!</v>
      </c>
      <c r="P63" s="256">
        <v>0</v>
      </c>
      <c r="Q63" s="259">
        <v>0</v>
      </c>
      <c r="R63" s="259">
        <v>0</v>
      </c>
      <c r="S63" s="260">
        <v>0</v>
      </c>
      <c r="T63" s="97">
        <f>SUM(U63:W63)</f>
        <v>1500</v>
      </c>
      <c r="U63" s="94">
        <f>'[4]5.Bezpečnosť, právo a por.'!$H$97</f>
        <v>1500</v>
      </c>
      <c r="V63" s="94">
        <f>'[4]5.Bezpečnosť, právo a por.'!$I$96</f>
        <v>0</v>
      </c>
      <c r="W63" s="96">
        <f>'[4]5.Bezpečnosť, právo a por.'!$J$96</f>
        <v>0</v>
      </c>
    </row>
    <row r="64" spans="1:23" ht="15.75" x14ac:dyDescent="0.25">
      <c r="A64" s="84"/>
      <c r="B64" s="91">
        <v>2</v>
      </c>
      <c r="C64" s="107" t="s">
        <v>224</v>
      </c>
      <c r="D64" s="93" t="e">
        <f>SUM(E64:G64)</f>
        <v>#REF!</v>
      </c>
      <c r="E64" s="94">
        <v>57400.5</v>
      </c>
      <c r="F64" s="94" t="e">
        <f>'[4]5.Bezpečnosť, právo a por.'!#REF!</f>
        <v>#REF!</v>
      </c>
      <c r="G64" s="95" t="e">
        <f>'[4]5.Bezpečnosť, právo a por.'!#REF!</f>
        <v>#REF!</v>
      </c>
      <c r="H64" s="93" t="e">
        <f t="shared" si="26"/>
        <v>#REF!</v>
      </c>
      <c r="I64" s="94">
        <v>37515</v>
      </c>
      <c r="J64" s="94">
        <v>0</v>
      </c>
      <c r="K64" s="96" t="e">
        <f>'[4]5.Bezpečnosť, právo a por.'!#REF!</f>
        <v>#REF!</v>
      </c>
      <c r="L64" s="97" t="e">
        <f>SUM(M64:O64)</f>
        <v>#REF!</v>
      </c>
      <c r="M64" s="94">
        <v>42145</v>
      </c>
      <c r="N64" s="94" t="e">
        <f>'[4]5.Bezpečnosť, právo a por.'!#REF!</f>
        <v>#REF!</v>
      </c>
      <c r="O64" s="96" t="e">
        <f>'[4]5.Bezpečnosť, právo a por.'!#REF!</f>
        <v>#REF!</v>
      </c>
      <c r="P64" s="256">
        <v>32015.58</v>
      </c>
      <c r="Q64" s="259">
        <v>32015.58</v>
      </c>
      <c r="R64" s="259">
        <v>0</v>
      </c>
      <c r="S64" s="260">
        <v>0</v>
      </c>
      <c r="T64" s="97">
        <f>SUM(U64:W64)</f>
        <v>160921.32999999999</v>
      </c>
      <c r="U64" s="94">
        <f>'[4]5.Bezpečnosť, právo a por.'!$H$103</f>
        <v>160921.32999999999</v>
      </c>
      <c r="V64" s="94"/>
      <c r="W64" s="96">
        <f>'[4]5.Bezpečnosť, právo a por.'!$J$98</f>
        <v>0</v>
      </c>
    </row>
    <row r="65" spans="1:23" ht="15.75" x14ac:dyDescent="0.25">
      <c r="A65" s="84"/>
      <c r="B65" s="91">
        <v>3</v>
      </c>
      <c r="C65" s="107" t="s">
        <v>225</v>
      </c>
      <c r="D65" s="93" t="e">
        <f>SUM(E65:G65)</f>
        <v>#REF!</v>
      </c>
      <c r="E65" s="94">
        <v>197723</v>
      </c>
      <c r="F65" s="94" t="e">
        <f>'[4]5.Bezpečnosť, právo a por.'!#REF!</f>
        <v>#REF!</v>
      </c>
      <c r="G65" s="95" t="e">
        <f>'[4]5.Bezpečnosť, právo a por.'!#REF!</f>
        <v>#REF!</v>
      </c>
      <c r="H65" s="93" t="e">
        <f t="shared" si="26"/>
        <v>#REF!</v>
      </c>
      <c r="I65" s="94">
        <v>233480.5</v>
      </c>
      <c r="J65" s="94">
        <v>0</v>
      </c>
      <c r="K65" s="96" t="e">
        <f>'[4]5.Bezpečnosť, právo a por.'!#REF!</f>
        <v>#REF!</v>
      </c>
      <c r="L65" s="97" t="e">
        <f>SUM(M65:O65)</f>
        <v>#REF!</v>
      </c>
      <c r="M65" s="94" t="e">
        <f>'[4]5.Bezpečnosť, právo a por.'!#REF!</f>
        <v>#REF!</v>
      </c>
      <c r="N65" s="94" t="e">
        <f>'[4]5.Bezpečnosť, právo a por.'!#REF!</f>
        <v>#REF!</v>
      </c>
      <c r="O65" s="96" t="e">
        <f>'[4]5.Bezpečnosť, právo a por.'!#REF!</f>
        <v>#REF!</v>
      </c>
      <c r="P65" s="256">
        <v>171561.85</v>
      </c>
      <c r="Q65" s="259">
        <v>171561.85</v>
      </c>
      <c r="R65" s="259">
        <v>0</v>
      </c>
      <c r="S65" s="260">
        <v>0</v>
      </c>
      <c r="T65" s="97">
        <f>SUM(U65:W65)</f>
        <v>0</v>
      </c>
      <c r="U65" s="94">
        <f>'[4]5.Bezpečnosť, právo a por.'!$H$105</f>
        <v>0</v>
      </c>
      <c r="V65" s="94">
        <f>'[4]5.Bezpečnosť, právo a por.'!$I$104</f>
        <v>0</v>
      </c>
      <c r="W65" s="96">
        <f>'[4]5.Bezpečnosť, právo a por.'!$J$104</f>
        <v>0</v>
      </c>
    </row>
    <row r="66" spans="1:23" ht="15.75" x14ac:dyDescent="0.25">
      <c r="A66" s="84"/>
      <c r="B66" s="91">
        <v>4</v>
      </c>
      <c r="C66" s="107" t="s">
        <v>226</v>
      </c>
      <c r="D66" s="93" t="e">
        <f>SUM(E66:G66)</f>
        <v>#REF!</v>
      </c>
      <c r="E66" s="94">
        <v>156</v>
      </c>
      <c r="F66" s="94" t="e">
        <f>'[4]5.Bezpečnosť, právo a por.'!#REF!</f>
        <v>#REF!</v>
      </c>
      <c r="G66" s="95" t="e">
        <f>'[4]5.Bezpečnosť, právo a por.'!#REF!</f>
        <v>#REF!</v>
      </c>
      <c r="H66" s="93" t="e">
        <f t="shared" si="26"/>
        <v>#REF!</v>
      </c>
      <c r="I66" s="94">
        <v>0</v>
      </c>
      <c r="J66" s="94">
        <v>0</v>
      </c>
      <c r="K66" s="96" t="e">
        <f>'[4]5.Bezpečnosť, právo a por.'!#REF!</f>
        <v>#REF!</v>
      </c>
      <c r="L66" s="97" t="e">
        <f>SUM(M66:O66)</f>
        <v>#REF!</v>
      </c>
      <c r="M66" s="94">
        <v>0</v>
      </c>
      <c r="N66" s="94" t="e">
        <f>'[4]5.Bezpečnosť, právo a por.'!#REF!</f>
        <v>#REF!</v>
      </c>
      <c r="O66" s="96" t="e">
        <f>'[4]5.Bezpečnosť, právo a por.'!#REF!</f>
        <v>#REF!</v>
      </c>
      <c r="P66" s="256">
        <v>0</v>
      </c>
      <c r="Q66" s="259">
        <v>0</v>
      </c>
      <c r="R66" s="259">
        <v>0</v>
      </c>
      <c r="S66" s="260">
        <v>0</v>
      </c>
      <c r="T66" s="97">
        <f>SUM(U66:W66)</f>
        <v>900</v>
      </c>
      <c r="U66" s="94">
        <f>'[4]5.Bezpečnosť, právo a por.'!$H$108</f>
        <v>900</v>
      </c>
      <c r="V66" s="94">
        <f>'[4]5.Bezpečnosť, právo a por.'!$I$107</f>
        <v>0</v>
      </c>
      <c r="W66" s="96">
        <f>'[4]5.Bezpečnosť, právo a por.'!$J$107</f>
        <v>0</v>
      </c>
    </row>
    <row r="67" spans="1:23" ht="15.75" x14ac:dyDescent="0.25">
      <c r="A67" s="116"/>
      <c r="B67" s="231" t="s">
        <v>227</v>
      </c>
      <c r="C67" s="233" t="s">
        <v>228</v>
      </c>
      <c r="D67" s="208" t="e">
        <f t="shared" ref="D67:W67" si="30">SUM(D68:D69)</f>
        <v>#REF!</v>
      </c>
      <c r="E67" s="209">
        <f t="shared" si="30"/>
        <v>1324</v>
      </c>
      <c r="F67" s="209" t="e">
        <f t="shared" si="30"/>
        <v>#REF!</v>
      </c>
      <c r="G67" s="210" t="e">
        <f t="shared" si="30"/>
        <v>#REF!</v>
      </c>
      <c r="H67" s="208" t="e">
        <f t="shared" si="30"/>
        <v>#REF!</v>
      </c>
      <c r="I67" s="209" t="e">
        <f t="shared" si="30"/>
        <v>#REF!</v>
      </c>
      <c r="J67" s="209">
        <f t="shared" si="30"/>
        <v>0</v>
      </c>
      <c r="K67" s="211" t="e">
        <f t="shared" si="30"/>
        <v>#REF!</v>
      </c>
      <c r="L67" s="212" t="e">
        <f t="shared" si="30"/>
        <v>#REF!</v>
      </c>
      <c r="M67" s="209" t="e">
        <f t="shared" si="30"/>
        <v>#REF!</v>
      </c>
      <c r="N67" s="209" t="e">
        <f t="shared" si="30"/>
        <v>#REF!</v>
      </c>
      <c r="O67" s="211" t="e">
        <f t="shared" si="30"/>
        <v>#REF!</v>
      </c>
      <c r="P67" s="256">
        <v>26.7</v>
      </c>
      <c r="Q67" s="257">
        <v>26.7</v>
      </c>
      <c r="R67" s="257">
        <v>0</v>
      </c>
      <c r="S67" s="258">
        <v>0</v>
      </c>
      <c r="T67" s="212">
        <f t="shared" si="30"/>
        <v>740050.01</v>
      </c>
      <c r="U67" s="209">
        <f t="shared" si="30"/>
        <v>740050.01</v>
      </c>
      <c r="V67" s="209">
        <f t="shared" si="30"/>
        <v>0</v>
      </c>
      <c r="W67" s="211">
        <f t="shared" si="30"/>
        <v>0</v>
      </c>
    </row>
    <row r="68" spans="1:23" ht="15.75" x14ac:dyDescent="0.25">
      <c r="A68" s="116"/>
      <c r="B68" s="91">
        <v>1</v>
      </c>
      <c r="C68" s="107" t="s">
        <v>229</v>
      </c>
      <c r="D68" s="93" t="e">
        <f>SUM(E68:G68)</f>
        <v>#REF!</v>
      </c>
      <c r="E68" s="94">
        <v>461</v>
      </c>
      <c r="F68" s="94" t="e">
        <f>'[4]5.Bezpečnosť, právo a por.'!#REF!</f>
        <v>#REF!</v>
      </c>
      <c r="G68" s="95" t="e">
        <f>'[4]5.Bezpečnosť, právo a por.'!#REF!</f>
        <v>#REF!</v>
      </c>
      <c r="H68" s="93" t="e">
        <f>SUM(I68:K68)</f>
        <v>#REF!</v>
      </c>
      <c r="I68" s="94" t="e">
        <f>'[4]5.Bezpečnosť, právo a por.'!#REF!</f>
        <v>#REF!</v>
      </c>
      <c r="J68" s="94">
        <v>0</v>
      </c>
      <c r="K68" s="96" t="e">
        <f>'[4]5.Bezpečnosť, právo a por.'!#REF!</f>
        <v>#REF!</v>
      </c>
      <c r="L68" s="97" t="e">
        <f>SUM(M68:O68)</f>
        <v>#REF!</v>
      </c>
      <c r="M68" s="94" t="e">
        <f>'[4]5.Bezpečnosť, právo a por.'!#REF!</f>
        <v>#REF!</v>
      </c>
      <c r="N68" s="94" t="e">
        <f>'[4]5.Bezpečnosť, právo a por.'!#REF!</f>
        <v>#REF!</v>
      </c>
      <c r="O68" s="96" t="e">
        <f>'[4]5.Bezpečnosť, právo a por.'!#REF!</f>
        <v>#REF!</v>
      </c>
      <c r="P68" s="256">
        <v>26.7</v>
      </c>
      <c r="Q68" s="259">
        <v>26.7</v>
      </c>
      <c r="R68" s="259">
        <v>0</v>
      </c>
      <c r="S68" s="260">
        <v>0</v>
      </c>
      <c r="T68" s="97">
        <f>SUM(U68:W68)</f>
        <v>740050.01</v>
      </c>
      <c r="U68" s="94">
        <f>'[4]5.Bezpečnosť, právo a por.'!$H$112</f>
        <v>740050.01</v>
      </c>
      <c r="V68" s="94">
        <f>'[4]5.Bezpečnosť, právo a por.'!$I$111</f>
        <v>0</v>
      </c>
      <c r="W68" s="96">
        <f>'[4]5.Bezpečnosť, právo a por.'!$J$111</f>
        <v>0</v>
      </c>
    </row>
    <row r="69" spans="1:23" ht="17.25" thickBot="1" x14ac:dyDescent="0.35">
      <c r="A69" s="116"/>
      <c r="B69" s="101">
        <v>2</v>
      </c>
      <c r="C69" s="118" t="s">
        <v>230</v>
      </c>
      <c r="D69" s="102" t="e">
        <f>SUM(E69:G69)</f>
        <v>#REF!</v>
      </c>
      <c r="E69" s="103">
        <v>863</v>
      </c>
      <c r="F69" s="103" t="e">
        <f>'[4]5.Bezpečnosť, právo a por.'!#REF!</f>
        <v>#REF!</v>
      </c>
      <c r="G69" s="104" t="e">
        <f>'[4]5.Bezpečnosť, právo a por.'!#REF!</f>
        <v>#REF!</v>
      </c>
      <c r="H69" s="93" t="e">
        <f>SUM(I69:K69)</f>
        <v>#REF!</v>
      </c>
      <c r="I69" s="105">
        <v>0</v>
      </c>
      <c r="J69" s="105">
        <v>0</v>
      </c>
      <c r="K69" s="106" t="e">
        <f>'[4]5.Bezpečnosť, právo a por.'!#REF!</f>
        <v>#REF!</v>
      </c>
      <c r="L69" s="112" t="e">
        <f>SUM(M69:O69)</f>
        <v>#REF!</v>
      </c>
      <c r="M69" s="103" t="e">
        <f>'[4]5.Bezpečnosť, právo a por.'!#REF!</f>
        <v>#REF!</v>
      </c>
      <c r="N69" s="103" t="e">
        <f>'[4]5.Bezpečnosť, právo a por.'!#REF!</f>
        <v>#REF!</v>
      </c>
      <c r="O69" s="113" t="e">
        <f>'[4]5.Bezpečnosť, právo a por.'!#REF!</f>
        <v>#REF!</v>
      </c>
      <c r="P69" s="266">
        <v>0</v>
      </c>
      <c r="Q69" s="274">
        <v>0</v>
      </c>
      <c r="R69" s="274">
        <v>0</v>
      </c>
      <c r="S69" s="275">
        <v>0</v>
      </c>
      <c r="T69" s="112">
        <f>SUM(U69:W69)</f>
        <v>0</v>
      </c>
      <c r="U69" s="103">
        <f>'[4]5.Bezpečnosť, právo a por.'!$H$114</f>
        <v>0</v>
      </c>
      <c r="V69" s="103">
        <f>'[4]5.Bezpečnosť, právo a por.'!$I$113</f>
        <v>0</v>
      </c>
      <c r="W69" s="113">
        <f>'[4]5.Bezpečnosť, právo a por.'!$J$113</f>
        <v>0</v>
      </c>
    </row>
    <row r="70" spans="1:23" s="82" customFormat="1" ht="14.25" x14ac:dyDescent="0.2">
      <c r="A70" s="116"/>
      <c r="B70" s="190" t="s">
        <v>231</v>
      </c>
      <c r="C70" s="191"/>
      <c r="D70" s="185" t="e">
        <f t="shared" ref="D70:W70" si="31">D71+D74+D77</f>
        <v>#REF!</v>
      </c>
      <c r="E70" s="186">
        <f t="shared" si="31"/>
        <v>702096</v>
      </c>
      <c r="F70" s="186" t="e">
        <f t="shared" si="31"/>
        <v>#REF!</v>
      </c>
      <c r="G70" s="187" t="e">
        <f t="shared" si="31"/>
        <v>#REF!</v>
      </c>
      <c r="H70" s="185" t="e">
        <f t="shared" si="31"/>
        <v>#REF!</v>
      </c>
      <c r="I70" s="186">
        <f t="shared" si="31"/>
        <v>666597</v>
      </c>
      <c r="J70" s="186" t="e">
        <f t="shared" si="31"/>
        <v>#REF!</v>
      </c>
      <c r="K70" s="188" t="e">
        <f t="shared" si="31"/>
        <v>#REF!</v>
      </c>
      <c r="L70" s="189" t="e">
        <f t="shared" si="31"/>
        <v>#REF!</v>
      </c>
      <c r="M70" s="186" t="e">
        <f t="shared" si="31"/>
        <v>#REF!</v>
      </c>
      <c r="N70" s="186" t="e">
        <f t="shared" si="31"/>
        <v>#REF!</v>
      </c>
      <c r="O70" s="188" t="e">
        <f t="shared" si="31"/>
        <v>#REF!</v>
      </c>
      <c r="P70" s="264">
        <v>698135.79</v>
      </c>
      <c r="Q70" s="265">
        <v>698135.79</v>
      </c>
      <c r="R70" s="265">
        <v>0</v>
      </c>
      <c r="S70" s="269">
        <v>0</v>
      </c>
      <c r="T70" s="189">
        <f t="shared" si="31"/>
        <v>914595.94000000006</v>
      </c>
      <c r="U70" s="186">
        <f t="shared" si="31"/>
        <v>914145.94000000006</v>
      </c>
      <c r="V70" s="186">
        <f t="shared" si="31"/>
        <v>450</v>
      </c>
      <c r="W70" s="188">
        <f t="shared" si="31"/>
        <v>0</v>
      </c>
    </row>
    <row r="71" spans="1:23" ht="15.75" x14ac:dyDescent="0.25">
      <c r="A71" s="108"/>
      <c r="B71" s="231" t="s">
        <v>232</v>
      </c>
      <c r="C71" s="233" t="s">
        <v>233</v>
      </c>
      <c r="D71" s="208" t="e">
        <f t="shared" ref="D71:W71" si="32">SUM(D72:D73)</f>
        <v>#REF!</v>
      </c>
      <c r="E71" s="209">
        <f t="shared" si="32"/>
        <v>518307</v>
      </c>
      <c r="F71" s="209" t="e">
        <f t="shared" si="32"/>
        <v>#REF!</v>
      </c>
      <c r="G71" s="210" t="e">
        <f t="shared" si="32"/>
        <v>#REF!</v>
      </c>
      <c r="H71" s="208" t="e">
        <f t="shared" si="32"/>
        <v>#REF!</v>
      </c>
      <c r="I71" s="209">
        <f t="shared" si="32"/>
        <v>514507</v>
      </c>
      <c r="J71" s="209" t="e">
        <f t="shared" si="32"/>
        <v>#REF!</v>
      </c>
      <c r="K71" s="211" t="e">
        <f t="shared" si="32"/>
        <v>#REF!</v>
      </c>
      <c r="L71" s="212" t="e">
        <f t="shared" si="32"/>
        <v>#REF!</v>
      </c>
      <c r="M71" s="209" t="e">
        <f t="shared" si="32"/>
        <v>#REF!</v>
      </c>
      <c r="N71" s="209" t="e">
        <f t="shared" si="32"/>
        <v>#REF!</v>
      </c>
      <c r="O71" s="211" t="e">
        <f t="shared" si="32"/>
        <v>#REF!</v>
      </c>
      <c r="P71" s="256">
        <v>524715.03</v>
      </c>
      <c r="Q71" s="257">
        <v>524715.03</v>
      </c>
      <c r="R71" s="257">
        <v>0</v>
      </c>
      <c r="S71" s="258">
        <v>0</v>
      </c>
      <c r="T71" s="212">
        <f t="shared" si="32"/>
        <v>653697.56000000006</v>
      </c>
      <c r="U71" s="209">
        <f t="shared" si="32"/>
        <v>653247.56000000006</v>
      </c>
      <c r="V71" s="209">
        <f t="shared" si="32"/>
        <v>450</v>
      </c>
      <c r="W71" s="211">
        <f t="shared" si="32"/>
        <v>0</v>
      </c>
    </row>
    <row r="72" spans="1:23" ht="15.75" x14ac:dyDescent="0.25">
      <c r="A72" s="84"/>
      <c r="B72" s="91">
        <v>1</v>
      </c>
      <c r="C72" s="117" t="s">
        <v>234</v>
      </c>
      <c r="D72" s="93" t="e">
        <f>SUM(E72:G72)</f>
        <v>#REF!</v>
      </c>
      <c r="E72" s="94">
        <v>278</v>
      </c>
      <c r="F72" s="94" t="e">
        <f>'[4]6.Odpadové hospodárstvo'!#REF!</f>
        <v>#REF!</v>
      </c>
      <c r="G72" s="95" t="e">
        <f>'[4]6.Odpadové hospodárstvo'!#REF!</f>
        <v>#REF!</v>
      </c>
      <c r="H72" s="93" t="e">
        <f>SUM(I72:K72)</f>
        <v>#REF!</v>
      </c>
      <c r="I72" s="94">
        <v>265</v>
      </c>
      <c r="J72" s="94" t="e">
        <f>'[4]6.Odpadové hospodárstvo'!#REF!</f>
        <v>#REF!</v>
      </c>
      <c r="K72" s="96" t="e">
        <f>'[4]6.Odpadové hospodárstvo'!#REF!</f>
        <v>#REF!</v>
      </c>
      <c r="L72" s="97" t="e">
        <f>SUM(M72:O72)</f>
        <v>#REF!</v>
      </c>
      <c r="M72" s="94" t="e">
        <f>'[4]6.Odpadové hospodárstvo'!#REF!</f>
        <v>#REF!</v>
      </c>
      <c r="N72" s="94" t="e">
        <f>'[4]6.Odpadové hospodárstvo'!#REF!</f>
        <v>#REF!</v>
      </c>
      <c r="O72" s="96" t="e">
        <f>'[4]6.Odpadové hospodárstvo'!#REF!</f>
        <v>#REF!</v>
      </c>
      <c r="P72" s="256">
        <v>287.73</v>
      </c>
      <c r="Q72" s="259">
        <v>287.73</v>
      </c>
      <c r="R72" s="259">
        <v>0</v>
      </c>
      <c r="S72" s="260">
        <v>0</v>
      </c>
      <c r="T72" s="97">
        <f>SUM(U72:W72)</f>
        <v>752.08999999999992</v>
      </c>
      <c r="U72" s="94">
        <f>'[4]6.Odpadové hospodárstvo'!$H$5</f>
        <v>302.08999999999997</v>
      </c>
      <c r="V72" s="94">
        <f>'[4]6.Odpadové hospodárstvo'!$I$5</f>
        <v>450</v>
      </c>
      <c r="W72" s="96">
        <f>'[4]6.Odpadové hospodárstvo'!$J$5</f>
        <v>0</v>
      </c>
    </row>
    <row r="73" spans="1:23" ht="15.75" x14ac:dyDescent="0.25">
      <c r="A73" s="84"/>
      <c r="B73" s="91">
        <v>2</v>
      </c>
      <c r="C73" s="107" t="s">
        <v>235</v>
      </c>
      <c r="D73" s="93" t="e">
        <f>SUM(E73:G73)</f>
        <v>#REF!</v>
      </c>
      <c r="E73" s="94">
        <v>518029</v>
      </c>
      <c r="F73" s="94" t="e">
        <f>'[4]6.Odpadové hospodárstvo'!#REF!</f>
        <v>#REF!</v>
      </c>
      <c r="G73" s="95" t="e">
        <f>'[4]6.Odpadové hospodárstvo'!#REF!</f>
        <v>#REF!</v>
      </c>
      <c r="H73" s="93" t="e">
        <f>SUM(I73:K73)</f>
        <v>#REF!</v>
      </c>
      <c r="I73" s="94">
        <v>514242</v>
      </c>
      <c r="J73" s="94" t="e">
        <f>'[4]6.Odpadové hospodárstvo'!#REF!</f>
        <v>#REF!</v>
      </c>
      <c r="K73" s="96" t="e">
        <f>'[4]6.Odpadové hospodárstvo'!#REF!</f>
        <v>#REF!</v>
      </c>
      <c r="L73" s="97" t="e">
        <f>SUM(M73:O73)</f>
        <v>#REF!</v>
      </c>
      <c r="M73" s="94" t="e">
        <f>'[4]6.Odpadové hospodárstvo'!#REF!</f>
        <v>#REF!</v>
      </c>
      <c r="N73" s="94" t="e">
        <f>'[4]6.Odpadové hospodárstvo'!#REF!</f>
        <v>#REF!</v>
      </c>
      <c r="O73" s="96" t="e">
        <f>'[4]6.Odpadové hospodárstvo'!#REF!</f>
        <v>#REF!</v>
      </c>
      <c r="P73" s="256">
        <v>524427.30000000005</v>
      </c>
      <c r="Q73" s="259">
        <v>524427.30000000005</v>
      </c>
      <c r="R73" s="259">
        <v>0</v>
      </c>
      <c r="S73" s="260">
        <v>0</v>
      </c>
      <c r="T73" s="97">
        <f>SUM(U73:W73)</f>
        <v>652945.47000000009</v>
      </c>
      <c r="U73" s="94">
        <f>'[4]6.Odpadové hospodárstvo'!$H$10</f>
        <v>652945.47000000009</v>
      </c>
      <c r="V73" s="94">
        <f>'[4]6.Odpadové hospodárstvo'!$I$10</f>
        <v>0</v>
      </c>
      <c r="W73" s="96">
        <f>'[4]6.Odpadové hospodárstvo'!$J$10</f>
        <v>0</v>
      </c>
    </row>
    <row r="74" spans="1:23" ht="15.75" x14ac:dyDescent="0.25">
      <c r="A74" s="84"/>
      <c r="B74" s="231" t="s">
        <v>236</v>
      </c>
      <c r="C74" s="222" t="s">
        <v>237</v>
      </c>
      <c r="D74" s="208" t="e">
        <f t="shared" ref="D74:W74" si="33">SUM(D75:D76)</f>
        <v>#REF!</v>
      </c>
      <c r="E74" s="209">
        <f t="shared" si="33"/>
        <v>107980</v>
      </c>
      <c r="F74" s="209" t="e">
        <f t="shared" si="33"/>
        <v>#REF!</v>
      </c>
      <c r="G74" s="210" t="e">
        <f t="shared" si="33"/>
        <v>#REF!</v>
      </c>
      <c r="H74" s="208" t="e">
        <f t="shared" si="33"/>
        <v>#REF!</v>
      </c>
      <c r="I74" s="209">
        <f t="shared" si="33"/>
        <v>78763</v>
      </c>
      <c r="J74" s="209" t="e">
        <f t="shared" si="33"/>
        <v>#REF!</v>
      </c>
      <c r="K74" s="211" t="e">
        <f t="shared" si="33"/>
        <v>#REF!</v>
      </c>
      <c r="L74" s="212" t="e">
        <f t="shared" si="33"/>
        <v>#REF!</v>
      </c>
      <c r="M74" s="209" t="e">
        <f t="shared" si="33"/>
        <v>#REF!</v>
      </c>
      <c r="N74" s="209" t="e">
        <f t="shared" si="33"/>
        <v>#REF!</v>
      </c>
      <c r="O74" s="211" t="e">
        <f t="shared" si="33"/>
        <v>#REF!</v>
      </c>
      <c r="P74" s="256">
        <v>94003.83</v>
      </c>
      <c r="Q74" s="257">
        <v>94003.83</v>
      </c>
      <c r="R74" s="257">
        <v>0</v>
      </c>
      <c r="S74" s="258">
        <v>0</v>
      </c>
      <c r="T74" s="212">
        <f t="shared" si="33"/>
        <v>164403.23000000001</v>
      </c>
      <c r="U74" s="209">
        <f t="shared" si="33"/>
        <v>164403.23000000001</v>
      </c>
      <c r="V74" s="209">
        <f t="shared" si="33"/>
        <v>0</v>
      </c>
      <c r="W74" s="211">
        <f t="shared" si="33"/>
        <v>0</v>
      </c>
    </row>
    <row r="75" spans="1:23" ht="15.75" x14ac:dyDescent="0.25">
      <c r="A75" s="84"/>
      <c r="B75" s="91">
        <v>1</v>
      </c>
      <c r="C75" s="107" t="s">
        <v>238</v>
      </c>
      <c r="D75" s="93" t="e">
        <f>SUM(E75:G75)</f>
        <v>#REF!</v>
      </c>
      <c r="E75" s="94">
        <v>97706</v>
      </c>
      <c r="F75" s="94" t="e">
        <f>'[4]6.Odpadové hospodárstvo'!#REF!</f>
        <v>#REF!</v>
      </c>
      <c r="G75" s="95" t="e">
        <f>'[4]6.Odpadové hospodárstvo'!#REF!</f>
        <v>#REF!</v>
      </c>
      <c r="H75" s="93" t="e">
        <f>SUM(I75:K75)</f>
        <v>#REF!</v>
      </c>
      <c r="I75" s="94">
        <v>68842</v>
      </c>
      <c r="J75" s="94" t="e">
        <f>'[4]6.Odpadové hospodárstvo'!#REF!</f>
        <v>#REF!</v>
      </c>
      <c r="K75" s="96" t="e">
        <f>'[4]6.Odpadové hospodárstvo'!#REF!</f>
        <v>#REF!</v>
      </c>
      <c r="L75" s="97" t="e">
        <f>SUM(M75:O75)</f>
        <v>#REF!</v>
      </c>
      <c r="M75" s="94" t="e">
        <f>'[4]6.Odpadové hospodárstvo'!#REF!</f>
        <v>#REF!</v>
      </c>
      <c r="N75" s="94" t="e">
        <f>'[4]6.Odpadové hospodárstvo'!#REF!</f>
        <v>#REF!</v>
      </c>
      <c r="O75" s="96" t="e">
        <f>'[4]6.Odpadové hospodárstvo'!#REF!</f>
        <v>#REF!</v>
      </c>
      <c r="P75" s="256">
        <v>82086.899999999994</v>
      </c>
      <c r="Q75" s="259">
        <v>82086.899999999994</v>
      </c>
      <c r="R75" s="259">
        <v>0</v>
      </c>
      <c r="S75" s="260">
        <v>0</v>
      </c>
      <c r="T75" s="97">
        <f>SUM(U75:W75)</f>
        <v>145038.25</v>
      </c>
      <c r="U75" s="94">
        <f>'[4]6.Odpadové hospodárstvo'!$H$15</f>
        <v>145038.25</v>
      </c>
      <c r="V75" s="94">
        <f>'[4]6.Odpadové hospodárstvo'!$I$15</f>
        <v>0</v>
      </c>
      <c r="W75" s="96">
        <f>'[4]6.Odpadové hospodárstvo'!$J$15</f>
        <v>0</v>
      </c>
    </row>
    <row r="76" spans="1:23" ht="15.75" x14ac:dyDescent="0.25">
      <c r="A76" s="84"/>
      <c r="B76" s="91">
        <v>2</v>
      </c>
      <c r="C76" s="117" t="s">
        <v>239</v>
      </c>
      <c r="D76" s="93" t="e">
        <f>SUM(E76:G76)</f>
        <v>#REF!</v>
      </c>
      <c r="E76" s="94">
        <v>10274</v>
      </c>
      <c r="F76" s="98" t="e">
        <f>'[4]6.Odpadové hospodárstvo'!#REF!</f>
        <v>#REF!</v>
      </c>
      <c r="G76" s="95" t="e">
        <f>'[4]6.Odpadové hospodárstvo'!#REF!</f>
        <v>#REF!</v>
      </c>
      <c r="H76" s="93" t="e">
        <f>SUM(I76:K76)</f>
        <v>#REF!</v>
      </c>
      <c r="I76" s="94">
        <v>9921</v>
      </c>
      <c r="J76" s="94" t="e">
        <f>'[4]6.Odpadové hospodárstvo'!#REF!</f>
        <v>#REF!</v>
      </c>
      <c r="K76" s="96" t="e">
        <f>'[4]6.Odpadové hospodárstvo'!#REF!</f>
        <v>#REF!</v>
      </c>
      <c r="L76" s="97" t="e">
        <f>SUM(M76:O76)</f>
        <v>#REF!</v>
      </c>
      <c r="M76" s="94" t="e">
        <f>'[4]6.Odpadové hospodárstvo'!#REF!</f>
        <v>#REF!</v>
      </c>
      <c r="N76" s="98" t="e">
        <f>'[4]6.Odpadové hospodárstvo'!#REF!</f>
        <v>#REF!</v>
      </c>
      <c r="O76" s="96" t="e">
        <f>'[4]6.Odpadové hospodárstvo'!#REF!</f>
        <v>#REF!</v>
      </c>
      <c r="P76" s="256">
        <v>11916.93</v>
      </c>
      <c r="Q76" s="259">
        <v>11916.93</v>
      </c>
      <c r="R76" s="259">
        <v>0</v>
      </c>
      <c r="S76" s="260">
        <v>0</v>
      </c>
      <c r="T76" s="97">
        <f>SUM(U76:W76)</f>
        <v>19364.98</v>
      </c>
      <c r="U76" s="94">
        <f>'[4]6.Odpadové hospodárstvo'!$H$18</f>
        <v>19364.98</v>
      </c>
      <c r="V76" s="98">
        <f>'[4]6.Odpadové hospodárstvo'!$I$18</f>
        <v>0</v>
      </c>
      <c r="W76" s="96">
        <f>'[4]6.Odpadové hospodárstvo'!$J$18</f>
        <v>0</v>
      </c>
    </row>
    <row r="77" spans="1:23" ht="16.5" thickBot="1" x14ac:dyDescent="0.3">
      <c r="A77" s="84"/>
      <c r="B77" s="234" t="s">
        <v>240</v>
      </c>
      <c r="C77" s="235" t="s">
        <v>241</v>
      </c>
      <c r="D77" s="216" t="e">
        <f>SUM(E77:G77)</f>
        <v>#REF!</v>
      </c>
      <c r="E77" s="217">
        <v>75809</v>
      </c>
      <c r="F77" s="217">
        <v>52058</v>
      </c>
      <c r="G77" s="218" t="e">
        <f>'[4]6.Odpadové hospodárstvo'!#REF!</f>
        <v>#REF!</v>
      </c>
      <c r="H77" s="224" t="e">
        <f>SUM(I77:K77)</f>
        <v>#REF!</v>
      </c>
      <c r="I77" s="219">
        <v>73327</v>
      </c>
      <c r="J77" s="219" t="e">
        <f>'[4]6.Odpadové hospodárstvo'!#REF!</f>
        <v>#REF!</v>
      </c>
      <c r="K77" s="220" t="e">
        <f>'[4]6.Odpadové hospodárstvo'!#REF!</f>
        <v>#REF!</v>
      </c>
      <c r="L77" s="225" t="e">
        <f>SUM(M77:O77)</f>
        <v>#REF!</v>
      </c>
      <c r="M77" s="217" t="e">
        <f>'[4]6.Odpadové hospodárstvo'!#REF!</f>
        <v>#REF!</v>
      </c>
      <c r="N77" s="217" t="e">
        <f>'[4]6.Odpadové hospodárstvo'!#REF!</f>
        <v>#REF!</v>
      </c>
      <c r="O77" s="226" t="e">
        <f>'[4]6.Odpadové hospodárstvo'!#REF!</f>
        <v>#REF!</v>
      </c>
      <c r="P77" s="266">
        <v>79416.929999999993</v>
      </c>
      <c r="Q77" s="267">
        <v>79416.929999999993</v>
      </c>
      <c r="R77" s="267">
        <v>0</v>
      </c>
      <c r="S77" s="268">
        <v>0</v>
      </c>
      <c r="T77" s="225">
        <f>SUM(U77:W77)</f>
        <v>96495.150000000009</v>
      </c>
      <c r="U77" s="217">
        <f>'[4]6.Odpadové hospodárstvo'!$H$20</f>
        <v>96495.150000000009</v>
      </c>
      <c r="V77" s="217">
        <f>'[4]6.Odpadové hospodárstvo'!$I$20</f>
        <v>0</v>
      </c>
      <c r="W77" s="226">
        <f>'[4]6.Odpadové hospodárstvo'!$J$20</f>
        <v>0</v>
      </c>
    </row>
    <row r="78" spans="1:23" s="82" customFormat="1" ht="14.25" x14ac:dyDescent="0.2">
      <c r="B78" s="190" t="s">
        <v>242</v>
      </c>
      <c r="C78" s="191"/>
      <c r="D78" s="185" t="e">
        <f t="shared" ref="D78:W78" si="34">D79+D87+D90</f>
        <v>#REF!</v>
      </c>
      <c r="E78" s="186" t="e">
        <f t="shared" si="34"/>
        <v>#REF!</v>
      </c>
      <c r="F78" s="186" t="e">
        <f t="shared" si="34"/>
        <v>#REF!</v>
      </c>
      <c r="G78" s="187" t="e">
        <f t="shared" si="34"/>
        <v>#REF!</v>
      </c>
      <c r="H78" s="185" t="e">
        <f t="shared" si="34"/>
        <v>#REF!</v>
      </c>
      <c r="I78" s="186" t="e">
        <f t="shared" si="34"/>
        <v>#REF!</v>
      </c>
      <c r="J78" s="186" t="e">
        <f t="shared" si="34"/>
        <v>#REF!</v>
      </c>
      <c r="K78" s="188" t="e">
        <f t="shared" si="34"/>
        <v>#REF!</v>
      </c>
      <c r="L78" s="189" t="e">
        <f t="shared" si="34"/>
        <v>#REF!</v>
      </c>
      <c r="M78" s="186" t="e">
        <f t="shared" si="34"/>
        <v>#REF!</v>
      </c>
      <c r="N78" s="186" t="e">
        <f t="shared" si="34"/>
        <v>#REF!</v>
      </c>
      <c r="O78" s="188" t="e">
        <f t="shared" si="34"/>
        <v>#REF!</v>
      </c>
      <c r="P78" s="264">
        <v>948075.11</v>
      </c>
      <c r="Q78" s="265">
        <v>274180.21999999997</v>
      </c>
      <c r="R78" s="265">
        <v>368710.89</v>
      </c>
      <c r="S78" s="269">
        <v>305184</v>
      </c>
      <c r="T78" s="189">
        <f t="shared" si="34"/>
        <v>5216039.3599999994</v>
      </c>
      <c r="U78" s="186">
        <f t="shared" si="34"/>
        <v>2898564.6100000003</v>
      </c>
      <c r="V78" s="186">
        <f t="shared" si="34"/>
        <v>204275.06</v>
      </c>
      <c r="W78" s="188">
        <f t="shared" si="34"/>
        <v>2113199.69</v>
      </c>
    </row>
    <row r="79" spans="1:23" ht="15.75" x14ac:dyDescent="0.25">
      <c r="A79" s="84"/>
      <c r="B79" s="231" t="s">
        <v>243</v>
      </c>
      <c r="C79" s="222" t="s">
        <v>244</v>
      </c>
      <c r="D79" s="208" t="e">
        <f t="shared" ref="D79:W79" si="35">SUM(D80:D86)</f>
        <v>#REF!</v>
      </c>
      <c r="E79" s="209" t="e">
        <f t="shared" si="35"/>
        <v>#REF!</v>
      </c>
      <c r="F79" s="209" t="e">
        <f t="shared" si="35"/>
        <v>#REF!</v>
      </c>
      <c r="G79" s="210" t="e">
        <f t="shared" si="35"/>
        <v>#REF!</v>
      </c>
      <c r="H79" s="208">
        <f t="shared" si="35"/>
        <v>716581.5</v>
      </c>
      <c r="I79" s="209">
        <f t="shared" si="35"/>
        <v>248438.5</v>
      </c>
      <c r="J79" s="209">
        <f t="shared" si="35"/>
        <v>162959</v>
      </c>
      <c r="K79" s="211">
        <f t="shared" si="35"/>
        <v>305184</v>
      </c>
      <c r="L79" s="212" t="e">
        <f t="shared" si="35"/>
        <v>#REF!</v>
      </c>
      <c r="M79" s="209" t="e">
        <f t="shared" si="35"/>
        <v>#REF!</v>
      </c>
      <c r="N79" s="209" t="e">
        <f t="shared" si="35"/>
        <v>#REF!</v>
      </c>
      <c r="O79" s="211" t="e">
        <f t="shared" si="35"/>
        <v>#REF!</v>
      </c>
      <c r="P79" s="256">
        <v>948075.11</v>
      </c>
      <c r="Q79" s="257">
        <v>274180.21999999997</v>
      </c>
      <c r="R79" s="257">
        <v>368710.89</v>
      </c>
      <c r="S79" s="258">
        <v>305184</v>
      </c>
      <c r="T79" s="212">
        <f t="shared" si="35"/>
        <v>2534738.0499999993</v>
      </c>
      <c r="U79" s="209">
        <f t="shared" si="35"/>
        <v>217263.30000000005</v>
      </c>
      <c r="V79" s="209">
        <f t="shared" si="35"/>
        <v>204275.06</v>
      </c>
      <c r="W79" s="211">
        <f t="shared" si="35"/>
        <v>2113199.69</v>
      </c>
    </row>
    <row r="80" spans="1:23" ht="15.75" x14ac:dyDescent="0.25">
      <c r="A80" s="84"/>
      <c r="B80" s="91">
        <v>1</v>
      </c>
      <c r="C80" s="107" t="s">
        <v>245</v>
      </c>
      <c r="D80" s="93" t="e">
        <f t="shared" ref="D80:D86" si="36">SUM(E80:G80)</f>
        <v>#REF!</v>
      </c>
      <c r="E80" s="94" t="e">
        <f>'[4]7.Komunikácie'!#REF!</f>
        <v>#REF!</v>
      </c>
      <c r="F80" s="94" t="e">
        <f>'[4]7.Komunikácie'!#REF!</f>
        <v>#REF!</v>
      </c>
      <c r="G80" s="95" t="e">
        <f>'[4]7.Komunikácie'!#REF!</f>
        <v>#REF!</v>
      </c>
      <c r="H80" s="93">
        <f t="shared" ref="H80:H86" si="37">SUM(I80:K80)</f>
        <v>0</v>
      </c>
      <c r="I80" s="94">
        <v>0</v>
      </c>
      <c r="J80" s="94">
        <v>0</v>
      </c>
      <c r="K80" s="96">
        <v>0</v>
      </c>
      <c r="L80" s="97" t="e">
        <f t="shared" ref="L80:L86" si="38">SUM(M80:O80)</f>
        <v>#REF!</v>
      </c>
      <c r="M80" s="94" t="e">
        <f>'[4]7.Komunikácie'!#REF!</f>
        <v>#REF!</v>
      </c>
      <c r="N80" s="94" t="e">
        <f>'[4]7.Komunikácie'!#REF!</f>
        <v>#REF!</v>
      </c>
      <c r="O80" s="96" t="e">
        <f>'[4]7.Komunikácie'!#REF!</f>
        <v>#REF!</v>
      </c>
      <c r="P80" s="256">
        <v>0</v>
      </c>
      <c r="Q80" s="259">
        <v>0</v>
      </c>
      <c r="R80" s="259">
        <v>0</v>
      </c>
      <c r="S80" s="260">
        <v>0</v>
      </c>
      <c r="T80" s="97">
        <f t="shared" ref="T80:T86" si="39">SUM(U80:W80)</f>
        <v>3248.28</v>
      </c>
      <c r="U80" s="94">
        <f>'[4]7.Komunikácie'!$H$5</f>
        <v>0</v>
      </c>
      <c r="V80" s="94">
        <f>'[4]7.Komunikácie'!$I$5</f>
        <v>3248.28</v>
      </c>
      <c r="W80" s="96">
        <f>'[4]7.Komunikácie'!$J$5</f>
        <v>0</v>
      </c>
    </row>
    <row r="81" spans="1:23" ht="15.75" x14ac:dyDescent="0.25">
      <c r="A81" s="84"/>
      <c r="B81" s="91">
        <v>2</v>
      </c>
      <c r="C81" s="107" t="s">
        <v>246</v>
      </c>
      <c r="D81" s="93">
        <f t="shared" si="36"/>
        <v>602449.49</v>
      </c>
      <c r="E81" s="94">
        <v>45661.49</v>
      </c>
      <c r="F81" s="94">
        <v>348552</v>
      </c>
      <c r="G81" s="95">
        <v>208236</v>
      </c>
      <c r="H81" s="93">
        <f t="shared" si="37"/>
        <v>534980</v>
      </c>
      <c r="I81" s="94">
        <v>66837</v>
      </c>
      <c r="J81" s="94">
        <v>162959</v>
      </c>
      <c r="K81" s="96">
        <v>305184</v>
      </c>
      <c r="L81" s="97" t="e">
        <f t="shared" si="38"/>
        <v>#REF!</v>
      </c>
      <c r="M81" s="94" t="e">
        <f>'[4]7.Komunikácie'!#REF!</f>
        <v>#REF!</v>
      </c>
      <c r="N81" s="94" t="e">
        <f>'[4]7.Komunikácie'!#REF!</f>
        <v>#REF!</v>
      </c>
      <c r="O81" s="96" t="e">
        <f>'[4]7.Komunikácie'!#REF!</f>
        <v>#REF!</v>
      </c>
      <c r="P81" s="256">
        <v>785677.72</v>
      </c>
      <c r="Q81" s="259">
        <v>111782.83</v>
      </c>
      <c r="R81" s="259">
        <v>368710.89</v>
      </c>
      <c r="S81" s="260">
        <v>305184</v>
      </c>
      <c r="T81" s="97">
        <f t="shared" si="39"/>
        <v>2449491.17</v>
      </c>
      <c r="U81" s="94">
        <f>'[4]7.Komunikácie'!$H$7</f>
        <v>141914.70000000001</v>
      </c>
      <c r="V81" s="94">
        <f>'[4]7.Komunikácie'!$I$7</f>
        <v>194376.78</v>
      </c>
      <c r="W81" s="96">
        <f>'[4]7.Komunikácie'!$J$7</f>
        <v>2113199.69</v>
      </c>
    </row>
    <row r="82" spans="1:23" ht="15.75" x14ac:dyDescent="0.25">
      <c r="A82" s="84"/>
      <c r="B82" s="91">
        <v>3</v>
      </c>
      <c r="C82" s="107" t="s">
        <v>247</v>
      </c>
      <c r="D82" s="93" t="e">
        <f t="shared" si="36"/>
        <v>#REF!</v>
      </c>
      <c r="E82" s="94">
        <v>32923.49</v>
      </c>
      <c r="F82" s="94" t="e">
        <f>'[4]7.Komunikácie'!#REF!</f>
        <v>#REF!</v>
      </c>
      <c r="G82" s="95" t="e">
        <f>'[4]7.Komunikácie'!#REF!</f>
        <v>#REF!</v>
      </c>
      <c r="H82" s="93">
        <f t="shared" si="37"/>
        <v>64576.5</v>
      </c>
      <c r="I82" s="94">
        <v>64576.5</v>
      </c>
      <c r="J82" s="94">
        <v>0</v>
      </c>
      <c r="K82" s="94">
        <v>0</v>
      </c>
      <c r="L82" s="97" t="e">
        <f t="shared" si="38"/>
        <v>#REF!</v>
      </c>
      <c r="M82" s="94" t="e">
        <f>'[4]7.Komunikácie'!#REF!</f>
        <v>#REF!</v>
      </c>
      <c r="N82" s="94" t="e">
        <f>'[4]7.Komunikácie'!#REF!</f>
        <v>#REF!</v>
      </c>
      <c r="O82" s="96" t="e">
        <f>'[4]7.Komunikácie'!#REF!</f>
        <v>#REF!</v>
      </c>
      <c r="P82" s="256">
        <v>39318.660000000003</v>
      </c>
      <c r="Q82" s="259">
        <v>39318.660000000003</v>
      </c>
      <c r="R82" s="259">
        <v>0</v>
      </c>
      <c r="S82" s="260">
        <v>0</v>
      </c>
      <c r="T82" s="97">
        <f t="shared" si="39"/>
        <v>2760.19</v>
      </c>
      <c r="U82" s="94">
        <f>'[4]7.Komunikácie'!$H$21</f>
        <v>2760.19</v>
      </c>
      <c r="V82" s="94">
        <f>'[4]7.Komunikácie'!$I$21</f>
        <v>0</v>
      </c>
      <c r="W82" s="96">
        <f>'[4]7.Komunikácie'!$J$21</f>
        <v>0</v>
      </c>
    </row>
    <row r="83" spans="1:23" ht="15.75" x14ac:dyDescent="0.25">
      <c r="A83" s="84"/>
      <c r="B83" s="91">
        <v>4</v>
      </c>
      <c r="C83" s="107" t="s">
        <v>248</v>
      </c>
      <c r="D83" s="93" t="e">
        <f t="shared" si="36"/>
        <v>#REF!</v>
      </c>
      <c r="E83" s="94">
        <v>9452</v>
      </c>
      <c r="F83" s="94" t="e">
        <f>'[4]7.Komunikácie'!#REF!</f>
        <v>#REF!</v>
      </c>
      <c r="G83" s="95" t="e">
        <f>'[4]7.Komunikácie'!#REF!</f>
        <v>#REF!</v>
      </c>
      <c r="H83" s="93">
        <f t="shared" si="37"/>
        <v>9930</v>
      </c>
      <c r="I83" s="94">
        <v>9930</v>
      </c>
      <c r="J83" s="94">
        <v>0</v>
      </c>
      <c r="K83" s="94">
        <v>0</v>
      </c>
      <c r="L83" s="97" t="e">
        <f t="shared" si="38"/>
        <v>#REF!</v>
      </c>
      <c r="M83" s="94" t="e">
        <f>'[4]7.Komunikácie'!#REF!</f>
        <v>#REF!</v>
      </c>
      <c r="N83" s="94" t="e">
        <f>'[4]7.Komunikácie'!#REF!</f>
        <v>#REF!</v>
      </c>
      <c r="O83" s="96" t="e">
        <f>'[4]7.Komunikácie'!#REF!</f>
        <v>#REF!</v>
      </c>
      <c r="P83" s="256">
        <v>22614.04</v>
      </c>
      <c r="Q83" s="259">
        <v>22614.04</v>
      </c>
      <c r="R83" s="259">
        <v>0</v>
      </c>
      <c r="S83" s="260">
        <v>0</v>
      </c>
      <c r="T83" s="97">
        <f t="shared" si="39"/>
        <v>18632.89</v>
      </c>
      <c r="U83" s="94">
        <f>'[4]7.Komunikácie'!$H$24</f>
        <v>18632.89</v>
      </c>
      <c r="V83" s="94">
        <f>'[4]7.Komunikácie'!$I$24</f>
        <v>0</v>
      </c>
      <c r="W83" s="96">
        <f>'[4]7.Komunikácie'!$J$24</f>
        <v>0</v>
      </c>
    </row>
    <row r="84" spans="1:23" ht="15.75" x14ac:dyDescent="0.25">
      <c r="A84" s="84"/>
      <c r="B84" s="91">
        <v>5</v>
      </c>
      <c r="C84" s="107" t="s">
        <v>249</v>
      </c>
      <c r="D84" s="93" t="e">
        <f t="shared" si="36"/>
        <v>#REF!</v>
      </c>
      <c r="E84" s="94">
        <v>97309</v>
      </c>
      <c r="F84" s="94" t="e">
        <f>'[4]7.Komunikácie'!#REF!</f>
        <v>#REF!</v>
      </c>
      <c r="G84" s="95" t="e">
        <f>'[4]7.Komunikácie'!#REF!</f>
        <v>#REF!</v>
      </c>
      <c r="H84" s="93">
        <f t="shared" si="37"/>
        <v>92824</v>
      </c>
      <c r="I84" s="94">
        <v>92824</v>
      </c>
      <c r="J84" s="94">
        <v>0</v>
      </c>
      <c r="K84" s="94">
        <v>0</v>
      </c>
      <c r="L84" s="97" t="e">
        <f t="shared" si="38"/>
        <v>#REF!</v>
      </c>
      <c r="M84" s="94" t="e">
        <f>'[4]7.Komunikácie'!#REF!</f>
        <v>#REF!</v>
      </c>
      <c r="N84" s="94" t="e">
        <f>'[4]7.Komunikácie'!#REF!</f>
        <v>#REF!</v>
      </c>
      <c r="O84" s="96" t="e">
        <f>'[4]7.Komunikácie'!#REF!</f>
        <v>#REF!</v>
      </c>
      <c r="P84" s="256">
        <v>83569.850000000006</v>
      </c>
      <c r="Q84" s="259">
        <v>83569.850000000006</v>
      </c>
      <c r="R84" s="259">
        <v>0</v>
      </c>
      <c r="S84" s="260">
        <v>0</v>
      </c>
      <c r="T84" s="97">
        <f t="shared" si="39"/>
        <v>33627.759999999995</v>
      </c>
      <c r="U84" s="94">
        <f>'[4]7.Komunikácie'!$H$27</f>
        <v>26977.759999999998</v>
      </c>
      <c r="V84" s="94">
        <f>'[4]7.Komunikácie'!$I$27</f>
        <v>6650</v>
      </c>
      <c r="W84" s="96">
        <f>'[4]7.Komunikácie'!$J$27</f>
        <v>0</v>
      </c>
    </row>
    <row r="85" spans="1:23" ht="15.75" x14ac:dyDescent="0.25">
      <c r="A85" s="84"/>
      <c r="B85" s="91">
        <v>5</v>
      </c>
      <c r="C85" s="107" t="s">
        <v>250</v>
      </c>
      <c r="D85" s="93" t="e">
        <f t="shared" si="36"/>
        <v>#REF!</v>
      </c>
      <c r="E85" s="94">
        <v>6126</v>
      </c>
      <c r="F85" s="94" t="e">
        <f>'[4]7.Komunikácie'!#REF!</f>
        <v>#REF!</v>
      </c>
      <c r="G85" s="95" t="e">
        <f>'[4]7.Komunikácie'!#REF!</f>
        <v>#REF!</v>
      </c>
      <c r="H85" s="93">
        <f t="shared" si="37"/>
        <v>13937</v>
      </c>
      <c r="I85" s="94">
        <v>13937</v>
      </c>
      <c r="J85" s="94">
        <v>0</v>
      </c>
      <c r="K85" s="94">
        <v>0</v>
      </c>
      <c r="L85" s="97" t="e">
        <f t="shared" si="38"/>
        <v>#REF!</v>
      </c>
      <c r="M85" s="94">
        <v>17005</v>
      </c>
      <c r="N85" s="94" t="e">
        <f>'[4]7.Komunikácie'!#REF!</f>
        <v>#REF!</v>
      </c>
      <c r="O85" s="96" t="e">
        <f>'[4]7.Komunikácie'!#REF!</f>
        <v>#REF!</v>
      </c>
      <c r="P85" s="256">
        <v>6134.4</v>
      </c>
      <c r="Q85" s="259">
        <v>6134.4</v>
      </c>
      <c r="R85" s="259">
        <v>0</v>
      </c>
      <c r="S85" s="260">
        <v>0</v>
      </c>
      <c r="T85" s="97">
        <f t="shared" si="39"/>
        <v>26977.759999999998</v>
      </c>
      <c r="U85" s="94">
        <f>'[4]7.Komunikácie'!$H$31</f>
        <v>26977.759999999998</v>
      </c>
      <c r="V85" s="94">
        <f>'[4]7.Komunikácie'!$I$31</f>
        <v>0</v>
      </c>
      <c r="W85" s="96">
        <f>'[4]7.Komunikácie'!$J$31</f>
        <v>0</v>
      </c>
    </row>
    <row r="86" spans="1:23" ht="16.5" x14ac:dyDescent="0.3">
      <c r="A86" s="84"/>
      <c r="B86" s="91">
        <v>6</v>
      </c>
      <c r="C86" s="115" t="s">
        <v>251</v>
      </c>
      <c r="D86" s="93" t="e">
        <f t="shared" si="36"/>
        <v>#REF!</v>
      </c>
      <c r="E86" s="94">
        <v>3949</v>
      </c>
      <c r="F86" s="94" t="e">
        <f>'[4]7.Komunikácie'!#REF!</f>
        <v>#REF!</v>
      </c>
      <c r="G86" s="95" t="e">
        <f>'[4]7.Komunikácie'!#REF!</f>
        <v>#REF!</v>
      </c>
      <c r="H86" s="93">
        <f t="shared" si="37"/>
        <v>334</v>
      </c>
      <c r="I86" s="94">
        <v>334</v>
      </c>
      <c r="J86" s="94">
        <v>0</v>
      </c>
      <c r="K86" s="94">
        <v>0</v>
      </c>
      <c r="L86" s="97" t="e">
        <f t="shared" si="38"/>
        <v>#REF!</v>
      </c>
      <c r="M86" s="94">
        <v>6240</v>
      </c>
      <c r="N86" s="94" t="e">
        <f>'[4]7.Komunikácie'!#REF!</f>
        <v>#REF!</v>
      </c>
      <c r="O86" s="96" t="e">
        <f>'[4]7.Komunikácie'!#REF!</f>
        <v>#REF!</v>
      </c>
      <c r="P86" s="256">
        <v>10760.44</v>
      </c>
      <c r="Q86" s="259">
        <v>10760.44</v>
      </c>
      <c r="R86" s="259">
        <v>0</v>
      </c>
      <c r="S86" s="260">
        <v>0</v>
      </c>
      <c r="T86" s="97">
        <f t="shared" si="39"/>
        <v>0</v>
      </c>
      <c r="U86" s="94">
        <f>'[4]7.Komunikácie'!$H$35</f>
        <v>0</v>
      </c>
      <c r="V86" s="94">
        <f>'[4]7.Komunikácie'!$I$35</f>
        <v>0</v>
      </c>
      <c r="W86" s="96">
        <f>'[4]7.Komunikácie'!$J$35</f>
        <v>0</v>
      </c>
    </row>
    <row r="87" spans="1:23" ht="15.75" x14ac:dyDescent="0.25">
      <c r="A87" s="84"/>
      <c r="B87" s="231" t="s">
        <v>252</v>
      </c>
      <c r="C87" s="222" t="s">
        <v>253</v>
      </c>
      <c r="D87" s="208" t="e">
        <f t="shared" ref="D87:W87" si="40">SUM(D88:D89)</f>
        <v>#REF!</v>
      </c>
      <c r="E87" s="209" t="e">
        <f t="shared" si="40"/>
        <v>#REF!</v>
      </c>
      <c r="F87" s="209" t="e">
        <f t="shared" si="40"/>
        <v>#REF!</v>
      </c>
      <c r="G87" s="210" t="e">
        <f t="shared" si="40"/>
        <v>#REF!</v>
      </c>
      <c r="H87" s="208" t="e">
        <f t="shared" si="40"/>
        <v>#REF!</v>
      </c>
      <c r="I87" s="209" t="e">
        <f t="shared" si="40"/>
        <v>#REF!</v>
      </c>
      <c r="J87" s="209" t="e">
        <f t="shared" si="40"/>
        <v>#REF!</v>
      </c>
      <c r="K87" s="211" t="e">
        <f t="shared" si="40"/>
        <v>#REF!</v>
      </c>
      <c r="L87" s="212" t="e">
        <f t="shared" si="40"/>
        <v>#REF!</v>
      </c>
      <c r="M87" s="209" t="e">
        <f t="shared" si="40"/>
        <v>#REF!</v>
      </c>
      <c r="N87" s="209" t="e">
        <f t="shared" si="40"/>
        <v>#REF!</v>
      </c>
      <c r="O87" s="211" t="e">
        <f t="shared" si="40"/>
        <v>#REF!</v>
      </c>
      <c r="P87" s="256">
        <v>0</v>
      </c>
      <c r="Q87" s="257">
        <v>0</v>
      </c>
      <c r="R87" s="257">
        <v>0</v>
      </c>
      <c r="S87" s="258">
        <v>0</v>
      </c>
      <c r="T87" s="212">
        <f t="shared" si="40"/>
        <v>2681301.31</v>
      </c>
      <c r="U87" s="209">
        <f t="shared" si="40"/>
        <v>2681301.31</v>
      </c>
      <c r="V87" s="209">
        <f t="shared" si="40"/>
        <v>0</v>
      </c>
      <c r="W87" s="211">
        <f t="shared" si="40"/>
        <v>0</v>
      </c>
    </row>
    <row r="88" spans="1:23" ht="15.75" x14ac:dyDescent="0.25">
      <c r="A88" s="84"/>
      <c r="B88" s="91">
        <v>1</v>
      </c>
      <c r="C88" s="107" t="s">
        <v>254</v>
      </c>
      <c r="D88" s="93" t="e">
        <f>SUM(E88:G88)</f>
        <v>#REF!</v>
      </c>
      <c r="E88" s="94" t="e">
        <f>'[4]7.Komunikácie'!#REF!</f>
        <v>#REF!</v>
      </c>
      <c r="F88" s="94">
        <v>68101</v>
      </c>
      <c r="G88" s="95" t="e">
        <f>'[4]7.Komunikácie'!#REF!</f>
        <v>#REF!</v>
      </c>
      <c r="H88" s="93" t="e">
        <f>SUM(I88:K88)</f>
        <v>#REF!</v>
      </c>
      <c r="I88" s="94" t="e">
        <f>'[4]7.Komunikácie'!#REF!</f>
        <v>#REF!</v>
      </c>
      <c r="J88" s="94" t="e">
        <f>'[4]7.Komunikácie'!#REF!</f>
        <v>#REF!</v>
      </c>
      <c r="K88" s="96" t="e">
        <f>'[4]7.Komunikácie'!#REF!</f>
        <v>#REF!</v>
      </c>
      <c r="L88" s="97" t="e">
        <f>SUM(M88:O88)</f>
        <v>#REF!</v>
      </c>
      <c r="M88" s="94" t="e">
        <f>'[4]7.Komunikácie'!#REF!</f>
        <v>#REF!</v>
      </c>
      <c r="N88" s="94" t="e">
        <f>'[4]7.Komunikácie'!#REF!</f>
        <v>#REF!</v>
      </c>
      <c r="O88" s="96" t="e">
        <f>'[4]7.Komunikácie'!#REF!</f>
        <v>#REF!</v>
      </c>
      <c r="P88" s="256">
        <v>0</v>
      </c>
      <c r="Q88" s="276">
        <v>0</v>
      </c>
      <c r="R88" s="276">
        <v>0</v>
      </c>
      <c r="S88" s="277">
        <v>0</v>
      </c>
      <c r="T88" s="97">
        <f>SUM(U88:W88)</f>
        <v>2681301.31</v>
      </c>
      <c r="U88" s="94">
        <f>'[4]7.Komunikácie'!$H$39</f>
        <v>2681301.31</v>
      </c>
      <c r="V88" s="94">
        <f>'[4]7.Komunikácie'!$I$39</f>
        <v>0</v>
      </c>
      <c r="W88" s="96">
        <f>'[4]7.Komunikácie'!$J$39</f>
        <v>0</v>
      </c>
    </row>
    <row r="89" spans="1:23" ht="15.75" x14ac:dyDescent="0.25">
      <c r="A89" s="84"/>
      <c r="B89" s="91">
        <v>2</v>
      </c>
      <c r="C89" s="107" t="s">
        <v>255</v>
      </c>
      <c r="D89" s="93" t="e">
        <f>SUM(E89:G89)</f>
        <v>#REF!</v>
      </c>
      <c r="E89" s="94">
        <v>0</v>
      </c>
      <c r="F89" s="94" t="e">
        <f>'[4]7.Komunikácie'!#REF!</f>
        <v>#REF!</v>
      </c>
      <c r="G89" s="95" t="e">
        <f>'[4]7.Komunikácie'!#REF!</f>
        <v>#REF!</v>
      </c>
      <c r="H89" s="93" t="e">
        <f>SUM(I89:K89)</f>
        <v>#REF!</v>
      </c>
      <c r="I89" s="94" t="e">
        <f>'[4]7.Komunikácie'!#REF!</f>
        <v>#REF!</v>
      </c>
      <c r="J89" s="94" t="e">
        <f>'[4]7.Komunikácie'!#REF!</f>
        <v>#REF!</v>
      </c>
      <c r="K89" s="96" t="e">
        <f>'[4]7.Komunikácie'!#REF!</f>
        <v>#REF!</v>
      </c>
      <c r="L89" s="97" t="e">
        <f>SUM(M89:O89)</f>
        <v>#REF!</v>
      </c>
      <c r="M89" s="94">
        <v>8150</v>
      </c>
      <c r="N89" s="94" t="e">
        <f>'[4]7.Komunikácie'!#REF!</f>
        <v>#REF!</v>
      </c>
      <c r="O89" s="96" t="e">
        <f>'[4]7.Komunikácie'!#REF!</f>
        <v>#REF!</v>
      </c>
      <c r="P89" s="256">
        <v>0</v>
      </c>
      <c r="Q89" s="276">
        <v>0</v>
      </c>
      <c r="R89" s="276">
        <v>0</v>
      </c>
      <c r="S89" s="277">
        <v>0</v>
      </c>
      <c r="T89" s="97">
        <f>SUM(U89:W89)</f>
        <v>0</v>
      </c>
      <c r="U89" s="94">
        <f>'[4]7.Komunikácie'!$H$41</f>
        <v>0</v>
      </c>
      <c r="V89" s="94">
        <f>'[4]7.Komunikácie'!$I$41</f>
        <v>0</v>
      </c>
      <c r="W89" s="96">
        <f>'[4]7.Komunikácie'!$J$41</f>
        <v>0</v>
      </c>
    </row>
    <row r="90" spans="1:23" ht="15.75" x14ac:dyDescent="0.25">
      <c r="A90" s="84"/>
      <c r="B90" s="231" t="s">
        <v>256</v>
      </c>
      <c r="C90" s="222" t="s">
        <v>257</v>
      </c>
      <c r="D90" s="208" t="e">
        <f t="shared" ref="D90:W90" si="41">SUM(D91:D92)</f>
        <v>#REF!</v>
      </c>
      <c r="E90" s="209" t="e">
        <f t="shared" si="41"/>
        <v>#REF!</v>
      </c>
      <c r="F90" s="209" t="e">
        <f t="shared" si="41"/>
        <v>#REF!</v>
      </c>
      <c r="G90" s="210" t="e">
        <f t="shared" si="41"/>
        <v>#REF!</v>
      </c>
      <c r="H90" s="208" t="e">
        <f t="shared" si="41"/>
        <v>#REF!</v>
      </c>
      <c r="I90" s="209" t="e">
        <f t="shared" si="41"/>
        <v>#REF!</v>
      </c>
      <c r="J90" s="209" t="e">
        <f t="shared" si="41"/>
        <v>#REF!</v>
      </c>
      <c r="K90" s="211" t="e">
        <f t="shared" si="41"/>
        <v>#REF!</v>
      </c>
      <c r="L90" s="212" t="e">
        <f t="shared" si="41"/>
        <v>#REF!</v>
      </c>
      <c r="M90" s="209" t="e">
        <f t="shared" si="41"/>
        <v>#REF!</v>
      </c>
      <c r="N90" s="209" t="e">
        <f t="shared" si="41"/>
        <v>#REF!</v>
      </c>
      <c r="O90" s="211" t="e">
        <f t="shared" si="41"/>
        <v>#REF!</v>
      </c>
      <c r="P90" s="256">
        <v>0</v>
      </c>
      <c r="Q90" s="257">
        <v>0</v>
      </c>
      <c r="R90" s="257">
        <v>0</v>
      </c>
      <c r="S90" s="258">
        <v>0</v>
      </c>
      <c r="T90" s="212">
        <f t="shared" si="41"/>
        <v>0</v>
      </c>
      <c r="U90" s="209">
        <f t="shared" si="41"/>
        <v>0</v>
      </c>
      <c r="V90" s="209">
        <f t="shared" si="41"/>
        <v>0</v>
      </c>
      <c r="W90" s="211">
        <f t="shared" si="41"/>
        <v>0</v>
      </c>
    </row>
    <row r="91" spans="1:23" ht="15.75" x14ac:dyDescent="0.25">
      <c r="A91" s="84"/>
      <c r="B91" s="91">
        <v>1</v>
      </c>
      <c r="C91" s="107" t="s">
        <v>258</v>
      </c>
      <c r="D91" s="93" t="e">
        <f>SUM(E91:G91)</f>
        <v>#REF!</v>
      </c>
      <c r="E91" s="94" t="e">
        <f>'[4]7.Komunikácie'!#REF!</f>
        <v>#REF!</v>
      </c>
      <c r="F91" s="94" t="e">
        <f>'[4]7.Komunikácie'!#REF!</f>
        <v>#REF!</v>
      </c>
      <c r="G91" s="95" t="e">
        <f>'[4]7.Komunikácie'!#REF!</f>
        <v>#REF!</v>
      </c>
      <c r="H91" s="93" t="e">
        <f>SUM(I91:K91)</f>
        <v>#REF!</v>
      </c>
      <c r="I91" s="94" t="e">
        <f>'[4]7.Komunikácie'!#REF!</f>
        <v>#REF!</v>
      </c>
      <c r="J91" s="94" t="e">
        <f>'[4]7.Komunikácie'!#REF!</f>
        <v>#REF!</v>
      </c>
      <c r="K91" s="96" t="e">
        <f>'[4]7.Komunikácie'!#REF!</f>
        <v>#REF!</v>
      </c>
      <c r="L91" s="97" t="e">
        <f>SUM(M91:O91)</f>
        <v>#REF!</v>
      </c>
      <c r="M91" s="94" t="e">
        <f>'[4]7.Komunikácie'!#REF!</f>
        <v>#REF!</v>
      </c>
      <c r="N91" s="94" t="e">
        <f>'[4]7.Komunikácie'!#REF!</f>
        <v>#REF!</v>
      </c>
      <c r="O91" s="96" t="e">
        <f>'[4]7.Komunikácie'!#REF!</f>
        <v>#REF!</v>
      </c>
      <c r="P91" s="256">
        <v>0</v>
      </c>
      <c r="Q91" s="259">
        <v>0</v>
      </c>
      <c r="R91" s="259">
        <v>0</v>
      </c>
      <c r="S91" s="260">
        <v>0</v>
      </c>
      <c r="T91" s="97">
        <f>SUM(U91:W91)</f>
        <v>0</v>
      </c>
      <c r="U91" s="94">
        <f>'[4]7.Komunikácie'!$H$44</f>
        <v>0</v>
      </c>
      <c r="V91" s="94">
        <f>'[4]7.Komunikácie'!$I$44</f>
        <v>0</v>
      </c>
      <c r="W91" s="96">
        <f>'[4]7.Komunikácie'!$J$44</f>
        <v>0</v>
      </c>
    </row>
    <row r="92" spans="1:23" ht="16.5" thickBot="1" x14ac:dyDescent="0.3">
      <c r="A92" s="84"/>
      <c r="B92" s="101">
        <v>2</v>
      </c>
      <c r="C92" s="110" t="s">
        <v>259</v>
      </c>
      <c r="D92" s="102" t="e">
        <f>SUM(E92:G92)</f>
        <v>#REF!</v>
      </c>
      <c r="E92" s="103">
        <v>366</v>
      </c>
      <c r="F92" s="103" t="e">
        <f>'[4]7.Komunikácie'!#REF!</f>
        <v>#REF!</v>
      </c>
      <c r="G92" s="104" t="e">
        <f>'[4]7.Komunikácie'!#REF!</f>
        <v>#REF!</v>
      </c>
      <c r="H92" s="111" t="e">
        <f>SUM(I92:K92)</f>
        <v>#REF!</v>
      </c>
      <c r="I92" s="105" t="e">
        <f>'[4]7.Komunikácie'!#REF!</f>
        <v>#REF!</v>
      </c>
      <c r="J92" s="105" t="e">
        <f>'[4]7.Komunikácie'!#REF!</f>
        <v>#REF!</v>
      </c>
      <c r="K92" s="106" t="e">
        <f>'[4]7.Komunikácie'!#REF!</f>
        <v>#REF!</v>
      </c>
      <c r="L92" s="112" t="e">
        <f>SUM(M92:O92)</f>
        <v>#REF!</v>
      </c>
      <c r="M92" s="103" t="e">
        <f>'[4]7.Komunikácie'!#REF!</f>
        <v>#REF!</v>
      </c>
      <c r="N92" s="103" t="e">
        <f>'[4]7.Komunikácie'!#REF!</f>
        <v>#REF!</v>
      </c>
      <c r="O92" s="113" t="e">
        <f>'[4]7.Komunikácie'!#REF!</f>
        <v>#REF!</v>
      </c>
      <c r="P92" s="266">
        <v>0</v>
      </c>
      <c r="Q92" s="274">
        <v>0</v>
      </c>
      <c r="R92" s="274">
        <v>0</v>
      </c>
      <c r="S92" s="275">
        <v>0</v>
      </c>
      <c r="T92" s="112">
        <f>SUM(U92:W92)</f>
        <v>0</v>
      </c>
      <c r="U92" s="103">
        <f>'[4]7.Komunikácie'!$H$47</f>
        <v>0</v>
      </c>
      <c r="V92" s="103">
        <f>'[4]7.Komunikácie'!$I$47</f>
        <v>0</v>
      </c>
      <c r="W92" s="113">
        <f>'[4]7.Komunikácie'!$J$47</f>
        <v>0</v>
      </c>
    </row>
    <row r="93" spans="1:23" s="82" customFormat="1" ht="14.25" x14ac:dyDescent="0.2">
      <c r="B93" s="190" t="s">
        <v>260</v>
      </c>
      <c r="C93" s="191"/>
      <c r="D93" s="185" t="e">
        <f t="shared" ref="D93:W93" si="42">D94+D95</f>
        <v>#REF!</v>
      </c>
      <c r="E93" s="186">
        <f t="shared" si="42"/>
        <v>47735</v>
      </c>
      <c r="F93" s="186" t="e">
        <f t="shared" si="42"/>
        <v>#REF!</v>
      </c>
      <c r="G93" s="187" t="e">
        <f t="shared" si="42"/>
        <v>#REF!</v>
      </c>
      <c r="H93" s="185">
        <f t="shared" si="42"/>
        <v>69510</v>
      </c>
      <c r="I93" s="186">
        <f t="shared" si="42"/>
        <v>69510</v>
      </c>
      <c r="J93" s="186">
        <f t="shared" si="42"/>
        <v>0</v>
      </c>
      <c r="K93" s="188">
        <f t="shared" si="42"/>
        <v>0</v>
      </c>
      <c r="L93" s="189" t="e">
        <f t="shared" si="42"/>
        <v>#REF!</v>
      </c>
      <c r="M93" s="186" t="e">
        <f t="shared" si="42"/>
        <v>#REF!</v>
      </c>
      <c r="N93" s="186" t="e">
        <f t="shared" si="42"/>
        <v>#REF!</v>
      </c>
      <c r="O93" s="188" t="e">
        <f t="shared" si="42"/>
        <v>#REF!</v>
      </c>
      <c r="P93" s="264">
        <v>65435.19</v>
      </c>
      <c r="Q93" s="265">
        <v>65435.19</v>
      </c>
      <c r="R93" s="265">
        <v>0</v>
      </c>
      <c r="S93" s="269">
        <v>0</v>
      </c>
      <c r="T93" s="189">
        <f t="shared" si="42"/>
        <v>85415.24</v>
      </c>
      <c r="U93" s="186">
        <f t="shared" si="42"/>
        <v>85415.24</v>
      </c>
      <c r="V93" s="186">
        <f t="shared" si="42"/>
        <v>0</v>
      </c>
      <c r="W93" s="188">
        <f t="shared" si="42"/>
        <v>0</v>
      </c>
    </row>
    <row r="94" spans="1:23" ht="16.5" x14ac:dyDescent="0.3">
      <c r="A94" s="84"/>
      <c r="B94" s="231" t="s">
        <v>261</v>
      </c>
      <c r="C94" s="227" t="s">
        <v>262</v>
      </c>
      <c r="D94" s="208" t="e">
        <f>SUM(E94:G94)</f>
        <v>#REF!</v>
      </c>
      <c r="E94" s="209">
        <v>47475</v>
      </c>
      <c r="F94" s="236" t="e">
        <f>'[4]8.Doprava'!#REF!</f>
        <v>#REF!</v>
      </c>
      <c r="G94" s="210" t="e">
        <f>'[4]8.Doprava'!#REF!</f>
        <v>#REF!</v>
      </c>
      <c r="H94" s="208">
        <f>SUM(I94:K94)</f>
        <v>69510</v>
      </c>
      <c r="I94" s="209">
        <v>69510</v>
      </c>
      <c r="J94" s="209">
        <v>0</v>
      </c>
      <c r="K94" s="211">
        <v>0</v>
      </c>
      <c r="L94" s="212" t="e">
        <f>SUM(M94:O94)</f>
        <v>#REF!</v>
      </c>
      <c r="M94" s="209" t="e">
        <f>'[4]8.Doprava'!#REF!</f>
        <v>#REF!</v>
      </c>
      <c r="N94" s="236" t="e">
        <f>'[4]8.Doprava'!#REF!</f>
        <v>#REF!</v>
      </c>
      <c r="O94" s="211" t="e">
        <f>'[4]8.Doprava'!#REF!</f>
        <v>#REF!</v>
      </c>
      <c r="P94" s="256">
        <v>65435.19</v>
      </c>
      <c r="Q94" s="257">
        <v>65435.19</v>
      </c>
      <c r="R94" s="257">
        <v>0</v>
      </c>
      <c r="S94" s="258">
        <v>0</v>
      </c>
      <c r="T94" s="212">
        <f>SUM(U94:W94)</f>
        <v>81285.240000000005</v>
      </c>
      <c r="U94" s="209">
        <f>'[4]8.Doprava'!$H$4</f>
        <v>81285.240000000005</v>
      </c>
      <c r="V94" s="236">
        <f>'[4]8.Doprava'!$I$4</f>
        <v>0</v>
      </c>
      <c r="W94" s="211">
        <f>'[4]8.Doprava'!$J$4</f>
        <v>0</v>
      </c>
    </row>
    <row r="95" spans="1:23" ht="15.75" x14ac:dyDescent="0.25">
      <c r="A95" s="84"/>
      <c r="B95" s="231" t="s">
        <v>263</v>
      </c>
      <c r="C95" s="222" t="s">
        <v>264</v>
      </c>
      <c r="D95" s="208" t="e">
        <f>SUM(D96:D96)</f>
        <v>#REF!</v>
      </c>
      <c r="E95" s="209">
        <f>SUM(E96:E96)</f>
        <v>260</v>
      </c>
      <c r="F95" s="209" t="e">
        <f>SUM(F96:F96)</f>
        <v>#REF!</v>
      </c>
      <c r="G95" s="210" t="e">
        <f>SUM(G96:G96)</f>
        <v>#REF!</v>
      </c>
      <c r="H95" s="208">
        <f t="shared" ref="H95:W95" si="43">SUM(H96)</f>
        <v>0</v>
      </c>
      <c r="I95" s="209">
        <f t="shared" si="43"/>
        <v>0</v>
      </c>
      <c r="J95" s="209">
        <f t="shared" si="43"/>
        <v>0</v>
      </c>
      <c r="K95" s="211">
        <f t="shared" si="43"/>
        <v>0</v>
      </c>
      <c r="L95" s="212" t="e">
        <f>SUM(M95:O95)</f>
        <v>#REF!</v>
      </c>
      <c r="M95" s="209" t="e">
        <f t="shared" si="43"/>
        <v>#REF!</v>
      </c>
      <c r="N95" s="209" t="e">
        <f t="shared" si="43"/>
        <v>#REF!</v>
      </c>
      <c r="O95" s="211" t="e">
        <f t="shared" si="43"/>
        <v>#REF!</v>
      </c>
      <c r="P95" s="256">
        <v>0</v>
      </c>
      <c r="Q95" s="257">
        <v>0</v>
      </c>
      <c r="R95" s="257">
        <v>0</v>
      </c>
      <c r="S95" s="258">
        <v>0</v>
      </c>
      <c r="T95" s="212">
        <f t="shared" si="43"/>
        <v>4130</v>
      </c>
      <c r="U95" s="209">
        <f t="shared" si="43"/>
        <v>4130</v>
      </c>
      <c r="V95" s="209">
        <f t="shared" si="43"/>
        <v>0</v>
      </c>
      <c r="W95" s="211">
        <f t="shared" si="43"/>
        <v>0</v>
      </c>
    </row>
    <row r="96" spans="1:23" ht="16.5" thickBot="1" x14ac:dyDescent="0.3">
      <c r="A96" s="84"/>
      <c r="B96" s="101">
        <v>1</v>
      </c>
      <c r="C96" s="110" t="s">
        <v>265</v>
      </c>
      <c r="D96" s="102" t="e">
        <f>SUM(E96:G96)</f>
        <v>#REF!</v>
      </c>
      <c r="E96" s="103">
        <v>260</v>
      </c>
      <c r="F96" s="103" t="e">
        <f>'[4]8.Doprava'!#REF!</f>
        <v>#REF!</v>
      </c>
      <c r="G96" s="104" t="e">
        <f>'[4]8.Doprava'!#REF!</f>
        <v>#REF!</v>
      </c>
      <c r="H96" s="111">
        <f>SUM(I96:K96)</f>
        <v>0</v>
      </c>
      <c r="I96" s="105">
        <v>0</v>
      </c>
      <c r="J96" s="105">
        <v>0</v>
      </c>
      <c r="K96" s="106">
        <v>0</v>
      </c>
      <c r="L96" s="112" t="e">
        <f>SUM(M96:O96)</f>
        <v>#REF!</v>
      </c>
      <c r="M96" s="103" t="e">
        <f>'[4]8.Doprava'!#REF!</f>
        <v>#REF!</v>
      </c>
      <c r="N96" s="103" t="e">
        <f>'[4]8.Doprava'!#REF!</f>
        <v>#REF!</v>
      </c>
      <c r="O96" s="113" t="e">
        <f>'[4]8.Doprava'!#REF!</f>
        <v>#REF!</v>
      </c>
      <c r="P96" s="266">
        <v>0</v>
      </c>
      <c r="Q96" s="274">
        <v>0</v>
      </c>
      <c r="R96" s="274">
        <v>0</v>
      </c>
      <c r="S96" s="275">
        <v>0</v>
      </c>
      <c r="T96" s="112">
        <f>SUM(U96:W96)</f>
        <v>4130</v>
      </c>
      <c r="U96" s="103">
        <f>'[4]8.Doprava'!$H$7</f>
        <v>4130</v>
      </c>
      <c r="V96" s="103">
        <f>'[4]8.Doprava'!$I$7</f>
        <v>0</v>
      </c>
      <c r="W96" s="113">
        <f>'[4]8.Doprava'!$J$7</f>
        <v>0</v>
      </c>
    </row>
    <row r="97" spans="1:23" s="82" customFormat="1" ht="14.25" x14ac:dyDescent="0.2">
      <c r="B97" s="190" t="s">
        <v>266</v>
      </c>
      <c r="C97" s="191"/>
      <c r="D97" s="185" t="e">
        <f t="shared" ref="D97:W97" si="44">D98+D99+D107+D114+D117+D118+D119</f>
        <v>#REF!</v>
      </c>
      <c r="E97" s="186" t="e">
        <f t="shared" si="44"/>
        <v>#REF!</v>
      </c>
      <c r="F97" s="186" t="e">
        <f t="shared" si="44"/>
        <v>#REF!</v>
      </c>
      <c r="G97" s="187" t="e">
        <f t="shared" si="44"/>
        <v>#REF!</v>
      </c>
      <c r="H97" s="185">
        <f t="shared" si="44"/>
        <v>5702025.9800000004</v>
      </c>
      <c r="I97" s="186">
        <f t="shared" si="44"/>
        <v>5290112.9800000004</v>
      </c>
      <c r="J97" s="186">
        <f t="shared" si="44"/>
        <v>411913</v>
      </c>
      <c r="K97" s="188">
        <f t="shared" si="44"/>
        <v>0</v>
      </c>
      <c r="L97" s="189" t="e">
        <f t="shared" si="44"/>
        <v>#REF!</v>
      </c>
      <c r="M97" s="186" t="e">
        <f t="shared" si="44"/>
        <v>#REF!</v>
      </c>
      <c r="N97" s="186" t="e">
        <f t="shared" si="44"/>
        <v>#REF!</v>
      </c>
      <c r="O97" s="188" t="e">
        <f t="shared" si="44"/>
        <v>#REF!</v>
      </c>
      <c r="P97" s="264">
        <v>5603561.3399999999</v>
      </c>
      <c r="Q97" s="265">
        <v>5352051.54</v>
      </c>
      <c r="R97" s="265">
        <v>19924.32</v>
      </c>
      <c r="S97" s="269">
        <v>231585.48</v>
      </c>
      <c r="T97" s="189" t="e">
        <f t="shared" si="44"/>
        <v>#REF!</v>
      </c>
      <c r="U97" s="186" t="e">
        <f t="shared" si="44"/>
        <v>#REF!</v>
      </c>
      <c r="V97" s="186" t="e">
        <f t="shared" si="44"/>
        <v>#REF!</v>
      </c>
      <c r="W97" s="188">
        <f t="shared" si="44"/>
        <v>2238659.64</v>
      </c>
    </row>
    <row r="98" spans="1:23" ht="16.5" x14ac:dyDescent="0.3">
      <c r="A98" s="84"/>
      <c r="B98" s="231" t="s">
        <v>267</v>
      </c>
      <c r="C98" s="227" t="s">
        <v>268</v>
      </c>
      <c r="D98" s="208" t="e">
        <f>SUM(E98:G98)</f>
        <v>#REF!</v>
      </c>
      <c r="E98" s="209">
        <v>38985</v>
      </c>
      <c r="F98" s="209" t="e">
        <f>'[4]9. Vzdelávanie'!#REF!</f>
        <v>#REF!</v>
      </c>
      <c r="G98" s="210" t="e">
        <f>'[4]9. Vzdelávanie'!#REF!</f>
        <v>#REF!</v>
      </c>
      <c r="H98" s="208">
        <f>SUM(I98:K98)</f>
        <v>63657</v>
      </c>
      <c r="I98" s="209">
        <v>63657</v>
      </c>
      <c r="J98" s="209">
        <v>0</v>
      </c>
      <c r="K98" s="211">
        <v>0</v>
      </c>
      <c r="L98" s="212" t="e">
        <f>SUM(M98:O98)</f>
        <v>#REF!</v>
      </c>
      <c r="M98" s="209" t="e">
        <f>'[4]9. Vzdelávanie'!#REF!</f>
        <v>#REF!</v>
      </c>
      <c r="N98" s="209" t="e">
        <f>'[4]9. Vzdelávanie'!#REF!</f>
        <v>#REF!</v>
      </c>
      <c r="O98" s="211" t="e">
        <f>'[4]9. Vzdelávanie'!#REF!</f>
        <v>#REF!</v>
      </c>
      <c r="P98" s="256">
        <v>2198.3000000000002</v>
      </c>
      <c r="Q98" s="257">
        <v>2198.3000000000002</v>
      </c>
      <c r="R98" s="257">
        <v>0</v>
      </c>
      <c r="S98" s="258">
        <v>0</v>
      </c>
      <c r="T98" s="212">
        <f>SUM(U98:W98)</f>
        <v>2993.4500000000003</v>
      </c>
      <c r="U98" s="209">
        <f>'[4]9. Vzdelávanie'!$H$4</f>
        <v>2993.4500000000003</v>
      </c>
      <c r="V98" s="209">
        <f>'[4]9. Vzdelávanie'!$I$4</f>
        <v>0</v>
      </c>
      <c r="W98" s="211">
        <f>'[4]9. Vzdelávanie'!$J$4</f>
        <v>0</v>
      </c>
    </row>
    <row r="99" spans="1:23" ht="15.75" x14ac:dyDescent="0.25">
      <c r="A99" s="84"/>
      <c r="B99" s="231" t="s">
        <v>269</v>
      </c>
      <c r="C99" s="222" t="s">
        <v>270</v>
      </c>
      <c r="D99" s="208" t="e">
        <f t="shared" ref="D99:W99" si="45">SUM(D100:D106)</f>
        <v>#REF!</v>
      </c>
      <c r="E99" s="209" t="e">
        <f t="shared" si="45"/>
        <v>#REF!</v>
      </c>
      <c r="F99" s="209" t="e">
        <f t="shared" si="45"/>
        <v>#REF!</v>
      </c>
      <c r="G99" s="210" t="e">
        <f t="shared" si="45"/>
        <v>#REF!</v>
      </c>
      <c r="H99" s="208">
        <f t="shared" si="45"/>
        <v>1549169</v>
      </c>
      <c r="I99" s="209">
        <f t="shared" si="45"/>
        <v>1139518</v>
      </c>
      <c r="J99" s="209">
        <f t="shared" si="45"/>
        <v>409651</v>
      </c>
      <c r="K99" s="211">
        <f t="shared" si="45"/>
        <v>0</v>
      </c>
      <c r="L99" s="212" t="e">
        <f t="shared" si="45"/>
        <v>#REF!</v>
      </c>
      <c r="M99" s="209" t="e">
        <f t="shared" si="45"/>
        <v>#REF!</v>
      </c>
      <c r="N99" s="209" t="e">
        <f t="shared" si="45"/>
        <v>#REF!</v>
      </c>
      <c r="O99" s="211" t="e">
        <f t="shared" si="45"/>
        <v>#REF!</v>
      </c>
      <c r="P99" s="256">
        <v>1169183</v>
      </c>
      <c r="Q99" s="257">
        <v>1169183</v>
      </c>
      <c r="R99" s="257">
        <v>0</v>
      </c>
      <c r="S99" s="258">
        <v>0</v>
      </c>
      <c r="T99" s="212" t="e">
        <f t="shared" si="45"/>
        <v>#REF!</v>
      </c>
      <c r="U99" s="209" t="e">
        <f t="shared" si="45"/>
        <v>#REF!</v>
      </c>
      <c r="V99" s="209">
        <f t="shared" si="45"/>
        <v>0</v>
      </c>
      <c r="W99" s="211">
        <f t="shared" si="45"/>
        <v>2238659.64</v>
      </c>
    </row>
    <row r="100" spans="1:23" ht="15.75" x14ac:dyDescent="0.25">
      <c r="A100" s="84"/>
      <c r="B100" s="91">
        <v>1</v>
      </c>
      <c r="C100" s="107" t="s">
        <v>271</v>
      </c>
      <c r="D100" s="93" t="e">
        <f t="shared" ref="D100:D106" si="46">SUM(E100:G100)</f>
        <v>#REF!</v>
      </c>
      <c r="E100" s="94">
        <v>134470</v>
      </c>
      <c r="F100" s="94" t="e">
        <f>'[4]9. Vzdelávanie'!#REF!</f>
        <v>#REF!</v>
      </c>
      <c r="G100" s="95" t="e">
        <f>'[4]9. Vzdelávanie'!#REF!</f>
        <v>#REF!</v>
      </c>
      <c r="H100" s="93">
        <f t="shared" ref="H100:H106" si="47">SUM(I100:K100)</f>
        <v>137478</v>
      </c>
      <c r="I100" s="94">
        <v>137478</v>
      </c>
      <c r="J100" s="96">
        <v>0</v>
      </c>
      <c r="K100" s="96">
        <v>0</v>
      </c>
      <c r="L100" s="97" t="e">
        <f t="shared" ref="L100:L106" si="48">SUM(M100:O100)</f>
        <v>#REF!</v>
      </c>
      <c r="M100" s="94" t="e">
        <f>'[4]9. Vzdelávanie'!#REF!</f>
        <v>#REF!</v>
      </c>
      <c r="N100" s="94" t="e">
        <f>'[4]9. Vzdelávanie'!#REF!</f>
        <v>#REF!</v>
      </c>
      <c r="O100" s="96" t="e">
        <f>'[4]9. Vzdelávanie'!#REF!</f>
        <v>#REF!</v>
      </c>
      <c r="P100" s="256">
        <v>135961</v>
      </c>
      <c r="Q100" s="259">
        <v>135961</v>
      </c>
      <c r="R100" s="259">
        <v>0</v>
      </c>
      <c r="S100" s="260">
        <v>0</v>
      </c>
      <c r="T100" s="97" t="e">
        <f t="shared" ref="T100:T106" si="49">SUM(U100:W100)</f>
        <v>#REF!</v>
      </c>
      <c r="U100" s="94" t="e">
        <f>'[4]9. Vzdelávanie'!#REF!</f>
        <v>#REF!</v>
      </c>
      <c r="V100" s="94">
        <f>'[4]9. Vzdelávanie'!$I$33</f>
        <v>0</v>
      </c>
      <c r="W100" s="96">
        <f>'[4]9. Vzdelávanie'!$J$33</f>
        <v>0</v>
      </c>
    </row>
    <row r="101" spans="1:23" ht="15.75" x14ac:dyDescent="0.25">
      <c r="A101" s="84"/>
      <c r="B101" s="91">
        <v>2</v>
      </c>
      <c r="C101" s="107" t="s">
        <v>272</v>
      </c>
      <c r="D101" s="93" t="e">
        <f t="shared" si="46"/>
        <v>#REF!</v>
      </c>
      <c r="E101" s="94">
        <v>244187</v>
      </c>
      <c r="F101" s="94" t="e">
        <f>'[4]9. Vzdelávanie'!#REF!</f>
        <v>#REF!</v>
      </c>
      <c r="G101" s="95" t="e">
        <f>'[4]9. Vzdelávanie'!#REF!</f>
        <v>#REF!</v>
      </c>
      <c r="H101" s="93">
        <f t="shared" si="47"/>
        <v>263081</v>
      </c>
      <c r="I101" s="94">
        <v>263081</v>
      </c>
      <c r="J101" s="96">
        <v>0</v>
      </c>
      <c r="K101" s="96">
        <v>0</v>
      </c>
      <c r="L101" s="97" t="e">
        <f t="shared" si="48"/>
        <v>#REF!</v>
      </c>
      <c r="M101" s="94" t="e">
        <f>'[4]9. Vzdelávanie'!#REF!</f>
        <v>#REF!</v>
      </c>
      <c r="N101" s="94" t="e">
        <f>'[4]9. Vzdelávanie'!#REF!</f>
        <v>#REF!</v>
      </c>
      <c r="O101" s="96" t="e">
        <f>'[4]9. Vzdelávanie'!#REF!</f>
        <v>#REF!</v>
      </c>
      <c r="P101" s="256">
        <v>272978</v>
      </c>
      <c r="Q101" s="259">
        <v>272978</v>
      </c>
      <c r="R101" s="259">
        <v>0</v>
      </c>
      <c r="S101" s="260">
        <v>0</v>
      </c>
      <c r="T101" s="97" t="e">
        <f t="shared" si="49"/>
        <v>#REF!</v>
      </c>
      <c r="U101" s="94" t="e">
        <f>'[4]9. Vzdelávanie'!#REF!</f>
        <v>#REF!</v>
      </c>
      <c r="V101" s="94">
        <f>'[4]9. Vzdelávanie'!$I$34</f>
        <v>0</v>
      </c>
      <c r="W101" s="96">
        <f>'[4]9. Vzdelávanie'!$J$34</f>
        <v>1196524.98</v>
      </c>
    </row>
    <row r="102" spans="1:23" ht="15.75" x14ac:dyDescent="0.25">
      <c r="A102" s="84"/>
      <c r="B102" s="91">
        <v>3</v>
      </c>
      <c r="C102" s="107" t="s">
        <v>273</v>
      </c>
      <c r="D102" s="93" t="e">
        <f t="shared" si="46"/>
        <v>#REF!</v>
      </c>
      <c r="E102" s="94">
        <v>250400</v>
      </c>
      <c r="F102" s="94">
        <v>194592</v>
      </c>
      <c r="G102" s="95" t="e">
        <f>'[4]9. Vzdelávanie'!#REF!</f>
        <v>#REF!</v>
      </c>
      <c r="H102" s="93">
        <f t="shared" si="47"/>
        <v>687716</v>
      </c>
      <c r="I102" s="94">
        <v>278065</v>
      </c>
      <c r="J102" s="94">
        <v>409651</v>
      </c>
      <c r="K102" s="96">
        <v>0</v>
      </c>
      <c r="L102" s="97" t="e">
        <f t="shared" si="48"/>
        <v>#REF!</v>
      </c>
      <c r="M102" s="94" t="e">
        <f>'[4]9. Vzdelávanie'!#REF!</f>
        <v>#REF!</v>
      </c>
      <c r="N102" s="94" t="e">
        <f>'[4]9. Vzdelávanie'!#REF!</f>
        <v>#REF!</v>
      </c>
      <c r="O102" s="96" t="e">
        <f>'[4]9. Vzdelávanie'!#REF!</f>
        <v>#REF!</v>
      </c>
      <c r="P102" s="256">
        <v>284315</v>
      </c>
      <c r="Q102" s="259">
        <v>284315</v>
      </c>
      <c r="R102" s="259">
        <v>0</v>
      </c>
      <c r="S102" s="260">
        <v>0</v>
      </c>
      <c r="T102" s="97" t="e">
        <f t="shared" si="49"/>
        <v>#REF!</v>
      </c>
      <c r="U102" s="94" t="e">
        <f>'[4]9. Vzdelávanie'!#REF!</f>
        <v>#REF!</v>
      </c>
      <c r="V102" s="94">
        <f>'[4]9. Vzdelávanie'!$I$35</f>
        <v>0</v>
      </c>
      <c r="W102" s="96">
        <f>'[4]9. Vzdelávanie'!$J$35</f>
        <v>0</v>
      </c>
    </row>
    <row r="103" spans="1:23" ht="15.75" x14ac:dyDescent="0.25">
      <c r="A103" s="83"/>
      <c r="B103" s="91">
        <v>4</v>
      </c>
      <c r="C103" s="107" t="s">
        <v>274</v>
      </c>
      <c r="D103" s="93" t="e">
        <f t="shared" si="46"/>
        <v>#REF!</v>
      </c>
      <c r="E103" s="94" t="e">
        <f>'[4]9. Vzdelávanie'!#REF!</f>
        <v>#REF!</v>
      </c>
      <c r="F103" s="94" t="e">
        <f>'[4]9. Vzdelávanie'!#REF!</f>
        <v>#REF!</v>
      </c>
      <c r="G103" s="95" t="e">
        <f>'[4]9. Vzdelávanie'!#REF!</f>
        <v>#REF!</v>
      </c>
      <c r="H103" s="93">
        <f t="shared" si="47"/>
        <v>0</v>
      </c>
      <c r="I103" s="94">
        <v>0</v>
      </c>
      <c r="J103" s="96">
        <v>0</v>
      </c>
      <c r="K103" s="96">
        <v>0</v>
      </c>
      <c r="L103" s="97" t="e">
        <f t="shared" si="48"/>
        <v>#REF!</v>
      </c>
      <c r="M103" s="94" t="e">
        <f>'[4]9. Vzdelávanie'!#REF!</f>
        <v>#REF!</v>
      </c>
      <c r="N103" s="94" t="e">
        <f>'[4]9. Vzdelávanie'!#REF!</f>
        <v>#REF!</v>
      </c>
      <c r="O103" s="96" t="e">
        <f>'[4]9. Vzdelávanie'!#REF!</f>
        <v>#REF!</v>
      </c>
      <c r="P103" s="256">
        <v>0</v>
      </c>
      <c r="Q103" s="259">
        <v>0</v>
      </c>
      <c r="R103" s="259">
        <v>0</v>
      </c>
      <c r="S103" s="260">
        <v>0</v>
      </c>
      <c r="T103" s="97">
        <f t="shared" si="49"/>
        <v>1042134.66</v>
      </c>
      <c r="U103" s="94">
        <f>'[4]9. Vzdelávanie'!$H$38</f>
        <v>0</v>
      </c>
      <c r="V103" s="94">
        <f>'[4]9. Vzdelávanie'!$I$38</f>
        <v>0</v>
      </c>
      <c r="W103" s="96">
        <f>'[4]9. Vzdelávanie'!$J$38</f>
        <v>1042134.66</v>
      </c>
    </row>
    <row r="104" spans="1:23" ht="15.75" x14ac:dyDescent="0.25">
      <c r="A104" s="84"/>
      <c r="B104" s="91">
        <v>5</v>
      </c>
      <c r="C104" s="107" t="s">
        <v>275</v>
      </c>
      <c r="D104" s="93" t="e">
        <f t="shared" si="46"/>
        <v>#REF!</v>
      </c>
      <c r="E104" s="94">
        <v>153560</v>
      </c>
      <c r="F104" s="98" t="e">
        <f>'[4]9. Vzdelávanie'!#REF!</f>
        <v>#REF!</v>
      </c>
      <c r="G104" s="95" t="e">
        <f>'[4]9. Vzdelávanie'!#REF!</f>
        <v>#REF!</v>
      </c>
      <c r="H104" s="93">
        <f t="shared" si="47"/>
        <v>169278</v>
      </c>
      <c r="I104" s="94">
        <v>169278</v>
      </c>
      <c r="J104" s="96">
        <v>0</v>
      </c>
      <c r="K104" s="96">
        <v>0</v>
      </c>
      <c r="L104" s="97" t="e">
        <f t="shared" si="48"/>
        <v>#REF!</v>
      </c>
      <c r="M104" s="94" t="e">
        <f>'[4]9. Vzdelávanie'!#REF!</f>
        <v>#REF!</v>
      </c>
      <c r="N104" s="94" t="e">
        <f>'[4]9. Vzdelávanie'!#REF!</f>
        <v>#REF!</v>
      </c>
      <c r="O104" s="96" t="e">
        <f>'[4]9. Vzdelávanie'!#REF!</f>
        <v>#REF!</v>
      </c>
      <c r="P104" s="256">
        <v>179348</v>
      </c>
      <c r="Q104" s="259">
        <v>179348</v>
      </c>
      <c r="R104" s="259">
        <v>0</v>
      </c>
      <c r="S104" s="260">
        <v>0</v>
      </c>
      <c r="T104" s="97" t="e">
        <f t="shared" si="49"/>
        <v>#REF!</v>
      </c>
      <c r="U104" s="94" t="e">
        <f>'[4]9. Vzdelávanie'!#REF!</f>
        <v>#REF!</v>
      </c>
      <c r="V104" s="94">
        <f>'[4]9. Vzdelávanie'!$I$39</f>
        <v>0</v>
      </c>
      <c r="W104" s="96">
        <f>'[4]9. Vzdelávanie'!$J$39</f>
        <v>0</v>
      </c>
    </row>
    <row r="105" spans="1:23" ht="15.75" x14ac:dyDescent="0.25">
      <c r="A105" s="84"/>
      <c r="B105" s="91">
        <v>6</v>
      </c>
      <c r="C105" s="107" t="s">
        <v>276</v>
      </c>
      <c r="D105" s="93" t="e">
        <f t="shared" si="46"/>
        <v>#REF!</v>
      </c>
      <c r="E105" s="94">
        <v>172477</v>
      </c>
      <c r="F105" s="94">
        <v>183944</v>
      </c>
      <c r="G105" s="95" t="e">
        <f>'[4]9. Vzdelávanie'!#REF!</f>
        <v>#REF!</v>
      </c>
      <c r="H105" s="93">
        <f t="shared" si="47"/>
        <v>169490</v>
      </c>
      <c r="I105" s="94">
        <v>169490</v>
      </c>
      <c r="J105" s="96">
        <v>0</v>
      </c>
      <c r="K105" s="96">
        <v>0</v>
      </c>
      <c r="L105" s="97" t="e">
        <f t="shared" si="48"/>
        <v>#REF!</v>
      </c>
      <c r="M105" s="94" t="e">
        <f>'[4]9. Vzdelávanie'!#REF!</f>
        <v>#REF!</v>
      </c>
      <c r="N105" s="94" t="e">
        <f>'[4]9. Vzdelávanie'!#REF!</f>
        <v>#REF!</v>
      </c>
      <c r="O105" s="96" t="e">
        <f>'[4]9. Vzdelávanie'!#REF!</f>
        <v>#REF!</v>
      </c>
      <c r="P105" s="256">
        <v>169555</v>
      </c>
      <c r="Q105" s="259">
        <v>169555</v>
      </c>
      <c r="R105" s="259">
        <v>0</v>
      </c>
      <c r="S105" s="260">
        <v>0</v>
      </c>
      <c r="T105" s="97" t="e">
        <f t="shared" si="49"/>
        <v>#REF!</v>
      </c>
      <c r="U105" s="94" t="e">
        <f>'[4]9. Vzdelávanie'!#REF!</f>
        <v>#REF!</v>
      </c>
      <c r="V105" s="94">
        <f>'[4]9. Vzdelávanie'!$I$40</f>
        <v>0</v>
      </c>
      <c r="W105" s="96">
        <f>'[4]9. Vzdelávanie'!$J$40</f>
        <v>0</v>
      </c>
    </row>
    <row r="106" spans="1:23" ht="15.75" x14ac:dyDescent="0.25">
      <c r="A106" s="84"/>
      <c r="B106" s="91">
        <v>7</v>
      </c>
      <c r="C106" s="107" t="s">
        <v>277</v>
      </c>
      <c r="D106" s="93" t="e">
        <f t="shared" si="46"/>
        <v>#REF!</v>
      </c>
      <c r="E106" s="94">
        <v>128501</v>
      </c>
      <c r="F106" s="94"/>
      <c r="G106" s="95" t="e">
        <f>'[4]9. Vzdelávanie'!#REF!</f>
        <v>#REF!</v>
      </c>
      <c r="H106" s="93">
        <f t="shared" si="47"/>
        <v>122126</v>
      </c>
      <c r="I106" s="94">
        <v>122126</v>
      </c>
      <c r="J106" s="96">
        <v>0</v>
      </c>
      <c r="K106" s="96">
        <v>0</v>
      </c>
      <c r="L106" s="97" t="e">
        <f t="shared" si="48"/>
        <v>#REF!</v>
      </c>
      <c r="M106" s="94" t="e">
        <f>'[4]9. Vzdelávanie'!#REF!</f>
        <v>#REF!</v>
      </c>
      <c r="N106" s="94" t="e">
        <f>'[4]9. Vzdelávanie'!#REF!</f>
        <v>#REF!</v>
      </c>
      <c r="O106" s="96" t="e">
        <f>'[4]9. Vzdelávanie'!#REF!</f>
        <v>#REF!</v>
      </c>
      <c r="P106" s="256">
        <v>127026</v>
      </c>
      <c r="Q106" s="259">
        <v>127026</v>
      </c>
      <c r="R106" s="259">
        <v>0</v>
      </c>
      <c r="S106" s="260">
        <v>0</v>
      </c>
      <c r="T106" s="97" t="e">
        <f t="shared" si="49"/>
        <v>#REF!</v>
      </c>
      <c r="U106" s="94" t="e">
        <f>'[4]9. Vzdelávanie'!#REF!</f>
        <v>#REF!</v>
      </c>
      <c r="V106" s="94">
        <f>'[4]9. Vzdelávanie'!$I$43</f>
        <v>0</v>
      </c>
      <c r="W106" s="96">
        <f>'[4]9. Vzdelávanie'!$J$43</f>
        <v>0</v>
      </c>
    </row>
    <row r="107" spans="1:23" ht="15.75" x14ac:dyDescent="0.25">
      <c r="A107" s="84"/>
      <c r="B107" s="231" t="s">
        <v>278</v>
      </c>
      <c r="C107" s="222" t="s">
        <v>279</v>
      </c>
      <c r="D107" s="208" t="e">
        <f t="shared" ref="D107:W107" si="50">SUM(D108:D113)</f>
        <v>#REF!</v>
      </c>
      <c r="E107" s="209">
        <f t="shared" si="50"/>
        <v>3234702</v>
      </c>
      <c r="F107" s="209" t="e">
        <f t="shared" si="50"/>
        <v>#REF!</v>
      </c>
      <c r="G107" s="210" t="e">
        <f t="shared" si="50"/>
        <v>#REF!</v>
      </c>
      <c r="H107" s="208">
        <f t="shared" si="50"/>
        <v>3200175</v>
      </c>
      <c r="I107" s="209">
        <f t="shared" si="50"/>
        <v>3198395</v>
      </c>
      <c r="J107" s="209">
        <f t="shared" si="50"/>
        <v>1780</v>
      </c>
      <c r="K107" s="211">
        <f t="shared" si="50"/>
        <v>0</v>
      </c>
      <c r="L107" s="212" t="e">
        <f t="shared" si="50"/>
        <v>#REF!</v>
      </c>
      <c r="M107" s="209" t="e">
        <f t="shared" si="50"/>
        <v>#REF!</v>
      </c>
      <c r="N107" s="209" t="e">
        <f t="shared" si="50"/>
        <v>#REF!</v>
      </c>
      <c r="O107" s="211" t="e">
        <f t="shared" si="50"/>
        <v>#REF!</v>
      </c>
      <c r="P107" s="256">
        <v>3506810.61</v>
      </c>
      <c r="Q107" s="257">
        <v>3255300.81</v>
      </c>
      <c r="R107" s="257">
        <v>19924.32</v>
      </c>
      <c r="S107" s="258">
        <v>231585.48</v>
      </c>
      <c r="T107" s="212" t="e">
        <f t="shared" si="50"/>
        <v>#REF!</v>
      </c>
      <c r="U107" s="209" t="e">
        <f t="shared" si="50"/>
        <v>#REF!</v>
      </c>
      <c r="V107" s="209" t="e">
        <f t="shared" si="50"/>
        <v>#REF!</v>
      </c>
      <c r="W107" s="211">
        <f t="shared" si="50"/>
        <v>0</v>
      </c>
    </row>
    <row r="108" spans="1:23" ht="15.75" x14ac:dyDescent="0.25">
      <c r="A108" s="84"/>
      <c r="B108" s="91">
        <v>1</v>
      </c>
      <c r="C108" s="107" t="s">
        <v>280</v>
      </c>
      <c r="D108" s="93" t="e">
        <f t="shared" ref="D108:D113" si="51">SUM(E108:G108)</f>
        <v>#REF!</v>
      </c>
      <c r="E108" s="94">
        <v>328366</v>
      </c>
      <c r="F108" s="94" t="e">
        <f>'[4]9. Vzdelávanie'!#REF!</f>
        <v>#REF!</v>
      </c>
      <c r="G108" s="95" t="e">
        <f>'[4]9. Vzdelávanie'!#REF!</f>
        <v>#REF!</v>
      </c>
      <c r="H108" s="93">
        <f t="shared" ref="H108:H113" si="52">SUM(I108:K108)</f>
        <v>282825</v>
      </c>
      <c r="I108" s="94">
        <v>282825</v>
      </c>
      <c r="J108" s="96">
        <v>0</v>
      </c>
      <c r="K108" s="96">
        <v>0</v>
      </c>
      <c r="L108" s="97" t="e">
        <f t="shared" ref="L108:L113" si="53">SUM(M108:O108)</f>
        <v>#REF!</v>
      </c>
      <c r="M108" s="94" t="e">
        <f>'[4]9. Vzdelávanie'!#REF!</f>
        <v>#REF!</v>
      </c>
      <c r="N108" s="94" t="e">
        <f>'[4]9. Vzdelávanie'!#REF!</f>
        <v>#REF!</v>
      </c>
      <c r="O108" s="96" t="e">
        <f>'[4]9. Vzdelávanie'!#REF!</f>
        <v>#REF!</v>
      </c>
      <c r="P108" s="256">
        <v>282259</v>
      </c>
      <c r="Q108" s="259">
        <v>282259</v>
      </c>
      <c r="R108" s="259">
        <v>0</v>
      </c>
      <c r="S108" s="260">
        <v>0</v>
      </c>
      <c r="T108" s="97" t="e">
        <f t="shared" ref="T108:T113" si="54">SUM(U108:W108)</f>
        <v>#REF!</v>
      </c>
      <c r="U108" s="94" t="e">
        <f>'[4]9. Vzdelávanie'!#REF!</f>
        <v>#REF!</v>
      </c>
      <c r="V108" s="94">
        <f>'[4]9. Vzdelávanie'!$I$46</f>
        <v>0</v>
      </c>
      <c r="W108" s="96">
        <f>'[4]9. Vzdelávanie'!$J$46</f>
        <v>0</v>
      </c>
    </row>
    <row r="109" spans="1:23" ht="15.75" x14ac:dyDescent="0.25">
      <c r="A109" s="84"/>
      <c r="B109" s="91">
        <v>2</v>
      </c>
      <c r="C109" s="107" t="s">
        <v>281</v>
      </c>
      <c r="D109" s="93" t="e">
        <f t="shared" si="51"/>
        <v>#REF!</v>
      </c>
      <c r="E109" s="94">
        <v>570052</v>
      </c>
      <c r="F109" s="94">
        <v>69468</v>
      </c>
      <c r="G109" s="95" t="e">
        <f>'[4]9. Vzdelávanie'!#REF!</f>
        <v>#REF!</v>
      </c>
      <c r="H109" s="93">
        <f t="shared" si="52"/>
        <v>581965</v>
      </c>
      <c r="I109" s="94">
        <v>581965</v>
      </c>
      <c r="J109" s="96">
        <v>0</v>
      </c>
      <c r="K109" s="96">
        <v>0</v>
      </c>
      <c r="L109" s="97" t="e">
        <f t="shared" si="53"/>
        <v>#REF!</v>
      </c>
      <c r="M109" s="94" t="e">
        <f>'[4]9. Vzdelávanie'!#REF!</f>
        <v>#REF!</v>
      </c>
      <c r="N109" s="94" t="e">
        <f>'[4]9. Vzdelávanie'!#REF!</f>
        <v>#REF!</v>
      </c>
      <c r="O109" s="96" t="e">
        <f>'[4]9. Vzdelávanie'!#REF!</f>
        <v>#REF!</v>
      </c>
      <c r="P109" s="256">
        <v>546122</v>
      </c>
      <c r="Q109" s="259">
        <v>546122</v>
      </c>
      <c r="R109" s="259">
        <v>0</v>
      </c>
      <c r="S109" s="260">
        <v>0</v>
      </c>
      <c r="T109" s="97" t="e">
        <f t="shared" si="54"/>
        <v>#REF!</v>
      </c>
      <c r="U109" s="94" t="e">
        <f>'[4]9. Vzdelávanie'!#REF!</f>
        <v>#REF!</v>
      </c>
      <c r="V109" s="94">
        <f>'[4]9. Vzdelávanie'!$I$47</f>
        <v>0</v>
      </c>
      <c r="W109" s="96">
        <f>'[4]9. Vzdelávanie'!$J$47</f>
        <v>0</v>
      </c>
    </row>
    <row r="110" spans="1:23" ht="15.75" x14ac:dyDescent="0.25">
      <c r="A110" s="108"/>
      <c r="B110" s="91">
        <v>3</v>
      </c>
      <c r="C110" s="107" t="s">
        <v>282</v>
      </c>
      <c r="D110" s="93" t="e">
        <f t="shared" si="51"/>
        <v>#REF!</v>
      </c>
      <c r="E110" s="94">
        <v>787656</v>
      </c>
      <c r="F110" s="94" t="e">
        <f>'[4]9. Vzdelávanie'!#REF!</f>
        <v>#REF!</v>
      </c>
      <c r="G110" s="95" t="e">
        <f>'[4]9. Vzdelávanie'!#REF!</f>
        <v>#REF!</v>
      </c>
      <c r="H110" s="93">
        <f t="shared" si="52"/>
        <v>851849</v>
      </c>
      <c r="I110" s="94">
        <v>851849</v>
      </c>
      <c r="J110" s="96">
        <v>0</v>
      </c>
      <c r="K110" s="96">
        <v>0</v>
      </c>
      <c r="L110" s="97" t="e">
        <f t="shared" si="53"/>
        <v>#REF!</v>
      </c>
      <c r="M110" s="94" t="e">
        <f>'[4]9. Vzdelávanie'!#REF!</f>
        <v>#REF!</v>
      </c>
      <c r="N110" s="94" t="e">
        <f>'[4]9. Vzdelávanie'!#REF!</f>
        <v>#REF!</v>
      </c>
      <c r="O110" s="96" t="e">
        <f>'[4]9. Vzdelávanie'!#REF!</f>
        <v>#REF!</v>
      </c>
      <c r="P110" s="256">
        <v>1151774.29</v>
      </c>
      <c r="Q110" s="259">
        <v>920188.81</v>
      </c>
      <c r="R110" s="259">
        <v>0</v>
      </c>
      <c r="S110" s="278">
        <v>231585.48</v>
      </c>
      <c r="T110" s="97" t="e">
        <f t="shared" si="54"/>
        <v>#REF!</v>
      </c>
      <c r="U110" s="94" t="e">
        <f>'[4]9. Vzdelávanie'!#REF!</f>
        <v>#REF!</v>
      </c>
      <c r="V110" s="94">
        <f>'[4]9. Vzdelávanie'!$I$48</f>
        <v>0</v>
      </c>
      <c r="W110" s="96">
        <f>'[4]9. Vzdelávanie'!$J$48</f>
        <v>0</v>
      </c>
    </row>
    <row r="111" spans="1:23" ht="15.75" x14ac:dyDescent="0.25">
      <c r="A111" s="108"/>
      <c r="B111" s="91">
        <v>4</v>
      </c>
      <c r="C111" s="107" t="s">
        <v>283</v>
      </c>
      <c r="D111" s="93" t="e">
        <f t="shared" si="51"/>
        <v>#REF!</v>
      </c>
      <c r="E111" s="94">
        <v>643464</v>
      </c>
      <c r="F111" s="94"/>
      <c r="G111" s="95" t="e">
        <f>'[4]9. Vzdelávanie'!#REF!</f>
        <v>#REF!</v>
      </c>
      <c r="H111" s="93">
        <f t="shared" si="52"/>
        <v>610772</v>
      </c>
      <c r="I111" s="94">
        <v>608992</v>
      </c>
      <c r="J111" s="94">
        <v>1780</v>
      </c>
      <c r="K111" s="96">
        <v>0</v>
      </c>
      <c r="L111" s="97" t="e">
        <f t="shared" si="53"/>
        <v>#REF!</v>
      </c>
      <c r="M111" s="94" t="e">
        <f>'[4]9. Vzdelávanie'!#REF!</f>
        <v>#REF!</v>
      </c>
      <c r="N111" s="94" t="e">
        <f>'[4]9. Vzdelávanie'!#REF!</f>
        <v>#REF!</v>
      </c>
      <c r="O111" s="96" t="e">
        <f>'[4]9. Vzdelávanie'!#REF!</f>
        <v>#REF!</v>
      </c>
      <c r="P111" s="256">
        <v>606541</v>
      </c>
      <c r="Q111" s="259">
        <v>606541</v>
      </c>
      <c r="R111" s="259">
        <v>0</v>
      </c>
      <c r="S111" s="260">
        <v>0</v>
      </c>
      <c r="T111" s="97" t="e">
        <f t="shared" si="54"/>
        <v>#REF!</v>
      </c>
      <c r="U111" s="94" t="e">
        <f>'[4]9. Vzdelávanie'!#REF!</f>
        <v>#REF!</v>
      </c>
      <c r="V111" s="94">
        <f>'[4]9. Vzdelávanie'!$I$53</f>
        <v>0</v>
      </c>
      <c r="W111" s="96">
        <f>'[4]9. Vzdelávanie'!$J$53</f>
        <v>0</v>
      </c>
    </row>
    <row r="112" spans="1:23" ht="15.75" x14ac:dyDescent="0.25">
      <c r="A112" s="108"/>
      <c r="B112" s="91">
        <v>5</v>
      </c>
      <c r="C112" s="107" t="s">
        <v>284</v>
      </c>
      <c r="D112" s="93" t="e">
        <f t="shared" si="51"/>
        <v>#REF!</v>
      </c>
      <c r="E112" s="94">
        <v>596449</v>
      </c>
      <c r="F112" s="94" t="e">
        <f>'[4]9. Vzdelávanie'!#REF!</f>
        <v>#REF!</v>
      </c>
      <c r="G112" s="95" t="e">
        <f>'[4]9. Vzdelávanie'!#REF!</f>
        <v>#REF!</v>
      </c>
      <c r="H112" s="93">
        <f t="shared" si="52"/>
        <v>554735</v>
      </c>
      <c r="I112" s="94">
        <v>554735</v>
      </c>
      <c r="J112" s="96">
        <v>0</v>
      </c>
      <c r="K112" s="96">
        <v>0</v>
      </c>
      <c r="L112" s="97" t="e">
        <f t="shared" si="53"/>
        <v>#REF!</v>
      </c>
      <c r="M112" s="94" t="e">
        <f>'[4]9. Vzdelávanie'!#REF!</f>
        <v>#REF!</v>
      </c>
      <c r="N112" s="94" t="e">
        <f>'[4]9. Vzdelávanie'!#REF!</f>
        <v>#REF!</v>
      </c>
      <c r="O112" s="96" t="e">
        <f>'[4]9. Vzdelávanie'!#REF!</f>
        <v>#REF!</v>
      </c>
      <c r="P112" s="256">
        <v>576050</v>
      </c>
      <c r="Q112" s="259">
        <v>576050</v>
      </c>
      <c r="R112" s="259">
        <v>0</v>
      </c>
      <c r="S112" s="260">
        <v>0</v>
      </c>
      <c r="T112" s="97" t="e">
        <f t="shared" si="54"/>
        <v>#REF!</v>
      </c>
      <c r="U112" s="94" t="e">
        <f>'[4]9. Vzdelávanie'!#REF!</f>
        <v>#REF!</v>
      </c>
      <c r="V112" s="94">
        <f>'[4]9. Vzdelávanie'!$I$54</f>
        <v>0</v>
      </c>
      <c r="W112" s="96">
        <f>'[4]9. Vzdelávanie'!$J$54</f>
        <v>0</v>
      </c>
    </row>
    <row r="113" spans="1:23" ht="15.75" x14ac:dyDescent="0.25">
      <c r="A113" s="108"/>
      <c r="B113" s="91">
        <v>6</v>
      </c>
      <c r="C113" s="107" t="s">
        <v>285</v>
      </c>
      <c r="D113" s="93" t="e">
        <f t="shared" si="51"/>
        <v>#REF!</v>
      </c>
      <c r="E113" s="94">
        <v>308715</v>
      </c>
      <c r="F113" s="94" t="e">
        <f>'[4]9. Vzdelávanie'!#REF!</f>
        <v>#REF!</v>
      </c>
      <c r="G113" s="95" t="e">
        <f>'[4]9. Vzdelávanie'!#REF!</f>
        <v>#REF!</v>
      </c>
      <c r="H113" s="93">
        <f t="shared" si="52"/>
        <v>318029</v>
      </c>
      <c r="I113" s="94">
        <v>318029</v>
      </c>
      <c r="J113" s="96">
        <v>0</v>
      </c>
      <c r="K113" s="96">
        <v>0</v>
      </c>
      <c r="L113" s="97" t="e">
        <f t="shared" si="53"/>
        <v>#REF!</v>
      </c>
      <c r="M113" s="94" t="e">
        <f>'[4]9. Vzdelávanie'!#REF!</f>
        <v>#REF!</v>
      </c>
      <c r="N113" s="94" t="e">
        <f>'[4]9. Vzdelávanie'!#REF!</f>
        <v>#REF!</v>
      </c>
      <c r="O113" s="96" t="e">
        <f>'[4]9. Vzdelávanie'!#REF!</f>
        <v>#REF!</v>
      </c>
      <c r="P113" s="256">
        <v>344064.32</v>
      </c>
      <c r="Q113" s="259">
        <v>324140</v>
      </c>
      <c r="R113" s="279">
        <v>19924.32</v>
      </c>
      <c r="S113" s="260">
        <v>0</v>
      </c>
      <c r="T113" s="97" t="e">
        <f t="shared" si="54"/>
        <v>#REF!</v>
      </c>
      <c r="U113" s="94" t="e">
        <f>'[4]9. Vzdelávanie'!#REF!</f>
        <v>#REF!</v>
      </c>
      <c r="V113" s="94" t="e">
        <f>'[4]9. Vzdelávanie'!#REF!</f>
        <v>#REF!</v>
      </c>
      <c r="W113" s="96">
        <f>'[4]9. Vzdelávanie'!$J$55</f>
        <v>0</v>
      </c>
    </row>
    <row r="114" spans="1:23" ht="15.75" x14ac:dyDescent="0.25">
      <c r="A114" s="108"/>
      <c r="B114" s="231" t="s">
        <v>286</v>
      </c>
      <c r="C114" s="222" t="s">
        <v>287</v>
      </c>
      <c r="D114" s="208" t="e">
        <f t="shared" ref="D114:W114" si="55">SUM(D115:D116)</f>
        <v>#REF!</v>
      </c>
      <c r="E114" s="209">
        <f t="shared" si="55"/>
        <v>546333</v>
      </c>
      <c r="F114" s="209" t="e">
        <f t="shared" si="55"/>
        <v>#REF!</v>
      </c>
      <c r="G114" s="210" t="e">
        <f t="shared" si="55"/>
        <v>#REF!</v>
      </c>
      <c r="H114" s="208">
        <f t="shared" si="55"/>
        <v>538949</v>
      </c>
      <c r="I114" s="209">
        <f t="shared" si="55"/>
        <v>538949</v>
      </c>
      <c r="J114" s="209">
        <f t="shared" si="55"/>
        <v>0</v>
      </c>
      <c r="K114" s="211">
        <f t="shared" si="55"/>
        <v>0</v>
      </c>
      <c r="L114" s="212" t="e">
        <f t="shared" si="55"/>
        <v>#REF!</v>
      </c>
      <c r="M114" s="209" t="e">
        <f t="shared" si="55"/>
        <v>#REF!</v>
      </c>
      <c r="N114" s="209" t="e">
        <f t="shared" si="55"/>
        <v>#REF!</v>
      </c>
      <c r="O114" s="211" t="e">
        <f t="shared" si="55"/>
        <v>#REF!</v>
      </c>
      <c r="P114" s="256">
        <v>566109</v>
      </c>
      <c r="Q114" s="257">
        <v>566109</v>
      </c>
      <c r="R114" s="257">
        <v>0</v>
      </c>
      <c r="S114" s="258">
        <v>0</v>
      </c>
      <c r="T114" s="212" t="e">
        <f t="shared" si="55"/>
        <v>#REF!</v>
      </c>
      <c r="U114" s="209" t="e">
        <f t="shared" si="55"/>
        <v>#REF!</v>
      </c>
      <c r="V114" s="209">
        <f t="shared" si="55"/>
        <v>17829</v>
      </c>
      <c r="W114" s="211">
        <f t="shared" si="55"/>
        <v>0</v>
      </c>
    </row>
    <row r="115" spans="1:23" ht="15.75" x14ac:dyDescent="0.25">
      <c r="A115" s="108"/>
      <c r="B115" s="91">
        <v>1</v>
      </c>
      <c r="C115" s="107" t="s">
        <v>288</v>
      </c>
      <c r="D115" s="93" t="e">
        <f>SUM(E115:G115)</f>
        <v>#REF!</v>
      </c>
      <c r="E115" s="94">
        <v>317206</v>
      </c>
      <c r="F115" s="94" t="e">
        <f>'[4]9. Vzdelávanie'!#REF!</f>
        <v>#REF!</v>
      </c>
      <c r="G115" s="95" t="e">
        <f>'[4]9. Vzdelávanie'!#REF!</f>
        <v>#REF!</v>
      </c>
      <c r="H115" s="93">
        <f>SUM(I115:K115)</f>
        <v>300158</v>
      </c>
      <c r="I115" s="94">
        <v>300158</v>
      </c>
      <c r="J115" s="96">
        <v>0</v>
      </c>
      <c r="K115" s="96">
        <v>0</v>
      </c>
      <c r="L115" s="97" t="e">
        <f>SUM(M115:O115)</f>
        <v>#REF!</v>
      </c>
      <c r="M115" s="94" t="e">
        <f>'[4]9. Vzdelávanie'!#REF!</f>
        <v>#REF!</v>
      </c>
      <c r="N115" s="94" t="e">
        <f>'[4]9. Vzdelávanie'!#REF!</f>
        <v>#REF!</v>
      </c>
      <c r="O115" s="96" t="e">
        <f>'[4]9. Vzdelávanie'!#REF!</f>
        <v>#REF!</v>
      </c>
      <c r="P115" s="256">
        <v>318002</v>
      </c>
      <c r="Q115" s="259">
        <v>318002</v>
      </c>
      <c r="R115" s="259">
        <v>0</v>
      </c>
      <c r="S115" s="260">
        <v>0</v>
      </c>
      <c r="T115" s="97" t="e">
        <f>SUM(U115:W115)</f>
        <v>#REF!</v>
      </c>
      <c r="U115" s="94" t="e">
        <f>'[4]9. Vzdelávanie'!#REF!</f>
        <v>#REF!</v>
      </c>
      <c r="V115" s="94">
        <f>'[4]9. Vzdelávanie'!$I$59</f>
        <v>0</v>
      </c>
      <c r="W115" s="96">
        <f>'[4]9. Vzdelávanie'!$J$59</f>
        <v>0</v>
      </c>
    </row>
    <row r="116" spans="1:23" ht="15.75" x14ac:dyDescent="0.25">
      <c r="A116" s="108"/>
      <c r="B116" s="91">
        <v>2</v>
      </c>
      <c r="C116" s="107" t="s">
        <v>289</v>
      </c>
      <c r="D116" s="93" t="e">
        <f>SUM(E116:G116)</f>
        <v>#REF!</v>
      </c>
      <c r="E116" s="94">
        <v>229127</v>
      </c>
      <c r="F116" s="94" t="e">
        <f>'[4]9. Vzdelávanie'!#REF!</f>
        <v>#REF!</v>
      </c>
      <c r="G116" s="95" t="e">
        <f>'[4]9. Vzdelávanie'!#REF!</f>
        <v>#REF!</v>
      </c>
      <c r="H116" s="93">
        <f>SUM(I116:K116)</f>
        <v>238791</v>
      </c>
      <c r="I116" s="94">
        <v>238791</v>
      </c>
      <c r="J116" s="96">
        <v>0</v>
      </c>
      <c r="K116" s="96">
        <v>0</v>
      </c>
      <c r="L116" s="97" t="e">
        <f>SUM(M116:O116)</f>
        <v>#REF!</v>
      </c>
      <c r="M116" s="94" t="e">
        <f>'[4]9. Vzdelávanie'!#REF!</f>
        <v>#REF!</v>
      </c>
      <c r="N116" s="94" t="e">
        <f>'[4]9. Vzdelávanie'!#REF!</f>
        <v>#REF!</v>
      </c>
      <c r="O116" s="96" t="e">
        <f>'[4]9. Vzdelávanie'!#REF!</f>
        <v>#REF!</v>
      </c>
      <c r="P116" s="256">
        <v>248107</v>
      </c>
      <c r="Q116" s="259">
        <v>248107</v>
      </c>
      <c r="R116" s="259">
        <v>0</v>
      </c>
      <c r="S116" s="260">
        <v>0</v>
      </c>
      <c r="T116" s="97" t="e">
        <f>SUM(U116:W116)</f>
        <v>#REF!</v>
      </c>
      <c r="U116" s="94" t="e">
        <f>'[4]9. Vzdelávanie'!#REF!</f>
        <v>#REF!</v>
      </c>
      <c r="V116" s="94">
        <f>'[4]9. Vzdelávanie'!$I$60</f>
        <v>17829</v>
      </c>
      <c r="W116" s="96">
        <f>'[4]9. Vzdelávanie'!$J$60</f>
        <v>0</v>
      </c>
    </row>
    <row r="117" spans="1:23" ht="15.75" x14ac:dyDescent="0.25">
      <c r="A117" s="108"/>
      <c r="B117" s="237" t="s">
        <v>290</v>
      </c>
      <c r="C117" s="222" t="s">
        <v>291</v>
      </c>
      <c r="D117" s="208" t="e">
        <f>SUM(E117:G117)</f>
        <v>#REF!</v>
      </c>
      <c r="E117" s="209">
        <v>131871</v>
      </c>
      <c r="F117" s="209" t="e">
        <f>'[4]9. Vzdelávanie'!#REF!</f>
        <v>#REF!</v>
      </c>
      <c r="G117" s="210" t="e">
        <f>'[4]9. Vzdelávanie'!#REF!</f>
        <v>#REF!</v>
      </c>
      <c r="H117" s="208">
        <f>SUM(I117:K117)</f>
        <v>154105.49</v>
      </c>
      <c r="I117" s="209">
        <v>154105.49</v>
      </c>
      <c r="J117" s="209">
        <v>0</v>
      </c>
      <c r="K117" s="211">
        <v>0</v>
      </c>
      <c r="L117" s="212" t="e">
        <f>SUM(M117:O117)</f>
        <v>#REF!</v>
      </c>
      <c r="M117" s="209" t="e">
        <f>'[4]9. Vzdelávanie'!#REF!</f>
        <v>#REF!</v>
      </c>
      <c r="N117" s="209" t="e">
        <f>'[4]9. Vzdelávanie'!#REF!</f>
        <v>#REF!</v>
      </c>
      <c r="O117" s="211" t="e">
        <f>'[4]9. Vzdelávanie'!#REF!</f>
        <v>#REF!</v>
      </c>
      <c r="P117" s="256">
        <v>157758.09</v>
      </c>
      <c r="Q117" s="280">
        <v>157758.09</v>
      </c>
      <c r="R117" s="257">
        <v>0</v>
      </c>
      <c r="S117" s="258">
        <v>0</v>
      </c>
      <c r="T117" s="212">
        <f>SUM(U117:W117)</f>
        <v>17829</v>
      </c>
      <c r="U117" s="209">
        <f>'[4]9. Vzdelávanie'!$H$61</f>
        <v>0</v>
      </c>
      <c r="V117" s="209">
        <f>'[4]9. Vzdelávanie'!$I$61</f>
        <v>17829</v>
      </c>
      <c r="W117" s="211">
        <f>'[4]9. Vzdelávanie'!$J$61</f>
        <v>0</v>
      </c>
    </row>
    <row r="118" spans="1:23" ht="13.5" x14ac:dyDescent="0.25">
      <c r="A118" s="108"/>
      <c r="B118" s="237" t="s">
        <v>292</v>
      </c>
      <c r="C118" s="238" t="s">
        <v>293</v>
      </c>
      <c r="D118" s="208" t="e">
        <f>SUM(E118:G118)</f>
        <v>#REF!</v>
      </c>
      <c r="E118" s="209">
        <v>204439</v>
      </c>
      <c r="F118" s="209"/>
      <c r="G118" s="210" t="e">
        <f>'[4]9. Vzdelávanie'!#REF!</f>
        <v>#REF!</v>
      </c>
      <c r="H118" s="208">
        <f>SUM(I118:K118)</f>
        <v>195970.49</v>
      </c>
      <c r="I118" s="209">
        <v>195488.49</v>
      </c>
      <c r="J118" s="209">
        <v>482</v>
      </c>
      <c r="K118" s="211">
        <v>0</v>
      </c>
      <c r="L118" s="212" t="e">
        <f>SUM(M118:O118)</f>
        <v>#REF!</v>
      </c>
      <c r="M118" s="209" t="e">
        <f>'[4]9. Vzdelávanie'!#REF!</f>
        <v>#REF!</v>
      </c>
      <c r="N118" s="209" t="e">
        <f>'[4]9. Vzdelávanie'!#REF!</f>
        <v>#REF!</v>
      </c>
      <c r="O118" s="211" t="e">
        <f>'[4]9. Vzdelávanie'!#REF!</f>
        <v>#REF!</v>
      </c>
      <c r="P118" s="256">
        <v>201502.34</v>
      </c>
      <c r="Q118" s="280">
        <v>201502.34</v>
      </c>
      <c r="R118" s="257">
        <v>0</v>
      </c>
      <c r="S118" s="258">
        <v>0</v>
      </c>
      <c r="T118" s="212">
        <f>SUM(U118:W118)</f>
        <v>0</v>
      </c>
      <c r="U118" s="209">
        <f>'[4]9. Vzdelávanie'!$H$72</f>
        <v>0</v>
      </c>
      <c r="V118" s="209">
        <f>'[4]9. Vzdelávanie'!$I$72</f>
        <v>0</v>
      </c>
      <c r="W118" s="211">
        <f>'[4]9. Vzdelávanie'!$J$72</f>
        <v>0</v>
      </c>
    </row>
    <row r="119" spans="1:23" ht="14.25" thickBot="1" x14ac:dyDescent="0.3">
      <c r="A119" s="108"/>
      <c r="B119" s="239" t="s">
        <v>294</v>
      </c>
      <c r="C119" s="240" t="s">
        <v>295</v>
      </c>
      <c r="D119" s="216" t="e">
        <f>SUM(E119:G119)</f>
        <v>#REF!</v>
      </c>
      <c r="E119" s="217">
        <v>0</v>
      </c>
      <c r="F119" s="217" t="e">
        <f>'[4]9. Vzdelávanie'!#REF!</f>
        <v>#REF!</v>
      </c>
      <c r="G119" s="218" t="e">
        <f>'[4]9. Vzdelávanie'!#REF!</f>
        <v>#REF!</v>
      </c>
      <c r="H119" s="224">
        <v>0</v>
      </c>
      <c r="I119" s="219">
        <v>0</v>
      </c>
      <c r="J119" s="219">
        <v>0</v>
      </c>
      <c r="K119" s="220">
        <v>0</v>
      </c>
      <c r="L119" s="225" t="e">
        <f>SUM(M119:O119)</f>
        <v>#REF!</v>
      </c>
      <c r="M119" s="217" t="e">
        <f>'[4]9. Vzdelávanie'!#REF!</f>
        <v>#REF!</v>
      </c>
      <c r="N119" s="217" t="e">
        <f>'[4]9. Vzdelávanie'!#REF!</f>
        <v>#REF!</v>
      </c>
      <c r="O119" s="226" t="e">
        <f>'[4]9. Vzdelávanie'!#REF!</f>
        <v>#REF!</v>
      </c>
      <c r="P119" s="266">
        <v>0</v>
      </c>
      <c r="Q119" s="267">
        <v>0</v>
      </c>
      <c r="R119" s="267">
        <v>0</v>
      </c>
      <c r="S119" s="268">
        <v>0</v>
      </c>
      <c r="T119" s="212">
        <f>SUM(U119:W119)</f>
        <v>0</v>
      </c>
      <c r="U119" s="217">
        <f>'[4]9. Vzdelávanie'!$H$73</f>
        <v>0</v>
      </c>
      <c r="V119" s="217">
        <f>'[4]9. Vzdelávanie'!$I$73</f>
        <v>0</v>
      </c>
      <c r="W119" s="226">
        <f>'[4]9. Vzdelávanie'!$J$73</f>
        <v>0</v>
      </c>
    </row>
    <row r="120" spans="1:23" s="82" customFormat="1" ht="14.25" x14ac:dyDescent="0.2">
      <c r="A120" s="116"/>
      <c r="B120" s="190" t="s">
        <v>296</v>
      </c>
      <c r="C120" s="195"/>
      <c r="D120" s="185" t="e">
        <f t="shared" ref="D120:W120" si="56">D121+D122+D129</f>
        <v>#REF!</v>
      </c>
      <c r="E120" s="186">
        <f t="shared" si="56"/>
        <v>238491</v>
      </c>
      <c r="F120" s="186" t="e">
        <f t="shared" si="56"/>
        <v>#REF!</v>
      </c>
      <c r="G120" s="187" t="e">
        <f t="shared" si="56"/>
        <v>#REF!</v>
      </c>
      <c r="H120" s="185" t="e">
        <f t="shared" si="56"/>
        <v>#REF!</v>
      </c>
      <c r="I120" s="186">
        <f t="shared" si="56"/>
        <v>191345</v>
      </c>
      <c r="J120" s="186" t="e">
        <f t="shared" si="56"/>
        <v>#REF!</v>
      </c>
      <c r="K120" s="188">
        <f t="shared" si="56"/>
        <v>0</v>
      </c>
      <c r="L120" s="185" t="e">
        <f t="shared" si="56"/>
        <v>#REF!</v>
      </c>
      <c r="M120" s="186" t="e">
        <f t="shared" si="56"/>
        <v>#REF!</v>
      </c>
      <c r="N120" s="186" t="e">
        <f t="shared" si="56"/>
        <v>#REF!</v>
      </c>
      <c r="O120" s="188" t="e">
        <f t="shared" si="56"/>
        <v>#REF!</v>
      </c>
      <c r="P120" s="281">
        <v>773128.95</v>
      </c>
      <c r="Q120" s="265">
        <v>293226.87</v>
      </c>
      <c r="R120" s="265">
        <v>479902.08</v>
      </c>
      <c r="S120" s="269">
        <v>0</v>
      </c>
      <c r="T120" s="185" t="e">
        <f t="shared" si="56"/>
        <v>#REF!</v>
      </c>
      <c r="U120" s="186" t="e">
        <f t="shared" si="56"/>
        <v>#REF!</v>
      </c>
      <c r="V120" s="186">
        <f t="shared" si="56"/>
        <v>0</v>
      </c>
      <c r="W120" s="188">
        <f t="shared" si="56"/>
        <v>0</v>
      </c>
    </row>
    <row r="121" spans="1:23" ht="16.5" x14ac:dyDescent="0.3">
      <c r="A121" s="84"/>
      <c r="B121" s="231" t="s">
        <v>297</v>
      </c>
      <c r="C121" s="227" t="s">
        <v>298</v>
      </c>
      <c r="D121" s="208" t="e">
        <f>SUM(E121:G121)</f>
        <v>#REF!</v>
      </c>
      <c r="E121" s="209">
        <v>1794</v>
      </c>
      <c r="F121" s="209" t="e">
        <f>'[4]10. Šport'!#REF!</f>
        <v>#REF!</v>
      </c>
      <c r="G121" s="210" t="e">
        <f>'[4]10. Šport'!#REF!</f>
        <v>#REF!</v>
      </c>
      <c r="H121" s="208">
        <f>SUM(I121:K121)</f>
        <v>456</v>
      </c>
      <c r="I121" s="209">
        <v>456</v>
      </c>
      <c r="J121" s="209">
        <v>0</v>
      </c>
      <c r="K121" s="211">
        <v>0</v>
      </c>
      <c r="L121" s="208" t="e">
        <f>SUM(M121:O121)</f>
        <v>#REF!</v>
      </c>
      <c r="M121" s="209" t="e">
        <f>'[4]10. Šport'!#REF!</f>
        <v>#REF!</v>
      </c>
      <c r="N121" s="209" t="e">
        <f>'[4]10. Šport'!#REF!</f>
        <v>#REF!</v>
      </c>
      <c r="O121" s="211" t="e">
        <f>'[4]10. Šport'!#REF!</f>
        <v>#REF!</v>
      </c>
      <c r="P121" s="282">
        <v>242.5</v>
      </c>
      <c r="Q121" s="257">
        <v>242.5</v>
      </c>
      <c r="R121" s="257">
        <v>0</v>
      </c>
      <c r="S121" s="258">
        <v>0</v>
      </c>
      <c r="T121" s="208">
        <f>SUM(U121:W121)</f>
        <v>508.3</v>
      </c>
      <c r="U121" s="209">
        <f>'[4]10. Šport'!$H$4</f>
        <v>508.3</v>
      </c>
      <c r="V121" s="209">
        <f>'[4]10. Šport'!$I$4</f>
        <v>0</v>
      </c>
      <c r="W121" s="211">
        <f>'[4]10. Šport'!$J$4</f>
        <v>0</v>
      </c>
    </row>
    <row r="122" spans="1:23" ht="15.75" x14ac:dyDescent="0.25">
      <c r="A122" s="84"/>
      <c r="B122" s="231" t="s">
        <v>299</v>
      </c>
      <c r="C122" s="222" t="s">
        <v>300</v>
      </c>
      <c r="D122" s="208" t="e">
        <f t="shared" ref="D122:V122" si="57">SUM(D123:D127)</f>
        <v>#REF!</v>
      </c>
      <c r="E122" s="209">
        <f t="shared" si="57"/>
        <v>167023</v>
      </c>
      <c r="F122" s="209" t="e">
        <f t="shared" si="57"/>
        <v>#REF!</v>
      </c>
      <c r="G122" s="210" t="e">
        <f t="shared" si="57"/>
        <v>#REF!</v>
      </c>
      <c r="H122" s="208" t="e">
        <f t="shared" si="57"/>
        <v>#REF!</v>
      </c>
      <c r="I122" s="209">
        <f t="shared" si="57"/>
        <v>140889</v>
      </c>
      <c r="J122" s="209" t="e">
        <f t="shared" si="57"/>
        <v>#REF!</v>
      </c>
      <c r="K122" s="211">
        <f t="shared" si="57"/>
        <v>0</v>
      </c>
      <c r="L122" s="208" t="e">
        <f t="shared" si="57"/>
        <v>#REF!</v>
      </c>
      <c r="M122" s="209" t="e">
        <f t="shared" si="57"/>
        <v>#REF!</v>
      </c>
      <c r="N122" s="209" t="e">
        <f t="shared" si="57"/>
        <v>#REF!</v>
      </c>
      <c r="O122" s="211" t="e">
        <f t="shared" si="57"/>
        <v>#REF!</v>
      </c>
      <c r="P122" s="282">
        <v>722886.45</v>
      </c>
      <c r="Q122" s="257">
        <v>242984.37</v>
      </c>
      <c r="R122" s="257">
        <v>479902.08</v>
      </c>
      <c r="S122" s="258">
        <v>0</v>
      </c>
      <c r="T122" s="208" t="e">
        <f t="shared" si="57"/>
        <v>#REF!</v>
      </c>
      <c r="U122" s="209" t="e">
        <f>SUM(U123:U128)</f>
        <v>#REF!</v>
      </c>
      <c r="V122" s="209">
        <f t="shared" si="57"/>
        <v>0</v>
      </c>
      <c r="W122" s="211">
        <f>SUM(W123:W128)</f>
        <v>0</v>
      </c>
    </row>
    <row r="123" spans="1:23" ht="15.75" x14ac:dyDescent="0.25">
      <c r="A123" s="84"/>
      <c r="B123" s="91">
        <v>1</v>
      </c>
      <c r="C123" s="107" t="s">
        <v>301</v>
      </c>
      <c r="D123" s="93" t="e">
        <f t="shared" ref="D123:D129" si="58">SUM(E123:G123)</f>
        <v>#REF!</v>
      </c>
      <c r="E123" s="94">
        <v>58794</v>
      </c>
      <c r="F123" s="94" t="e">
        <f>'[4]10. Šport'!#REF!</f>
        <v>#REF!</v>
      </c>
      <c r="G123" s="95" t="e">
        <f>'[4]10. Šport'!#REF!</f>
        <v>#REF!</v>
      </c>
      <c r="H123" s="93">
        <f t="shared" ref="H123:H129" si="59">SUM(I123:K123)</f>
        <v>16299</v>
      </c>
      <c r="I123" s="94">
        <v>16299</v>
      </c>
      <c r="J123" s="94">
        <v>0</v>
      </c>
      <c r="K123" s="96">
        <v>0</v>
      </c>
      <c r="L123" s="93" t="e">
        <f t="shared" ref="L123:L129" si="60">SUM(M123:O123)</f>
        <v>#REF!</v>
      </c>
      <c r="M123" s="94" t="e">
        <f>'[4]10. Šport'!#REF!</f>
        <v>#REF!</v>
      </c>
      <c r="N123" s="94" t="e">
        <f>'[4]10. Šport'!#REF!</f>
        <v>#REF!</v>
      </c>
      <c r="O123" s="96" t="e">
        <f>'[4]10. Šport'!#REF!</f>
        <v>#REF!</v>
      </c>
      <c r="P123" s="282">
        <v>52074.76</v>
      </c>
      <c r="Q123" s="259">
        <v>52074.76</v>
      </c>
      <c r="R123" s="259">
        <v>0</v>
      </c>
      <c r="S123" s="260">
        <v>0</v>
      </c>
      <c r="T123" s="93">
        <f t="shared" ref="T123:T129" si="61">SUM(U123:W123)</f>
        <v>36341.75</v>
      </c>
      <c r="U123" s="94">
        <f>'[4]10. Šport'!$H$9</f>
        <v>36341.75</v>
      </c>
      <c r="V123" s="94">
        <f>'[4]10. Šport'!$I$9</f>
        <v>0</v>
      </c>
      <c r="W123" s="96">
        <f>'[4]10. Šport'!$J$9</f>
        <v>0</v>
      </c>
    </row>
    <row r="124" spans="1:23" ht="15.75" x14ac:dyDescent="0.25">
      <c r="A124" s="84"/>
      <c r="B124" s="91">
        <v>2</v>
      </c>
      <c r="C124" s="107" t="s">
        <v>302</v>
      </c>
      <c r="D124" s="93" t="e">
        <f t="shared" si="58"/>
        <v>#REF!</v>
      </c>
      <c r="E124" s="94">
        <v>43777</v>
      </c>
      <c r="F124" s="94">
        <v>0</v>
      </c>
      <c r="G124" s="95" t="e">
        <f>'[4]10. Šport'!#REF!</f>
        <v>#REF!</v>
      </c>
      <c r="H124" s="93" t="e">
        <f t="shared" si="59"/>
        <v>#REF!</v>
      </c>
      <c r="I124" s="94">
        <v>27121</v>
      </c>
      <c r="J124" s="94" t="e">
        <f>'[4]10. Šport'!#REF!</f>
        <v>#REF!</v>
      </c>
      <c r="K124" s="96">
        <v>0</v>
      </c>
      <c r="L124" s="93" t="e">
        <f t="shared" si="60"/>
        <v>#REF!</v>
      </c>
      <c r="M124" s="94" t="e">
        <f>'[4]10. Šport'!#REF!</f>
        <v>#REF!</v>
      </c>
      <c r="N124" s="94" t="e">
        <f>'[4]10. Šport'!#REF!</f>
        <v>#REF!</v>
      </c>
      <c r="O124" s="96" t="e">
        <f>'[4]10. Šport'!#REF!</f>
        <v>#REF!</v>
      </c>
      <c r="P124" s="282">
        <v>567083.27</v>
      </c>
      <c r="Q124" s="259">
        <v>87181.19</v>
      </c>
      <c r="R124" s="259">
        <v>479902.08</v>
      </c>
      <c r="S124" s="260">
        <v>0</v>
      </c>
      <c r="T124" s="93">
        <f t="shared" si="61"/>
        <v>0</v>
      </c>
      <c r="U124" s="94">
        <f>'[4]10. Šport'!$H$23</f>
        <v>0</v>
      </c>
      <c r="V124" s="94">
        <f>'[4]10. Šport'!$I$23</f>
        <v>0</v>
      </c>
      <c r="W124" s="96">
        <f>'[4]10. Šport'!$J$23</f>
        <v>0</v>
      </c>
    </row>
    <row r="125" spans="1:23" ht="15.75" x14ac:dyDescent="0.25">
      <c r="A125" s="84"/>
      <c r="B125" s="91">
        <v>3</v>
      </c>
      <c r="C125" s="107" t="s">
        <v>303</v>
      </c>
      <c r="D125" s="93" t="e">
        <f t="shared" si="58"/>
        <v>#REF!</v>
      </c>
      <c r="E125" s="94">
        <v>11086</v>
      </c>
      <c r="F125" s="94" t="e">
        <f>'[4]10. Šport'!#REF!</f>
        <v>#REF!</v>
      </c>
      <c r="G125" s="95" t="e">
        <f>'[4]10. Šport'!#REF!</f>
        <v>#REF!</v>
      </c>
      <c r="H125" s="93">
        <f t="shared" si="59"/>
        <v>12071</v>
      </c>
      <c r="I125" s="94">
        <v>12071</v>
      </c>
      <c r="J125" s="94">
        <v>0</v>
      </c>
      <c r="K125" s="96">
        <v>0</v>
      </c>
      <c r="L125" s="93" t="e">
        <f t="shared" si="60"/>
        <v>#REF!</v>
      </c>
      <c r="M125" s="94" t="e">
        <f>'[4]10. Šport'!#REF!</f>
        <v>#REF!</v>
      </c>
      <c r="N125" s="94" t="e">
        <f>'[4]10. Šport'!#REF!</f>
        <v>#REF!</v>
      </c>
      <c r="O125" s="96" t="e">
        <f>'[4]10. Šport'!#REF!</f>
        <v>#REF!</v>
      </c>
      <c r="P125" s="282">
        <v>15001.11</v>
      </c>
      <c r="Q125" s="259">
        <v>15001.11</v>
      </c>
      <c r="R125" s="259">
        <v>0</v>
      </c>
      <c r="S125" s="260">
        <v>0</v>
      </c>
      <c r="T125" s="93">
        <f t="shared" si="61"/>
        <v>118297.42</v>
      </c>
      <c r="U125" s="94">
        <f>'[4]10. Šport'!$H$36</f>
        <v>118297.42</v>
      </c>
      <c r="V125" s="94">
        <f>'[4]10. Šport'!$I$36</f>
        <v>0</v>
      </c>
      <c r="W125" s="96">
        <f>'[4]10. Šport'!$J$36</f>
        <v>0</v>
      </c>
    </row>
    <row r="126" spans="1:23" ht="15.75" x14ac:dyDescent="0.25">
      <c r="A126" s="84"/>
      <c r="B126" s="91">
        <v>4</v>
      </c>
      <c r="C126" s="107" t="s">
        <v>304</v>
      </c>
      <c r="D126" s="93" t="e">
        <f t="shared" si="58"/>
        <v>#REF!</v>
      </c>
      <c r="E126" s="94">
        <v>51578.5</v>
      </c>
      <c r="F126" s="94" t="e">
        <f>'[4]10. Šport'!#REF!</f>
        <v>#REF!</v>
      </c>
      <c r="G126" s="95" t="e">
        <f>'[4]10. Šport'!#REF!</f>
        <v>#REF!</v>
      </c>
      <c r="H126" s="93">
        <f t="shared" si="59"/>
        <v>83846</v>
      </c>
      <c r="I126" s="94">
        <v>83846</v>
      </c>
      <c r="J126" s="94">
        <v>0</v>
      </c>
      <c r="K126" s="96">
        <v>0</v>
      </c>
      <c r="L126" s="93" t="e">
        <f t="shared" si="60"/>
        <v>#REF!</v>
      </c>
      <c r="M126" s="94" t="e">
        <f>'[4]10. Šport'!#REF!</f>
        <v>#REF!</v>
      </c>
      <c r="N126" s="94" t="e">
        <f>'[4]10. Šport'!#REF!</f>
        <v>#REF!</v>
      </c>
      <c r="O126" s="96" t="e">
        <f>'[4]10. Šport'!#REF!</f>
        <v>#REF!</v>
      </c>
      <c r="P126" s="282">
        <v>85409.57</v>
      </c>
      <c r="Q126" s="259">
        <v>85409.57</v>
      </c>
      <c r="R126" s="259">
        <v>0</v>
      </c>
      <c r="S126" s="260">
        <v>0</v>
      </c>
      <c r="T126" s="93" t="e">
        <f t="shared" si="61"/>
        <v>#REF!</v>
      </c>
      <c r="U126" s="94" t="e">
        <f>'[4]10. Šport'!#REF!</f>
        <v>#REF!</v>
      </c>
      <c r="V126" s="94">
        <f>'[4]10. Šport'!$I$44</f>
        <v>0</v>
      </c>
      <c r="W126" s="96">
        <f>'[4]10. Šport'!$J$44</f>
        <v>0</v>
      </c>
    </row>
    <row r="127" spans="1:23" ht="15.75" x14ac:dyDescent="0.25">
      <c r="A127" s="84"/>
      <c r="B127" s="91">
        <v>5</v>
      </c>
      <c r="C127" s="107" t="s">
        <v>305</v>
      </c>
      <c r="D127" s="93" t="e">
        <f t="shared" si="58"/>
        <v>#REF!</v>
      </c>
      <c r="E127" s="94">
        <v>1787.5</v>
      </c>
      <c r="F127" s="94" t="e">
        <f>'[4]10. Šport'!#REF!</f>
        <v>#REF!</v>
      </c>
      <c r="G127" s="95" t="e">
        <f>'[4]10. Šport'!#REF!</f>
        <v>#REF!</v>
      </c>
      <c r="H127" s="93">
        <f t="shared" si="59"/>
        <v>1552</v>
      </c>
      <c r="I127" s="94">
        <v>1552</v>
      </c>
      <c r="J127" s="94">
        <v>0</v>
      </c>
      <c r="K127" s="96">
        <v>0</v>
      </c>
      <c r="L127" s="93" t="e">
        <f t="shared" si="60"/>
        <v>#REF!</v>
      </c>
      <c r="M127" s="94" t="e">
        <f>'[4]10. Šport'!#REF!</f>
        <v>#REF!</v>
      </c>
      <c r="N127" s="94" t="e">
        <f>'[4]10. Šport'!#REF!</f>
        <v>#REF!</v>
      </c>
      <c r="O127" s="96" t="e">
        <f>'[4]10. Šport'!#REF!</f>
        <v>#REF!</v>
      </c>
      <c r="P127" s="282">
        <v>3317.74</v>
      </c>
      <c r="Q127" s="259">
        <v>3317.74</v>
      </c>
      <c r="R127" s="259">
        <v>0</v>
      </c>
      <c r="S127" s="260">
        <v>0</v>
      </c>
      <c r="T127" s="93">
        <f t="shared" si="61"/>
        <v>0</v>
      </c>
      <c r="U127" s="94">
        <f>'[4]10. Šport'!$H$57</f>
        <v>0</v>
      </c>
      <c r="V127" s="94">
        <f>'[4]10. Šport'!$I$57</f>
        <v>0</v>
      </c>
      <c r="W127" s="96">
        <f>'[4]10. Šport'!$J$57</f>
        <v>0</v>
      </c>
    </row>
    <row r="128" spans="1:23" ht="15.75" x14ac:dyDescent="0.25">
      <c r="A128" s="84"/>
      <c r="B128" s="163">
        <v>6</v>
      </c>
      <c r="C128" s="164" t="s">
        <v>388</v>
      </c>
      <c r="D128" s="111"/>
      <c r="E128" s="105"/>
      <c r="F128" s="105"/>
      <c r="G128" s="119"/>
      <c r="H128" s="111"/>
      <c r="I128" s="105"/>
      <c r="J128" s="105"/>
      <c r="K128" s="106"/>
      <c r="L128" s="111"/>
      <c r="M128" s="105"/>
      <c r="N128" s="105"/>
      <c r="O128" s="119"/>
      <c r="P128" s="282">
        <v>0</v>
      </c>
      <c r="Q128" s="259">
        <v>0</v>
      </c>
      <c r="R128" s="259">
        <v>0</v>
      </c>
      <c r="S128" s="260">
        <v>0</v>
      </c>
      <c r="T128" s="289" t="e">
        <f>SUM(U128:W128)</f>
        <v>#REF!</v>
      </c>
      <c r="U128" s="105" t="e">
        <f>'[4]10. Šport'!#REF!</f>
        <v>#REF!</v>
      </c>
      <c r="V128" s="105">
        <f>'[4]10. Šport'!$I$63</f>
        <v>0</v>
      </c>
      <c r="W128" s="106">
        <f>'[4]10. Šport'!$J$63</f>
        <v>0</v>
      </c>
    </row>
    <row r="129" spans="1:23" ht="17.25" thickBot="1" x14ac:dyDescent="0.35">
      <c r="A129" s="84"/>
      <c r="B129" s="228" t="s">
        <v>306</v>
      </c>
      <c r="C129" s="229" t="s">
        <v>307</v>
      </c>
      <c r="D129" s="216" t="e">
        <f t="shared" si="58"/>
        <v>#REF!</v>
      </c>
      <c r="E129" s="217">
        <v>69674</v>
      </c>
      <c r="F129" s="217" t="e">
        <f>'[4]10. Šport'!#REF!</f>
        <v>#REF!</v>
      </c>
      <c r="G129" s="218" t="e">
        <f>'[4]10. Šport'!#REF!</f>
        <v>#REF!</v>
      </c>
      <c r="H129" s="224">
        <f t="shared" si="59"/>
        <v>50000</v>
      </c>
      <c r="I129" s="219">
        <v>50000</v>
      </c>
      <c r="J129" s="219">
        <v>0</v>
      </c>
      <c r="K129" s="220">
        <v>0</v>
      </c>
      <c r="L129" s="216" t="e">
        <f t="shared" si="60"/>
        <v>#REF!</v>
      </c>
      <c r="M129" s="217" t="e">
        <f>'[4]10. Šport'!#REF!</f>
        <v>#REF!</v>
      </c>
      <c r="N129" s="217" t="e">
        <f>'[4]10. Šport'!#REF!</f>
        <v>#REF!</v>
      </c>
      <c r="O129" s="226" t="e">
        <f>'[4]10. Šport'!#REF!</f>
        <v>#REF!</v>
      </c>
      <c r="P129" s="283">
        <v>50000</v>
      </c>
      <c r="Q129" s="267">
        <v>50000</v>
      </c>
      <c r="R129" s="267">
        <v>0</v>
      </c>
      <c r="S129" s="268">
        <v>0</v>
      </c>
      <c r="T129" s="216">
        <f t="shared" si="61"/>
        <v>0</v>
      </c>
      <c r="U129" s="217">
        <f>'[4]10. Šport'!$H$67</f>
        <v>0</v>
      </c>
      <c r="V129" s="217">
        <f>'[4]10. Šport'!$I$67</f>
        <v>0</v>
      </c>
      <c r="W129" s="226">
        <f>'[4]10. Šport'!$J$67</f>
        <v>0</v>
      </c>
    </row>
    <row r="130" spans="1:23" s="82" customFormat="1" ht="14.25" x14ac:dyDescent="0.2">
      <c r="B130" s="190" t="s">
        <v>308</v>
      </c>
      <c r="C130" s="195"/>
      <c r="D130" s="185" t="e">
        <f t="shared" ref="D130:K130" si="62">D131+D132+D137+D138</f>
        <v>#REF!</v>
      </c>
      <c r="E130" s="186">
        <f t="shared" si="62"/>
        <v>516693.98</v>
      </c>
      <c r="F130" s="186" t="e">
        <f t="shared" si="62"/>
        <v>#REF!</v>
      </c>
      <c r="G130" s="187" t="e">
        <f t="shared" si="62"/>
        <v>#REF!</v>
      </c>
      <c r="H130" s="185" t="e">
        <f t="shared" si="62"/>
        <v>#REF!</v>
      </c>
      <c r="I130" s="186" t="e">
        <f t="shared" si="62"/>
        <v>#REF!</v>
      </c>
      <c r="J130" s="186" t="e">
        <f t="shared" si="62"/>
        <v>#REF!</v>
      </c>
      <c r="K130" s="188" t="e">
        <f t="shared" si="62"/>
        <v>#REF!</v>
      </c>
      <c r="L130" s="189" t="e">
        <f>L131+L132+L138+L137</f>
        <v>#REF!</v>
      </c>
      <c r="M130" s="186" t="e">
        <f>M131+M132+M137+M138</f>
        <v>#REF!</v>
      </c>
      <c r="N130" s="186" t="e">
        <f>N131+N132+N137+N138</f>
        <v>#REF!</v>
      </c>
      <c r="O130" s="188" t="e">
        <f>O131+O132+O137+O138</f>
        <v>#REF!</v>
      </c>
      <c r="P130" s="264">
        <v>437280.51</v>
      </c>
      <c r="Q130" s="265">
        <v>394199.44</v>
      </c>
      <c r="R130" s="265">
        <v>45000</v>
      </c>
      <c r="S130" s="269">
        <v>0</v>
      </c>
      <c r="T130" s="189">
        <f>T131+T132+T138+T137</f>
        <v>11895.380000000001</v>
      </c>
      <c r="U130" s="186">
        <f>U131+U132+U137+U138</f>
        <v>11895.380000000001</v>
      </c>
      <c r="V130" s="186">
        <f>V131+V132+V137+V138</f>
        <v>0</v>
      </c>
      <c r="W130" s="188">
        <f>W131+W132+W137+W138</f>
        <v>0</v>
      </c>
    </row>
    <row r="131" spans="1:23" ht="16.5" x14ac:dyDescent="0.3">
      <c r="A131" s="84"/>
      <c r="B131" s="231" t="s">
        <v>309</v>
      </c>
      <c r="C131" s="227" t="s">
        <v>310</v>
      </c>
      <c r="D131" s="208" t="e">
        <f>SUM(E131:G131)</f>
        <v>#REF!</v>
      </c>
      <c r="E131" s="209">
        <v>9270</v>
      </c>
      <c r="F131" s="209" t="e">
        <f>'[4]11. Kultúra'!#REF!</f>
        <v>#REF!</v>
      </c>
      <c r="G131" s="210" t="e">
        <f>'[4]11. Kultúra'!#REF!</f>
        <v>#REF!</v>
      </c>
      <c r="H131" s="208" t="e">
        <f>SUM(I131:K131)</f>
        <v>#REF!</v>
      </c>
      <c r="I131" s="209" t="e">
        <f>'[4]11. Kultúra'!#REF!</f>
        <v>#REF!</v>
      </c>
      <c r="J131" s="209" t="e">
        <f>'[4]11. Kultúra'!#REF!</f>
        <v>#REF!</v>
      </c>
      <c r="K131" s="211" t="e">
        <f>'[4]11. Kultúra'!#REF!</f>
        <v>#REF!</v>
      </c>
      <c r="L131" s="212" t="e">
        <f>SUM(M131:O131)</f>
        <v>#REF!</v>
      </c>
      <c r="M131" s="209" t="e">
        <f>'[4]11. Kultúra'!#REF!</f>
        <v>#REF!</v>
      </c>
      <c r="N131" s="209" t="e">
        <f>'[4]11. Kultúra'!#REF!</f>
        <v>#REF!</v>
      </c>
      <c r="O131" s="211" t="e">
        <f>'[4]11. Kultúra'!#REF!</f>
        <v>#REF!</v>
      </c>
      <c r="P131" s="256">
        <v>3434.8</v>
      </c>
      <c r="Q131" s="257">
        <v>3434.8</v>
      </c>
      <c r="R131" s="257">
        <v>0</v>
      </c>
      <c r="S131" s="258">
        <v>0</v>
      </c>
      <c r="T131" s="212">
        <f>SUM(U131:W131)</f>
        <v>3906.37</v>
      </c>
      <c r="U131" s="209">
        <f>'[4]11. Kultúra'!$H$4</f>
        <v>3906.37</v>
      </c>
      <c r="V131" s="209">
        <f>'[4]11. Kultúra'!$I$4</f>
        <v>0</v>
      </c>
      <c r="W131" s="211">
        <f>'[4]11. Kultúra'!$J$4</f>
        <v>0</v>
      </c>
    </row>
    <row r="132" spans="1:23" ht="15.75" x14ac:dyDescent="0.25">
      <c r="A132" s="84"/>
      <c r="B132" s="231" t="s">
        <v>311</v>
      </c>
      <c r="C132" s="222" t="s">
        <v>312</v>
      </c>
      <c r="D132" s="208" t="e">
        <f t="shared" ref="D132:W132" si="63">SUM(D133:D136)</f>
        <v>#REF!</v>
      </c>
      <c r="E132" s="209">
        <f t="shared" si="63"/>
        <v>474163.98</v>
      </c>
      <c r="F132" s="209" t="e">
        <f t="shared" si="63"/>
        <v>#REF!</v>
      </c>
      <c r="G132" s="210" t="e">
        <f t="shared" si="63"/>
        <v>#REF!</v>
      </c>
      <c r="H132" s="208" t="e">
        <f t="shared" si="63"/>
        <v>#REF!</v>
      </c>
      <c r="I132" s="209" t="e">
        <f t="shared" si="63"/>
        <v>#REF!</v>
      </c>
      <c r="J132" s="209" t="e">
        <f t="shared" si="63"/>
        <v>#REF!</v>
      </c>
      <c r="K132" s="211" t="e">
        <f t="shared" si="63"/>
        <v>#REF!</v>
      </c>
      <c r="L132" s="212" t="e">
        <f t="shared" si="63"/>
        <v>#REF!</v>
      </c>
      <c r="M132" s="209" t="e">
        <f t="shared" si="63"/>
        <v>#REF!</v>
      </c>
      <c r="N132" s="209" t="e">
        <f t="shared" si="63"/>
        <v>#REF!</v>
      </c>
      <c r="O132" s="211" t="e">
        <f t="shared" si="63"/>
        <v>#REF!</v>
      </c>
      <c r="P132" s="256">
        <v>430545.71</v>
      </c>
      <c r="Q132" s="257">
        <v>387464.64</v>
      </c>
      <c r="R132" s="257">
        <v>45000</v>
      </c>
      <c r="S132" s="258">
        <v>0</v>
      </c>
      <c r="T132" s="212">
        <f t="shared" si="63"/>
        <v>7989.01</v>
      </c>
      <c r="U132" s="209">
        <f t="shared" si="63"/>
        <v>7989.01</v>
      </c>
      <c r="V132" s="209">
        <f t="shared" si="63"/>
        <v>0</v>
      </c>
      <c r="W132" s="211">
        <f t="shared" si="63"/>
        <v>0</v>
      </c>
    </row>
    <row r="133" spans="1:23" ht="15.75" x14ac:dyDescent="0.25">
      <c r="A133" s="84"/>
      <c r="B133" s="91">
        <v>1</v>
      </c>
      <c r="C133" s="107" t="s">
        <v>313</v>
      </c>
      <c r="D133" s="93" t="e">
        <f t="shared" ref="D133:D138" si="64">SUM(E133:G133)</f>
        <v>#REF!</v>
      </c>
      <c r="E133" s="94">
        <v>107434.49</v>
      </c>
      <c r="F133" s="94">
        <v>276258</v>
      </c>
      <c r="G133" s="95" t="e">
        <f>'[4]11. Kultúra'!#REF!</f>
        <v>#REF!</v>
      </c>
      <c r="H133" s="93" t="e">
        <f t="shared" ref="H133:H138" si="65">SUM(I133:K133)</f>
        <v>#REF!</v>
      </c>
      <c r="I133" s="94" t="e">
        <f>'[4]11. Kultúra'!#REF!</f>
        <v>#REF!</v>
      </c>
      <c r="J133" s="94" t="e">
        <f>'[4]11. Kultúra'!#REF!</f>
        <v>#REF!</v>
      </c>
      <c r="K133" s="96" t="e">
        <f>'[4]11. Kultúra'!#REF!</f>
        <v>#REF!</v>
      </c>
      <c r="L133" s="97" t="e">
        <f t="shared" ref="L133:L138" si="66">SUM(M133:O133)</f>
        <v>#REF!</v>
      </c>
      <c r="M133" s="94" t="e">
        <f>'[4]11. Kultúra'!#REF!</f>
        <v>#REF!</v>
      </c>
      <c r="N133" s="94" t="e">
        <f>'[4]11. Kultúra'!#REF!</f>
        <v>#REF!</v>
      </c>
      <c r="O133" s="96" t="e">
        <f>'[4]11. Kultúra'!#REF!</f>
        <v>#REF!</v>
      </c>
      <c r="P133" s="256">
        <v>100378.95</v>
      </c>
      <c r="Q133" s="259">
        <v>100378.95</v>
      </c>
      <c r="R133" s="259">
        <v>0</v>
      </c>
      <c r="S133" s="260">
        <v>0</v>
      </c>
      <c r="T133" s="97">
        <f t="shared" ref="T133:T138" si="67">SUM(U133:W133)</f>
        <v>3038.41</v>
      </c>
      <c r="U133" s="94">
        <f>'[4]11. Kultúra'!$H$24</f>
        <v>3038.41</v>
      </c>
      <c r="V133" s="94">
        <f>'[4]11. Kultúra'!$I$24</f>
        <v>0</v>
      </c>
      <c r="W133" s="96">
        <f>'[4]11. Kultúra'!$J$24</f>
        <v>0</v>
      </c>
    </row>
    <row r="134" spans="1:23" ht="15.75" x14ac:dyDescent="0.25">
      <c r="A134" s="84"/>
      <c r="B134" s="91">
        <v>2</v>
      </c>
      <c r="C134" s="107" t="s">
        <v>314</v>
      </c>
      <c r="D134" s="93" t="e">
        <f t="shared" si="64"/>
        <v>#REF!</v>
      </c>
      <c r="E134" s="94">
        <v>2724</v>
      </c>
      <c r="F134" s="94" t="e">
        <f>'[4]11. Kultúra'!#REF!</f>
        <v>#REF!</v>
      </c>
      <c r="G134" s="95" t="e">
        <f>'[4]11. Kultúra'!#REF!</f>
        <v>#REF!</v>
      </c>
      <c r="H134" s="93" t="e">
        <f t="shared" si="65"/>
        <v>#REF!</v>
      </c>
      <c r="I134" s="94" t="e">
        <f>'[4]11. Kultúra'!#REF!</f>
        <v>#REF!</v>
      </c>
      <c r="J134" s="94" t="e">
        <f>'[4]11. Kultúra'!#REF!</f>
        <v>#REF!</v>
      </c>
      <c r="K134" s="96" t="e">
        <f>'[4]11. Kultúra'!#REF!</f>
        <v>#REF!</v>
      </c>
      <c r="L134" s="97" t="e">
        <f t="shared" si="66"/>
        <v>#REF!</v>
      </c>
      <c r="M134" s="94" t="e">
        <f>'[4]11. Kultúra'!#REF!</f>
        <v>#REF!</v>
      </c>
      <c r="N134" s="94" t="e">
        <f>'[4]11. Kultúra'!#REF!</f>
        <v>#REF!</v>
      </c>
      <c r="O134" s="96" t="e">
        <f>'[4]11. Kultúra'!#REF!</f>
        <v>#REF!</v>
      </c>
      <c r="P134" s="256">
        <v>2714.41</v>
      </c>
      <c r="Q134" s="259">
        <v>2714.41</v>
      </c>
      <c r="R134" s="259">
        <v>0</v>
      </c>
      <c r="S134" s="260">
        <v>0</v>
      </c>
      <c r="T134" s="97">
        <f t="shared" si="67"/>
        <v>0</v>
      </c>
      <c r="U134" s="94">
        <f>'[4]11. Kultúra'!$H$30</f>
        <v>0</v>
      </c>
      <c r="V134" s="94">
        <f>'[4]11. Kultúra'!$I$30</f>
        <v>0</v>
      </c>
      <c r="W134" s="96">
        <f>'[4]11. Kultúra'!$J$30</f>
        <v>0</v>
      </c>
    </row>
    <row r="135" spans="1:23" ht="15.75" x14ac:dyDescent="0.25">
      <c r="A135" s="84"/>
      <c r="B135" s="91">
        <v>3</v>
      </c>
      <c r="C135" s="107" t="s">
        <v>315</v>
      </c>
      <c r="D135" s="93" t="e">
        <f t="shared" si="64"/>
        <v>#REF!</v>
      </c>
      <c r="E135" s="94">
        <v>347901.49</v>
      </c>
      <c r="F135" s="94">
        <v>80073</v>
      </c>
      <c r="G135" s="95" t="e">
        <f>'[4]11. Kultúra'!#REF!</f>
        <v>#REF!</v>
      </c>
      <c r="H135" s="93" t="e">
        <f t="shared" si="65"/>
        <v>#REF!</v>
      </c>
      <c r="I135" s="94" t="e">
        <f>'[4]11. Kultúra'!#REF!</f>
        <v>#REF!</v>
      </c>
      <c r="J135" s="94" t="e">
        <f>'[4]11. Kultúra'!#REF!</f>
        <v>#REF!</v>
      </c>
      <c r="K135" s="96" t="e">
        <f>'[4]11. Kultúra'!#REF!</f>
        <v>#REF!</v>
      </c>
      <c r="L135" s="97" t="e">
        <f t="shared" si="66"/>
        <v>#REF!</v>
      </c>
      <c r="M135" s="94" t="e">
        <f>'[4]11. Kultúra'!#REF!</f>
        <v>#REF!</v>
      </c>
      <c r="N135" s="94" t="e">
        <f>'[4]11. Kultúra'!#REF!</f>
        <v>#REF!</v>
      </c>
      <c r="O135" s="96" t="e">
        <f>'[4]11. Kultúra'!#REF!</f>
        <v>#REF!</v>
      </c>
      <c r="P135" s="256">
        <v>317027.34999999998</v>
      </c>
      <c r="Q135" s="259">
        <v>273946.28000000003</v>
      </c>
      <c r="R135" s="259">
        <v>45000</v>
      </c>
      <c r="S135" s="260">
        <v>0</v>
      </c>
      <c r="T135" s="97">
        <f t="shared" si="67"/>
        <v>4950.6000000000004</v>
      </c>
      <c r="U135" s="94">
        <f>'[4]11. Kultúra'!$H$43</f>
        <v>4950.6000000000004</v>
      </c>
      <c r="V135" s="94">
        <f>'[4]11. Kultúra'!$I$43</f>
        <v>0</v>
      </c>
      <c r="W135" s="96">
        <f>'[4]11. Kultúra'!$J$43</f>
        <v>0</v>
      </c>
    </row>
    <row r="136" spans="1:23" ht="15.75" x14ac:dyDescent="0.25">
      <c r="A136" s="84"/>
      <c r="B136" s="91">
        <v>4</v>
      </c>
      <c r="C136" s="107" t="s">
        <v>316</v>
      </c>
      <c r="D136" s="93" t="e">
        <f t="shared" si="64"/>
        <v>#REF!</v>
      </c>
      <c r="E136" s="94">
        <v>16104</v>
      </c>
      <c r="F136" s="94" t="e">
        <f>'[4]11. Kultúra'!#REF!</f>
        <v>#REF!</v>
      </c>
      <c r="G136" s="95" t="e">
        <f>'[4]11. Kultúra'!#REF!</f>
        <v>#REF!</v>
      </c>
      <c r="H136" s="93" t="e">
        <f t="shared" si="65"/>
        <v>#REF!</v>
      </c>
      <c r="I136" s="94" t="e">
        <f>'[4]11. Kultúra'!#REF!</f>
        <v>#REF!</v>
      </c>
      <c r="J136" s="94" t="e">
        <f>'[4]11. Kultúra'!#REF!</f>
        <v>#REF!</v>
      </c>
      <c r="K136" s="96" t="e">
        <f>'[4]11. Kultúra'!#REF!</f>
        <v>#REF!</v>
      </c>
      <c r="L136" s="97" t="e">
        <f t="shared" si="66"/>
        <v>#REF!</v>
      </c>
      <c r="M136" s="94">
        <v>19300</v>
      </c>
      <c r="N136" s="94" t="e">
        <f>'[4]11. Kultúra'!#REF!</f>
        <v>#REF!</v>
      </c>
      <c r="O136" s="96" t="e">
        <f>'[4]11. Kultúra'!#REF!</f>
        <v>#REF!</v>
      </c>
      <c r="P136" s="256">
        <v>10425</v>
      </c>
      <c r="Q136" s="259">
        <v>10425</v>
      </c>
      <c r="R136" s="259">
        <v>0</v>
      </c>
      <c r="S136" s="260">
        <v>0</v>
      </c>
      <c r="T136" s="97">
        <f t="shared" si="67"/>
        <v>0</v>
      </c>
      <c r="U136" s="94">
        <f>'[4]11. Kultúra'!$H$141</f>
        <v>0</v>
      </c>
      <c r="V136" s="94">
        <f>'[4]11. Kultúra'!$I$140</f>
        <v>0</v>
      </c>
      <c r="W136" s="96">
        <f>'[4]11. Kultúra'!$J$140</f>
        <v>0</v>
      </c>
    </row>
    <row r="137" spans="1:23" ht="15.75" x14ac:dyDescent="0.25">
      <c r="A137" s="84"/>
      <c r="B137" s="231" t="s">
        <v>317</v>
      </c>
      <c r="C137" s="222" t="s">
        <v>318</v>
      </c>
      <c r="D137" s="208" t="e">
        <f t="shared" si="64"/>
        <v>#REF!</v>
      </c>
      <c r="E137" s="209">
        <v>31250</v>
      </c>
      <c r="F137" s="209">
        <v>0</v>
      </c>
      <c r="G137" s="210" t="e">
        <f>'[4]11. Kultúra'!#REF!</f>
        <v>#REF!</v>
      </c>
      <c r="H137" s="208" t="e">
        <f t="shared" si="65"/>
        <v>#REF!</v>
      </c>
      <c r="I137" s="209" t="e">
        <f>'[4]11. Kultúra'!#REF!</f>
        <v>#REF!</v>
      </c>
      <c r="J137" s="209" t="e">
        <f>'[4]11. Kultúra'!#REF!</f>
        <v>#REF!</v>
      </c>
      <c r="K137" s="211" t="e">
        <f>'[4]11. Kultúra'!#REF!</f>
        <v>#REF!</v>
      </c>
      <c r="L137" s="212" t="e">
        <f t="shared" si="66"/>
        <v>#REF!</v>
      </c>
      <c r="M137" s="209">
        <v>3300</v>
      </c>
      <c r="N137" s="209" t="e">
        <f>'[4]11. Kultúra'!#REF!</f>
        <v>#REF!</v>
      </c>
      <c r="O137" s="211" t="e">
        <f>'[4]11. Kultúra'!#REF!</f>
        <v>#REF!</v>
      </c>
      <c r="P137" s="256">
        <v>3300</v>
      </c>
      <c r="Q137" s="257">
        <v>3300</v>
      </c>
      <c r="R137" s="257">
        <v>0</v>
      </c>
      <c r="S137" s="258">
        <v>0</v>
      </c>
      <c r="T137" s="212">
        <f t="shared" si="67"/>
        <v>0</v>
      </c>
      <c r="U137" s="209">
        <f>'[4]11. Kultúra'!$H$156</f>
        <v>0</v>
      </c>
      <c r="V137" s="209">
        <f>'[4]11. Kultúra'!$I$156</f>
        <v>0</v>
      </c>
      <c r="W137" s="211">
        <f>'[4]11. Kultúra'!$J$156</f>
        <v>0</v>
      </c>
    </row>
    <row r="138" spans="1:23" ht="16.5" thickBot="1" x14ac:dyDescent="0.3">
      <c r="A138" s="84"/>
      <c r="B138" s="228" t="s">
        <v>319</v>
      </c>
      <c r="C138" s="223" t="s">
        <v>320</v>
      </c>
      <c r="D138" s="216" t="e">
        <f t="shared" si="64"/>
        <v>#REF!</v>
      </c>
      <c r="E138" s="217">
        <v>2010</v>
      </c>
      <c r="F138" s="217" t="e">
        <f>'[4]11. Kultúra'!#REF!</f>
        <v>#REF!</v>
      </c>
      <c r="G138" s="241" t="e">
        <f>'[4]11. Kultúra'!#REF!</f>
        <v>#REF!</v>
      </c>
      <c r="H138" s="242" t="e">
        <f t="shared" si="65"/>
        <v>#REF!</v>
      </c>
      <c r="I138" s="243" t="e">
        <f>'[4]11. Kultúra'!#REF!</f>
        <v>#REF!</v>
      </c>
      <c r="J138" s="243" t="e">
        <f>'[4]11. Kultúra'!#REF!</f>
        <v>#REF!</v>
      </c>
      <c r="K138" s="244" t="e">
        <f>'[4]11. Kultúra'!#REF!</f>
        <v>#REF!</v>
      </c>
      <c r="L138" s="225" t="e">
        <f t="shared" si="66"/>
        <v>#REF!</v>
      </c>
      <c r="M138" s="217">
        <v>0</v>
      </c>
      <c r="N138" s="217" t="e">
        <f>'[4]11. Kultúra'!#REF!</f>
        <v>#REF!</v>
      </c>
      <c r="O138" s="245" t="e">
        <f>'[4]11. Kultúra'!#REF!</f>
        <v>#REF!</v>
      </c>
      <c r="P138" s="266">
        <v>0</v>
      </c>
      <c r="Q138" s="267">
        <v>0</v>
      </c>
      <c r="R138" s="267">
        <v>0</v>
      </c>
      <c r="S138" s="284">
        <v>0</v>
      </c>
      <c r="T138" s="225">
        <f t="shared" si="67"/>
        <v>0</v>
      </c>
      <c r="U138" s="217">
        <f>'[4]11. Kultúra'!$H$160</f>
        <v>0</v>
      </c>
      <c r="V138" s="217">
        <f>'[4]11. Kultúra'!$I$160</f>
        <v>0</v>
      </c>
      <c r="W138" s="245">
        <f>'[4]11. Kultúra'!$J$160</f>
        <v>0</v>
      </c>
    </row>
    <row r="139" spans="1:23" s="82" customFormat="1" ht="14.25" x14ac:dyDescent="0.2">
      <c r="B139" s="190" t="s">
        <v>321</v>
      </c>
      <c r="C139" s="195"/>
      <c r="D139" s="185" t="e">
        <f t="shared" ref="D139:W139" si="68">D140+D145+D146+D147+D148+D149+D150</f>
        <v>#REF!</v>
      </c>
      <c r="E139" s="186" t="e">
        <f t="shared" si="68"/>
        <v>#REF!</v>
      </c>
      <c r="F139" s="186" t="e">
        <f t="shared" si="68"/>
        <v>#REF!</v>
      </c>
      <c r="G139" s="187" t="e">
        <f t="shared" si="68"/>
        <v>#REF!</v>
      </c>
      <c r="H139" s="185">
        <f t="shared" si="68"/>
        <v>246839.97999999998</v>
      </c>
      <c r="I139" s="186">
        <f t="shared" si="68"/>
        <v>225512.97999999998</v>
      </c>
      <c r="J139" s="186">
        <f t="shared" si="68"/>
        <v>21327</v>
      </c>
      <c r="K139" s="188">
        <f t="shared" si="68"/>
        <v>0</v>
      </c>
      <c r="L139" s="189" t="e">
        <f t="shared" si="68"/>
        <v>#REF!</v>
      </c>
      <c r="M139" s="186" t="e">
        <f t="shared" si="68"/>
        <v>#REF!</v>
      </c>
      <c r="N139" s="186" t="e">
        <f t="shared" si="68"/>
        <v>#REF!</v>
      </c>
      <c r="O139" s="188" t="e">
        <f t="shared" si="68"/>
        <v>#REF!</v>
      </c>
      <c r="P139" s="264">
        <v>131301.29999999999</v>
      </c>
      <c r="Q139" s="265">
        <v>131151.29999999999</v>
      </c>
      <c r="R139" s="265">
        <v>150</v>
      </c>
      <c r="S139" s="269">
        <v>0</v>
      </c>
      <c r="T139" s="189">
        <f t="shared" si="68"/>
        <v>133845.16</v>
      </c>
      <c r="U139" s="186">
        <f t="shared" si="68"/>
        <v>133845.16</v>
      </c>
      <c r="V139" s="186">
        <f t="shared" si="68"/>
        <v>0</v>
      </c>
      <c r="W139" s="188">
        <f t="shared" si="68"/>
        <v>0</v>
      </c>
    </row>
    <row r="140" spans="1:23" ht="15.75" x14ac:dyDescent="0.25">
      <c r="A140" s="84"/>
      <c r="B140" s="231" t="s">
        <v>322</v>
      </c>
      <c r="C140" s="222" t="s">
        <v>323</v>
      </c>
      <c r="D140" s="208" t="e">
        <f t="shared" ref="D140:W140" si="69">SUM(D141:D144)</f>
        <v>#REF!</v>
      </c>
      <c r="E140" s="209" t="e">
        <f t="shared" si="69"/>
        <v>#REF!</v>
      </c>
      <c r="F140" s="209" t="e">
        <f t="shared" si="69"/>
        <v>#REF!</v>
      </c>
      <c r="G140" s="210" t="e">
        <f t="shared" si="69"/>
        <v>#REF!</v>
      </c>
      <c r="H140" s="208">
        <f t="shared" si="69"/>
        <v>219161.49</v>
      </c>
      <c r="I140" s="209">
        <f t="shared" si="69"/>
        <v>197834.49</v>
      </c>
      <c r="J140" s="209">
        <f t="shared" si="69"/>
        <v>21327</v>
      </c>
      <c r="K140" s="211">
        <f t="shared" si="69"/>
        <v>0</v>
      </c>
      <c r="L140" s="212" t="e">
        <f t="shared" si="69"/>
        <v>#REF!</v>
      </c>
      <c r="M140" s="209" t="e">
        <f t="shared" si="69"/>
        <v>#REF!</v>
      </c>
      <c r="N140" s="209" t="e">
        <f t="shared" si="69"/>
        <v>#REF!</v>
      </c>
      <c r="O140" s="211" t="e">
        <f t="shared" si="69"/>
        <v>#REF!</v>
      </c>
      <c r="P140" s="256">
        <v>98209.15</v>
      </c>
      <c r="Q140" s="257">
        <v>98059.15</v>
      </c>
      <c r="R140" s="257">
        <v>150</v>
      </c>
      <c r="S140" s="258">
        <v>0</v>
      </c>
      <c r="T140" s="212">
        <f t="shared" si="69"/>
        <v>132178.83000000002</v>
      </c>
      <c r="U140" s="209">
        <f t="shared" si="69"/>
        <v>132178.83000000002</v>
      </c>
      <c r="V140" s="209">
        <f t="shared" si="69"/>
        <v>0</v>
      </c>
      <c r="W140" s="211">
        <f t="shared" si="69"/>
        <v>0</v>
      </c>
    </row>
    <row r="141" spans="1:23" ht="15.75" x14ac:dyDescent="0.25">
      <c r="A141" s="84"/>
      <c r="B141" s="91">
        <v>1</v>
      </c>
      <c r="C141" s="107" t="s">
        <v>324</v>
      </c>
      <c r="D141" s="93" t="e">
        <f t="shared" ref="D141:D150" si="70">SUM(E141:G141)</f>
        <v>#REF!</v>
      </c>
      <c r="E141" s="94">
        <v>180311.49</v>
      </c>
      <c r="F141" s="94" t="e">
        <f>'[4]12. Prostredie pre život'!#REF!</f>
        <v>#REF!</v>
      </c>
      <c r="G141" s="95" t="e">
        <f>'[4]12. Prostredie pre život'!#REF!</f>
        <v>#REF!</v>
      </c>
      <c r="H141" s="93">
        <f t="shared" ref="H141:H150" si="71">SUM(I141:K141)</f>
        <v>194848.49</v>
      </c>
      <c r="I141" s="94">
        <v>194848.49</v>
      </c>
      <c r="J141" s="94">
        <v>0</v>
      </c>
      <c r="K141" s="96">
        <v>0</v>
      </c>
      <c r="L141" s="97" t="e">
        <f t="shared" ref="L141:L150" si="72">SUM(M141:O141)</f>
        <v>#REF!</v>
      </c>
      <c r="M141" s="94" t="e">
        <f>'[4]12. Prostredie pre život'!#REF!</f>
        <v>#REF!</v>
      </c>
      <c r="N141" s="94" t="e">
        <f>'[4]12. Prostredie pre život'!#REF!</f>
        <v>#REF!</v>
      </c>
      <c r="O141" s="96" t="e">
        <f>'[4]12. Prostredie pre život'!#REF!</f>
        <v>#REF!</v>
      </c>
      <c r="P141" s="256">
        <v>94458.92</v>
      </c>
      <c r="Q141" s="259">
        <v>94458.92</v>
      </c>
      <c r="R141" s="259">
        <v>0</v>
      </c>
      <c r="S141" s="260">
        <v>0</v>
      </c>
      <c r="T141" s="97">
        <f t="shared" ref="T141:T150" si="73">SUM(U141:W141)</f>
        <v>118014.66</v>
      </c>
      <c r="U141" s="94">
        <f>'[4]12. Prostredie pre život'!$H$5</f>
        <v>118014.66</v>
      </c>
      <c r="V141" s="94">
        <f>'[4]12. Prostredie pre život'!$I$5</f>
        <v>0</v>
      </c>
      <c r="W141" s="96">
        <f>'[4]12. Prostredie pre život'!$J$5</f>
        <v>0</v>
      </c>
    </row>
    <row r="142" spans="1:23" ht="15.75" x14ac:dyDescent="0.25">
      <c r="A142" s="84"/>
      <c r="B142" s="91">
        <v>2</v>
      </c>
      <c r="C142" s="107" t="s">
        <v>325</v>
      </c>
      <c r="D142" s="93" t="e">
        <f t="shared" si="70"/>
        <v>#REF!</v>
      </c>
      <c r="E142" s="94" t="e">
        <f>'[4]12. Prostredie pre život'!#REF!</f>
        <v>#REF!</v>
      </c>
      <c r="F142" s="94" t="e">
        <f>'[4]12. Prostredie pre život'!#REF!</f>
        <v>#REF!</v>
      </c>
      <c r="G142" s="95" t="e">
        <f>'[4]12. Prostredie pre život'!#REF!</f>
        <v>#REF!</v>
      </c>
      <c r="H142" s="93">
        <f t="shared" si="71"/>
        <v>0</v>
      </c>
      <c r="I142" s="94">
        <v>0</v>
      </c>
      <c r="J142" s="94">
        <v>0</v>
      </c>
      <c r="K142" s="96">
        <v>0</v>
      </c>
      <c r="L142" s="97" t="e">
        <f t="shared" si="72"/>
        <v>#REF!</v>
      </c>
      <c r="M142" s="94" t="e">
        <f>'[4]12. Prostredie pre život'!#REF!</f>
        <v>#REF!</v>
      </c>
      <c r="N142" s="94" t="e">
        <f>'[4]12. Prostredie pre život'!#REF!</f>
        <v>#REF!</v>
      </c>
      <c r="O142" s="96" t="e">
        <f>'[4]12. Prostredie pre život'!#REF!</f>
        <v>#REF!</v>
      </c>
      <c r="P142" s="256">
        <v>0</v>
      </c>
      <c r="Q142" s="259">
        <v>0</v>
      </c>
      <c r="R142" s="259">
        <v>0</v>
      </c>
      <c r="S142" s="260">
        <v>0</v>
      </c>
      <c r="T142" s="97">
        <f t="shared" si="73"/>
        <v>450</v>
      </c>
      <c r="U142" s="94">
        <f>'[4]12. Prostredie pre život'!$H$19</f>
        <v>450</v>
      </c>
      <c r="V142" s="94">
        <f>'[4]12. Prostredie pre život'!$I$19</f>
        <v>0</v>
      </c>
      <c r="W142" s="96">
        <f>'[4]12. Prostredie pre život'!$J$19</f>
        <v>0</v>
      </c>
    </row>
    <row r="143" spans="1:23" ht="15.75" x14ac:dyDescent="0.25">
      <c r="A143" s="84"/>
      <c r="B143" s="91">
        <v>3</v>
      </c>
      <c r="C143" s="107" t="s">
        <v>326</v>
      </c>
      <c r="D143" s="93" t="e">
        <f t="shared" si="70"/>
        <v>#REF!</v>
      </c>
      <c r="E143" s="94">
        <v>0</v>
      </c>
      <c r="F143" s="94">
        <v>0</v>
      </c>
      <c r="G143" s="95" t="e">
        <f>'[4]12. Prostredie pre život'!#REF!</f>
        <v>#REF!</v>
      </c>
      <c r="H143" s="93">
        <f t="shared" si="71"/>
        <v>23127</v>
      </c>
      <c r="I143" s="94">
        <v>1800</v>
      </c>
      <c r="J143" s="94">
        <v>21327</v>
      </c>
      <c r="K143" s="96">
        <v>0</v>
      </c>
      <c r="L143" s="97" t="e">
        <f t="shared" si="72"/>
        <v>#REF!</v>
      </c>
      <c r="M143" s="94">
        <v>257173</v>
      </c>
      <c r="N143" s="94" t="e">
        <f>'[4]12. Prostredie pre život'!#REF!</f>
        <v>#REF!</v>
      </c>
      <c r="O143" s="96" t="e">
        <f>'[4]12. Prostredie pre život'!#REF!</f>
        <v>#REF!</v>
      </c>
      <c r="P143" s="256">
        <v>934.03</v>
      </c>
      <c r="Q143" s="259">
        <v>784.03</v>
      </c>
      <c r="R143" s="259">
        <v>150</v>
      </c>
      <c r="S143" s="260">
        <v>0</v>
      </c>
      <c r="T143" s="97">
        <f t="shared" si="73"/>
        <v>6629.17</v>
      </c>
      <c r="U143" s="94">
        <f>'[4]12. Prostredie pre život'!$H$21</f>
        <v>6629.17</v>
      </c>
      <c r="V143" s="94">
        <f>'[4]12. Prostredie pre život'!$I$21</f>
        <v>0</v>
      </c>
      <c r="W143" s="96">
        <f>'[4]12. Prostredie pre život'!$J$21</f>
        <v>0</v>
      </c>
    </row>
    <row r="144" spans="1:23" ht="15.75" x14ac:dyDescent="0.25">
      <c r="A144" s="84"/>
      <c r="B144" s="91">
        <v>4</v>
      </c>
      <c r="C144" s="107" t="s">
        <v>327</v>
      </c>
      <c r="D144" s="93" t="e">
        <f t="shared" si="70"/>
        <v>#REF!</v>
      </c>
      <c r="E144" s="94">
        <v>352</v>
      </c>
      <c r="F144" s="94" t="e">
        <f>'[4]12. Prostredie pre život'!#REF!</f>
        <v>#REF!</v>
      </c>
      <c r="G144" s="95" t="e">
        <f>'[4]12. Prostredie pre život'!#REF!</f>
        <v>#REF!</v>
      </c>
      <c r="H144" s="93">
        <f t="shared" si="71"/>
        <v>1186</v>
      </c>
      <c r="I144" s="94">
        <v>1186</v>
      </c>
      <c r="J144" s="94">
        <v>0</v>
      </c>
      <c r="K144" s="96">
        <v>0</v>
      </c>
      <c r="L144" s="97" t="e">
        <f t="shared" si="72"/>
        <v>#REF!</v>
      </c>
      <c r="M144" s="94" t="e">
        <f>'[4]12. Prostredie pre život'!#REF!</f>
        <v>#REF!</v>
      </c>
      <c r="N144" s="94" t="e">
        <f>'[4]12. Prostredie pre život'!#REF!</f>
        <v>#REF!</v>
      </c>
      <c r="O144" s="96" t="e">
        <f>'[4]12. Prostredie pre život'!#REF!</f>
        <v>#REF!</v>
      </c>
      <c r="P144" s="256">
        <v>2816.2</v>
      </c>
      <c r="Q144" s="259">
        <v>2816.2</v>
      </c>
      <c r="R144" s="259">
        <v>0</v>
      </c>
      <c r="S144" s="260">
        <v>0</v>
      </c>
      <c r="T144" s="97">
        <f t="shared" si="73"/>
        <v>7085</v>
      </c>
      <c r="U144" s="94">
        <f>'[4]12. Prostredie pre život'!$H$40</f>
        <v>7085</v>
      </c>
      <c r="V144" s="94">
        <f>'[4]12. Prostredie pre život'!$I$40</f>
        <v>0</v>
      </c>
      <c r="W144" s="96">
        <f>'[4]12. Prostredie pre život'!$J$40</f>
        <v>0</v>
      </c>
    </row>
    <row r="145" spans="1:23" ht="16.5" x14ac:dyDescent="0.3">
      <c r="A145" s="84"/>
      <c r="B145" s="231" t="s">
        <v>328</v>
      </c>
      <c r="C145" s="227" t="s">
        <v>329</v>
      </c>
      <c r="D145" s="208" t="e">
        <f t="shared" si="70"/>
        <v>#REF!</v>
      </c>
      <c r="E145" s="209">
        <v>3182</v>
      </c>
      <c r="F145" s="209" t="e">
        <f>'[4]12. Prostredie pre život'!#REF!</f>
        <v>#REF!</v>
      </c>
      <c r="G145" s="210" t="e">
        <f>'[4]12. Prostredie pre život'!#REF!</f>
        <v>#REF!</v>
      </c>
      <c r="H145" s="208">
        <f t="shared" si="71"/>
        <v>0</v>
      </c>
      <c r="I145" s="209">
        <v>0</v>
      </c>
      <c r="J145" s="209">
        <v>0</v>
      </c>
      <c r="K145" s="211">
        <v>0</v>
      </c>
      <c r="L145" s="212" t="e">
        <f t="shared" si="72"/>
        <v>#REF!</v>
      </c>
      <c r="M145" s="209" t="e">
        <f>'[4]12. Prostredie pre život'!#REF!</f>
        <v>#REF!</v>
      </c>
      <c r="N145" s="209" t="e">
        <f>'[4]12. Prostredie pre život'!#REF!</f>
        <v>#REF!</v>
      </c>
      <c r="O145" s="211" t="e">
        <f>'[4]12. Prostredie pre život'!#REF!</f>
        <v>#REF!</v>
      </c>
      <c r="P145" s="256">
        <v>0</v>
      </c>
      <c r="Q145" s="257">
        <v>0</v>
      </c>
      <c r="R145" s="257">
        <v>0</v>
      </c>
      <c r="S145" s="258">
        <v>0</v>
      </c>
      <c r="T145" s="212">
        <f t="shared" si="73"/>
        <v>0</v>
      </c>
      <c r="U145" s="209">
        <f>'[4]12. Prostredie pre život'!$H$46</f>
        <v>0</v>
      </c>
      <c r="V145" s="209">
        <f>'[4]12. Prostredie pre život'!$I$46</f>
        <v>0</v>
      </c>
      <c r="W145" s="211">
        <f>'[4]12. Prostredie pre život'!$J$46</f>
        <v>0</v>
      </c>
    </row>
    <row r="146" spans="1:23" ht="16.5" x14ac:dyDescent="0.3">
      <c r="A146" s="108"/>
      <c r="B146" s="246" t="s">
        <v>330</v>
      </c>
      <c r="C146" s="227" t="s">
        <v>331</v>
      </c>
      <c r="D146" s="208" t="e">
        <f t="shared" si="70"/>
        <v>#REF!</v>
      </c>
      <c r="E146" s="209">
        <v>3711</v>
      </c>
      <c r="F146" s="209" t="e">
        <f>'[4]12. Prostredie pre život'!#REF!</f>
        <v>#REF!</v>
      </c>
      <c r="G146" s="210" t="e">
        <f>'[4]12. Prostredie pre život'!#REF!</f>
        <v>#REF!</v>
      </c>
      <c r="H146" s="208">
        <f t="shared" si="71"/>
        <v>1180</v>
      </c>
      <c r="I146" s="209">
        <v>1180</v>
      </c>
      <c r="J146" s="209">
        <v>0</v>
      </c>
      <c r="K146" s="211">
        <v>0</v>
      </c>
      <c r="L146" s="212" t="e">
        <f t="shared" si="72"/>
        <v>#REF!</v>
      </c>
      <c r="M146" s="209" t="e">
        <f>'[4]12. Prostredie pre život'!#REF!</f>
        <v>#REF!</v>
      </c>
      <c r="N146" s="209" t="e">
        <f>'[4]12. Prostredie pre život'!#REF!</f>
        <v>#REF!</v>
      </c>
      <c r="O146" s="211" t="e">
        <f>'[4]12. Prostredie pre život'!#REF!</f>
        <v>#REF!</v>
      </c>
      <c r="P146" s="256">
        <v>4522.07</v>
      </c>
      <c r="Q146" s="257">
        <v>4522.07</v>
      </c>
      <c r="R146" s="257">
        <v>0</v>
      </c>
      <c r="S146" s="258">
        <v>0</v>
      </c>
      <c r="T146" s="212">
        <f t="shared" si="73"/>
        <v>0</v>
      </c>
      <c r="U146" s="209">
        <f>'[4]12. Prostredie pre život'!$H$49</f>
        <v>0</v>
      </c>
      <c r="V146" s="209">
        <f>'[4]12. Prostredie pre život'!$I$49</f>
        <v>0</v>
      </c>
      <c r="W146" s="211">
        <f>'[4]12. Prostredie pre život'!$J$49</f>
        <v>0</v>
      </c>
    </row>
    <row r="147" spans="1:23" ht="16.5" x14ac:dyDescent="0.3">
      <c r="A147" s="108"/>
      <c r="B147" s="246" t="s">
        <v>332</v>
      </c>
      <c r="C147" s="227" t="s">
        <v>333</v>
      </c>
      <c r="D147" s="208" t="e">
        <f t="shared" si="70"/>
        <v>#REF!</v>
      </c>
      <c r="E147" s="209">
        <v>164</v>
      </c>
      <c r="F147" s="209" t="e">
        <f>'[4]12. Prostredie pre život'!#REF!</f>
        <v>#REF!</v>
      </c>
      <c r="G147" s="210" t="e">
        <f>'[4]12. Prostredie pre život'!#REF!</f>
        <v>#REF!</v>
      </c>
      <c r="H147" s="208">
        <f t="shared" si="71"/>
        <v>248</v>
      </c>
      <c r="I147" s="209">
        <v>248</v>
      </c>
      <c r="J147" s="209">
        <v>0</v>
      </c>
      <c r="K147" s="211">
        <v>0</v>
      </c>
      <c r="L147" s="212" t="e">
        <f t="shared" si="72"/>
        <v>#REF!</v>
      </c>
      <c r="M147" s="209" t="e">
        <f>'[4]12. Prostredie pre život'!#REF!</f>
        <v>#REF!</v>
      </c>
      <c r="N147" s="209" t="e">
        <f>'[4]12. Prostredie pre život'!#REF!</f>
        <v>#REF!</v>
      </c>
      <c r="O147" s="211" t="e">
        <f>'[4]12. Prostredie pre život'!#REF!</f>
        <v>#REF!</v>
      </c>
      <c r="P147" s="256">
        <v>77.87</v>
      </c>
      <c r="Q147" s="257">
        <v>77.87</v>
      </c>
      <c r="R147" s="257">
        <v>0</v>
      </c>
      <c r="S147" s="258">
        <v>0</v>
      </c>
      <c r="T147" s="212">
        <f t="shared" si="73"/>
        <v>1020.03</v>
      </c>
      <c r="U147" s="209">
        <f>'[4]12. Prostredie pre život'!$H$61</f>
        <v>1020.03</v>
      </c>
      <c r="V147" s="209">
        <f>'[4]12. Prostredie pre život'!$I$61</f>
        <v>0</v>
      </c>
      <c r="W147" s="211">
        <f>'[4]12. Prostredie pre život'!$J$61</f>
        <v>0</v>
      </c>
    </row>
    <row r="148" spans="1:23" ht="16.5" x14ac:dyDescent="0.3">
      <c r="A148" s="108"/>
      <c r="B148" s="246" t="s">
        <v>334</v>
      </c>
      <c r="C148" s="227" t="s">
        <v>335</v>
      </c>
      <c r="D148" s="208" t="e">
        <f t="shared" si="70"/>
        <v>#REF!</v>
      </c>
      <c r="E148" s="209">
        <v>20655</v>
      </c>
      <c r="F148" s="209" t="e">
        <f>'[4]12. Prostredie pre život'!#REF!</f>
        <v>#REF!</v>
      </c>
      <c r="G148" s="210" t="e">
        <f>'[4]12. Prostredie pre život'!#REF!</f>
        <v>#REF!</v>
      </c>
      <c r="H148" s="208">
        <f t="shared" si="71"/>
        <v>15798</v>
      </c>
      <c r="I148" s="209">
        <v>15798</v>
      </c>
      <c r="J148" s="209">
        <v>0</v>
      </c>
      <c r="K148" s="211">
        <v>0</v>
      </c>
      <c r="L148" s="212" t="e">
        <f t="shared" si="72"/>
        <v>#REF!</v>
      </c>
      <c r="M148" s="209" t="e">
        <f>'[4]12. Prostredie pre život'!#REF!</f>
        <v>#REF!</v>
      </c>
      <c r="N148" s="209" t="e">
        <f>'[4]12. Prostredie pre život'!#REF!</f>
        <v>#REF!</v>
      </c>
      <c r="O148" s="211" t="e">
        <f>'[4]12. Prostredie pre život'!#REF!</f>
        <v>#REF!</v>
      </c>
      <c r="P148" s="256">
        <v>15647.47</v>
      </c>
      <c r="Q148" s="257">
        <v>15647.47</v>
      </c>
      <c r="R148" s="257">
        <v>0</v>
      </c>
      <c r="S148" s="258">
        <v>0</v>
      </c>
      <c r="T148" s="212">
        <f t="shared" si="73"/>
        <v>0</v>
      </c>
      <c r="U148" s="209">
        <f>'[4]12. Prostredie pre život'!$H$63</f>
        <v>0</v>
      </c>
      <c r="V148" s="209">
        <f>'[4]12. Prostredie pre život'!$I$63</f>
        <v>0</v>
      </c>
      <c r="W148" s="211">
        <f>'[4]12. Prostredie pre život'!$J$63</f>
        <v>0</v>
      </c>
    </row>
    <row r="149" spans="1:23" ht="16.5" x14ac:dyDescent="0.3">
      <c r="A149" s="108"/>
      <c r="B149" s="247" t="s">
        <v>336</v>
      </c>
      <c r="C149" s="248" t="s">
        <v>337</v>
      </c>
      <c r="D149" s="224" t="e">
        <f t="shared" si="70"/>
        <v>#REF!</v>
      </c>
      <c r="E149" s="219">
        <v>11753.49</v>
      </c>
      <c r="F149" s="249">
        <v>0</v>
      </c>
      <c r="G149" s="250" t="e">
        <f>'[4]12. Prostredie pre život'!#REF!</f>
        <v>#REF!</v>
      </c>
      <c r="H149" s="208">
        <f t="shared" si="71"/>
        <v>10452.49</v>
      </c>
      <c r="I149" s="209">
        <v>10452.49</v>
      </c>
      <c r="J149" s="209">
        <v>0</v>
      </c>
      <c r="K149" s="211">
        <v>0</v>
      </c>
      <c r="L149" s="221" t="e">
        <f t="shared" si="72"/>
        <v>#REF!</v>
      </c>
      <c r="M149" s="219" t="e">
        <f>'[4]12. Prostredie pre život'!#REF!</f>
        <v>#REF!</v>
      </c>
      <c r="N149" s="219" t="e">
        <f>'[4]12. Prostredie pre život'!#REF!</f>
        <v>#REF!</v>
      </c>
      <c r="O149" s="220" t="e">
        <f>'[4]12. Prostredie pre život'!#REF!</f>
        <v>#REF!</v>
      </c>
      <c r="P149" s="261">
        <v>12844.74</v>
      </c>
      <c r="Q149" s="262">
        <v>12844.74</v>
      </c>
      <c r="R149" s="262">
        <v>0</v>
      </c>
      <c r="S149" s="263">
        <v>0</v>
      </c>
      <c r="T149" s="221">
        <f t="shared" si="73"/>
        <v>646.29999999999995</v>
      </c>
      <c r="U149" s="219">
        <f>'[4]12. Prostredie pre život'!$H$71</f>
        <v>646.29999999999995</v>
      </c>
      <c r="V149" s="219">
        <f>'[4]12. Prostredie pre život'!$I$71</f>
        <v>0</v>
      </c>
      <c r="W149" s="220">
        <f>'[4]12. Prostredie pre život'!$J$71</f>
        <v>0</v>
      </c>
    </row>
    <row r="150" spans="1:23" ht="16.5" thickBot="1" x14ac:dyDescent="0.3">
      <c r="A150" s="108"/>
      <c r="B150" s="251" t="s">
        <v>338</v>
      </c>
      <c r="C150" s="223" t="s">
        <v>339</v>
      </c>
      <c r="D150" s="216" t="e">
        <f t="shared" si="70"/>
        <v>#REF!</v>
      </c>
      <c r="E150" s="217">
        <v>4000</v>
      </c>
      <c r="F150" s="217" t="e">
        <f>'[4]12. Prostredie pre život'!#REF!</f>
        <v>#REF!</v>
      </c>
      <c r="G150" s="218" t="e">
        <f>'[4]12. Prostredie pre život'!#REF!</f>
        <v>#REF!</v>
      </c>
      <c r="H150" s="224">
        <f t="shared" si="71"/>
        <v>0</v>
      </c>
      <c r="I150" s="219">
        <v>0</v>
      </c>
      <c r="J150" s="219">
        <v>0</v>
      </c>
      <c r="K150" s="220">
        <v>0</v>
      </c>
      <c r="L150" s="225" t="e">
        <f t="shared" si="72"/>
        <v>#REF!</v>
      </c>
      <c r="M150" s="217" t="e">
        <f>'[4]12. Prostredie pre život'!#REF!</f>
        <v>#REF!</v>
      </c>
      <c r="N150" s="217" t="e">
        <f>'[4]12. Prostredie pre život'!#REF!</f>
        <v>#REF!</v>
      </c>
      <c r="O150" s="226" t="e">
        <f>'[4]12. Prostredie pre život'!#REF!</f>
        <v>#REF!</v>
      </c>
      <c r="P150" s="266">
        <v>0</v>
      </c>
      <c r="Q150" s="267">
        <v>0</v>
      </c>
      <c r="R150" s="267">
        <v>0</v>
      </c>
      <c r="S150" s="268">
        <v>0</v>
      </c>
      <c r="T150" s="225">
        <f t="shared" si="73"/>
        <v>0</v>
      </c>
      <c r="U150" s="217">
        <f>'[4]12. Prostredie pre život'!$H$100</f>
        <v>0</v>
      </c>
      <c r="V150" s="217">
        <f>'[4]12. Prostredie pre život'!$I$100</f>
        <v>0</v>
      </c>
      <c r="W150" s="226">
        <f>'[4]12. Prostredie pre život'!$J$100</f>
        <v>0</v>
      </c>
    </row>
    <row r="151" spans="1:23" s="82" customFormat="1" ht="14.25" x14ac:dyDescent="0.2">
      <c r="A151" s="116"/>
      <c r="B151" s="196" t="s">
        <v>340</v>
      </c>
      <c r="C151" s="197" t="s">
        <v>341</v>
      </c>
      <c r="D151" s="185" t="e">
        <f t="shared" ref="D151:W151" si="74">D152+D156+D161+D165+D169+D170+D171+D173</f>
        <v>#REF!</v>
      </c>
      <c r="E151" s="186">
        <f t="shared" si="74"/>
        <v>478345</v>
      </c>
      <c r="F151" s="186" t="e">
        <f t="shared" si="74"/>
        <v>#REF!</v>
      </c>
      <c r="G151" s="187" t="e">
        <f t="shared" si="74"/>
        <v>#REF!</v>
      </c>
      <c r="H151" s="185" t="e">
        <f t="shared" si="74"/>
        <v>#REF!</v>
      </c>
      <c r="I151" s="186" t="e">
        <f t="shared" si="74"/>
        <v>#REF!</v>
      </c>
      <c r="J151" s="186">
        <f t="shared" si="74"/>
        <v>0</v>
      </c>
      <c r="K151" s="188">
        <f t="shared" si="74"/>
        <v>0</v>
      </c>
      <c r="L151" s="189" t="e">
        <f t="shared" si="74"/>
        <v>#REF!</v>
      </c>
      <c r="M151" s="186" t="e">
        <f t="shared" si="74"/>
        <v>#REF!</v>
      </c>
      <c r="N151" s="186" t="e">
        <f t="shared" si="74"/>
        <v>#REF!</v>
      </c>
      <c r="O151" s="188" t="e">
        <f t="shared" si="74"/>
        <v>#REF!</v>
      </c>
      <c r="P151" s="264">
        <v>568946.19999999995</v>
      </c>
      <c r="Q151" s="265">
        <v>554686.36</v>
      </c>
      <c r="R151" s="265">
        <v>14259.84</v>
      </c>
      <c r="S151" s="269">
        <v>0</v>
      </c>
      <c r="T151" s="189">
        <f t="shared" si="74"/>
        <v>1404027.89</v>
      </c>
      <c r="U151" s="186">
        <f t="shared" si="74"/>
        <v>8207.16</v>
      </c>
      <c r="V151" s="186">
        <f t="shared" si="74"/>
        <v>1395820.73</v>
      </c>
      <c r="W151" s="188">
        <f t="shared" si="74"/>
        <v>0</v>
      </c>
    </row>
    <row r="152" spans="1:23" ht="15.75" x14ac:dyDescent="0.25">
      <c r="A152" s="108"/>
      <c r="B152" s="231" t="s">
        <v>342</v>
      </c>
      <c r="C152" s="222" t="s">
        <v>343</v>
      </c>
      <c r="D152" s="208" t="e">
        <f t="shared" ref="D152:W152" si="75">SUM(D153:D155)</f>
        <v>#REF!</v>
      </c>
      <c r="E152" s="209">
        <f t="shared" si="75"/>
        <v>16490</v>
      </c>
      <c r="F152" s="209" t="e">
        <f t="shared" si="75"/>
        <v>#REF!</v>
      </c>
      <c r="G152" s="210" t="e">
        <f t="shared" si="75"/>
        <v>#REF!</v>
      </c>
      <c r="H152" s="208">
        <f t="shared" si="75"/>
        <v>21830</v>
      </c>
      <c r="I152" s="209">
        <f t="shared" si="75"/>
        <v>21830</v>
      </c>
      <c r="J152" s="209">
        <f t="shared" si="75"/>
        <v>0</v>
      </c>
      <c r="K152" s="211">
        <f t="shared" si="75"/>
        <v>0</v>
      </c>
      <c r="L152" s="212" t="e">
        <f t="shared" si="75"/>
        <v>#REF!</v>
      </c>
      <c r="M152" s="209" t="e">
        <f t="shared" si="75"/>
        <v>#REF!</v>
      </c>
      <c r="N152" s="209" t="e">
        <f t="shared" si="75"/>
        <v>#REF!</v>
      </c>
      <c r="O152" s="211" t="e">
        <f t="shared" si="75"/>
        <v>#REF!</v>
      </c>
      <c r="P152" s="256">
        <v>34492.82</v>
      </c>
      <c r="Q152" s="257">
        <v>34492.82</v>
      </c>
      <c r="R152" s="257">
        <v>0</v>
      </c>
      <c r="S152" s="258">
        <v>0</v>
      </c>
      <c r="T152" s="212">
        <f t="shared" si="75"/>
        <v>0</v>
      </c>
      <c r="U152" s="209">
        <f t="shared" si="75"/>
        <v>0</v>
      </c>
      <c r="V152" s="209">
        <f t="shared" si="75"/>
        <v>0</v>
      </c>
      <c r="W152" s="211">
        <f t="shared" si="75"/>
        <v>0</v>
      </c>
    </row>
    <row r="153" spans="1:23" ht="15.75" x14ac:dyDescent="0.25">
      <c r="A153" s="108"/>
      <c r="B153" s="91">
        <v>1</v>
      </c>
      <c r="C153" s="107" t="s">
        <v>344</v>
      </c>
      <c r="D153" s="93" t="e">
        <f>SUM(E153:G153)</f>
        <v>#REF!</v>
      </c>
      <c r="E153" s="94">
        <v>14860</v>
      </c>
      <c r="F153" s="94" t="e">
        <f>'[4]13. Sociálna starostlivosť'!#REF!</f>
        <v>#REF!</v>
      </c>
      <c r="G153" s="95" t="e">
        <f>'[4]13. Sociálna starostlivosť'!#REF!</f>
        <v>#REF!</v>
      </c>
      <c r="H153" s="93">
        <f>SUM(I153:K153)</f>
        <v>12090</v>
      </c>
      <c r="I153" s="94">
        <v>12090</v>
      </c>
      <c r="J153" s="94">
        <v>0</v>
      </c>
      <c r="K153" s="96">
        <v>0</v>
      </c>
      <c r="L153" s="97" t="e">
        <f>SUM(M153:O153)</f>
        <v>#REF!</v>
      </c>
      <c r="M153" s="94">
        <v>15210</v>
      </c>
      <c r="N153" s="94" t="e">
        <f>'[4]13. Sociálna starostlivosť'!#REF!</f>
        <v>#REF!</v>
      </c>
      <c r="O153" s="96" t="e">
        <f>'[4]13. Sociálna starostlivosť'!#REF!</f>
        <v>#REF!</v>
      </c>
      <c r="P153" s="256">
        <v>15210</v>
      </c>
      <c r="Q153" s="259">
        <v>15210</v>
      </c>
      <c r="R153" s="259">
        <v>0</v>
      </c>
      <c r="S153" s="260">
        <v>0</v>
      </c>
      <c r="T153" s="97">
        <f>SUM(U153:W153)</f>
        <v>0</v>
      </c>
      <c r="U153" s="94">
        <f>'[4]13. Sociálna starostlivosť'!$H$5</f>
        <v>0</v>
      </c>
      <c r="V153" s="94">
        <f>'[4]13. Sociálna starostlivosť'!$I$5</f>
        <v>0</v>
      </c>
      <c r="W153" s="96">
        <f>'[4]13. Sociálna starostlivosť'!$J$5</f>
        <v>0</v>
      </c>
    </row>
    <row r="154" spans="1:23" ht="15.75" x14ac:dyDescent="0.25">
      <c r="A154" s="108"/>
      <c r="B154" s="91">
        <v>2</v>
      </c>
      <c r="C154" s="107" t="s">
        <v>345</v>
      </c>
      <c r="D154" s="93" t="e">
        <f>SUM(E154:G154)</f>
        <v>#REF!</v>
      </c>
      <c r="E154" s="94">
        <v>1630</v>
      </c>
      <c r="F154" s="94" t="e">
        <f>'[4]13. Sociálna starostlivosť'!#REF!</f>
        <v>#REF!</v>
      </c>
      <c r="G154" s="95" t="e">
        <f>'[4]13. Sociálna starostlivosť'!#REF!</f>
        <v>#REF!</v>
      </c>
      <c r="H154" s="93">
        <f>SUM(I154:K154)</f>
        <v>9740</v>
      </c>
      <c r="I154" s="94">
        <v>9740</v>
      </c>
      <c r="J154" s="94">
        <v>0</v>
      </c>
      <c r="K154" s="96">
        <v>0</v>
      </c>
      <c r="L154" s="97" t="e">
        <f>SUM(M154:O154)</f>
        <v>#REF!</v>
      </c>
      <c r="M154" s="94">
        <v>4010</v>
      </c>
      <c r="N154" s="94" t="e">
        <f>'[4]13. Sociálna starostlivosť'!#REF!</f>
        <v>#REF!</v>
      </c>
      <c r="O154" s="96" t="e">
        <f>'[4]13. Sociálna starostlivosť'!#REF!</f>
        <v>#REF!</v>
      </c>
      <c r="P154" s="256">
        <v>18000</v>
      </c>
      <c r="Q154" s="259">
        <v>18000</v>
      </c>
      <c r="R154" s="259">
        <v>0</v>
      </c>
      <c r="S154" s="260">
        <v>0</v>
      </c>
      <c r="T154" s="97">
        <f>SUM(U154:W154)</f>
        <v>0</v>
      </c>
      <c r="U154" s="94">
        <f>'[4]13. Sociálna starostlivosť'!$H$7</f>
        <v>0</v>
      </c>
      <c r="V154" s="94">
        <f>'[4]13. Sociálna starostlivosť'!$I$7</f>
        <v>0</v>
      </c>
      <c r="W154" s="96">
        <f>'[4]13. Sociálna starostlivosť'!$J$7</f>
        <v>0</v>
      </c>
    </row>
    <row r="155" spans="1:23" ht="15.75" x14ac:dyDescent="0.25">
      <c r="A155" s="108"/>
      <c r="B155" s="91">
        <v>3</v>
      </c>
      <c r="C155" s="107" t="s">
        <v>346</v>
      </c>
      <c r="D155" s="93" t="e">
        <f>SUM(E155:G155)</f>
        <v>#REF!</v>
      </c>
      <c r="E155" s="94">
        <v>0</v>
      </c>
      <c r="F155" s="94" t="e">
        <f>'[4]13. Sociálna starostlivosť'!#REF!</f>
        <v>#REF!</v>
      </c>
      <c r="G155" s="95" t="e">
        <f>'[4]13. Sociálna starostlivosť'!#REF!</f>
        <v>#REF!</v>
      </c>
      <c r="H155" s="93">
        <f>SUM(I155:K155)</f>
        <v>0</v>
      </c>
      <c r="I155" s="94">
        <v>0</v>
      </c>
      <c r="J155" s="94">
        <v>0</v>
      </c>
      <c r="K155" s="96">
        <v>0</v>
      </c>
      <c r="L155" s="97" t="e">
        <f>SUM(M155:O155)</f>
        <v>#REF!</v>
      </c>
      <c r="M155" s="94" t="e">
        <f>'[4]13. Sociálna starostlivosť'!#REF!</f>
        <v>#REF!</v>
      </c>
      <c r="N155" s="94" t="e">
        <f>'[4]13. Sociálna starostlivosť'!#REF!</f>
        <v>#REF!</v>
      </c>
      <c r="O155" s="96" t="e">
        <f>'[4]13. Sociálna starostlivosť'!#REF!</f>
        <v>#REF!</v>
      </c>
      <c r="P155" s="256">
        <v>1282.82</v>
      </c>
      <c r="Q155" s="259">
        <v>1282.82</v>
      </c>
      <c r="R155" s="259">
        <v>0</v>
      </c>
      <c r="S155" s="260">
        <v>0</v>
      </c>
      <c r="T155" s="97">
        <f>SUM(U155:W155)</f>
        <v>0</v>
      </c>
      <c r="U155" s="94">
        <f>'[4]13. Sociálna starostlivosť'!$H$8</f>
        <v>0</v>
      </c>
      <c r="V155" s="94">
        <f>'[4]13. Sociálna starostlivosť'!$I$8</f>
        <v>0</v>
      </c>
      <c r="W155" s="96">
        <f>'[4]13. Sociálna starostlivosť'!$J$8</f>
        <v>0</v>
      </c>
    </row>
    <row r="156" spans="1:23" ht="15.75" x14ac:dyDescent="0.25">
      <c r="A156" s="116"/>
      <c r="B156" s="231" t="s">
        <v>347</v>
      </c>
      <c r="C156" s="222" t="s">
        <v>348</v>
      </c>
      <c r="D156" s="208" t="e">
        <f t="shared" ref="D156:W156" si="76">SUM(D157:D160)</f>
        <v>#REF!</v>
      </c>
      <c r="E156" s="209">
        <f t="shared" si="76"/>
        <v>174640</v>
      </c>
      <c r="F156" s="209" t="e">
        <f t="shared" si="76"/>
        <v>#REF!</v>
      </c>
      <c r="G156" s="210" t="e">
        <f t="shared" si="76"/>
        <v>#REF!</v>
      </c>
      <c r="H156" s="208">
        <f t="shared" si="76"/>
        <v>284247</v>
      </c>
      <c r="I156" s="209">
        <f t="shared" si="76"/>
        <v>284247</v>
      </c>
      <c r="J156" s="209">
        <f t="shared" si="76"/>
        <v>0</v>
      </c>
      <c r="K156" s="211">
        <f t="shared" si="76"/>
        <v>0</v>
      </c>
      <c r="L156" s="212" t="e">
        <f t="shared" si="76"/>
        <v>#REF!</v>
      </c>
      <c r="M156" s="209" t="e">
        <f t="shared" si="76"/>
        <v>#REF!</v>
      </c>
      <c r="N156" s="209" t="e">
        <f t="shared" si="76"/>
        <v>#REF!</v>
      </c>
      <c r="O156" s="211" t="e">
        <f t="shared" si="76"/>
        <v>#REF!</v>
      </c>
      <c r="P156" s="256">
        <v>326578.67</v>
      </c>
      <c r="Q156" s="257">
        <v>315061.67</v>
      </c>
      <c r="R156" s="257">
        <v>11517</v>
      </c>
      <c r="S156" s="258">
        <v>0</v>
      </c>
      <c r="T156" s="212">
        <f t="shared" si="76"/>
        <v>8207.16</v>
      </c>
      <c r="U156" s="209">
        <f t="shared" si="76"/>
        <v>8207.16</v>
      </c>
      <c r="V156" s="209">
        <f t="shared" si="76"/>
        <v>0</v>
      </c>
      <c r="W156" s="211">
        <f t="shared" si="76"/>
        <v>0</v>
      </c>
    </row>
    <row r="157" spans="1:23" ht="15.75" x14ac:dyDescent="0.25">
      <c r="A157" s="116"/>
      <c r="B157" s="91">
        <v>1</v>
      </c>
      <c r="C157" s="107" t="s">
        <v>349</v>
      </c>
      <c r="D157" s="93" t="e">
        <f>SUM(E157:G157)</f>
        <v>#REF!</v>
      </c>
      <c r="E157" s="94">
        <v>112320</v>
      </c>
      <c r="F157" s="94" t="e">
        <f>'[4]13. Sociálna starostlivosť'!#REF!</f>
        <v>#REF!</v>
      </c>
      <c r="G157" s="95" t="e">
        <f>'[4]13. Sociálna starostlivosť'!#REF!</f>
        <v>#REF!</v>
      </c>
      <c r="H157" s="93">
        <f>SUM(I157:K157)</f>
        <v>219207</v>
      </c>
      <c r="I157" s="94">
        <v>219207</v>
      </c>
      <c r="J157" s="94">
        <v>0</v>
      </c>
      <c r="K157" s="96">
        <v>0</v>
      </c>
      <c r="L157" s="97" t="e">
        <f>SUM(M157:O157)</f>
        <v>#REF!</v>
      </c>
      <c r="M157" s="94">
        <v>226400</v>
      </c>
      <c r="N157" s="94" t="e">
        <f>'[4]13. Sociálna starostlivosť'!#REF!</f>
        <v>#REF!</v>
      </c>
      <c r="O157" s="96" t="e">
        <f>'[4]13. Sociálna starostlivosť'!#REF!</f>
        <v>#REF!</v>
      </c>
      <c r="P157" s="256">
        <v>237717</v>
      </c>
      <c r="Q157" s="259">
        <v>226200</v>
      </c>
      <c r="R157" s="259">
        <v>11517</v>
      </c>
      <c r="S157" s="260">
        <v>0</v>
      </c>
      <c r="T157" s="97">
        <f>SUM(U157:W157)</f>
        <v>0</v>
      </c>
      <c r="U157" s="94">
        <f>'[4]13. Sociálna starostlivosť'!$H$11</f>
        <v>0</v>
      </c>
      <c r="V157" s="94">
        <f>'[4]13. Sociálna starostlivosť'!$I$11</f>
        <v>0</v>
      </c>
      <c r="W157" s="96">
        <f>'[4]13. Sociálna starostlivosť'!$J$11</f>
        <v>0</v>
      </c>
    </row>
    <row r="158" spans="1:23" ht="15.75" x14ac:dyDescent="0.25">
      <c r="A158" s="116"/>
      <c r="B158" s="91">
        <v>2</v>
      </c>
      <c r="C158" s="107" t="s">
        <v>350</v>
      </c>
      <c r="D158" s="93" t="e">
        <f>SUM(E158:G158)</f>
        <v>#REF!</v>
      </c>
      <c r="E158" s="94">
        <v>49250</v>
      </c>
      <c r="F158" s="94" t="e">
        <f>'[4]13. Sociálna starostlivosť'!#REF!</f>
        <v>#REF!</v>
      </c>
      <c r="G158" s="95" t="e">
        <f>'[4]13. Sociálna starostlivosť'!#REF!</f>
        <v>#REF!</v>
      </c>
      <c r="H158" s="93">
        <f>SUM(I158:K158)</f>
        <v>54130</v>
      </c>
      <c r="I158" s="94">
        <v>54130</v>
      </c>
      <c r="J158" s="94">
        <v>0</v>
      </c>
      <c r="K158" s="96">
        <v>0</v>
      </c>
      <c r="L158" s="97" t="e">
        <f>SUM(M158:O158)</f>
        <v>#REF!</v>
      </c>
      <c r="M158" s="94">
        <v>52150</v>
      </c>
      <c r="N158" s="94" t="e">
        <f>'[4]13. Sociálna starostlivosť'!#REF!</f>
        <v>#REF!</v>
      </c>
      <c r="O158" s="96" t="e">
        <f>'[4]13. Sociálna starostlivosť'!#REF!</f>
        <v>#REF!</v>
      </c>
      <c r="P158" s="256">
        <v>52150</v>
      </c>
      <c r="Q158" s="259">
        <v>52150</v>
      </c>
      <c r="R158" s="259">
        <v>0</v>
      </c>
      <c r="S158" s="260">
        <v>0</v>
      </c>
      <c r="T158" s="97">
        <f>SUM(U158:W158)</f>
        <v>0</v>
      </c>
      <c r="U158" s="94">
        <f>'[4]13. Sociálna starostlivosť'!$H$17</f>
        <v>0</v>
      </c>
      <c r="V158" s="94">
        <f>'[4]13. Sociálna starostlivosť'!$I$17</f>
        <v>0</v>
      </c>
      <c r="W158" s="96">
        <f>'[4]13. Sociálna starostlivosť'!$J$17</f>
        <v>0</v>
      </c>
    </row>
    <row r="159" spans="1:23" ht="15.75" x14ac:dyDescent="0.25">
      <c r="A159" s="116"/>
      <c r="B159" s="91">
        <v>3</v>
      </c>
      <c r="C159" s="107" t="s">
        <v>351</v>
      </c>
      <c r="D159" s="93" t="e">
        <f>SUM(E159:G159)</f>
        <v>#REF!</v>
      </c>
      <c r="E159" s="94">
        <v>0</v>
      </c>
      <c r="F159" s="94" t="e">
        <f>'[4]13. Sociálna starostlivosť'!#REF!</f>
        <v>#REF!</v>
      </c>
      <c r="G159" s="95" t="e">
        <f>'[4]13. Sociálna starostlivosť'!#REF!</f>
        <v>#REF!</v>
      </c>
      <c r="H159" s="93">
        <f>SUM(I159:K159)</f>
        <v>6950</v>
      </c>
      <c r="I159" s="94">
        <v>6950</v>
      </c>
      <c r="J159" s="94">
        <v>0</v>
      </c>
      <c r="K159" s="96">
        <v>0</v>
      </c>
      <c r="L159" s="97" t="e">
        <f>SUM(M159:O159)</f>
        <v>#REF!</v>
      </c>
      <c r="M159" s="94" t="e">
        <f>'[4]13. Sociálna starostlivosť'!#REF!</f>
        <v>#REF!</v>
      </c>
      <c r="N159" s="94" t="e">
        <f>'[4]13. Sociálna starostlivosť'!#REF!</f>
        <v>#REF!</v>
      </c>
      <c r="O159" s="96" t="e">
        <f>'[4]13. Sociálna starostlivosť'!#REF!</f>
        <v>#REF!</v>
      </c>
      <c r="P159" s="256">
        <v>10011.67</v>
      </c>
      <c r="Q159" s="259">
        <v>10011.67</v>
      </c>
      <c r="R159" s="259">
        <v>0</v>
      </c>
      <c r="S159" s="260">
        <v>0</v>
      </c>
      <c r="T159" s="97">
        <f>SUM(U159:W159)</f>
        <v>0</v>
      </c>
      <c r="U159" s="94">
        <f>'[4]13. Sociálna starostlivosť'!$H$18</f>
        <v>0</v>
      </c>
      <c r="V159" s="94">
        <f>'[4]13. Sociálna starostlivosť'!$I$18</f>
        <v>0</v>
      </c>
      <c r="W159" s="96">
        <f>'[4]13. Sociálna starostlivosť'!$J$18</f>
        <v>0</v>
      </c>
    </row>
    <row r="160" spans="1:23" ht="15.75" x14ac:dyDescent="0.25">
      <c r="A160" s="116"/>
      <c r="B160" s="91">
        <v>4</v>
      </c>
      <c r="C160" s="107" t="s">
        <v>352</v>
      </c>
      <c r="D160" s="93" t="e">
        <f>SUM(E160:G160)</f>
        <v>#REF!</v>
      </c>
      <c r="E160" s="94">
        <v>13070</v>
      </c>
      <c r="F160" s="94" t="e">
        <f>'[4]13. Sociálna starostlivosť'!#REF!</f>
        <v>#REF!</v>
      </c>
      <c r="G160" s="95" t="e">
        <f>'[4]13. Sociálna starostlivosť'!#REF!</f>
        <v>#REF!</v>
      </c>
      <c r="H160" s="93">
        <f>SUM(I160:K160)</f>
        <v>3960</v>
      </c>
      <c r="I160" s="94">
        <v>3960</v>
      </c>
      <c r="J160" s="94">
        <v>0</v>
      </c>
      <c r="K160" s="96">
        <v>0</v>
      </c>
      <c r="L160" s="97" t="e">
        <f>SUM(M160:O160)</f>
        <v>#REF!</v>
      </c>
      <c r="M160" s="94">
        <v>26700</v>
      </c>
      <c r="N160" s="94" t="e">
        <f>'[4]13. Sociálna starostlivosť'!#REF!</f>
        <v>#REF!</v>
      </c>
      <c r="O160" s="96" t="e">
        <f>'[4]13. Sociálna starostlivosť'!#REF!</f>
        <v>#REF!</v>
      </c>
      <c r="P160" s="256">
        <v>26700</v>
      </c>
      <c r="Q160" s="259">
        <v>26700</v>
      </c>
      <c r="R160" s="259">
        <v>0</v>
      </c>
      <c r="S160" s="260">
        <v>0</v>
      </c>
      <c r="T160" s="97">
        <f>SUM(U160:W160)</f>
        <v>8207.16</v>
      </c>
      <c r="U160" s="94">
        <f>'[4]13. Sociálna starostlivosť'!$H$20</f>
        <v>8207.16</v>
      </c>
      <c r="V160" s="94">
        <f>'[4]13. Sociálna starostlivosť'!$I$20</f>
        <v>0</v>
      </c>
      <c r="W160" s="96">
        <f>'[4]13. Sociálna starostlivosť'!$J$20</f>
        <v>0</v>
      </c>
    </row>
    <row r="161" spans="1:23" ht="15.75" x14ac:dyDescent="0.25">
      <c r="A161" s="99"/>
      <c r="B161" s="231" t="s">
        <v>353</v>
      </c>
      <c r="C161" s="222" t="s">
        <v>354</v>
      </c>
      <c r="D161" s="208" t="e">
        <f t="shared" ref="D161:W161" si="77">SUM(D162:D164)</f>
        <v>#REF!</v>
      </c>
      <c r="E161" s="209">
        <f t="shared" si="77"/>
        <v>198930</v>
      </c>
      <c r="F161" s="209" t="e">
        <f t="shared" si="77"/>
        <v>#REF!</v>
      </c>
      <c r="G161" s="210" t="e">
        <f t="shared" si="77"/>
        <v>#REF!</v>
      </c>
      <c r="H161" s="208">
        <f t="shared" si="77"/>
        <v>167500</v>
      </c>
      <c r="I161" s="209">
        <f t="shared" si="77"/>
        <v>167500</v>
      </c>
      <c r="J161" s="209">
        <f t="shared" si="77"/>
        <v>0</v>
      </c>
      <c r="K161" s="211">
        <f t="shared" si="77"/>
        <v>0</v>
      </c>
      <c r="L161" s="212" t="e">
        <f t="shared" si="77"/>
        <v>#REF!</v>
      </c>
      <c r="M161" s="209">
        <f t="shared" si="77"/>
        <v>158480</v>
      </c>
      <c r="N161" s="209" t="e">
        <f t="shared" si="77"/>
        <v>#REF!</v>
      </c>
      <c r="O161" s="211" t="e">
        <f t="shared" si="77"/>
        <v>#REF!</v>
      </c>
      <c r="P161" s="256">
        <v>161222.84</v>
      </c>
      <c r="Q161" s="257">
        <v>158480</v>
      </c>
      <c r="R161" s="257">
        <v>2742.84</v>
      </c>
      <c r="S161" s="258">
        <v>0</v>
      </c>
      <c r="T161" s="212">
        <f t="shared" si="77"/>
        <v>1389959.75</v>
      </c>
      <c r="U161" s="209">
        <f t="shared" si="77"/>
        <v>0</v>
      </c>
      <c r="V161" s="209">
        <f t="shared" si="77"/>
        <v>1389959.75</v>
      </c>
      <c r="W161" s="211">
        <f t="shared" si="77"/>
        <v>0</v>
      </c>
    </row>
    <row r="162" spans="1:23" ht="15.75" x14ac:dyDescent="0.25">
      <c r="A162" s="84"/>
      <c r="B162" s="91">
        <v>1</v>
      </c>
      <c r="C162" s="107" t="s">
        <v>355</v>
      </c>
      <c r="D162" s="93" t="e">
        <f>SUM(E162:G162)</f>
        <v>#REF!</v>
      </c>
      <c r="E162" s="94">
        <v>34940</v>
      </c>
      <c r="F162" s="94" t="e">
        <f>'[4]13. Sociálna starostlivosť'!#REF!</f>
        <v>#REF!</v>
      </c>
      <c r="G162" s="95" t="e">
        <f>'[4]13. Sociálna starostlivosť'!#REF!</f>
        <v>#REF!</v>
      </c>
      <c r="H162" s="93">
        <f>SUM(I162:K162)</f>
        <v>30970</v>
      </c>
      <c r="I162" s="94">
        <v>30970</v>
      </c>
      <c r="J162" s="94">
        <v>0</v>
      </c>
      <c r="K162" s="96">
        <v>0</v>
      </c>
      <c r="L162" s="97" t="e">
        <f>SUM(M162:O162)</f>
        <v>#REF!</v>
      </c>
      <c r="M162" s="94">
        <v>32570</v>
      </c>
      <c r="N162" s="94" t="e">
        <f>'[4]13. Sociálna starostlivosť'!#REF!</f>
        <v>#REF!</v>
      </c>
      <c r="O162" s="96" t="e">
        <f>'[4]13. Sociálna starostlivosť'!#REF!</f>
        <v>#REF!</v>
      </c>
      <c r="P162" s="256">
        <v>32570</v>
      </c>
      <c r="Q162" s="259">
        <v>32570</v>
      </c>
      <c r="R162" s="259">
        <v>0</v>
      </c>
      <c r="S162" s="260">
        <v>0</v>
      </c>
      <c r="T162" s="97">
        <f>SUM(U162:W162)</f>
        <v>0</v>
      </c>
      <c r="U162" s="94">
        <f>'[4]13. Sociálna starostlivosť'!$H$22</f>
        <v>0</v>
      </c>
      <c r="V162" s="94">
        <f>'[4]13. Sociálna starostlivosť'!$I$22</f>
        <v>0</v>
      </c>
      <c r="W162" s="96">
        <f>'[4]13. Sociálna starostlivosť'!$J$22</f>
        <v>0</v>
      </c>
    </row>
    <row r="163" spans="1:23" ht="15.75" x14ac:dyDescent="0.25">
      <c r="A163" s="84"/>
      <c r="B163" s="91">
        <v>2</v>
      </c>
      <c r="C163" s="107" t="s">
        <v>356</v>
      </c>
      <c r="D163" s="93" t="e">
        <f>SUM(E163:G163)</f>
        <v>#REF!</v>
      </c>
      <c r="E163" s="94">
        <v>64410</v>
      </c>
      <c r="F163" s="94" t="e">
        <f>'[4]13. Sociálna starostlivosť'!#REF!</f>
        <v>#REF!</v>
      </c>
      <c r="G163" s="95" t="e">
        <f>'[4]13. Sociálna starostlivosť'!#REF!</f>
        <v>#REF!</v>
      </c>
      <c r="H163" s="93">
        <f>SUM(I163:K163)</f>
        <v>46280</v>
      </c>
      <c r="I163" s="94">
        <v>46280</v>
      </c>
      <c r="J163" s="94">
        <v>0</v>
      </c>
      <c r="K163" s="96">
        <v>0</v>
      </c>
      <c r="L163" s="97" t="e">
        <f>SUM(M163:O163)</f>
        <v>#REF!</v>
      </c>
      <c r="M163" s="94">
        <v>40310</v>
      </c>
      <c r="N163" s="94" t="e">
        <f>'[4]13. Sociálna starostlivosť'!#REF!</f>
        <v>#REF!</v>
      </c>
      <c r="O163" s="96" t="e">
        <f>'[4]13. Sociálna starostlivosť'!#REF!</f>
        <v>#REF!</v>
      </c>
      <c r="P163" s="256">
        <v>40310</v>
      </c>
      <c r="Q163" s="259">
        <v>40310</v>
      </c>
      <c r="R163" s="259">
        <v>0</v>
      </c>
      <c r="S163" s="260">
        <v>0</v>
      </c>
      <c r="T163" s="97">
        <f>SUM(U163:W163)</f>
        <v>1389959.75</v>
      </c>
      <c r="U163" s="94">
        <f>'[4]13. Sociálna starostlivosť'!$H$24</f>
        <v>0</v>
      </c>
      <c r="V163" s="94">
        <f>'[4]13. Sociálna starostlivosť'!$I$24</f>
        <v>1389959.75</v>
      </c>
      <c r="W163" s="96">
        <f>'[4]13. Sociálna starostlivosť'!$J$24</f>
        <v>0</v>
      </c>
    </row>
    <row r="164" spans="1:23" ht="15.75" x14ac:dyDescent="0.25">
      <c r="A164" s="116"/>
      <c r="B164" s="91">
        <v>3</v>
      </c>
      <c r="C164" s="107" t="s">
        <v>357</v>
      </c>
      <c r="D164" s="93" t="e">
        <f>SUM(E164:G164)</f>
        <v>#REF!</v>
      </c>
      <c r="E164" s="94">
        <v>99580</v>
      </c>
      <c r="F164" s="94">
        <v>0</v>
      </c>
      <c r="G164" s="95" t="e">
        <f>'[4]13. Sociálna starostlivosť'!#REF!</f>
        <v>#REF!</v>
      </c>
      <c r="H164" s="93">
        <f>SUM(I164:K164)</f>
        <v>90250</v>
      </c>
      <c r="I164" s="94">
        <v>90250</v>
      </c>
      <c r="J164" s="94">
        <v>0</v>
      </c>
      <c r="K164" s="96">
        <v>0</v>
      </c>
      <c r="L164" s="97" t="e">
        <f>SUM(M164:O164)</f>
        <v>#REF!</v>
      </c>
      <c r="M164" s="94">
        <v>85600</v>
      </c>
      <c r="N164" s="94">
        <v>1157243</v>
      </c>
      <c r="O164" s="96" t="e">
        <f>'[4]13. Sociálna starostlivosť'!#REF!</f>
        <v>#REF!</v>
      </c>
      <c r="P164" s="256">
        <v>88342.84</v>
      </c>
      <c r="Q164" s="259">
        <v>85600</v>
      </c>
      <c r="R164" s="259">
        <v>2742.84</v>
      </c>
      <c r="S164" s="260">
        <v>0</v>
      </c>
      <c r="T164" s="97">
        <f>SUM(U164:W164)</f>
        <v>0</v>
      </c>
      <c r="U164" s="94">
        <f>'[4]13. Sociálna starostlivosť'!$H$25</f>
        <v>0</v>
      </c>
      <c r="V164" s="94">
        <f>'[4]13. Sociálna starostlivosť'!$I$25</f>
        <v>0</v>
      </c>
      <c r="W164" s="96">
        <f>'[4]13. Sociálna starostlivosť'!$J$25</f>
        <v>0</v>
      </c>
    </row>
    <row r="165" spans="1:23" ht="15.75" x14ac:dyDescent="0.25">
      <c r="A165" s="84"/>
      <c r="B165" s="231" t="s">
        <v>358</v>
      </c>
      <c r="C165" s="222" t="s">
        <v>359</v>
      </c>
      <c r="D165" s="208" t="e">
        <f t="shared" ref="D165:W165" si="78">SUM(D166:D168)</f>
        <v>#REF!</v>
      </c>
      <c r="E165" s="209">
        <f t="shared" si="78"/>
        <v>34760</v>
      </c>
      <c r="F165" s="209" t="e">
        <f t="shared" si="78"/>
        <v>#REF!</v>
      </c>
      <c r="G165" s="210" t="e">
        <f t="shared" si="78"/>
        <v>#REF!</v>
      </c>
      <c r="H165" s="208">
        <f t="shared" si="78"/>
        <v>28926</v>
      </c>
      <c r="I165" s="209">
        <f t="shared" si="78"/>
        <v>28926</v>
      </c>
      <c r="J165" s="209">
        <f t="shared" si="78"/>
        <v>0</v>
      </c>
      <c r="K165" s="211">
        <f t="shared" si="78"/>
        <v>0</v>
      </c>
      <c r="L165" s="212" t="e">
        <f t="shared" si="78"/>
        <v>#REF!</v>
      </c>
      <c r="M165" s="209" t="e">
        <f t="shared" si="78"/>
        <v>#REF!</v>
      </c>
      <c r="N165" s="209" t="e">
        <f t="shared" si="78"/>
        <v>#REF!</v>
      </c>
      <c r="O165" s="211" t="e">
        <f t="shared" si="78"/>
        <v>#REF!</v>
      </c>
      <c r="P165" s="256">
        <v>25010</v>
      </c>
      <c r="Q165" s="257">
        <v>25010</v>
      </c>
      <c r="R165" s="257">
        <v>0</v>
      </c>
      <c r="S165" s="258">
        <v>0</v>
      </c>
      <c r="T165" s="212">
        <f t="shared" si="78"/>
        <v>5860.98</v>
      </c>
      <c r="U165" s="209">
        <f t="shared" si="78"/>
        <v>0</v>
      </c>
      <c r="V165" s="209">
        <f t="shared" si="78"/>
        <v>5860.98</v>
      </c>
      <c r="W165" s="211">
        <f t="shared" si="78"/>
        <v>0</v>
      </c>
    </row>
    <row r="166" spans="1:23" ht="15.75" x14ac:dyDescent="0.25">
      <c r="A166" s="84"/>
      <c r="B166" s="91">
        <v>1</v>
      </c>
      <c r="C166" s="107" t="s">
        <v>360</v>
      </c>
      <c r="D166" s="93" t="e">
        <f>SUM(E166:G166)</f>
        <v>#REF!</v>
      </c>
      <c r="E166" s="94">
        <v>17230</v>
      </c>
      <c r="F166" s="94">
        <v>881</v>
      </c>
      <c r="G166" s="95" t="e">
        <f>'[4]13. Sociálna starostlivosť'!#REF!</f>
        <v>#REF!</v>
      </c>
      <c r="H166" s="93">
        <f>SUM(I166:K166)</f>
        <v>7190</v>
      </c>
      <c r="I166" s="94">
        <v>7190</v>
      </c>
      <c r="J166" s="94">
        <v>0</v>
      </c>
      <c r="K166" s="96">
        <v>0</v>
      </c>
      <c r="L166" s="97" t="e">
        <f>SUM(M166:O166)</f>
        <v>#REF!</v>
      </c>
      <c r="M166" s="94">
        <v>18020</v>
      </c>
      <c r="N166" s="94" t="e">
        <f>'[4]13. Sociálna starostlivosť'!#REF!</f>
        <v>#REF!</v>
      </c>
      <c r="O166" s="96" t="e">
        <f>'[4]13. Sociálna starostlivosť'!#REF!</f>
        <v>#REF!</v>
      </c>
      <c r="P166" s="256">
        <v>18020</v>
      </c>
      <c r="Q166" s="259">
        <v>18020</v>
      </c>
      <c r="R166" s="259">
        <v>0</v>
      </c>
      <c r="S166" s="260">
        <v>0</v>
      </c>
      <c r="T166" s="97">
        <f>SUM(U166:W166)</f>
        <v>5860.98</v>
      </c>
      <c r="U166" s="94">
        <f>'[4]13. Sociálna starostlivosť'!$H$39</f>
        <v>0</v>
      </c>
      <c r="V166" s="94">
        <f>'[4]13. Sociálna starostlivosť'!$I$39</f>
        <v>5860.98</v>
      </c>
      <c r="W166" s="96">
        <f>'[4]13. Sociálna starostlivosť'!$J$39</f>
        <v>0</v>
      </c>
    </row>
    <row r="167" spans="1:23" ht="15.75" x14ac:dyDescent="0.25">
      <c r="A167" s="84"/>
      <c r="B167" s="91">
        <v>2</v>
      </c>
      <c r="C167" s="107" t="s">
        <v>361</v>
      </c>
      <c r="D167" s="93" t="e">
        <f>SUM(E167:G167)</f>
        <v>#REF!</v>
      </c>
      <c r="E167" s="94">
        <v>540</v>
      </c>
      <c r="F167" s="94" t="e">
        <f>'[4]13. Sociálna starostlivosť'!#REF!</f>
        <v>#REF!</v>
      </c>
      <c r="G167" s="95" t="e">
        <f>'[4]13. Sociálna starostlivosť'!#REF!</f>
        <v>#REF!</v>
      </c>
      <c r="H167" s="93">
        <f>SUM(I167:K167)</f>
        <v>1826</v>
      </c>
      <c r="I167" s="94">
        <v>1826</v>
      </c>
      <c r="J167" s="94">
        <v>0</v>
      </c>
      <c r="K167" s="96">
        <v>0</v>
      </c>
      <c r="L167" s="97" t="e">
        <f>SUM(M167:O167)</f>
        <v>#REF!</v>
      </c>
      <c r="M167" s="94" t="e">
        <f>'[4]13. Sociálna starostlivosť'!#REF!</f>
        <v>#REF!</v>
      </c>
      <c r="N167" s="94" t="e">
        <f>'[4]13. Sociálna starostlivosť'!#REF!</f>
        <v>#REF!</v>
      </c>
      <c r="O167" s="96" t="e">
        <f>'[4]13. Sociálna starostlivosť'!#REF!</f>
        <v>#REF!</v>
      </c>
      <c r="P167" s="256">
        <v>0</v>
      </c>
      <c r="Q167" s="259">
        <v>0</v>
      </c>
      <c r="R167" s="259">
        <v>0</v>
      </c>
      <c r="S167" s="260">
        <v>0</v>
      </c>
      <c r="T167" s="97">
        <f>SUM(U167:W167)</f>
        <v>0</v>
      </c>
      <c r="U167" s="94">
        <f>'[4]13. Sociálna starostlivosť'!$H$42</f>
        <v>0</v>
      </c>
      <c r="V167" s="94">
        <f>'[4]13. Sociálna starostlivosť'!$I$42</f>
        <v>0</v>
      </c>
      <c r="W167" s="96">
        <f>'[4]13. Sociálna starostlivosť'!$J$42</f>
        <v>0</v>
      </c>
    </row>
    <row r="168" spans="1:23" ht="15.75" x14ac:dyDescent="0.25">
      <c r="A168" s="84"/>
      <c r="B168" s="91">
        <v>3</v>
      </c>
      <c r="C168" s="107" t="s">
        <v>362</v>
      </c>
      <c r="D168" s="93" t="e">
        <f>SUM(E168:G168)</f>
        <v>#REF!</v>
      </c>
      <c r="E168" s="94">
        <v>16990</v>
      </c>
      <c r="F168" s="94" t="e">
        <f>'[4]13. Sociálna starostlivosť'!#REF!</f>
        <v>#REF!</v>
      </c>
      <c r="G168" s="95" t="e">
        <f>'[4]13. Sociálna starostlivosť'!#REF!</f>
        <v>#REF!</v>
      </c>
      <c r="H168" s="93">
        <f>SUM(I168:K168)</f>
        <v>19910</v>
      </c>
      <c r="I168" s="94">
        <v>19910</v>
      </c>
      <c r="J168" s="94">
        <v>0</v>
      </c>
      <c r="K168" s="96">
        <v>0</v>
      </c>
      <c r="L168" s="97" t="e">
        <f>SUM(M168:O168)</f>
        <v>#REF!</v>
      </c>
      <c r="M168" s="94">
        <v>20980</v>
      </c>
      <c r="N168" s="94" t="e">
        <f>'[4]13. Sociálna starostlivosť'!#REF!</f>
        <v>#REF!</v>
      </c>
      <c r="O168" s="96" t="e">
        <f>'[4]13. Sociálna starostlivosť'!#REF!</f>
        <v>#REF!</v>
      </c>
      <c r="P168" s="256">
        <v>6990</v>
      </c>
      <c r="Q168" s="259">
        <v>6990</v>
      </c>
      <c r="R168" s="259">
        <v>0</v>
      </c>
      <c r="S168" s="260">
        <v>0</v>
      </c>
      <c r="T168" s="97">
        <f>SUM(U168:W168)</f>
        <v>0</v>
      </c>
      <c r="U168" s="94">
        <f>'[4]13. Sociálna starostlivosť'!$H$44</f>
        <v>0</v>
      </c>
      <c r="V168" s="94">
        <f>'[4]13. Sociálna starostlivosť'!$I$44</f>
        <v>0</v>
      </c>
      <c r="W168" s="96">
        <f>'[4]13. Sociálna starostlivosť'!$J$44</f>
        <v>0</v>
      </c>
    </row>
    <row r="169" spans="1:23" ht="15.75" x14ac:dyDescent="0.25">
      <c r="A169" s="84"/>
      <c r="B169" s="231" t="s">
        <v>363</v>
      </c>
      <c r="C169" s="222" t="s">
        <v>364</v>
      </c>
      <c r="D169" s="208" t="e">
        <f>SUM(E169:G169)</f>
        <v>#REF!</v>
      </c>
      <c r="E169" s="209">
        <v>5720</v>
      </c>
      <c r="F169" s="209" t="e">
        <f>'[4]13. Sociálna starostlivosť'!#REF!</f>
        <v>#REF!</v>
      </c>
      <c r="G169" s="210" t="e">
        <f>'[4]13. Sociálna starostlivosť'!#REF!</f>
        <v>#REF!</v>
      </c>
      <c r="H169" s="208">
        <f>SUM(I169:K169)</f>
        <v>6280</v>
      </c>
      <c r="I169" s="209">
        <v>6280</v>
      </c>
      <c r="J169" s="209">
        <v>0</v>
      </c>
      <c r="K169" s="211">
        <v>0</v>
      </c>
      <c r="L169" s="212" t="e">
        <f>SUM(M169:O169)</f>
        <v>#REF!</v>
      </c>
      <c r="M169" s="209">
        <v>6250</v>
      </c>
      <c r="N169" s="209" t="e">
        <f>'[4]13. Sociálna starostlivosť'!#REF!</f>
        <v>#REF!</v>
      </c>
      <c r="O169" s="211" t="e">
        <f>'[4]13. Sociálna starostlivosť'!#REF!</f>
        <v>#REF!</v>
      </c>
      <c r="P169" s="256">
        <v>6250</v>
      </c>
      <c r="Q169" s="257">
        <v>6250</v>
      </c>
      <c r="R169" s="257">
        <v>0</v>
      </c>
      <c r="S169" s="258">
        <v>0</v>
      </c>
      <c r="T169" s="212">
        <f>SUM(U169:W169)</f>
        <v>0</v>
      </c>
      <c r="U169" s="209">
        <f>'[4]13. Sociálna starostlivosť'!$H$45</f>
        <v>0</v>
      </c>
      <c r="V169" s="209">
        <f>'[4]13. Sociálna starostlivosť'!$I$45</f>
        <v>0</v>
      </c>
      <c r="W169" s="211">
        <f>'[4]13. Sociálna starostlivosť'!$J$45</f>
        <v>0</v>
      </c>
    </row>
    <row r="170" spans="1:23" ht="16.5" x14ac:dyDescent="0.3">
      <c r="A170" s="108"/>
      <c r="B170" s="231" t="s">
        <v>365</v>
      </c>
      <c r="C170" s="227" t="s">
        <v>366</v>
      </c>
      <c r="D170" s="208" t="e">
        <f>SUM(E170:G170)</f>
        <v>#REF!</v>
      </c>
      <c r="E170" s="209">
        <v>11274</v>
      </c>
      <c r="F170" s="209" t="e">
        <f>'[4]13. Sociálna starostlivosť'!#REF!</f>
        <v>#REF!</v>
      </c>
      <c r="G170" s="210" t="e">
        <f>'[4]13. Sociálna starostlivosť'!#REF!</f>
        <v>#REF!</v>
      </c>
      <c r="H170" s="208">
        <f>SUM(I170:K170)</f>
        <v>10658.49</v>
      </c>
      <c r="I170" s="209">
        <v>10658.49</v>
      </c>
      <c r="J170" s="209">
        <v>0</v>
      </c>
      <c r="K170" s="211">
        <v>0</v>
      </c>
      <c r="L170" s="212" t="e">
        <f>SUM(M170:O170)</f>
        <v>#REF!</v>
      </c>
      <c r="M170" s="209" t="e">
        <f>'[4]13. Sociálna starostlivosť'!#REF!</f>
        <v>#REF!</v>
      </c>
      <c r="N170" s="209" t="e">
        <f>'[4]13. Sociálna starostlivosť'!#REF!</f>
        <v>#REF!</v>
      </c>
      <c r="O170" s="211" t="e">
        <f>'[4]13. Sociálna starostlivosť'!#REF!</f>
        <v>#REF!</v>
      </c>
      <c r="P170" s="256">
        <v>10946.4</v>
      </c>
      <c r="Q170" s="257">
        <v>10946.4</v>
      </c>
      <c r="R170" s="257">
        <v>0</v>
      </c>
      <c r="S170" s="258">
        <v>0</v>
      </c>
      <c r="T170" s="212">
        <f>SUM(U170:W170)</f>
        <v>0</v>
      </c>
      <c r="U170" s="209">
        <f>'[4]13. Sociálna starostlivosť'!$H$46</f>
        <v>0</v>
      </c>
      <c r="V170" s="209">
        <f>'[4]13. Sociálna starostlivosť'!$I$46</f>
        <v>0</v>
      </c>
      <c r="W170" s="211">
        <f>'[4]13. Sociálna starostlivosť'!$J$46</f>
        <v>0</v>
      </c>
    </row>
    <row r="171" spans="1:23" ht="15.75" x14ac:dyDescent="0.25">
      <c r="A171" s="84"/>
      <c r="B171" s="231" t="s">
        <v>367</v>
      </c>
      <c r="C171" s="222" t="s">
        <v>368</v>
      </c>
      <c r="D171" s="208" t="e">
        <f>SUM(D172:D172)</f>
        <v>#REF!</v>
      </c>
      <c r="E171" s="209">
        <f>SUM(E172:E172)</f>
        <v>35699</v>
      </c>
      <c r="F171" s="209" t="e">
        <f>SUM(F172:F172)</f>
        <v>#REF!</v>
      </c>
      <c r="G171" s="210" t="e">
        <f t="shared" ref="G171:W171" si="79">SUM(G172)</f>
        <v>#REF!</v>
      </c>
      <c r="H171" s="208">
        <f t="shared" si="79"/>
        <v>11959.49</v>
      </c>
      <c r="I171" s="209">
        <f t="shared" si="79"/>
        <v>11959.49</v>
      </c>
      <c r="J171" s="209">
        <f t="shared" si="79"/>
        <v>0</v>
      </c>
      <c r="K171" s="211">
        <f t="shared" si="79"/>
        <v>0</v>
      </c>
      <c r="L171" s="212" t="e">
        <f t="shared" si="79"/>
        <v>#REF!</v>
      </c>
      <c r="M171" s="209" t="e">
        <f t="shared" si="79"/>
        <v>#REF!</v>
      </c>
      <c r="N171" s="209" t="e">
        <f t="shared" si="79"/>
        <v>#REF!</v>
      </c>
      <c r="O171" s="211" t="e">
        <f t="shared" si="79"/>
        <v>#REF!</v>
      </c>
      <c r="P171" s="256">
        <v>4445.47</v>
      </c>
      <c r="Q171" s="257">
        <v>4445.47</v>
      </c>
      <c r="R171" s="257">
        <v>0</v>
      </c>
      <c r="S171" s="258">
        <v>0</v>
      </c>
      <c r="T171" s="212">
        <f t="shared" si="79"/>
        <v>0</v>
      </c>
      <c r="U171" s="209">
        <f t="shared" si="79"/>
        <v>0</v>
      </c>
      <c r="V171" s="209">
        <f t="shared" si="79"/>
        <v>0</v>
      </c>
      <c r="W171" s="211">
        <f t="shared" si="79"/>
        <v>0</v>
      </c>
    </row>
    <row r="172" spans="1:23" ht="15.75" x14ac:dyDescent="0.25">
      <c r="A172" s="84"/>
      <c r="B172" s="91">
        <v>1</v>
      </c>
      <c r="C172" s="107" t="s">
        <v>369</v>
      </c>
      <c r="D172" s="93" t="e">
        <f>SUM(E172:G172)</f>
        <v>#REF!</v>
      </c>
      <c r="E172" s="94">
        <v>35699</v>
      </c>
      <c r="F172" s="94" t="e">
        <f>'[4]13. Sociálna starostlivosť'!#REF!</f>
        <v>#REF!</v>
      </c>
      <c r="G172" s="95" t="e">
        <f>'[4]13. Sociálna starostlivosť'!#REF!</f>
        <v>#REF!</v>
      </c>
      <c r="H172" s="93">
        <f>SUM(I172:K172)</f>
        <v>11959.49</v>
      </c>
      <c r="I172" s="94">
        <v>11959.49</v>
      </c>
      <c r="J172" s="94">
        <v>0</v>
      </c>
      <c r="K172" s="96">
        <v>0</v>
      </c>
      <c r="L172" s="97" t="e">
        <f>SUM(M172:O172)</f>
        <v>#REF!</v>
      </c>
      <c r="M172" s="94" t="e">
        <f>'[4]13. Sociálna starostlivosť'!#REF!</f>
        <v>#REF!</v>
      </c>
      <c r="N172" s="94" t="e">
        <f>'[4]13. Sociálna starostlivosť'!#REF!</f>
        <v>#REF!</v>
      </c>
      <c r="O172" s="96" t="e">
        <f>'[4]13. Sociálna starostlivosť'!#REF!</f>
        <v>#REF!</v>
      </c>
      <c r="P172" s="256">
        <v>4445.47</v>
      </c>
      <c r="Q172" s="259">
        <v>4445.47</v>
      </c>
      <c r="R172" s="259">
        <v>0</v>
      </c>
      <c r="S172" s="260">
        <v>0</v>
      </c>
      <c r="T172" s="97">
        <f>SUM(U172:W172)</f>
        <v>0</v>
      </c>
      <c r="U172" s="94">
        <f>'[4]13. Sociálna starostlivosť'!$H$55</f>
        <v>0</v>
      </c>
      <c r="V172" s="94">
        <f>'[4]13. Sociálna starostlivosť'!$I$55</f>
        <v>0</v>
      </c>
      <c r="W172" s="96">
        <f>'[4]13. Sociálna starostlivosť'!$J$55</f>
        <v>0</v>
      </c>
    </row>
    <row r="173" spans="1:23" ht="17.25" thickBot="1" x14ac:dyDescent="0.35">
      <c r="A173" s="108"/>
      <c r="B173" s="228" t="s">
        <v>370</v>
      </c>
      <c r="C173" s="229" t="s">
        <v>371</v>
      </c>
      <c r="D173" s="216" t="e">
        <f>SUM(E173:G173)</f>
        <v>#REF!</v>
      </c>
      <c r="E173" s="217">
        <v>832</v>
      </c>
      <c r="F173" s="217" t="e">
        <f>'[4]13. Sociálna starostlivosť'!#REF!</f>
        <v>#REF!</v>
      </c>
      <c r="G173" s="218" t="e">
        <f>'[4]13. Sociálna starostlivosť'!#REF!</f>
        <v>#REF!</v>
      </c>
      <c r="H173" s="216" t="e">
        <f>SUM(I173:K173)</f>
        <v>#REF!</v>
      </c>
      <c r="I173" s="217" t="e">
        <f>'[4]13. Sociálna starostlivosť'!#REF!</f>
        <v>#REF!</v>
      </c>
      <c r="J173" s="217">
        <v>0</v>
      </c>
      <c r="K173" s="226">
        <v>0</v>
      </c>
      <c r="L173" s="225" t="e">
        <f>SUM(M173:O173)</f>
        <v>#REF!</v>
      </c>
      <c r="M173" s="217" t="e">
        <f>'[4]13. Sociálna starostlivosť'!#REF!</f>
        <v>#REF!</v>
      </c>
      <c r="N173" s="217" t="e">
        <f>'[4]13. Sociálna starostlivosť'!#REF!</f>
        <v>#REF!</v>
      </c>
      <c r="O173" s="226" t="e">
        <f>'[4]13. Sociálna starostlivosť'!#REF!</f>
        <v>#REF!</v>
      </c>
      <c r="P173" s="266">
        <v>0</v>
      </c>
      <c r="Q173" s="267">
        <v>0</v>
      </c>
      <c r="R173" s="267">
        <v>0</v>
      </c>
      <c r="S173" s="268">
        <v>0</v>
      </c>
      <c r="T173" s="225">
        <f>SUM(U173:W173)</f>
        <v>0</v>
      </c>
      <c r="U173" s="217">
        <f>'[4]13. Sociálna starostlivosť'!$H$76</f>
        <v>0</v>
      </c>
      <c r="V173" s="217">
        <f>'[4]13. Sociálna starostlivosť'!$I$76</f>
        <v>0</v>
      </c>
      <c r="W173" s="226">
        <f>'[4]13. Sociálna starostlivosť'!$J$76</f>
        <v>0</v>
      </c>
    </row>
    <row r="174" spans="1:23" s="82" customFormat="1" ht="17.25" thickBot="1" x14ac:dyDescent="0.35">
      <c r="A174" s="116"/>
      <c r="B174" s="198" t="s">
        <v>372</v>
      </c>
      <c r="C174" s="199"/>
      <c r="D174" s="200" t="e">
        <f>SUM(E174:G174)</f>
        <v>#REF!</v>
      </c>
      <c r="E174" s="201">
        <v>303254</v>
      </c>
      <c r="F174" s="201" t="e">
        <f>'[4]14. Bývanie'!#REF!</f>
        <v>#REF!</v>
      </c>
      <c r="G174" s="202">
        <v>112360</v>
      </c>
      <c r="H174" s="203">
        <f>SUM(I174:K174)</f>
        <v>423841</v>
      </c>
      <c r="I174" s="204">
        <v>308731</v>
      </c>
      <c r="J174" s="204">
        <v>0</v>
      </c>
      <c r="K174" s="205">
        <v>115110</v>
      </c>
      <c r="L174" s="200" t="e">
        <f>SUM(M174:O174)</f>
        <v>#REF!</v>
      </c>
      <c r="M174" s="201" t="e">
        <f>'[4]14. Bývanie'!#REF!</f>
        <v>#REF!</v>
      </c>
      <c r="N174" s="201" t="e">
        <f>'[4]14. Bývanie'!#REF!</f>
        <v>#REF!</v>
      </c>
      <c r="O174" s="201" t="e">
        <f>'[4]14. Bývanie'!#REF!</f>
        <v>#REF!</v>
      </c>
      <c r="P174" s="285">
        <v>407863.46</v>
      </c>
      <c r="Q174" s="286">
        <v>289949.36</v>
      </c>
      <c r="R174" s="286">
        <v>0</v>
      </c>
      <c r="S174" s="286">
        <v>117914.1</v>
      </c>
      <c r="T174" s="200">
        <f>SUM(U174:W174)</f>
        <v>57889.93</v>
      </c>
      <c r="U174" s="201">
        <f>'[4]14. Bývanie'!$H$18</f>
        <v>57889.93</v>
      </c>
      <c r="V174" s="201">
        <f>'[4]14. Bývanie'!$I$18</f>
        <v>0</v>
      </c>
      <c r="W174" s="201">
        <f>'[4]14. Bývanie'!$J$18</f>
        <v>0</v>
      </c>
    </row>
    <row r="175" spans="1:23" s="82" customFormat="1" ht="14.25" x14ac:dyDescent="0.2">
      <c r="A175" s="116"/>
      <c r="B175" s="190" t="s">
        <v>373</v>
      </c>
      <c r="C175" s="195"/>
      <c r="D175" s="185" t="e">
        <f t="shared" ref="D175:W175" si="80">SUM(D176:D178)</f>
        <v>#REF!</v>
      </c>
      <c r="E175" s="186" t="e">
        <f t="shared" si="80"/>
        <v>#REF!</v>
      </c>
      <c r="F175" s="186" t="e">
        <f t="shared" si="80"/>
        <v>#REF!</v>
      </c>
      <c r="G175" s="187" t="e">
        <f t="shared" si="80"/>
        <v>#REF!</v>
      </c>
      <c r="H175" s="185" t="e">
        <f t="shared" si="80"/>
        <v>#REF!</v>
      </c>
      <c r="I175" s="186">
        <f t="shared" si="80"/>
        <v>1482459.49</v>
      </c>
      <c r="J175" s="186">
        <f t="shared" si="80"/>
        <v>12620.49</v>
      </c>
      <c r="K175" s="188" t="e">
        <f t="shared" si="80"/>
        <v>#REF!</v>
      </c>
      <c r="L175" s="189" t="e">
        <f t="shared" si="80"/>
        <v>#REF!</v>
      </c>
      <c r="M175" s="186" t="e">
        <f t="shared" si="80"/>
        <v>#REF!</v>
      </c>
      <c r="N175" s="186" t="e">
        <f t="shared" si="80"/>
        <v>#REF!</v>
      </c>
      <c r="O175" s="188" t="e">
        <f t="shared" si="80"/>
        <v>#REF!</v>
      </c>
      <c r="P175" s="264">
        <v>1574450.76</v>
      </c>
      <c r="Q175" s="265">
        <v>1574450.76</v>
      </c>
      <c r="R175" s="265">
        <v>0</v>
      </c>
      <c r="S175" s="269">
        <v>0</v>
      </c>
      <c r="T175" s="189" t="e">
        <f t="shared" si="80"/>
        <v>#REF!</v>
      </c>
      <c r="U175" s="186" t="e">
        <f t="shared" si="80"/>
        <v>#REF!</v>
      </c>
      <c r="V175" s="186">
        <f t="shared" si="80"/>
        <v>0</v>
      </c>
      <c r="W175" s="188">
        <f t="shared" si="80"/>
        <v>0</v>
      </c>
    </row>
    <row r="176" spans="1:23" x14ac:dyDescent="0.2">
      <c r="A176" s="84"/>
      <c r="B176" s="120"/>
      <c r="C176" s="121" t="s">
        <v>374</v>
      </c>
      <c r="D176" s="93" t="e">
        <f>SUM(E176:G176)</f>
        <v>#REF!</v>
      </c>
      <c r="E176" s="94">
        <v>57145.49</v>
      </c>
      <c r="F176" s="94">
        <v>7954</v>
      </c>
      <c r="G176" s="95" t="e">
        <f>'[4]15. Administratíva'!#REF!</f>
        <v>#REF!</v>
      </c>
      <c r="H176" s="93" t="e">
        <f>SUM(I176:K176)</f>
        <v>#REF!</v>
      </c>
      <c r="I176" s="94">
        <v>245337.49</v>
      </c>
      <c r="J176" s="94">
        <v>12620.49</v>
      </c>
      <c r="K176" s="96" t="e">
        <f>'[4]15. Administratíva'!#REF!</f>
        <v>#REF!</v>
      </c>
      <c r="L176" s="97" t="e">
        <f>SUM(M176:O176)</f>
        <v>#REF!</v>
      </c>
      <c r="M176" s="94" t="e">
        <f>'[4]15. Administratíva'!#REF!</f>
        <v>#REF!</v>
      </c>
      <c r="N176" s="94" t="e">
        <f>'[4]15. Administratíva'!#REF!</f>
        <v>#REF!</v>
      </c>
      <c r="O176" s="96" t="e">
        <f>'[4]15. Administratíva'!#REF!</f>
        <v>#REF!</v>
      </c>
      <c r="P176" s="287">
        <v>441956.04</v>
      </c>
      <c r="Q176" s="259">
        <v>441956.04</v>
      </c>
      <c r="R176" s="259">
        <v>0</v>
      </c>
      <c r="S176" s="260">
        <v>0</v>
      </c>
      <c r="T176" s="97">
        <f>SUM(U176:W176)</f>
        <v>0</v>
      </c>
      <c r="U176" s="94">
        <f>'[4]15. Administratíva'!$H$89</f>
        <v>0</v>
      </c>
      <c r="V176" s="94">
        <f>'[4]15. Administratíva'!$I$89</f>
        <v>0</v>
      </c>
      <c r="W176" s="96">
        <f>'[4]15. Administratíva'!$J$89</f>
        <v>0</v>
      </c>
    </row>
    <row r="177" spans="1:23" x14ac:dyDescent="0.2">
      <c r="A177" s="84"/>
      <c r="B177" s="120"/>
      <c r="C177" s="121" t="s">
        <v>375</v>
      </c>
      <c r="D177" s="93" t="e">
        <f>SUM(E177:G177)</f>
        <v>#REF!</v>
      </c>
      <c r="E177" s="94" t="e">
        <f>'[4]15. Administratíva'!#REF!</f>
        <v>#REF!</v>
      </c>
      <c r="F177" s="94" t="e">
        <f>'[4]15. Administratíva'!#REF!</f>
        <v>#REF!</v>
      </c>
      <c r="G177" s="95">
        <v>0</v>
      </c>
      <c r="H177" s="93">
        <f>SUM(I177:K177)</f>
        <v>132775</v>
      </c>
      <c r="I177" s="94">
        <v>0</v>
      </c>
      <c r="J177" s="94">
        <v>0</v>
      </c>
      <c r="K177" s="96">
        <v>132775</v>
      </c>
      <c r="L177" s="97" t="e">
        <f>SUM(M177:O177)</f>
        <v>#REF!</v>
      </c>
      <c r="M177" s="94" t="e">
        <f>'[4]15. Administratíva'!#REF!</f>
        <v>#REF!</v>
      </c>
      <c r="N177" s="94" t="e">
        <f>'[4]15. Administratíva'!#REF!</f>
        <v>#REF!</v>
      </c>
      <c r="O177" s="96" t="e">
        <f>'[4]15. Administratíva'!#REF!</f>
        <v>#REF!</v>
      </c>
      <c r="P177" s="287">
        <v>0</v>
      </c>
      <c r="Q177" s="259">
        <v>0</v>
      </c>
      <c r="R177" s="259">
        <v>0</v>
      </c>
      <c r="S177" s="260">
        <v>0</v>
      </c>
      <c r="T177" s="97">
        <f>SUM(U177:W177)</f>
        <v>1326478.6399999999</v>
      </c>
      <c r="U177" s="94">
        <f>'[4]15. Administratíva'!$H$91</f>
        <v>1326478.6399999999</v>
      </c>
      <c r="V177" s="94">
        <f>'[4]15. Administratíva'!$I$91</f>
        <v>0</v>
      </c>
      <c r="W177" s="96">
        <f>'[4]15. Administratíva'!$J$91</f>
        <v>0</v>
      </c>
    </row>
    <row r="178" spans="1:23" ht="13.5" thickBot="1" x14ac:dyDescent="0.25">
      <c r="A178" s="108"/>
      <c r="B178" s="122"/>
      <c r="C178" s="123" t="s">
        <v>376</v>
      </c>
      <c r="D178" s="102" t="e">
        <f>SUM(E178:G178)</f>
        <v>#REF!</v>
      </c>
      <c r="E178" s="103">
        <v>1396287.49</v>
      </c>
      <c r="F178" s="103" t="e">
        <f>'[4]15. Administratíva'!#REF!</f>
        <v>#REF!</v>
      </c>
      <c r="G178" s="104" t="e">
        <f>'[4]15. Administratíva'!#REF!</f>
        <v>#REF!</v>
      </c>
      <c r="H178" s="102">
        <f>SUM(I178:K178)</f>
        <v>1237122</v>
      </c>
      <c r="I178" s="103">
        <v>1237122</v>
      </c>
      <c r="J178" s="103">
        <v>0</v>
      </c>
      <c r="K178" s="113">
        <v>0</v>
      </c>
      <c r="L178" s="112" t="e">
        <f>SUM(M178:O178)</f>
        <v>#REF!</v>
      </c>
      <c r="M178" s="103">
        <v>1124957</v>
      </c>
      <c r="N178" s="103" t="e">
        <f>'[4]15. Administratíva'!#REF!</f>
        <v>#REF!</v>
      </c>
      <c r="O178" s="113" t="e">
        <f>'[4]15. Administratíva'!#REF!</f>
        <v>#REF!</v>
      </c>
      <c r="P178" s="288">
        <v>1132494.72</v>
      </c>
      <c r="Q178" s="274">
        <v>1132494.72</v>
      </c>
      <c r="R178" s="274">
        <v>0</v>
      </c>
      <c r="S178" s="275">
        <v>0</v>
      </c>
      <c r="T178" s="112" t="e">
        <f>SUM(U178:W178)</f>
        <v>#REF!</v>
      </c>
      <c r="U178" s="103" t="e">
        <f>'[4]15. Administratíva'!#REF!</f>
        <v>#REF!</v>
      </c>
      <c r="V178" s="103">
        <f>'[4]15. Administratíva'!$I$4</f>
        <v>0</v>
      </c>
      <c r="W178" s="113">
        <f>'[4]15. Administratíva'!$J$4</f>
        <v>0</v>
      </c>
    </row>
    <row r="179" spans="1:23" x14ac:dyDescent="0.2">
      <c r="F179" s="84"/>
      <c r="G179" s="84"/>
      <c r="H179" s="84"/>
      <c r="I179" s="84"/>
      <c r="J179" s="84"/>
      <c r="K179" s="84"/>
      <c r="N179" s="83"/>
      <c r="O179" s="83"/>
      <c r="P179" s="83"/>
      <c r="Q179" s="83"/>
      <c r="R179" s="83"/>
      <c r="S179" s="83"/>
      <c r="V179" s="83"/>
      <c r="W179" s="83"/>
    </row>
    <row r="180" spans="1:23" x14ac:dyDescent="0.2">
      <c r="F180" s="84"/>
      <c r="G180" s="84"/>
      <c r="H180" s="84"/>
      <c r="I180" s="84"/>
      <c r="J180" s="84"/>
      <c r="K180" s="84"/>
      <c r="N180" s="83"/>
      <c r="O180" s="83"/>
      <c r="P180" s="83"/>
      <c r="Q180" s="83"/>
      <c r="R180" s="83"/>
      <c r="S180" s="83"/>
      <c r="V180" s="83"/>
      <c r="W180" s="83"/>
    </row>
    <row r="181" spans="1:23" x14ac:dyDescent="0.2">
      <c r="A181" s="108"/>
      <c r="F181" s="84"/>
      <c r="G181" s="84"/>
      <c r="H181" s="84"/>
      <c r="I181" s="84"/>
      <c r="J181" s="84"/>
      <c r="K181" s="84"/>
      <c r="N181" s="83"/>
      <c r="O181" s="83"/>
      <c r="P181" s="83"/>
      <c r="Q181" s="83"/>
      <c r="R181" s="83"/>
      <c r="S181" s="83"/>
      <c r="V181" s="83"/>
      <c r="W181" s="83"/>
    </row>
    <row r="182" spans="1:23" x14ac:dyDescent="0.2">
      <c r="A182" s="84"/>
      <c r="F182" s="84"/>
      <c r="G182" s="84"/>
      <c r="H182" s="84"/>
      <c r="I182" s="84"/>
      <c r="J182" s="84"/>
      <c r="K182" s="84"/>
      <c r="N182" s="83"/>
      <c r="O182" s="83"/>
      <c r="P182" s="83"/>
      <c r="Q182" s="83"/>
      <c r="R182" s="83"/>
      <c r="S182" s="83"/>
      <c r="V182" s="83"/>
      <c r="W182" s="83"/>
    </row>
    <row r="183" spans="1:23" x14ac:dyDescent="0.2">
      <c r="A183" s="84"/>
      <c r="F183" s="84"/>
      <c r="G183" s="84"/>
      <c r="H183" s="84"/>
      <c r="I183" s="84"/>
      <c r="J183" s="84"/>
      <c r="K183" s="84"/>
      <c r="N183" s="83"/>
      <c r="O183" s="83"/>
      <c r="P183" s="83"/>
      <c r="Q183" s="83"/>
      <c r="R183" s="83"/>
      <c r="S183" s="83"/>
      <c r="V183" s="83"/>
      <c r="W183" s="83"/>
    </row>
    <row r="184" spans="1:23" x14ac:dyDescent="0.2">
      <c r="A184" s="84"/>
      <c r="F184" s="84"/>
      <c r="G184" s="84"/>
      <c r="H184" s="84"/>
      <c r="I184" s="84"/>
      <c r="J184" s="84"/>
      <c r="K184" s="84"/>
      <c r="N184" s="83"/>
      <c r="O184" s="83"/>
      <c r="P184" s="83"/>
      <c r="Q184" s="83"/>
      <c r="R184" s="83"/>
      <c r="S184" s="83"/>
      <c r="V184" s="83"/>
      <c r="W184" s="83"/>
    </row>
    <row r="185" spans="1:23" x14ac:dyDescent="0.2">
      <c r="A185" s="84"/>
      <c r="F185" s="84"/>
      <c r="G185" s="84"/>
      <c r="H185" s="84"/>
      <c r="I185" s="84"/>
      <c r="J185" s="84"/>
      <c r="K185" s="84"/>
      <c r="N185" s="83"/>
      <c r="O185" s="83"/>
      <c r="P185" s="83"/>
      <c r="Q185" s="83"/>
      <c r="R185" s="83"/>
      <c r="S185" s="83"/>
      <c r="V185" s="83"/>
      <c r="W185" s="83"/>
    </row>
    <row r="186" spans="1:23" x14ac:dyDescent="0.2">
      <c r="A186" s="84"/>
      <c r="F186" s="84"/>
      <c r="G186" s="84"/>
      <c r="H186" s="84"/>
      <c r="I186" s="84"/>
      <c r="J186" s="84"/>
      <c r="K186" s="84"/>
      <c r="N186" s="83"/>
      <c r="O186" s="83"/>
      <c r="P186" s="83"/>
      <c r="Q186" s="83"/>
      <c r="R186" s="83"/>
      <c r="S186" s="83"/>
      <c r="V186" s="83"/>
      <c r="W186" s="83"/>
    </row>
    <row r="187" spans="1:23" x14ac:dyDescent="0.2">
      <c r="A187" s="108"/>
      <c r="F187" s="84"/>
      <c r="G187" s="84"/>
      <c r="H187" s="84"/>
      <c r="I187" s="84"/>
      <c r="J187" s="84"/>
      <c r="K187" s="84"/>
      <c r="N187" s="83"/>
      <c r="O187" s="83"/>
      <c r="P187" s="83"/>
      <c r="Q187" s="83"/>
      <c r="R187" s="83"/>
      <c r="S187" s="83"/>
      <c r="V187" s="83"/>
      <c r="W187" s="83"/>
    </row>
    <row r="188" spans="1:23" x14ac:dyDescent="0.2">
      <c r="A188" s="108"/>
      <c r="F188" s="84"/>
      <c r="G188" s="84"/>
      <c r="H188" s="84"/>
      <c r="I188" s="84"/>
      <c r="J188" s="84"/>
      <c r="K188" s="84"/>
      <c r="N188" s="83"/>
      <c r="O188" s="83"/>
      <c r="P188" s="83"/>
      <c r="Q188" s="83"/>
      <c r="R188" s="83"/>
      <c r="S188" s="83"/>
      <c r="V188" s="83"/>
      <c r="W188" s="83"/>
    </row>
    <row r="189" spans="1:23" x14ac:dyDescent="0.2">
      <c r="A189" s="84"/>
      <c r="F189" s="84"/>
      <c r="G189" s="84"/>
      <c r="H189" s="84"/>
      <c r="I189" s="84"/>
      <c r="J189" s="84"/>
      <c r="K189" s="84"/>
      <c r="N189" s="83"/>
      <c r="O189" s="83"/>
      <c r="P189" s="83"/>
      <c r="Q189" s="83"/>
      <c r="R189" s="83"/>
      <c r="S189" s="83"/>
      <c r="V189" s="83"/>
      <c r="W189" s="83"/>
    </row>
    <row r="190" spans="1:23" x14ac:dyDescent="0.2">
      <c r="A190" s="83"/>
      <c r="F190" s="84"/>
      <c r="G190" s="84"/>
      <c r="H190" s="84"/>
      <c r="I190" s="84"/>
      <c r="J190" s="84"/>
      <c r="K190" s="84"/>
      <c r="N190" s="83"/>
      <c r="O190" s="83"/>
      <c r="P190" s="83"/>
      <c r="Q190" s="83"/>
      <c r="R190" s="83"/>
      <c r="S190" s="83"/>
      <c r="V190" s="83"/>
      <c r="W190" s="83"/>
    </row>
    <row r="191" spans="1:23" x14ac:dyDescent="0.2">
      <c r="A191" s="83"/>
      <c r="F191" s="84"/>
      <c r="G191" s="84"/>
      <c r="H191" s="84"/>
      <c r="I191" s="84"/>
      <c r="J191" s="84"/>
      <c r="K191" s="84"/>
      <c r="N191" s="83"/>
      <c r="O191" s="83"/>
      <c r="P191" s="83"/>
      <c r="Q191" s="83"/>
      <c r="R191" s="83"/>
      <c r="S191" s="83"/>
      <c r="V191" s="83"/>
      <c r="W191" s="83"/>
    </row>
    <row r="192" spans="1:23" x14ac:dyDescent="0.2">
      <c r="A192" s="83"/>
      <c r="F192" s="84"/>
      <c r="G192" s="84"/>
      <c r="H192" s="84"/>
      <c r="I192" s="84"/>
      <c r="J192" s="84"/>
      <c r="K192" s="84"/>
      <c r="N192" s="83"/>
      <c r="O192" s="83"/>
      <c r="P192" s="83"/>
      <c r="Q192" s="83"/>
      <c r="R192" s="83"/>
      <c r="S192" s="83"/>
      <c r="V192" s="83"/>
      <c r="W192" s="83"/>
    </row>
    <row r="193" spans="1:23" x14ac:dyDescent="0.2">
      <c r="A193" s="83"/>
      <c r="F193" s="84"/>
      <c r="G193" s="84"/>
      <c r="H193" s="84"/>
      <c r="I193" s="84"/>
      <c r="J193" s="84"/>
      <c r="K193" s="84"/>
      <c r="N193" s="83"/>
      <c r="O193" s="83"/>
      <c r="P193" s="83"/>
      <c r="Q193" s="83"/>
      <c r="R193" s="83"/>
      <c r="S193" s="83"/>
      <c r="V193" s="83"/>
      <c r="W193" s="83"/>
    </row>
    <row r="194" spans="1:23" x14ac:dyDescent="0.2">
      <c r="A194" s="83"/>
      <c r="F194" s="84"/>
      <c r="G194" s="84"/>
      <c r="H194" s="84"/>
      <c r="I194" s="84"/>
      <c r="J194" s="84"/>
      <c r="K194" s="84"/>
      <c r="N194" s="83"/>
      <c r="O194" s="83"/>
      <c r="P194" s="83"/>
      <c r="Q194" s="83"/>
      <c r="R194" s="83"/>
      <c r="S194" s="83"/>
      <c r="V194" s="83"/>
      <c r="W194" s="83"/>
    </row>
    <row r="195" spans="1:23" x14ac:dyDescent="0.2">
      <c r="A195" s="83"/>
      <c r="F195" s="84"/>
      <c r="G195" s="84"/>
      <c r="H195" s="84"/>
      <c r="I195" s="84"/>
      <c r="J195" s="84"/>
      <c r="K195" s="84"/>
      <c r="N195" s="83"/>
      <c r="O195" s="83"/>
      <c r="P195" s="83"/>
      <c r="Q195" s="83"/>
      <c r="R195" s="83"/>
      <c r="S195" s="83"/>
      <c r="V195" s="83"/>
      <c r="W195" s="83"/>
    </row>
    <row r="196" spans="1:23" x14ac:dyDescent="0.2">
      <c r="A196" s="83"/>
      <c r="F196" s="84"/>
      <c r="G196" s="84"/>
      <c r="H196" s="84"/>
      <c r="I196" s="84"/>
      <c r="J196" s="84"/>
      <c r="K196" s="84"/>
      <c r="N196" s="83"/>
      <c r="O196" s="83"/>
      <c r="P196" s="83"/>
      <c r="Q196" s="83"/>
      <c r="R196" s="83"/>
      <c r="S196" s="83"/>
      <c r="V196" s="83"/>
      <c r="W196" s="83"/>
    </row>
    <row r="197" spans="1:23" x14ac:dyDescent="0.2">
      <c r="A197" s="108"/>
      <c r="F197" s="84"/>
      <c r="G197" s="84"/>
      <c r="H197" s="84"/>
      <c r="I197" s="84"/>
      <c r="J197" s="84"/>
      <c r="K197" s="84"/>
      <c r="N197" s="83"/>
      <c r="O197" s="83"/>
      <c r="P197" s="83"/>
      <c r="Q197" s="83"/>
      <c r="R197" s="83"/>
      <c r="S197" s="83"/>
      <c r="V197" s="83"/>
      <c r="W197" s="83"/>
    </row>
    <row r="198" spans="1:23" x14ac:dyDescent="0.2">
      <c r="F198" s="84"/>
      <c r="G198" s="84"/>
      <c r="H198" s="84"/>
      <c r="I198" s="84"/>
      <c r="J198" s="84"/>
      <c r="K198" s="84"/>
      <c r="N198" s="83"/>
      <c r="O198" s="83"/>
      <c r="P198" s="83"/>
      <c r="Q198" s="83"/>
      <c r="R198" s="83"/>
      <c r="S198" s="83"/>
      <c r="V198" s="83"/>
      <c r="W198" s="83"/>
    </row>
    <row r="199" spans="1:23" x14ac:dyDescent="0.2">
      <c r="F199" s="84"/>
      <c r="G199" s="84"/>
      <c r="H199" s="84"/>
      <c r="I199" s="84"/>
      <c r="J199" s="84"/>
      <c r="K199" s="84"/>
      <c r="N199" s="83"/>
      <c r="O199" s="83"/>
      <c r="P199" s="83"/>
      <c r="Q199" s="83"/>
      <c r="R199" s="83"/>
      <c r="S199" s="83"/>
      <c r="V199" s="83"/>
      <c r="W199" s="83"/>
    </row>
    <row r="200" spans="1:23" x14ac:dyDescent="0.2">
      <c r="F200" s="84"/>
      <c r="G200" s="84"/>
      <c r="H200" s="84"/>
      <c r="I200" s="84"/>
      <c r="J200" s="84"/>
      <c r="K200" s="84"/>
      <c r="N200" s="83"/>
      <c r="O200" s="83"/>
      <c r="P200" s="83"/>
      <c r="Q200" s="83"/>
      <c r="R200" s="83"/>
      <c r="S200" s="83"/>
      <c r="V200" s="83"/>
      <c r="W200" s="83"/>
    </row>
    <row r="201" spans="1:23" x14ac:dyDescent="0.2">
      <c r="F201" s="84"/>
      <c r="G201" s="84"/>
      <c r="H201" s="84"/>
      <c r="I201" s="84"/>
      <c r="J201" s="84"/>
      <c r="K201" s="84"/>
      <c r="N201" s="83"/>
      <c r="O201" s="83"/>
      <c r="P201" s="83"/>
      <c r="Q201" s="83"/>
      <c r="R201" s="83"/>
      <c r="S201" s="83"/>
      <c r="V201" s="83"/>
      <c r="W201" s="83"/>
    </row>
    <row r="202" spans="1:23" x14ac:dyDescent="0.2">
      <c r="F202" s="84"/>
      <c r="G202" s="84"/>
      <c r="H202" s="84"/>
      <c r="I202" s="84"/>
      <c r="J202" s="84"/>
      <c r="K202" s="84"/>
      <c r="N202" s="83"/>
      <c r="O202" s="83"/>
      <c r="P202" s="83"/>
      <c r="Q202" s="83"/>
      <c r="R202" s="83"/>
      <c r="S202" s="83"/>
      <c r="V202" s="83"/>
      <c r="W202" s="83"/>
    </row>
    <row r="203" spans="1:23" x14ac:dyDescent="0.2">
      <c r="F203" s="84"/>
      <c r="G203" s="84"/>
      <c r="H203" s="84"/>
      <c r="I203" s="84"/>
      <c r="J203" s="84"/>
      <c r="K203" s="84"/>
      <c r="N203" s="83"/>
      <c r="O203" s="83"/>
      <c r="P203" s="83"/>
      <c r="Q203" s="83"/>
      <c r="R203" s="83"/>
      <c r="S203" s="83"/>
      <c r="V203" s="83"/>
      <c r="W203" s="83"/>
    </row>
    <row r="204" spans="1:23" x14ac:dyDescent="0.2">
      <c r="F204" s="84"/>
      <c r="G204" s="84"/>
      <c r="H204" s="84"/>
      <c r="I204" s="84"/>
      <c r="J204" s="84"/>
      <c r="K204" s="84"/>
      <c r="N204" s="83"/>
      <c r="O204" s="83"/>
      <c r="P204" s="83"/>
      <c r="Q204" s="83"/>
      <c r="R204" s="83"/>
      <c r="S204" s="83"/>
      <c r="V204" s="83"/>
      <c r="W204" s="83"/>
    </row>
    <row r="205" spans="1:23" x14ac:dyDescent="0.2">
      <c r="F205" s="84"/>
      <c r="G205" s="84"/>
      <c r="H205" s="84"/>
      <c r="I205" s="84"/>
      <c r="J205" s="84"/>
      <c r="K205" s="84"/>
      <c r="N205" s="83"/>
      <c r="O205" s="83"/>
      <c r="P205" s="83"/>
      <c r="Q205" s="83"/>
      <c r="R205" s="83"/>
      <c r="S205" s="83"/>
      <c r="V205" s="83"/>
      <c r="W205" s="83"/>
    </row>
    <row r="206" spans="1:23" x14ac:dyDescent="0.2">
      <c r="F206" s="84"/>
      <c r="G206" s="84"/>
      <c r="H206" s="84"/>
      <c r="I206" s="84"/>
      <c r="J206" s="84"/>
      <c r="K206" s="84"/>
      <c r="N206" s="83"/>
      <c r="O206" s="83"/>
      <c r="P206" s="83"/>
      <c r="Q206" s="83"/>
      <c r="R206" s="83"/>
      <c r="S206" s="83"/>
      <c r="V206" s="83"/>
      <c r="W206" s="83"/>
    </row>
    <row r="207" spans="1:23" x14ac:dyDescent="0.2">
      <c r="F207" s="84"/>
      <c r="G207" s="84"/>
      <c r="H207" s="84"/>
      <c r="I207" s="84"/>
      <c r="J207" s="84"/>
      <c r="K207" s="84"/>
      <c r="N207" s="83"/>
      <c r="O207" s="83"/>
      <c r="P207" s="83"/>
      <c r="Q207" s="83"/>
      <c r="R207" s="83"/>
      <c r="S207" s="83"/>
      <c r="V207" s="83"/>
      <c r="W207" s="83"/>
    </row>
    <row r="208" spans="1:23" x14ac:dyDescent="0.2">
      <c r="F208" s="84"/>
      <c r="G208" s="84"/>
      <c r="H208" s="84"/>
      <c r="I208" s="84"/>
      <c r="J208" s="84"/>
      <c r="K208" s="84"/>
      <c r="N208" s="83"/>
      <c r="O208" s="83"/>
      <c r="P208" s="83"/>
      <c r="Q208" s="83"/>
      <c r="R208" s="83"/>
      <c r="S208" s="83"/>
      <c r="V208" s="83"/>
      <c r="W208" s="83"/>
    </row>
    <row r="209" spans="4:23" x14ac:dyDescent="0.2">
      <c r="F209" s="84"/>
      <c r="G209" s="84"/>
      <c r="H209" s="84"/>
      <c r="I209" s="84"/>
      <c r="J209" s="84"/>
      <c r="K209" s="84"/>
      <c r="N209" s="83"/>
      <c r="O209" s="83"/>
      <c r="P209" s="83"/>
      <c r="Q209" s="83"/>
      <c r="R209" s="83"/>
      <c r="S209" s="83"/>
      <c r="V209" s="83"/>
      <c r="W209" s="83"/>
    </row>
    <row r="210" spans="4:23" x14ac:dyDescent="0.2">
      <c r="D210" s="68"/>
      <c r="F210" s="84"/>
      <c r="G210" s="84"/>
      <c r="H210" s="84"/>
      <c r="I210" s="84"/>
      <c r="J210" s="84"/>
      <c r="K210" s="84"/>
      <c r="N210" s="83"/>
      <c r="O210" s="83"/>
      <c r="P210" s="83"/>
      <c r="Q210" s="83"/>
      <c r="R210" s="83"/>
      <c r="S210" s="83"/>
      <c r="V210" s="83"/>
      <c r="W210" s="83"/>
    </row>
    <row r="211" spans="4:23" x14ac:dyDescent="0.2">
      <c r="D211" s="68"/>
      <c r="F211" s="84"/>
      <c r="G211" s="84"/>
      <c r="H211" s="84"/>
      <c r="I211" s="84"/>
      <c r="J211" s="84"/>
      <c r="K211" s="84"/>
      <c r="N211" s="83"/>
      <c r="O211" s="83"/>
      <c r="P211" s="83"/>
      <c r="Q211" s="83"/>
      <c r="R211" s="83"/>
      <c r="S211" s="83"/>
      <c r="V211" s="83"/>
      <c r="W211" s="83"/>
    </row>
    <row r="212" spans="4:23" x14ac:dyDescent="0.2">
      <c r="D212" s="68"/>
      <c r="F212" s="84"/>
      <c r="G212" s="84"/>
      <c r="H212" s="84"/>
      <c r="I212" s="84"/>
      <c r="J212" s="84"/>
      <c r="K212" s="84"/>
      <c r="N212" s="83"/>
      <c r="O212" s="83"/>
      <c r="P212" s="83"/>
      <c r="Q212" s="83"/>
      <c r="R212" s="83"/>
      <c r="S212" s="83"/>
      <c r="V212" s="83"/>
      <c r="W212" s="83"/>
    </row>
    <row r="213" spans="4:23" x14ac:dyDescent="0.2">
      <c r="D213" s="68"/>
      <c r="F213" s="84"/>
      <c r="G213" s="84"/>
      <c r="H213" s="84"/>
      <c r="I213" s="84"/>
      <c r="J213" s="84"/>
      <c r="K213" s="84"/>
      <c r="N213" s="83"/>
      <c r="O213" s="83"/>
      <c r="P213" s="83"/>
      <c r="Q213" s="83"/>
      <c r="R213" s="83"/>
      <c r="S213" s="83"/>
      <c r="V213" s="83"/>
      <c r="W213" s="83"/>
    </row>
    <row r="214" spans="4:23" x14ac:dyDescent="0.2">
      <c r="D214" s="68"/>
      <c r="F214" s="84"/>
      <c r="G214" s="84"/>
      <c r="H214" s="84"/>
      <c r="I214" s="84"/>
      <c r="J214" s="84"/>
      <c r="K214" s="84"/>
      <c r="N214" s="83"/>
      <c r="O214" s="83"/>
      <c r="P214" s="83"/>
      <c r="Q214" s="83"/>
      <c r="R214" s="83"/>
      <c r="S214" s="83"/>
      <c r="V214" s="83"/>
      <c r="W214" s="83"/>
    </row>
    <row r="215" spans="4:23" x14ac:dyDescent="0.2">
      <c r="D215" s="68"/>
      <c r="F215" s="84"/>
      <c r="G215" s="84"/>
      <c r="H215" s="84"/>
      <c r="I215" s="84"/>
      <c r="J215" s="84"/>
      <c r="K215" s="84"/>
      <c r="N215" s="83"/>
      <c r="O215" s="83"/>
      <c r="P215" s="83"/>
      <c r="Q215" s="83"/>
      <c r="R215" s="83"/>
      <c r="S215" s="83"/>
      <c r="V215" s="83"/>
      <c r="W215" s="83"/>
    </row>
    <row r="216" spans="4:23" x14ac:dyDescent="0.2">
      <c r="D216" s="68"/>
      <c r="F216" s="84"/>
      <c r="G216" s="84"/>
      <c r="H216" s="84"/>
      <c r="I216" s="84"/>
      <c r="J216" s="84"/>
      <c r="K216" s="84"/>
      <c r="N216" s="83"/>
      <c r="O216" s="83"/>
      <c r="P216" s="83"/>
      <c r="Q216" s="83"/>
      <c r="R216" s="83"/>
      <c r="S216" s="83"/>
      <c r="V216" s="83"/>
      <c r="W216" s="83"/>
    </row>
    <row r="217" spans="4:23" x14ac:dyDescent="0.2">
      <c r="D217" s="68"/>
      <c r="F217" s="84"/>
      <c r="G217" s="84"/>
      <c r="H217" s="84"/>
      <c r="I217" s="84"/>
      <c r="J217" s="84"/>
      <c r="K217" s="84"/>
      <c r="N217" s="83"/>
      <c r="O217" s="83"/>
      <c r="P217" s="83"/>
      <c r="Q217" s="83"/>
      <c r="R217" s="83"/>
      <c r="S217" s="83"/>
      <c r="V217" s="83"/>
      <c r="W217" s="83"/>
    </row>
    <row r="218" spans="4:23" x14ac:dyDescent="0.2">
      <c r="D218" s="68"/>
      <c r="F218" s="84"/>
      <c r="G218" s="84"/>
      <c r="H218" s="84"/>
      <c r="I218" s="84"/>
      <c r="J218" s="84"/>
      <c r="K218" s="84"/>
      <c r="N218" s="83"/>
      <c r="O218" s="83"/>
      <c r="P218" s="83"/>
      <c r="Q218" s="83"/>
      <c r="R218" s="83"/>
      <c r="S218" s="83"/>
      <c r="V218" s="83"/>
      <c r="W218" s="83"/>
    </row>
    <row r="219" spans="4:23" x14ac:dyDescent="0.2">
      <c r="D219" s="68"/>
      <c r="F219" s="84"/>
      <c r="G219" s="84"/>
      <c r="H219" s="84"/>
      <c r="I219" s="84"/>
      <c r="J219" s="84"/>
      <c r="K219" s="84"/>
      <c r="N219" s="83"/>
      <c r="O219" s="83"/>
      <c r="P219" s="83"/>
      <c r="Q219" s="83"/>
      <c r="R219" s="83"/>
      <c r="S219" s="83"/>
      <c r="V219" s="83"/>
      <c r="W219" s="83"/>
    </row>
    <row r="220" spans="4:23" x14ac:dyDescent="0.2">
      <c r="D220" s="68"/>
      <c r="F220" s="84"/>
      <c r="G220" s="84"/>
      <c r="H220" s="84"/>
      <c r="I220" s="84"/>
      <c r="J220" s="84"/>
      <c r="K220" s="84"/>
      <c r="N220" s="83"/>
      <c r="O220" s="83"/>
      <c r="P220" s="83"/>
      <c r="Q220" s="83"/>
      <c r="R220" s="83"/>
      <c r="S220" s="83"/>
      <c r="V220" s="83"/>
      <c r="W220" s="83"/>
    </row>
    <row r="221" spans="4:23" x14ac:dyDescent="0.2">
      <c r="D221" s="68"/>
      <c r="F221" s="84"/>
      <c r="G221" s="84"/>
      <c r="H221" s="84"/>
      <c r="I221" s="84"/>
      <c r="J221" s="84"/>
      <c r="K221" s="84"/>
      <c r="N221" s="83"/>
      <c r="O221" s="83"/>
      <c r="P221" s="83"/>
      <c r="Q221" s="83"/>
      <c r="R221" s="83"/>
      <c r="S221" s="83"/>
      <c r="V221" s="83"/>
      <c r="W221" s="83"/>
    </row>
    <row r="222" spans="4:23" x14ac:dyDescent="0.2">
      <c r="D222" s="68"/>
      <c r="F222" s="84"/>
      <c r="G222" s="84"/>
      <c r="H222" s="84"/>
      <c r="I222" s="84"/>
      <c r="J222" s="84"/>
      <c r="K222" s="84"/>
      <c r="N222" s="83"/>
      <c r="O222" s="83"/>
      <c r="P222" s="83"/>
      <c r="Q222" s="83"/>
      <c r="R222" s="83"/>
      <c r="S222" s="83"/>
      <c r="V222" s="83"/>
      <c r="W222" s="83"/>
    </row>
    <row r="223" spans="4:23" x14ac:dyDescent="0.2">
      <c r="D223" s="68"/>
      <c r="F223" s="84"/>
      <c r="G223" s="84"/>
      <c r="H223" s="84"/>
      <c r="I223" s="84"/>
      <c r="J223" s="84"/>
      <c r="K223" s="84"/>
      <c r="N223" s="83"/>
      <c r="O223" s="83"/>
      <c r="P223" s="83"/>
      <c r="Q223" s="83"/>
      <c r="R223" s="83"/>
      <c r="S223" s="83"/>
      <c r="V223" s="83"/>
      <c r="W223" s="83"/>
    </row>
    <row r="224" spans="4:23" x14ac:dyDescent="0.2">
      <c r="D224" s="68"/>
      <c r="F224" s="84"/>
      <c r="G224" s="84"/>
      <c r="H224" s="84"/>
      <c r="I224" s="84"/>
      <c r="J224" s="84"/>
      <c r="K224" s="84"/>
      <c r="N224" s="83"/>
      <c r="O224" s="83"/>
      <c r="P224" s="83"/>
      <c r="Q224" s="83"/>
      <c r="R224" s="83"/>
      <c r="S224" s="83"/>
      <c r="V224" s="83"/>
      <c r="W224" s="83"/>
    </row>
    <row r="225" spans="4:23" x14ac:dyDescent="0.2">
      <c r="D225" s="68"/>
      <c r="F225" s="84"/>
      <c r="G225" s="84"/>
      <c r="H225" s="84"/>
      <c r="I225" s="84"/>
      <c r="J225" s="84"/>
      <c r="K225" s="84"/>
      <c r="N225" s="83"/>
      <c r="O225" s="83"/>
      <c r="P225" s="83"/>
      <c r="Q225" s="83"/>
      <c r="R225" s="83"/>
      <c r="S225" s="83"/>
      <c r="V225" s="83"/>
      <c r="W225" s="83"/>
    </row>
    <row r="226" spans="4:23" x14ac:dyDescent="0.2">
      <c r="D226" s="68"/>
      <c r="F226" s="84"/>
      <c r="G226" s="84"/>
      <c r="H226" s="84"/>
      <c r="I226" s="84"/>
      <c r="J226" s="84"/>
      <c r="K226" s="84"/>
      <c r="N226" s="83"/>
      <c r="O226" s="83"/>
      <c r="P226" s="83"/>
      <c r="Q226" s="83"/>
      <c r="R226" s="83"/>
      <c r="S226" s="83"/>
      <c r="V226" s="83"/>
      <c r="W226" s="83"/>
    </row>
    <row r="227" spans="4:23" x14ac:dyDescent="0.2">
      <c r="D227" s="68"/>
      <c r="F227" s="84"/>
      <c r="G227" s="84"/>
      <c r="H227" s="84"/>
      <c r="I227" s="84"/>
      <c r="J227" s="84"/>
      <c r="K227" s="84"/>
      <c r="N227" s="83"/>
      <c r="O227" s="83"/>
      <c r="P227" s="83"/>
      <c r="Q227" s="83"/>
      <c r="R227" s="83"/>
      <c r="S227" s="83"/>
      <c r="V227" s="83"/>
      <c r="W227" s="83"/>
    </row>
    <row r="228" spans="4:23" x14ac:dyDescent="0.2">
      <c r="D228" s="68"/>
      <c r="F228" s="84"/>
      <c r="G228" s="84"/>
      <c r="H228" s="84"/>
      <c r="I228" s="84"/>
      <c r="J228" s="84"/>
      <c r="K228" s="84"/>
      <c r="N228" s="83"/>
      <c r="O228" s="83"/>
      <c r="P228" s="83"/>
      <c r="Q228" s="83"/>
      <c r="R228" s="83"/>
      <c r="S228" s="83"/>
      <c r="V228" s="83"/>
      <c r="W228" s="83"/>
    </row>
    <row r="229" spans="4:23" x14ac:dyDescent="0.2">
      <c r="D229" s="68"/>
      <c r="F229" s="84"/>
      <c r="G229" s="84"/>
      <c r="H229" s="84"/>
      <c r="I229" s="84"/>
      <c r="J229" s="84"/>
      <c r="K229" s="84"/>
      <c r="N229" s="83"/>
      <c r="O229" s="83"/>
      <c r="P229" s="83"/>
      <c r="Q229" s="83"/>
      <c r="R229" s="83"/>
      <c r="S229" s="83"/>
      <c r="V229" s="83"/>
      <c r="W229" s="83"/>
    </row>
    <row r="230" spans="4:23" x14ac:dyDescent="0.2">
      <c r="D230" s="68"/>
      <c r="F230" s="84"/>
      <c r="G230" s="84"/>
      <c r="H230" s="84"/>
      <c r="I230" s="84"/>
      <c r="J230" s="84"/>
      <c r="K230" s="84"/>
      <c r="N230" s="83"/>
      <c r="O230" s="83"/>
      <c r="P230" s="83"/>
      <c r="Q230" s="83"/>
      <c r="R230" s="83"/>
      <c r="S230" s="83"/>
      <c r="V230" s="83"/>
      <c r="W230" s="83"/>
    </row>
    <row r="231" spans="4:23" x14ac:dyDescent="0.2">
      <c r="D231" s="68"/>
      <c r="F231" s="84"/>
      <c r="G231" s="84"/>
      <c r="H231" s="84"/>
      <c r="I231" s="84"/>
      <c r="J231" s="84"/>
      <c r="K231" s="84"/>
      <c r="N231" s="83"/>
      <c r="O231" s="83"/>
      <c r="P231" s="83"/>
      <c r="Q231" s="83"/>
      <c r="R231" s="83"/>
      <c r="S231" s="83"/>
      <c r="V231" s="83"/>
      <c r="W231" s="83"/>
    </row>
    <row r="232" spans="4:23" x14ac:dyDescent="0.2">
      <c r="D232" s="68"/>
      <c r="F232" s="84"/>
      <c r="G232" s="84"/>
      <c r="H232" s="84"/>
      <c r="I232" s="84"/>
      <c r="J232" s="84"/>
      <c r="K232" s="84"/>
      <c r="N232" s="83"/>
      <c r="O232" s="83"/>
      <c r="P232" s="83"/>
      <c r="Q232" s="83"/>
      <c r="R232" s="83"/>
      <c r="S232" s="83"/>
      <c r="V232" s="83"/>
      <c r="W232" s="83"/>
    </row>
    <row r="233" spans="4:23" x14ac:dyDescent="0.2">
      <c r="D233" s="68"/>
      <c r="F233" s="84"/>
      <c r="G233" s="84"/>
      <c r="H233" s="84"/>
      <c r="I233" s="84"/>
      <c r="J233" s="84"/>
      <c r="K233" s="84"/>
      <c r="N233" s="83"/>
      <c r="O233" s="83"/>
      <c r="P233" s="83"/>
      <c r="Q233" s="83"/>
      <c r="R233" s="83"/>
      <c r="S233" s="83"/>
      <c r="V233" s="83"/>
      <c r="W233" s="83"/>
    </row>
    <row r="234" spans="4:23" x14ac:dyDescent="0.2">
      <c r="D234" s="68"/>
      <c r="F234" s="84"/>
      <c r="G234" s="84"/>
      <c r="H234" s="84"/>
      <c r="I234" s="84"/>
      <c r="J234" s="84"/>
      <c r="K234" s="84"/>
      <c r="N234" s="83"/>
      <c r="O234" s="83"/>
      <c r="P234" s="83"/>
      <c r="Q234" s="83"/>
      <c r="R234" s="83"/>
      <c r="S234" s="83"/>
      <c r="V234" s="83"/>
      <c r="W234" s="83"/>
    </row>
    <row r="235" spans="4:23" x14ac:dyDescent="0.2">
      <c r="D235" s="68"/>
      <c r="F235" s="84"/>
      <c r="G235" s="84"/>
      <c r="H235" s="84"/>
      <c r="I235" s="84"/>
      <c r="J235" s="84"/>
      <c r="K235" s="84"/>
      <c r="N235" s="83"/>
      <c r="O235" s="83"/>
      <c r="P235" s="83"/>
      <c r="Q235" s="83"/>
      <c r="R235" s="83"/>
      <c r="S235" s="83"/>
      <c r="V235" s="83"/>
      <c r="W235" s="83"/>
    </row>
    <row r="236" spans="4:23" x14ac:dyDescent="0.2">
      <c r="D236" s="68"/>
      <c r="F236" s="84"/>
      <c r="G236" s="84"/>
      <c r="H236" s="84"/>
      <c r="I236" s="84"/>
      <c r="J236" s="84"/>
      <c r="K236" s="84"/>
      <c r="N236" s="83"/>
      <c r="O236" s="83"/>
      <c r="P236" s="83"/>
      <c r="Q236" s="83"/>
      <c r="R236" s="83"/>
      <c r="S236" s="83"/>
      <c r="V236" s="83"/>
      <c r="W236" s="83"/>
    </row>
    <row r="237" spans="4:23" x14ac:dyDescent="0.2">
      <c r="D237" s="68"/>
      <c r="F237" s="84"/>
      <c r="G237" s="84"/>
      <c r="H237" s="84"/>
      <c r="I237" s="84"/>
      <c r="J237" s="84"/>
      <c r="K237" s="84"/>
      <c r="N237" s="83"/>
      <c r="O237" s="83"/>
      <c r="P237" s="83"/>
      <c r="Q237" s="83"/>
      <c r="R237" s="83"/>
      <c r="S237" s="83"/>
      <c r="V237" s="83"/>
      <c r="W237" s="83"/>
    </row>
    <row r="238" spans="4:23" x14ac:dyDescent="0.2">
      <c r="D238" s="68"/>
      <c r="F238" s="84"/>
      <c r="G238" s="84"/>
      <c r="H238" s="84"/>
      <c r="I238" s="84"/>
      <c r="J238" s="84"/>
      <c r="K238" s="84"/>
      <c r="N238" s="83"/>
      <c r="O238" s="83"/>
      <c r="P238" s="83"/>
      <c r="Q238" s="83"/>
      <c r="R238" s="83"/>
      <c r="S238" s="83"/>
      <c r="V238" s="83"/>
      <c r="W238" s="83"/>
    </row>
    <row r="239" spans="4:23" x14ac:dyDescent="0.2">
      <c r="D239" s="68"/>
      <c r="F239" s="84"/>
      <c r="G239" s="84"/>
      <c r="H239" s="84"/>
      <c r="I239" s="84"/>
      <c r="J239" s="84"/>
      <c r="K239" s="84"/>
      <c r="N239" s="83"/>
      <c r="O239" s="83"/>
      <c r="P239" s="83"/>
      <c r="Q239" s="83"/>
      <c r="R239" s="83"/>
      <c r="S239" s="83"/>
      <c r="V239" s="83"/>
      <c r="W239" s="83"/>
    </row>
    <row r="240" spans="4:23" x14ac:dyDescent="0.2">
      <c r="D240" s="68"/>
      <c r="F240" s="84"/>
      <c r="G240" s="84"/>
      <c r="H240" s="84"/>
      <c r="I240" s="84"/>
      <c r="J240" s="84"/>
      <c r="K240" s="84"/>
      <c r="N240" s="83"/>
      <c r="O240" s="83"/>
      <c r="P240" s="83"/>
      <c r="Q240" s="83"/>
      <c r="R240" s="83"/>
      <c r="S240" s="83"/>
      <c r="V240" s="83"/>
      <c r="W240" s="83"/>
    </row>
    <row r="241" spans="4:23" x14ac:dyDescent="0.2">
      <c r="D241" s="68"/>
      <c r="F241" s="84"/>
      <c r="G241" s="84"/>
      <c r="H241" s="84"/>
      <c r="I241" s="84"/>
      <c r="J241" s="84"/>
      <c r="K241" s="84"/>
      <c r="N241" s="83"/>
      <c r="O241" s="83"/>
      <c r="P241" s="83"/>
      <c r="Q241" s="83"/>
      <c r="R241" s="83"/>
      <c r="S241" s="83"/>
      <c r="V241" s="83"/>
      <c r="W241" s="83"/>
    </row>
    <row r="242" spans="4:23" x14ac:dyDescent="0.2">
      <c r="D242" s="68"/>
      <c r="F242" s="84"/>
      <c r="G242" s="84"/>
      <c r="H242" s="84"/>
      <c r="I242" s="84"/>
      <c r="J242" s="84"/>
      <c r="K242" s="84"/>
      <c r="N242" s="83"/>
      <c r="O242" s="83"/>
      <c r="P242" s="83"/>
      <c r="Q242" s="83"/>
      <c r="R242" s="83"/>
      <c r="S242" s="83"/>
      <c r="V242" s="83"/>
      <c r="W242" s="83"/>
    </row>
    <row r="243" spans="4:23" x14ac:dyDescent="0.2">
      <c r="D243" s="68"/>
      <c r="F243" s="84"/>
      <c r="G243" s="84"/>
      <c r="H243" s="84"/>
      <c r="I243" s="84"/>
      <c r="J243" s="84"/>
      <c r="K243" s="84"/>
      <c r="N243" s="83"/>
      <c r="O243" s="83"/>
      <c r="P243" s="83"/>
      <c r="Q243" s="83"/>
      <c r="R243" s="83"/>
      <c r="S243" s="83"/>
      <c r="V243" s="83"/>
      <c r="W243" s="83"/>
    </row>
    <row r="244" spans="4:23" x14ac:dyDescent="0.2">
      <c r="D244" s="68"/>
      <c r="F244" s="84"/>
      <c r="G244" s="84"/>
      <c r="H244" s="84"/>
      <c r="I244" s="84"/>
      <c r="J244" s="84"/>
      <c r="K244" s="84"/>
      <c r="N244" s="83"/>
      <c r="O244" s="83"/>
      <c r="P244" s="83"/>
      <c r="Q244" s="83"/>
      <c r="R244" s="83"/>
      <c r="S244" s="83"/>
      <c r="V244" s="83"/>
      <c r="W244" s="83"/>
    </row>
    <row r="245" spans="4:23" x14ac:dyDescent="0.2">
      <c r="D245" s="68"/>
      <c r="F245" s="84"/>
      <c r="G245" s="84"/>
      <c r="H245" s="84"/>
      <c r="I245" s="84"/>
      <c r="J245" s="84"/>
      <c r="K245" s="84"/>
      <c r="N245" s="83"/>
      <c r="O245" s="83"/>
      <c r="P245" s="83"/>
      <c r="Q245" s="83"/>
      <c r="R245" s="83"/>
      <c r="S245" s="83"/>
      <c r="V245" s="83"/>
      <c r="W245" s="83"/>
    </row>
    <row r="246" spans="4:23" x14ac:dyDescent="0.2">
      <c r="D246" s="68"/>
      <c r="F246" s="84"/>
      <c r="G246" s="84"/>
      <c r="H246" s="84"/>
      <c r="I246" s="84"/>
      <c r="J246" s="84"/>
      <c r="K246" s="84"/>
      <c r="N246" s="83"/>
      <c r="O246" s="83"/>
      <c r="P246" s="83"/>
      <c r="Q246" s="83"/>
      <c r="R246" s="83"/>
      <c r="S246" s="83"/>
      <c r="V246" s="83"/>
      <c r="W246" s="83"/>
    </row>
    <row r="247" spans="4:23" x14ac:dyDescent="0.2">
      <c r="D247" s="68"/>
      <c r="F247" s="84"/>
      <c r="G247" s="84"/>
      <c r="H247" s="84"/>
      <c r="I247" s="84"/>
      <c r="J247" s="84"/>
      <c r="K247" s="84"/>
      <c r="N247" s="83"/>
      <c r="O247" s="83"/>
      <c r="P247" s="83"/>
      <c r="Q247" s="83"/>
      <c r="R247" s="83"/>
      <c r="S247" s="83"/>
      <c r="V247" s="83"/>
      <c r="W247" s="83"/>
    </row>
    <row r="248" spans="4:23" x14ac:dyDescent="0.2">
      <c r="D248" s="68"/>
      <c r="F248" s="84"/>
      <c r="G248" s="84"/>
      <c r="H248" s="84"/>
      <c r="I248" s="84"/>
      <c r="J248" s="84"/>
      <c r="K248" s="84"/>
      <c r="N248" s="83"/>
      <c r="O248" s="83"/>
      <c r="P248" s="83"/>
      <c r="Q248" s="83"/>
      <c r="R248" s="83"/>
      <c r="S248" s="83"/>
      <c r="V248" s="83"/>
      <c r="W248" s="83"/>
    </row>
    <row r="249" spans="4:23" x14ac:dyDescent="0.2">
      <c r="D249" s="68"/>
      <c r="F249" s="84"/>
      <c r="G249" s="84"/>
      <c r="H249" s="84"/>
      <c r="I249" s="84"/>
      <c r="J249" s="84"/>
      <c r="K249" s="84"/>
      <c r="N249" s="83"/>
      <c r="O249" s="83"/>
      <c r="P249" s="83"/>
      <c r="Q249" s="83"/>
      <c r="R249" s="83"/>
      <c r="S249" s="83"/>
      <c r="V249" s="83"/>
      <c r="W249" s="83"/>
    </row>
    <row r="250" spans="4:23" x14ac:dyDescent="0.2">
      <c r="D250" s="68"/>
      <c r="F250" s="84"/>
      <c r="G250" s="84"/>
      <c r="H250" s="84"/>
      <c r="I250" s="84"/>
      <c r="J250" s="84"/>
      <c r="K250" s="84"/>
      <c r="N250" s="83"/>
      <c r="O250" s="83"/>
      <c r="P250" s="83"/>
      <c r="Q250" s="83"/>
      <c r="R250" s="83"/>
      <c r="S250" s="83"/>
      <c r="V250" s="83"/>
      <c r="W250" s="83"/>
    </row>
    <row r="251" spans="4:23" x14ac:dyDescent="0.2">
      <c r="D251" s="68"/>
      <c r="F251" s="84"/>
      <c r="G251" s="84"/>
      <c r="H251" s="84"/>
      <c r="I251" s="84"/>
      <c r="J251" s="84"/>
      <c r="K251" s="84"/>
      <c r="N251" s="83"/>
      <c r="O251" s="83"/>
      <c r="P251" s="83"/>
      <c r="Q251" s="83"/>
      <c r="R251" s="83"/>
      <c r="S251" s="83"/>
      <c r="V251" s="83"/>
      <c r="W251" s="83"/>
    </row>
    <row r="252" spans="4:23" x14ac:dyDescent="0.2">
      <c r="D252" s="68"/>
      <c r="F252" s="84"/>
      <c r="G252" s="84"/>
      <c r="H252" s="84"/>
      <c r="I252" s="84"/>
      <c r="J252" s="84"/>
      <c r="K252" s="84"/>
      <c r="N252" s="83"/>
      <c r="O252" s="83"/>
      <c r="P252" s="83"/>
      <c r="Q252" s="83"/>
      <c r="R252" s="83"/>
      <c r="S252" s="83"/>
      <c r="V252" s="83"/>
      <c r="W252" s="83"/>
    </row>
    <row r="253" spans="4:23" x14ac:dyDescent="0.2">
      <c r="D253" s="68"/>
      <c r="F253" s="84"/>
      <c r="G253" s="84"/>
      <c r="H253" s="84"/>
      <c r="I253" s="84"/>
      <c r="J253" s="84"/>
      <c r="K253" s="84"/>
      <c r="N253" s="83"/>
      <c r="O253" s="83"/>
      <c r="P253" s="83"/>
      <c r="Q253" s="83"/>
      <c r="R253" s="83"/>
      <c r="S253" s="83"/>
      <c r="V253" s="83"/>
      <c r="W253" s="83"/>
    </row>
    <row r="254" spans="4:23" x14ac:dyDescent="0.2">
      <c r="D254" s="68"/>
      <c r="F254" s="84"/>
      <c r="G254" s="84"/>
      <c r="H254" s="84"/>
      <c r="I254" s="84"/>
      <c r="J254" s="84"/>
      <c r="K254" s="84"/>
      <c r="N254" s="83"/>
      <c r="O254" s="83"/>
      <c r="P254" s="83"/>
      <c r="Q254" s="83"/>
      <c r="R254" s="83"/>
      <c r="S254" s="83"/>
      <c r="V254" s="83"/>
      <c r="W254" s="83"/>
    </row>
    <row r="255" spans="4:23" x14ac:dyDescent="0.2">
      <c r="D255" s="68"/>
      <c r="F255" s="84"/>
      <c r="G255" s="84"/>
      <c r="H255" s="84"/>
      <c r="I255" s="84"/>
      <c r="J255" s="84"/>
      <c r="K255" s="84"/>
      <c r="N255" s="83"/>
      <c r="O255" s="83"/>
      <c r="P255" s="83"/>
      <c r="Q255" s="83"/>
      <c r="R255" s="83"/>
      <c r="S255" s="83"/>
      <c r="V255" s="83"/>
      <c r="W255" s="83"/>
    </row>
    <row r="256" spans="4:23" x14ac:dyDescent="0.2">
      <c r="D256" s="68"/>
      <c r="F256" s="84"/>
      <c r="G256" s="84"/>
      <c r="H256" s="84"/>
      <c r="I256" s="84"/>
      <c r="J256" s="84"/>
      <c r="K256" s="84"/>
      <c r="N256" s="83"/>
      <c r="O256" s="83"/>
      <c r="P256" s="83"/>
      <c r="Q256" s="83"/>
      <c r="R256" s="83"/>
      <c r="S256" s="83"/>
      <c r="V256" s="83"/>
      <c r="W256" s="83"/>
    </row>
    <row r="257" spans="4:23" x14ac:dyDescent="0.2">
      <c r="D257" s="68"/>
      <c r="F257" s="84"/>
      <c r="G257" s="84"/>
      <c r="H257" s="84"/>
      <c r="I257" s="84"/>
      <c r="J257" s="84"/>
      <c r="K257" s="84"/>
      <c r="N257" s="83"/>
      <c r="O257" s="83"/>
      <c r="P257" s="83"/>
      <c r="Q257" s="83"/>
      <c r="R257" s="83"/>
      <c r="S257" s="83"/>
      <c r="V257" s="83"/>
      <c r="W257" s="83"/>
    </row>
    <row r="258" spans="4:23" x14ac:dyDescent="0.2">
      <c r="D258" s="68"/>
      <c r="F258" s="84"/>
      <c r="G258" s="84"/>
      <c r="H258" s="84"/>
      <c r="I258" s="84"/>
      <c r="J258" s="84"/>
      <c r="K258" s="84"/>
      <c r="N258" s="83"/>
      <c r="O258" s="83"/>
      <c r="P258" s="83"/>
      <c r="Q258" s="83"/>
      <c r="R258" s="83"/>
      <c r="S258" s="83"/>
      <c r="V258" s="83"/>
      <c r="W258" s="83"/>
    </row>
    <row r="259" spans="4:23" x14ac:dyDescent="0.2">
      <c r="D259" s="68"/>
      <c r="F259" s="84"/>
      <c r="G259" s="84"/>
      <c r="H259" s="84"/>
      <c r="I259" s="84"/>
      <c r="J259" s="84"/>
      <c r="K259" s="84"/>
      <c r="N259" s="83"/>
      <c r="O259" s="83"/>
      <c r="P259" s="83"/>
      <c r="Q259" s="83"/>
      <c r="R259" s="83"/>
      <c r="S259" s="83"/>
      <c r="V259" s="83"/>
      <c r="W259" s="83"/>
    </row>
    <row r="260" spans="4:23" x14ac:dyDescent="0.2">
      <c r="D260" s="68"/>
      <c r="F260" s="84"/>
      <c r="G260" s="84"/>
      <c r="H260" s="84"/>
      <c r="I260" s="84"/>
      <c r="J260" s="84"/>
      <c r="K260" s="84"/>
      <c r="N260" s="83"/>
      <c r="O260" s="83"/>
      <c r="P260" s="83"/>
      <c r="Q260" s="83"/>
      <c r="R260" s="83"/>
      <c r="S260" s="83"/>
      <c r="V260" s="83"/>
      <c r="W260" s="83"/>
    </row>
    <row r="261" spans="4:23" x14ac:dyDescent="0.2">
      <c r="D261" s="68"/>
      <c r="F261" s="84"/>
      <c r="G261" s="84"/>
      <c r="H261" s="84"/>
      <c r="I261" s="84"/>
      <c r="J261" s="84"/>
      <c r="K261" s="84"/>
      <c r="N261" s="83"/>
      <c r="O261" s="83"/>
      <c r="P261" s="83"/>
      <c r="Q261" s="83"/>
      <c r="R261" s="83"/>
      <c r="S261" s="83"/>
      <c r="V261" s="83"/>
      <c r="W261" s="83"/>
    </row>
    <row r="262" spans="4:23" x14ac:dyDescent="0.2">
      <c r="D262" s="68"/>
      <c r="F262" s="84"/>
      <c r="G262" s="84"/>
      <c r="H262" s="84"/>
      <c r="I262" s="84"/>
      <c r="J262" s="84"/>
      <c r="K262" s="84"/>
      <c r="N262" s="83"/>
      <c r="O262" s="83"/>
      <c r="P262" s="83"/>
      <c r="Q262" s="83"/>
      <c r="R262" s="83"/>
      <c r="S262" s="83"/>
      <c r="V262" s="83"/>
      <c r="W262" s="83"/>
    </row>
    <row r="263" spans="4:23" x14ac:dyDescent="0.2">
      <c r="D263" s="68"/>
      <c r="F263" s="84"/>
      <c r="G263" s="84"/>
      <c r="H263" s="84"/>
      <c r="I263" s="84"/>
      <c r="J263" s="84"/>
      <c r="K263" s="84"/>
      <c r="N263" s="83"/>
      <c r="O263" s="83"/>
      <c r="P263" s="83"/>
      <c r="Q263" s="83"/>
      <c r="R263" s="83"/>
      <c r="S263" s="83"/>
      <c r="V263" s="83"/>
      <c r="W263" s="83"/>
    </row>
    <row r="264" spans="4:23" x14ac:dyDescent="0.2">
      <c r="D264" s="68"/>
      <c r="F264" s="84"/>
      <c r="G264" s="84"/>
      <c r="H264" s="84"/>
      <c r="I264" s="84"/>
      <c r="J264" s="84"/>
      <c r="K264" s="84"/>
      <c r="N264" s="83"/>
      <c r="O264" s="83"/>
      <c r="P264" s="83"/>
      <c r="Q264" s="83"/>
      <c r="R264" s="83"/>
      <c r="S264" s="83"/>
      <c r="V264" s="83"/>
      <c r="W264" s="83"/>
    </row>
    <row r="265" spans="4:23" x14ac:dyDescent="0.2">
      <c r="D265" s="68"/>
      <c r="F265" s="84"/>
      <c r="G265" s="84"/>
      <c r="H265" s="84"/>
      <c r="I265" s="84"/>
      <c r="J265" s="84"/>
      <c r="K265" s="84"/>
      <c r="N265" s="83"/>
      <c r="O265" s="83"/>
      <c r="P265" s="83"/>
      <c r="Q265" s="83"/>
      <c r="R265" s="83"/>
      <c r="S265" s="83"/>
      <c r="V265" s="83"/>
      <c r="W265" s="83"/>
    </row>
    <row r="266" spans="4:23" x14ac:dyDescent="0.2">
      <c r="D266" s="68"/>
      <c r="F266" s="84"/>
      <c r="G266" s="84"/>
      <c r="H266" s="84"/>
      <c r="I266" s="84"/>
      <c r="J266" s="84"/>
      <c r="K266" s="84"/>
      <c r="N266" s="83"/>
      <c r="O266" s="83"/>
      <c r="P266" s="83"/>
      <c r="Q266" s="83"/>
      <c r="R266" s="83"/>
      <c r="S266" s="83"/>
      <c r="V266" s="83"/>
      <c r="W266" s="83"/>
    </row>
    <row r="267" spans="4:23" x14ac:dyDescent="0.2">
      <c r="D267" s="68"/>
      <c r="F267" s="84"/>
      <c r="G267" s="84"/>
      <c r="H267" s="84"/>
      <c r="I267" s="84"/>
      <c r="J267" s="84"/>
      <c r="K267" s="84"/>
      <c r="N267" s="83"/>
      <c r="O267" s="83"/>
      <c r="P267" s="83"/>
      <c r="Q267" s="83"/>
      <c r="R267" s="83"/>
      <c r="S267" s="83"/>
      <c r="V267" s="83"/>
      <c r="W267" s="83"/>
    </row>
    <row r="268" spans="4:23" x14ac:dyDescent="0.2">
      <c r="D268" s="68"/>
      <c r="F268" s="84"/>
      <c r="G268" s="84"/>
      <c r="H268" s="84"/>
      <c r="I268" s="84"/>
      <c r="J268" s="84"/>
      <c r="K268" s="84"/>
      <c r="N268" s="83"/>
      <c r="O268" s="83"/>
      <c r="P268" s="83"/>
      <c r="Q268" s="83"/>
      <c r="R268" s="83"/>
      <c r="S268" s="83"/>
      <c r="V268" s="83"/>
      <c r="W268" s="83"/>
    </row>
    <row r="269" spans="4:23" x14ac:dyDescent="0.2">
      <c r="D269" s="68"/>
      <c r="F269" s="84"/>
      <c r="G269" s="84"/>
      <c r="H269" s="84"/>
      <c r="I269" s="84"/>
      <c r="J269" s="84"/>
      <c r="K269" s="84"/>
      <c r="N269" s="83"/>
      <c r="O269" s="83"/>
      <c r="P269" s="83"/>
      <c r="Q269" s="83"/>
      <c r="R269" s="83"/>
      <c r="S269" s="83"/>
      <c r="V269" s="83"/>
      <c r="W269" s="83"/>
    </row>
    <row r="270" spans="4:23" x14ac:dyDescent="0.2">
      <c r="D270" s="68"/>
      <c r="F270" s="84"/>
      <c r="G270" s="84"/>
      <c r="H270" s="84"/>
      <c r="I270" s="84"/>
      <c r="J270" s="84"/>
      <c r="K270" s="84"/>
      <c r="N270" s="83"/>
      <c r="O270" s="83"/>
      <c r="P270" s="83"/>
      <c r="Q270" s="83"/>
      <c r="R270" s="83"/>
      <c r="S270" s="83"/>
      <c r="V270" s="83"/>
      <c r="W270" s="83"/>
    </row>
    <row r="271" spans="4:23" x14ac:dyDescent="0.2">
      <c r="D271" s="68"/>
      <c r="F271" s="84"/>
      <c r="G271" s="84"/>
      <c r="H271" s="84"/>
      <c r="I271" s="84"/>
      <c r="J271" s="84"/>
      <c r="K271" s="84"/>
      <c r="N271" s="83"/>
      <c r="O271" s="83"/>
      <c r="P271" s="83"/>
      <c r="Q271" s="83"/>
      <c r="R271" s="83"/>
      <c r="S271" s="83"/>
      <c r="V271" s="83"/>
      <c r="W271" s="83"/>
    </row>
    <row r="272" spans="4:23" x14ac:dyDescent="0.2">
      <c r="D272" s="68"/>
      <c r="F272" s="84"/>
      <c r="G272" s="84"/>
      <c r="H272" s="84"/>
      <c r="I272" s="84"/>
      <c r="J272" s="84"/>
      <c r="K272" s="84"/>
      <c r="N272" s="83"/>
      <c r="O272" s="83"/>
      <c r="P272" s="83"/>
      <c r="Q272" s="83"/>
      <c r="R272" s="83"/>
      <c r="S272" s="83"/>
      <c r="V272" s="83"/>
      <c r="W272" s="83"/>
    </row>
    <row r="273" spans="4:23" x14ac:dyDescent="0.2">
      <c r="D273" s="68"/>
      <c r="F273" s="84"/>
      <c r="G273" s="84"/>
      <c r="H273" s="84"/>
      <c r="I273" s="84"/>
      <c r="J273" s="84"/>
      <c r="K273" s="84"/>
      <c r="N273" s="83"/>
      <c r="O273" s="83"/>
      <c r="P273" s="83"/>
      <c r="Q273" s="83"/>
      <c r="R273" s="83"/>
      <c r="S273" s="83"/>
      <c r="V273" s="83"/>
      <c r="W273" s="83"/>
    </row>
    <row r="274" spans="4:23" x14ac:dyDescent="0.2">
      <c r="D274" s="68"/>
      <c r="F274" s="84"/>
      <c r="G274" s="84"/>
      <c r="H274" s="84"/>
      <c r="I274" s="84"/>
      <c r="J274" s="84"/>
      <c r="K274" s="84"/>
      <c r="N274" s="83"/>
      <c r="O274" s="83"/>
      <c r="P274" s="83"/>
      <c r="Q274" s="83"/>
      <c r="R274" s="83"/>
      <c r="S274" s="83"/>
      <c r="V274" s="83"/>
      <c r="W274" s="83"/>
    </row>
    <row r="275" spans="4:23" x14ac:dyDescent="0.2">
      <c r="D275" s="68"/>
      <c r="F275" s="84"/>
      <c r="G275" s="84"/>
      <c r="H275" s="84"/>
      <c r="I275" s="84"/>
      <c r="J275" s="84"/>
      <c r="K275" s="84"/>
      <c r="N275" s="83"/>
      <c r="O275" s="83"/>
      <c r="P275" s="83"/>
      <c r="Q275" s="83"/>
      <c r="R275" s="83"/>
      <c r="S275" s="83"/>
      <c r="V275" s="83"/>
      <c r="W275" s="83"/>
    </row>
    <row r="276" spans="4:23" x14ac:dyDescent="0.2">
      <c r="D276" s="68"/>
      <c r="F276" s="84"/>
      <c r="G276" s="84"/>
      <c r="H276" s="84"/>
      <c r="I276" s="84"/>
      <c r="J276" s="84"/>
      <c r="K276" s="84"/>
      <c r="N276" s="83"/>
      <c r="O276" s="83"/>
      <c r="P276" s="83"/>
      <c r="Q276" s="83"/>
      <c r="R276" s="83"/>
      <c r="S276" s="83"/>
      <c r="V276" s="83"/>
      <c r="W276" s="83"/>
    </row>
    <row r="277" spans="4:23" x14ac:dyDescent="0.2">
      <c r="D277" s="68"/>
      <c r="F277" s="84"/>
      <c r="G277" s="84"/>
      <c r="H277" s="84"/>
      <c r="I277" s="84"/>
      <c r="J277" s="84"/>
      <c r="K277" s="84"/>
      <c r="N277" s="83"/>
      <c r="O277" s="83"/>
      <c r="P277" s="83"/>
      <c r="Q277" s="83"/>
      <c r="R277" s="83"/>
      <c r="S277" s="83"/>
      <c r="V277" s="83"/>
      <c r="W277" s="83"/>
    </row>
    <row r="278" spans="4:23" x14ac:dyDescent="0.2">
      <c r="D278" s="68"/>
      <c r="F278" s="84"/>
      <c r="G278" s="84"/>
      <c r="H278" s="84"/>
      <c r="I278" s="84"/>
      <c r="J278" s="84"/>
      <c r="K278" s="84"/>
      <c r="N278" s="83"/>
      <c r="O278" s="83"/>
      <c r="P278" s="83"/>
      <c r="Q278" s="83"/>
      <c r="R278" s="83"/>
      <c r="S278" s="83"/>
      <c r="V278" s="83"/>
      <c r="W278" s="83"/>
    </row>
    <row r="279" spans="4:23" x14ac:dyDescent="0.2">
      <c r="D279" s="68"/>
      <c r="F279" s="84"/>
      <c r="G279" s="84"/>
      <c r="H279" s="84"/>
      <c r="I279" s="84"/>
      <c r="J279" s="84"/>
      <c r="K279" s="84"/>
      <c r="N279" s="83"/>
      <c r="O279" s="83"/>
      <c r="P279" s="83"/>
      <c r="Q279" s="83"/>
      <c r="R279" s="83"/>
      <c r="S279" s="83"/>
      <c r="V279" s="83"/>
      <c r="W279" s="83"/>
    </row>
    <row r="280" spans="4:23" x14ac:dyDescent="0.2">
      <c r="D280" s="68"/>
      <c r="F280" s="84"/>
      <c r="G280" s="84"/>
      <c r="H280" s="84"/>
      <c r="I280" s="84"/>
      <c r="J280" s="84"/>
      <c r="K280" s="84"/>
      <c r="N280" s="83"/>
      <c r="O280" s="83"/>
      <c r="P280" s="83"/>
      <c r="Q280" s="83"/>
      <c r="R280" s="83"/>
      <c r="S280" s="83"/>
      <c r="V280" s="83"/>
      <c r="W280" s="83"/>
    </row>
    <row r="281" spans="4:23" x14ac:dyDescent="0.2">
      <c r="D281" s="68"/>
      <c r="F281" s="84"/>
      <c r="G281" s="84"/>
      <c r="H281" s="84"/>
      <c r="I281" s="84"/>
      <c r="J281" s="84"/>
      <c r="K281" s="84"/>
      <c r="N281" s="83"/>
      <c r="O281" s="83"/>
      <c r="P281" s="83"/>
      <c r="Q281" s="83"/>
      <c r="R281" s="83"/>
      <c r="S281" s="83"/>
      <c r="V281" s="83"/>
      <c r="W281" s="83"/>
    </row>
    <row r="282" spans="4:23" x14ac:dyDescent="0.2">
      <c r="D282" s="68"/>
      <c r="F282" s="84"/>
      <c r="G282" s="84"/>
      <c r="H282" s="84"/>
      <c r="I282" s="84"/>
      <c r="J282" s="84"/>
      <c r="K282" s="84"/>
      <c r="N282" s="83"/>
      <c r="O282" s="83"/>
      <c r="P282" s="83"/>
      <c r="Q282" s="83"/>
      <c r="R282" s="83"/>
      <c r="S282" s="83"/>
      <c r="V282" s="83"/>
      <c r="W282" s="83"/>
    </row>
    <row r="283" spans="4:23" x14ac:dyDescent="0.2">
      <c r="D283" s="68"/>
      <c r="F283" s="84"/>
      <c r="G283" s="84"/>
      <c r="H283" s="84"/>
      <c r="I283" s="84"/>
      <c r="J283" s="84"/>
      <c r="K283" s="84"/>
      <c r="N283" s="83"/>
      <c r="O283" s="83"/>
      <c r="P283" s="83"/>
      <c r="Q283" s="83"/>
      <c r="R283" s="83"/>
      <c r="S283" s="83"/>
      <c r="V283" s="83"/>
      <c r="W283" s="83"/>
    </row>
    <row r="284" spans="4:23" x14ac:dyDescent="0.2">
      <c r="D284" s="68"/>
      <c r="F284" s="84"/>
      <c r="G284" s="84"/>
      <c r="H284" s="84"/>
      <c r="I284" s="84"/>
      <c r="J284" s="84"/>
      <c r="K284" s="84"/>
      <c r="N284" s="83"/>
      <c r="O284" s="83"/>
      <c r="P284" s="83"/>
      <c r="Q284" s="83"/>
      <c r="R284" s="83"/>
      <c r="S284" s="83"/>
      <c r="V284" s="83"/>
      <c r="W284" s="83"/>
    </row>
    <row r="285" spans="4:23" x14ac:dyDescent="0.2">
      <c r="D285" s="68"/>
      <c r="F285" s="84"/>
      <c r="G285" s="84"/>
      <c r="H285" s="84"/>
      <c r="I285" s="84"/>
      <c r="J285" s="84"/>
      <c r="K285" s="84"/>
      <c r="N285" s="83"/>
      <c r="O285" s="83"/>
      <c r="P285" s="83"/>
      <c r="Q285" s="83"/>
      <c r="R285" s="83"/>
      <c r="S285" s="83"/>
      <c r="V285" s="83"/>
      <c r="W285" s="83"/>
    </row>
    <row r="286" spans="4:23" x14ac:dyDescent="0.2">
      <c r="D286" s="68"/>
      <c r="F286" s="84"/>
      <c r="G286" s="84"/>
      <c r="H286" s="84"/>
      <c r="I286" s="84"/>
      <c r="J286" s="84"/>
      <c r="K286" s="84"/>
      <c r="N286" s="83"/>
      <c r="O286" s="83"/>
      <c r="P286" s="83"/>
      <c r="Q286" s="83"/>
      <c r="R286" s="83"/>
      <c r="S286" s="83"/>
      <c r="V286" s="83"/>
      <c r="W286" s="83"/>
    </row>
    <row r="287" spans="4:23" x14ac:dyDescent="0.2">
      <c r="D287" s="68"/>
      <c r="F287" s="84"/>
      <c r="G287" s="84"/>
      <c r="H287" s="84"/>
      <c r="I287" s="84"/>
      <c r="J287" s="84"/>
      <c r="K287" s="84"/>
      <c r="N287" s="83"/>
      <c r="O287" s="83"/>
      <c r="P287" s="83"/>
      <c r="Q287" s="83"/>
      <c r="R287" s="83"/>
      <c r="S287" s="83"/>
      <c r="V287" s="83"/>
      <c r="W287" s="83"/>
    </row>
    <row r="288" spans="4:23" x14ac:dyDescent="0.2">
      <c r="D288" s="68"/>
      <c r="F288" s="84"/>
      <c r="G288" s="84"/>
      <c r="H288" s="84"/>
      <c r="I288" s="84"/>
      <c r="J288" s="84"/>
      <c r="K288" s="84"/>
      <c r="N288" s="83"/>
      <c r="O288" s="83"/>
      <c r="P288" s="83"/>
      <c r="Q288" s="83"/>
      <c r="R288" s="83"/>
      <c r="S288" s="83"/>
      <c r="V288" s="83"/>
      <c r="W288" s="83"/>
    </row>
    <row r="289" spans="4:23" x14ac:dyDescent="0.2">
      <c r="D289" s="68"/>
      <c r="F289" s="84"/>
      <c r="G289" s="84"/>
      <c r="H289" s="84"/>
      <c r="I289" s="84"/>
      <c r="J289" s="84"/>
      <c r="K289" s="84"/>
      <c r="N289" s="83"/>
      <c r="O289" s="83"/>
      <c r="P289" s="83"/>
      <c r="Q289" s="83"/>
      <c r="R289" s="83"/>
      <c r="S289" s="83"/>
      <c r="V289" s="83"/>
      <c r="W289" s="83"/>
    </row>
    <row r="290" spans="4:23" x14ac:dyDescent="0.2">
      <c r="D290" s="68"/>
      <c r="F290" s="84"/>
      <c r="G290" s="84"/>
      <c r="H290" s="84"/>
      <c r="I290" s="84"/>
      <c r="J290" s="84"/>
      <c r="K290" s="84"/>
      <c r="N290" s="83"/>
      <c r="O290" s="83"/>
      <c r="P290" s="83"/>
      <c r="Q290" s="83"/>
      <c r="R290" s="83"/>
      <c r="S290" s="83"/>
      <c r="V290" s="83"/>
      <c r="W290" s="83"/>
    </row>
    <row r="291" spans="4:23" x14ac:dyDescent="0.2">
      <c r="D291" s="68"/>
      <c r="F291" s="84"/>
      <c r="G291" s="84"/>
      <c r="H291" s="84"/>
      <c r="I291" s="84"/>
      <c r="J291" s="84"/>
      <c r="K291" s="84"/>
      <c r="N291" s="83"/>
      <c r="O291" s="83"/>
      <c r="P291" s="83"/>
      <c r="Q291" s="83"/>
      <c r="R291" s="83"/>
      <c r="S291" s="83"/>
      <c r="V291" s="83"/>
      <c r="W291" s="83"/>
    </row>
    <row r="292" spans="4:23" x14ac:dyDescent="0.2">
      <c r="D292" s="68"/>
      <c r="F292" s="84"/>
      <c r="G292" s="84"/>
      <c r="H292" s="84"/>
      <c r="I292" s="84"/>
      <c r="J292" s="84"/>
      <c r="K292" s="84"/>
      <c r="N292" s="83"/>
      <c r="O292" s="83"/>
      <c r="P292" s="83"/>
      <c r="Q292" s="83"/>
      <c r="R292" s="83"/>
      <c r="S292" s="83"/>
      <c r="V292" s="83"/>
      <c r="W292" s="83"/>
    </row>
    <row r="293" spans="4:23" x14ac:dyDescent="0.2">
      <c r="D293" s="68"/>
      <c r="F293" s="84"/>
      <c r="G293" s="84"/>
      <c r="H293" s="84"/>
      <c r="I293" s="84"/>
      <c r="J293" s="84"/>
      <c r="K293" s="84"/>
      <c r="N293" s="83"/>
      <c r="O293" s="83"/>
      <c r="P293" s="83"/>
      <c r="Q293" s="83"/>
      <c r="R293" s="83"/>
      <c r="S293" s="83"/>
      <c r="V293" s="83"/>
      <c r="W293" s="83"/>
    </row>
    <row r="294" spans="4:23" x14ac:dyDescent="0.2">
      <c r="D294" s="68"/>
      <c r="F294" s="84"/>
      <c r="G294" s="84"/>
      <c r="H294" s="84"/>
      <c r="I294" s="84"/>
      <c r="J294" s="84"/>
      <c r="K294" s="84"/>
      <c r="N294" s="83"/>
      <c r="O294" s="83"/>
      <c r="P294" s="83"/>
      <c r="Q294" s="83"/>
      <c r="R294" s="83"/>
      <c r="S294" s="83"/>
      <c r="V294" s="83"/>
      <c r="W294" s="83"/>
    </row>
    <row r="295" spans="4:23" x14ac:dyDescent="0.2">
      <c r="D295" s="68"/>
      <c r="F295" s="84"/>
      <c r="G295" s="84"/>
      <c r="H295" s="84"/>
      <c r="I295" s="84"/>
      <c r="J295" s="84"/>
      <c r="K295" s="84"/>
      <c r="N295" s="83"/>
      <c r="O295" s="83"/>
      <c r="P295" s="83"/>
      <c r="Q295" s="83"/>
      <c r="R295" s="83"/>
      <c r="S295" s="83"/>
      <c r="V295" s="83"/>
      <c r="W295" s="83"/>
    </row>
    <row r="296" spans="4:23" x14ac:dyDescent="0.2">
      <c r="D296" s="68"/>
      <c r="F296" s="84"/>
      <c r="G296" s="84"/>
      <c r="H296" s="84"/>
      <c r="I296" s="84"/>
      <c r="J296" s="84"/>
      <c r="K296" s="84"/>
      <c r="N296" s="83"/>
      <c r="O296" s="83"/>
      <c r="P296" s="83"/>
      <c r="Q296" s="83"/>
      <c r="R296" s="83"/>
      <c r="S296" s="83"/>
      <c r="V296" s="83"/>
      <c r="W296" s="83"/>
    </row>
    <row r="297" spans="4:23" x14ac:dyDescent="0.2">
      <c r="D297" s="68"/>
      <c r="F297" s="84"/>
      <c r="G297" s="84"/>
      <c r="H297" s="84"/>
      <c r="I297" s="84"/>
      <c r="J297" s="84"/>
      <c r="K297" s="84"/>
      <c r="N297" s="83"/>
      <c r="O297" s="83"/>
      <c r="P297" s="83"/>
      <c r="Q297" s="83"/>
      <c r="R297" s="83"/>
      <c r="S297" s="83"/>
      <c r="V297" s="83"/>
      <c r="W297" s="83"/>
    </row>
    <row r="298" spans="4:23" x14ac:dyDescent="0.2">
      <c r="D298" s="68"/>
      <c r="F298" s="84"/>
      <c r="G298" s="84"/>
      <c r="H298" s="84"/>
      <c r="I298" s="84"/>
      <c r="J298" s="84"/>
      <c r="K298" s="84"/>
      <c r="N298" s="83"/>
      <c r="O298" s="83"/>
      <c r="P298" s="83"/>
      <c r="Q298" s="83"/>
      <c r="R298" s="83"/>
      <c r="S298" s="83"/>
      <c r="V298" s="83"/>
      <c r="W298" s="83"/>
    </row>
    <row r="299" spans="4:23" x14ac:dyDescent="0.2">
      <c r="D299" s="68"/>
      <c r="F299" s="84"/>
      <c r="G299" s="84"/>
      <c r="H299" s="84"/>
      <c r="I299" s="84"/>
      <c r="J299" s="84"/>
      <c r="K299" s="84"/>
      <c r="N299" s="83"/>
      <c r="O299" s="83"/>
      <c r="P299" s="83"/>
      <c r="Q299" s="83"/>
      <c r="R299" s="83"/>
      <c r="S299" s="83"/>
      <c r="V299" s="83"/>
      <c r="W299" s="83"/>
    </row>
    <row r="300" spans="4:23" x14ac:dyDescent="0.2">
      <c r="D300" s="68"/>
      <c r="F300" s="84"/>
      <c r="G300" s="84"/>
      <c r="H300" s="84"/>
      <c r="I300" s="84"/>
      <c r="J300" s="84"/>
      <c r="K300" s="84"/>
      <c r="N300" s="83"/>
      <c r="O300" s="83"/>
      <c r="P300" s="83"/>
      <c r="Q300" s="83"/>
      <c r="R300" s="83"/>
      <c r="S300" s="83"/>
      <c r="V300" s="83"/>
      <c r="W300" s="83"/>
    </row>
    <row r="301" spans="4:23" x14ac:dyDescent="0.2">
      <c r="D301" s="68"/>
      <c r="F301" s="84"/>
      <c r="G301" s="84"/>
      <c r="H301" s="84"/>
      <c r="I301" s="84"/>
      <c r="J301" s="84"/>
      <c r="K301" s="84"/>
      <c r="N301" s="83"/>
      <c r="O301" s="83"/>
      <c r="P301" s="83"/>
      <c r="Q301" s="83"/>
      <c r="R301" s="83"/>
      <c r="S301" s="83"/>
      <c r="V301" s="83"/>
      <c r="W301" s="83"/>
    </row>
    <row r="302" spans="4:23" x14ac:dyDescent="0.2">
      <c r="D302" s="68"/>
      <c r="F302" s="84"/>
      <c r="G302" s="84"/>
      <c r="H302" s="84"/>
      <c r="I302" s="84"/>
      <c r="J302" s="84"/>
      <c r="K302" s="84"/>
      <c r="N302" s="83"/>
      <c r="O302" s="83"/>
      <c r="P302" s="83"/>
      <c r="Q302" s="83"/>
      <c r="R302" s="83"/>
      <c r="S302" s="83"/>
      <c r="V302" s="83"/>
      <c r="W302" s="83"/>
    </row>
    <row r="303" spans="4:23" x14ac:dyDescent="0.2">
      <c r="D303" s="68"/>
      <c r="F303" s="84"/>
      <c r="G303" s="84"/>
      <c r="H303" s="84"/>
      <c r="I303" s="84"/>
      <c r="J303" s="84"/>
      <c r="K303" s="84"/>
      <c r="N303" s="83"/>
      <c r="O303" s="83"/>
      <c r="P303" s="83"/>
      <c r="Q303" s="83"/>
      <c r="R303" s="83"/>
      <c r="S303" s="83"/>
      <c r="V303" s="83"/>
      <c r="W303" s="83"/>
    </row>
    <row r="304" spans="4:23" x14ac:dyDescent="0.2">
      <c r="D304" s="68"/>
      <c r="F304" s="84"/>
      <c r="G304" s="84"/>
      <c r="H304" s="84"/>
      <c r="I304" s="84"/>
      <c r="J304" s="84"/>
      <c r="K304" s="84"/>
      <c r="N304" s="83"/>
      <c r="O304" s="83"/>
      <c r="P304" s="83"/>
      <c r="Q304" s="83"/>
      <c r="R304" s="83"/>
      <c r="S304" s="83"/>
      <c r="V304" s="83"/>
      <c r="W304" s="83"/>
    </row>
    <row r="305" spans="4:23" x14ac:dyDescent="0.2">
      <c r="D305" s="68"/>
      <c r="F305" s="84"/>
      <c r="G305" s="84"/>
      <c r="H305" s="84"/>
      <c r="I305" s="84"/>
      <c r="J305" s="84"/>
      <c r="K305" s="84"/>
      <c r="N305" s="83"/>
      <c r="O305" s="83"/>
      <c r="P305" s="83"/>
      <c r="Q305" s="83"/>
      <c r="R305" s="83"/>
      <c r="S305" s="83"/>
      <c r="V305" s="83"/>
      <c r="W305" s="83"/>
    </row>
    <row r="306" spans="4:23" x14ac:dyDescent="0.2">
      <c r="D306" s="68"/>
      <c r="F306" s="84"/>
      <c r="G306" s="84"/>
      <c r="H306" s="84"/>
      <c r="I306" s="84"/>
      <c r="J306" s="84"/>
      <c r="K306" s="84"/>
      <c r="N306" s="83"/>
      <c r="O306" s="83"/>
      <c r="P306" s="83"/>
      <c r="Q306" s="83"/>
      <c r="R306" s="83"/>
      <c r="S306" s="83"/>
      <c r="V306" s="83"/>
      <c r="W306" s="83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24" customWidth="1"/>
    <col min="2" max="3" width="18.7109375" style="124" customWidth="1"/>
    <col min="4" max="4" width="19.42578125" style="125"/>
    <col min="5" max="5" width="24.42578125" style="125" bestFit="1" customWidth="1"/>
    <col min="6" max="6" width="24.5703125" style="125" customWidth="1"/>
    <col min="7" max="252" width="9.140625" style="124" customWidth="1"/>
    <col min="253" max="253" width="34.28515625" style="124" customWidth="1"/>
    <col min="254" max="255" width="18.7109375" style="124" customWidth="1"/>
    <col min="256" max="16384" width="19.42578125" style="124"/>
  </cols>
  <sheetData>
    <row r="1" spans="1:6" ht="15.75" customHeight="1" x14ac:dyDescent="0.25">
      <c r="A1" s="927" t="s">
        <v>394</v>
      </c>
      <c r="B1" s="927"/>
      <c r="C1" s="927"/>
      <c r="D1" s="927"/>
      <c r="E1" s="927"/>
      <c r="F1" s="927"/>
    </row>
    <row r="3" spans="1:6" x14ac:dyDescent="0.2">
      <c r="A3" s="126"/>
      <c r="B3" s="127" t="s">
        <v>0</v>
      </c>
      <c r="C3" s="127" t="s">
        <v>1</v>
      </c>
      <c r="D3" s="127" t="s">
        <v>2</v>
      </c>
      <c r="E3" s="127" t="s">
        <v>393</v>
      </c>
      <c r="F3" s="127" t="s">
        <v>389</v>
      </c>
    </row>
    <row r="4" spans="1:6" ht="15.75" x14ac:dyDescent="0.25">
      <c r="A4" s="128" t="s">
        <v>377</v>
      </c>
      <c r="B4" s="129">
        <f>'pomocná tabuľka - príjmy 2013'!B3</f>
        <v>10611235.030000001</v>
      </c>
      <c r="C4" s="129">
        <f>'pomocná tabuľka - príjmy 2013'!C3</f>
        <v>10916798.300000001</v>
      </c>
      <c r="D4" s="130">
        <f>'pomocná tabuľka - príjmy 2013'!D3</f>
        <v>11688460</v>
      </c>
      <c r="E4" s="130">
        <f>'pomocná tabuľka - príjmy 2013'!E3</f>
        <v>11192555</v>
      </c>
      <c r="F4" s="130">
        <f>'pomocná tabuľka - príjmy 2013'!F3</f>
        <v>11690737</v>
      </c>
    </row>
    <row r="5" spans="1:6" ht="15.75" x14ac:dyDescent="0.25">
      <c r="A5" s="128" t="s">
        <v>378</v>
      </c>
      <c r="B5" s="129" t="e">
        <f>'pomocná tabuľka - výdavky 2013'!E8</f>
        <v>#REF!</v>
      </c>
      <c r="C5" s="129">
        <v>10615926</v>
      </c>
      <c r="D5" s="130" t="e">
        <f>'pomocná tabuľka - výdavky 2013'!M8</f>
        <v>#REF!</v>
      </c>
      <c r="E5" s="130">
        <f>'pomocná tabuľka - výdavky 2013'!Q8</f>
        <v>10730799.140000001</v>
      </c>
      <c r="F5" s="130" t="e">
        <f>'pomocná tabuľka - výdavky 2013'!U8</f>
        <v>#REF!</v>
      </c>
    </row>
    <row r="6" spans="1:6" ht="15.75" x14ac:dyDescent="0.25">
      <c r="A6" s="128" t="s">
        <v>379</v>
      </c>
      <c r="B6" s="129" t="e">
        <f>B4-B5</f>
        <v>#REF!</v>
      </c>
      <c r="C6" s="129">
        <f>C4-C5</f>
        <v>300872.30000000075</v>
      </c>
      <c r="D6" s="130" t="e">
        <f>D4-D5</f>
        <v>#REF!</v>
      </c>
      <c r="E6" s="130">
        <f>E4-E5</f>
        <v>461755.8599999994</v>
      </c>
      <c r="F6" s="130" t="e">
        <f>F4-F5</f>
        <v>#REF!</v>
      </c>
    </row>
    <row r="7" spans="1:6" ht="15.75" x14ac:dyDescent="0.25">
      <c r="A7" s="128"/>
      <c r="B7" s="129"/>
      <c r="C7" s="129"/>
      <c r="D7" s="130"/>
      <c r="E7" s="130"/>
      <c r="F7" s="130"/>
    </row>
    <row r="8" spans="1:6" ht="15.75" x14ac:dyDescent="0.25">
      <c r="A8" s="128" t="s">
        <v>380</v>
      </c>
      <c r="B8" s="129">
        <f>'pomocná tabuľka - príjmy 2013'!B112</f>
        <v>761844.80999999994</v>
      </c>
      <c r="C8" s="129">
        <f>'pomocná tabuľka - príjmy 2013'!C112</f>
        <v>828632.72</v>
      </c>
      <c r="D8" s="130">
        <f>'pomocná tabuľka - príjmy 2013'!D112</f>
        <v>3640369</v>
      </c>
      <c r="E8" s="130">
        <f>'pomocná tabuľka - príjmy 2013'!E112</f>
        <v>735941</v>
      </c>
      <c r="F8" s="130">
        <f>'pomocná tabuľka - príjmy 2013'!F112</f>
        <v>4291701</v>
      </c>
    </row>
    <row r="9" spans="1:6" ht="15.75" x14ac:dyDescent="0.25">
      <c r="A9" s="128" t="s">
        <v>381</v>
      </c>
      <c r="B9" s="129">
        <v>1349332</v>
      </c>
      <c r="C9" s="129">
        <v>785108</v>
      </c>
      <c r="D9" s="130" t="e">
        <f>'pomocná tabuľka - výdavky 2013'!N8</f>
        <v>#REF!</v>
      </c>
      <c r="E9" s="130">
        <f>'pomocná tabuľka - výdavky 2013'!R8</f>
        <v>957999</v>
      </c>
      <c r="F9" s="130" t="e">
        <f>'pomocná tabuľka - výdavky 2013'!V8</f>
        <v>#REF!</v>
      </c>
    </row>
    <row r="10" spans="1:6" ht="15.75" x14ac:dyDescent="0.25">
      <c r="A10" s="128" t="s">
        <v>379</v>
      </c>
      <c r="B10" s="129">
        <f>B8-B9</f>
        <v>-587487.19000000006</v>
      </c>
      <c r="C10" s="129">
        <f>C8-C9</f>
        <v>43524.719999999972</v>
      </c>
      <c r="D10" s="130" t="e">
        <f>D8-D9</f>
        <v>#REF!</v>
      </c>
      <c r="E10" s="130">
        <f>E8-E9</f>
        <v>-222058</v>
      </c>
      <c r="F10" s="130" t="e">
        <f>F8-F9</f>
        <v>#REF!</v>
      </c>
    </row>
    <row r="11" spans="1:6" ht="15.75" x14ac:dyDescent="0.25">
      <c r="A11" s="128"/>
      <c r="B11" s="129"/>
      <c r="C11" s="129"/>
      <c r="D11" s="130"/>
      <c r="E11" s="130"/>
      <c r="F11" s="130"/>
    </row>
    <row r="12" spans="1:6" ht="15.75" x14ac:dyDescent="0.25">
      <c r="A12" s="128" t="s">
        <v>127</v>
      </c>
      <c r="B12" s="129">
        <f>'pomocná tabuľka - príjmy 2013'!B129</f>
        <v>1094060.6099999999</v>
      </c>
      <c r="C12" s="129">
        <f>'pomocná tabuľka - príjmy 2013'!C129</f>
        <v>353398.41</v>
      </c>
      <c r="D12" s="130">
        <f>'pomocná tabuľka - príjmy 2013'!D129</f>
        <v>574727</v>
      </c>
      <c r="E12" s="130">
        <f>'pomocná tabuľka - príjmy 2013'!E129</f>
        <v>574727</v>
      </c>
      <c r="F12" s="130">
        <f>'pomocná tabuľka - príjmy 2013'!F129</f>
        <v>476000</v>
      </c>
    </row>
    <row r="13" spans="1:6" ht="15.75" x14ac:dyDescent="0.25">
      <c r="A13" s="128" t="s">
        <v>382</v>
      </c>
      <c r="B13" s="129">
        <v>320596</v>
      </c>
      <c r="C13" s="129" t="e">
        <f>'pomocná tabuľka - výdavky 2013'!K8</f>
        <v>#REF!</v>
      </c>
      <c r="D13" s="130" t="e">
        <f>'pomocná tabuľka - výdavky 2013'!O8</f>
        <v>#REF!</v>
      </c>
      <c r="E13" s="130">
        <f>'pomocná tabuľka - výdavky 2013'!S8</f>
        <v>654683.57999999996</v>
      </c>
      <c r="F13" s="130">
        <f>'pomocná tabuľka - výdavky 2013'!W8</f>
        <v>4351859.33</v>
      </c>
    </row>
    <row r="14" spans="1:6" ht="15.75" x14ac:dyDescent="0.25">
      <c r="A14" s="131" t="s">
        <v>379</v>
      </c>
      <c r="B14" s="132">
        <f>B12-B13</f>
        <v>773464.60999999987</v>
      </c>
      <c r="C14" s="132" t="e">
        <f>C12-C13</f>
        <v>#REF!</v>
      </c>
      <c r="D14" s="133" t="e">
        <f>D12-D13</f>
        <v>#REF!</v>
      </c>
      <c r="E14" s="133">
        <f>E12-E13</f>
        <v>-79956.579999999958</v>
      </c>
      <c r="F14" s="133">
        <f>F12-F13</f>
        <v>-3875859.33</v>
      </c>
    </row>
    <row r="15" spans="1:6" x14ac:dyDescent="0.2">
      <c r="A15" s="134"/>
      <c r="B15" s="125"/>
      <c r="C15" s="125"/>
      <c r="D15" s="135"/>
      <c r="E15" s="135"/>
      <c r="F15" s="135"/>
    </row>
    <row r="16" spans="1:6" ht="18" x14ac:dyDescent="0.25">
      <c r="A16" s="136" t="s">
        <v>130</v>
      </c>
      <c r="B16" s="137">
        <f t="shared" ref="B16:D17" si="0">B4+B8+B12</f>
        <v>12467140.450000001</v>
      </c>
      <c r="C16" s="137">
        <f t="shared" si="0"/>
        <v>12098829.430000002</v>
      </c>
      <c r="D16" s="138">
        <f t="shared" si="0"/>
        <v>15903556</v>
      </c>
      <c r="E16" s="138">
        <f>E4+E8+E12</f>
        <v>12503223</v>
      </c>
      <c r="F16" s="138">
        <f>F4+F8+F12</f>
        <v>16458438</v>
      </c>
    </row>
    <row r="17" spans="1:6" ht="18" x14ac:dyDescent="0.25">
      <c r="A17" s="139" t="s">
        <v>383</v>
      </c>
      <c r="B17" s="140" t="e">
        <f t="shared" si="0"/>
        <v>#REF!</v>
      </c>
      <c r="C17" s="140" t="e">
        <f t="shared" si="0"/>
        <v>#REF!</v>
      </c>
      <c r="D17" s="141" t="e">
        <f t="shared" si="0"/>
        <v>#REF!</v>
      </c>
      <c r="E17" s="141">
        <f>E5+E9+E13</f>
        <v>12343481.720000001</v>
      </c>
      <c r="F17" s="141" t="e">
        <f>F5+F9+F13</f>
        <v>#REF!</v>
      </c>
    </row>
    <row r="18" spans="1:6" ht="18" x14ac:dyDescent="0.25">
      <c r="A18" s="142" t="s">
        <v>384</v>
      </c>
      <c r="B18" s="143" t="e">
        <f>B16-B17</f>
        <v>#REF!</v>
      </c>
      <c r="C18" s="143" t="e">
        <f>C16-C17</f>
        <v>#REF!</v>
      </c>
      <c r="D18" s="144" t="e">
        <f>D16-D17</f>
        <v>#REF!</v>
      </c>
      <c r="E18" s="144">
        <f>E16-E17</f>
        <v>159741.27999999933</v>
      </c>
      <c r="F18" s="144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2015</vt:lpstr>
      <vt:lpstr>výdavky 2015</vt:lpstr>
      <vt:lpstr>sumár 2015</vt:lpstr>
      <vt:lpstr>investície 2015</vt:lpstr>
      <vt:lpstr>úverová zaťaženosť 2015</vt:lpstr>
      <vt:lpstr>Program 9. Vzdelávanie</vt:lpstr>
      <vt:lpstr>pomocná tabuľka - príjmy 2013</vt:lpstr>
      <vt:lpstr>pomocná tabuľka - výdavky 2013</vt:lpstr>
      <vt:lpstr>pomocná tabuľka - sumár 2013</vt:lpstr>
      <vt:lpstr>'pomocná tabuľka - príjmy 2013'!Názvy_tlače</vt:lpstr>
      <vt:lpstr>'pomocná tabuľka - výdavky 2013'!Názvy_tlače</vt:lpstr>
      <vt:lpstr>'príjmy 2015'!Názvy_tlače</vt:lpstr>
      <vt:lpstr>'výdavky 2015'!Názvy_tlače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kovacikova</cp:lastModifiedBy>
  <cp:lastPrinted>2016-05-27T12:16:40Z</cp:lastPrinted>
  <dcterms:created xsi:type="dcterms:W3CDTF">2013-01-26T12:47:58Z</dcterms:created>
  <dcterms:modified xsi:type="dcterms:W3CDTF">2016-06-01T12:33:22Z</dcterms:modified>
</cp:coreProperties>
</file>