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AppData\Local\Microsoft\Windows\Temporary Internet Files\Content.Outlook\AX7WV1AJ\"/>
    </mc:Choice>
  </mc:AlternateContent>
  <bookViews>
    <workbookView xWindow="-1560" yWindow="-30" windowWidth="10785" windowHeight="8055" tabRatio="638" activeTab="2"/>
  </bookViews>
  <sheets>
    <sheet name="príjmy " sheetId="5" r:id="rId1"/>
    <sheet name="výdavky " sheetId="6" r:id="rId2"/>
    <sheet name="sumár " sheetId="7" r:id="rId3"/>
    <sheet name="investície" sheetId="9" r:id="rId4"/>
    <sheet name="školstvo" sheetId="10" r:id="rId5"/>
    <sheet name="pomocná tabuľka - príjmy 2013" sheetId="1" state="hidden" r:id="rId6"/>
    <sheet name="pomocná tabuľka - výdavky 2013" sheetId="2" state="hidden" r:id="rId7"/>
    <sheet name="pomocná tabuľka - sumár 2013" sheetId="3" state="hidden" r:id="rId8"/>
  </sheets>
  <externalReferences>
    <externalReference r:id="rId9"/>
    <externalReference r:id="rId10"/>
  </externalReferences>
  <definedNames>
    <definedName name="_xlnm.Print_Titles" localSheetId="5">'pomocná tabuľka - príjmy 2013'!$2:$2</definedName>
    <definedName name="_xlnm.Print_Titles" localSheetId="6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H7" i="10" l="1"/>
  <c r="K7" i="10"/>
  <c r="H51" i="10"/>
  <c r="J51" i="10"/>
  <c r="G88" i="5" l="1"/>
  <c r="F48" i="9" l="1"/>
  <c r="H37" i="9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5" i="9"/>
  <c r="H46" i="9"/>
  <c r="H47" i="9"/>
  <c r="H4" i="9"/>
  <c r="Q31" i="7"/>
  <c r="O30" i="7"/>
  <c r="O29" i="7"/>
  <c r="O28" i="7"/>
  <c r="O27" i="7"/>
  <c r="O37" i="7" s="1"/>
  <c r="E12" i="7"/>
  <c r="E8" i="7"/>
  <c r="E4" i="7"/>
  <c r="G19" i="6"/>
  <c r="G95" i="5"/>
  <c r="R113" i="6"/>
  <c r="N113" i="6"/>
  <c r="S103" i="6"/>
  <c r="O103" i="6"/>
  <c r="H48" i="9" l="1"/>
  <c r="E21" i="7"/>
  <c r="E16" i="7"/>
  <c r="U91" i="6"/>
  <c r="V91" i="6"/>
  <c r="S181" i="6"/>
  <c r="S180" i="6"/>
  <c r="S179" i="6"/>
  <c r="S177" i="6"/>
  <c r="S176" i="6"/>
  <c r="S175" i="6"/>
  <c r="S174" i="6"/>
  <c r="S173" i="6" s="1"/>
  <c r="S172" i="6"/>
  <c r="S171" i="6"/>
  <c r="S170" i="6"/>
  <c r="S169" i="6"/>
  <c r="S168" i="6"/>
  <c r="S166" i="6"/>
  <c r="S165" i="6"/>
  <c r="S164" i="6"/>
  <c r="S163" i="6"/>
  <c r="S161" i="6"/>
  <c r="S160" i="6"/>
  <c r="S159" i="6"/>
  <c r="S158" i="6"/>
  <c r="S156" i="6"/>
  <c r="S155" i="6"/>
  <c r="S154" i="6"/>
  <c r="S151" i="6"/>
  <c r="S150" i="6"/>
  <c r="S149" i="6"/>
  <c r="S148" i="6"/>
  <c r="S147" i="6"/>
  <c r="S146" i="6"/>
  <c r="S145" i="6"/>
  <c r="S144" i="6"/>
  <c r="S143" i="6"/>
  <c r="S142" i="6"/>
  <c r="S139" i="6"/>
  <c r="S138" i="6"/>
  <c r="S137" i="6"/>
  <c r="S136" i="6"/>
  <c r="S135" i="6"/>
  <c r="S134" i="6"/>
  <c r="S132" i="6"/>
  <c r="S130" i="6"/>
  <c r="S129" i="6"/>
  <c r="S128" i="6"/>
  <c r="S127" i="6"/>
  <c r="S126" i="6"/>
  <c r="S125" i="6"/>
  <c r="S124" i="6"/>
  <c r="S122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0" i="6"/>
  <c r="S102" i="6"/>
  <c r="S101" i="6"/>
  <c r="S98" i="6"/>
  <c r="S96" i="6"/>
  <c r="S95" i="6" s="1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O53" i="6"/>
  <c r="O52" i="6"/>
  <c r="O51" i="6"/>
  <c r="O49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1" i="6"/>
  <c r="R180" i="6"/>
  <c r="R179" i="6"/>
  <c r="R177" i="6"/>
  <c r="R176" i="6"/>
  <c r="R175" i="6"/>
  <c r="R174" i="6"/>
  <c r="R173" i="6" s="1"/>
  <c r="R172" i="6"/>
  <c r="R171" i="6"/>
  <c r="R170" i="6"/>
  <c r="R169" i="6"/>
  <c r="R168" i="6"/>
  <c r="R166" i="6"/>
  <c r="R165" i="6"/>
  <c r="R164" i="6"/>
  <c r="R163" i="6"/>
  <c r="R161" i="6"/>
  <c r="R160" i="6"/>
  <c r="R159" i="6"/>
  <c r="R158" i="6"/>
  <c r="R156" i="6"/>
  <c r="R155" i="6"/>
  <c r="R154" i="6"/>
  <c r="R151" i="6"/>
  <c r="R150" i="6"/>
  <c r="R149" i="6"/>
  <c r="R148" i="6"/>
  <c r="R147" i="6"/>
  <c r="R146" i="6"/>
  <c r="R145" i="6"/>
  <c r="R144" i="6"/>
  <c r="R143" i="6"/>
  <c r="R142" i="6"/>
  <c r="R139" i="6"/>
  <c r="R138" i="6"/>
  <c r="R137" i="6"/>
  <c r="R136" i="6"/>
  <c r="R135" i="6"/>
  <c r="R134" i="6"/>
  <c r="R132" i="6"/>
  <c r="R130" i="6"/>
  <c r="R129" i="6"/>
  <c r="R128" i="6"/>
  <c r="R127" i="6"/>
  <c r="R126" i="6"/>
  <c r="R125" i="6"/>
  <c r="R124" i="6"/>
  <c r="R122" i="6"/>
  <c r="R120" i="6"/>
  <c r="R119" i="6"/>
  <c r="R118" i="6"/>
  <c r="R117" i="6"/>
  <c r="R116" i="6"/>
  <c r="R114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R96" i="6"/>
  <c r="R95" i="6" s="1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9" i="6"/>
  <c r="R18" i="6"/>
  <c r="R17" i="6"/>
  <c r="R15" i="6"/>
  <c r="R14" i="6"/>
  <c r="R13" i="6"/>
  <c r="R12" i="6"/>
  <c r="Q181" i="6"/>
  <c r="Q180" i="6"/>
  <c r="Q179" i="6"/>
  <c r="Q177" i="6"/>
  <c r="Q176" i="6"/>
  <c r="Q175" i="6"/>
  <c r="Q174" i="6"/>
  <c r="Q173" i="6" s="1"/>
  <c r="Q172" i="6"/>
  <c r="Q171" i="6"/>
  <c r="Q170" i="6"/>
  <c r="Q169" i="6"/>
  <c r="Q168" i="6"/>
  <c r="Q166" i="6"/>
  <c r="Q165" i="6"/>
  <c r="Q164" i="6"/>
  <c r="Q163" i="6"/>
  <c r="Q161" i="6"/>
  <c r="Q160" i="6"/>
  <c r="Q159" i="6"/>
  <c r="Q158" i="6"/>
  <c r="Q156" i="6"/>
  <c r="Q155" i="6"/>
  <c r="Q154" i="6"/>
  <c r="Q151" i="6"/>
  <c r="Q150" i="6"/>
  <c r="Q149" i="6"/>
  <c r="Q148" i="6"/>
  <c r="Q147" i="6"/>
  <c r="Q146" i="6"/>
  <c r="Q145" i="6"/>
  <c r="Q144" i="6"/>
  <c r="Q143" i="6"/>
  <c r="Q142" i="6"/>
  <c r="Q139" i="6"/>
  <c r="Q138" i="6"/>
  <c r="Q137" i="6"/>
  <c r="Q136" i="6"/>
  <c r="Q135" i="6"/>
  <c r="Q134" i="6"/>
  <c r="Q132" i="6"/>
  <c r="Q130" i="6"/>
  <c r="Q129" i="6"/>
  <c r="Q128" i="6"/>
  <c r="Q127" i="6"/>
  <c r="Q126" i="6"/>
  <c r="Q125" i="6"/>
  <c r="Q124" i="6"/>
  <c r="Q122" i="6"/>
  <c r="Q120" i="6"/>
  <c r="Q119" i="6"/>
  <c r="Q118" i="6"/>
  <c r="Q117" i="6"/>
  <c r="Q116" i="6"/>
  <c r="Q114" i="6"/>
  <c r="Q113" i="6"/>
  <c r="Q112" i="6"/>
  <c r="Q111" i="6"/>
  <c r="Q110" i="6"/>
  <c r="Q109" i="6"/>
  <c r="Q107" i="6"/>
  <c r="Q106" i="6"/>
  <c r="Q105" i="6"/>
  <c r="Q104" i="6"/>
  <c r="Q103" i="6"/>
  <c r="P103" i="6" s="1"/>
  <c r="Q102" i="6"/>
  <c r="Q101" i="6"/>
  <c r="Q100" i="6"/>
  <c r="Q98" i="6"/>
  <c r="Q96" i="6"/>
  <c r="Q95" i="6" s="1"/>
  <c r="Q94" i="6"/>
  <c r="Q92" i="6"/>
  <c r="Q91" i="6"/>
  <c r="Q89" i="6"/>
  <c r="Q88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4" i="6"/>
  <c r="Q63" i="6"/>
  <c r="Q61" i="6"/>
  <c r="Q60" i="6"/>
  <c r="Q59" i="6"/>
  <c r="Q57" i="6"/>
  <c r="Q58" i="6"/>
  <c r="Q56" i="6"/>
  <c r="Q53" i="6"/>
  <c r="Q52" i="6"/>
  <c r="Q51" i="6"/>
  <c r="Q49" i="6"/>
  <c r="Q47" i="6"/>
  <c r="Q46" i="6"/>
  <c r="Q45" i="6"/>
  <c r="Q44" i="6"/>
  <c r="Q43" i="6"/>
  <c r="Q42" i="6"/>
  <c r="Q40" i="6"/>
  <c r="Q39" i="6"/>
  <c r="Q37" i="6"/>
  <c r="Q36" i="6"/>
  <c r="Q35" i="6"/>
  <c r="Q33" i="6"/>
  <c r="Q32" i="6"/>
  <c r="Q31" i="6"/>
  <c r="Q30" i="6"/>
  <c r="Q29" i="6"/>
  <c r="Q28" i="6"/>
  <c r="Q27" i="6"/>
  <c r="Q26" i="6"/>
  <c r="Q23" i="6"/>
  <c r="Q22" i="6"/>
  <c r="Q21" i="6"/>
  <c r="Q20" i="6"/>
  <c r="Q19" i="6"/>
  <c r="Q18" i="6"/>
  <c r="Q17" i="6"/>
  <c r="Q15" i="6"/>
  <c r="Q14" i="6"/>
  <c r="Q13" i="6"/>
  <c r="Q12" i="6"/>
  <c r="G94" i="5"/>
  <c r="G96" i="5"/>
  <c r="G86" i="5"/>
  <c r="G87" i="5"/>
  <c r="G89" i="5"/>
  <c r="G90" i="5"/>
  <c r="G91" i="5"/>
  <c r="G85" i="5"/>
  <c r="G81" i="5"/>
  <c r="G82" i="5"/>
  <c r="G80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58" i="5"/>
  <c r="G53" i="5"/>
  <c r="G54" i="5"/>
  <c r="G55" i="5"/>
  <c r="G56" i="5"/>
  <c r="G52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30" i="5"/>
  <c r="G19" i="5"/>
  <c r="G20" i="5"/>
  <c r="G21" i="5"/>
  <c r="G22" i="5"/>
  <c r="G23" i="5"/>
  <c r="G24" i="5"/>
  <c r="G25" i="5"/>
  <c r="G26" i="5"/>
  <c r="G27" i="5"/>
  <c r="G28" i="5"/>
  <c r="G18" i="5"/>
  <c r="G11" i="5"/>
  <c r="G12" i="5"/>
  <c r="G13" i="5"/>
  <c r="G14" i="5"/>
  <c r="G15" i="5"/>
  <c r="G10" i="5"/>
  <c r="G8" i="5"/>
  <c r="G6" i="5"/>
  <c r="P35" i="6" l="1"/>
  <c r="P45" i="6"/>
  <c r="P51" i="6"/>
  <c r="P107" i="6"/>
  <c r="P112" i="6"/>
  <c r="R16" i="6"/>
  <c r="Q178" i="6"/>
  <c r="P33" i="6"/>
  <c r="S71" i="6"/>
  <c r="S115" i="6"/>
  <c r="Q87" i="6"/>
  <c r="Q93" i="6"/>
  <c r="P116" i="6"/>
  <c r="P130" i="6"/>
  <c r="P142" i="6"/>
  <c r="Q153" i="6"/>
  <c r="P161" i="6"/>
  <c r="R50" i="6"/>
  <c r="R48" i="6" s="1"/>
  <c r="R99" i="6"/>
  <c r="P168" i="6"/>
  <c r="S34" i="6"/>
  <c r="S50" i="6"/>
  <c r="S48" i="6" s="1"/>
  <c r="P68" i="6"/>
  <c r="S108" i="6"/>
  <c r="S93" i="6"/>
  <c r="P28" i="6"/>
  <c r="P113" i="6"/>
  <c r="P31" i="6"/>
  <c r="P81" i="6"/>
  <c r="P158" i="6"/>
  <c r="P172" i="6"/>
  <c r="P155" i="6"/>
  <c r="P12" i="6"/>
  <c r="P27" i="6"/>
  <c r="P42" i="6"/>
  <c r="P46" i="6"/>
  <c r="P52" i="6"/>
  <c r="P75" i="6"/>
  <c r="P85" i="6"/>
  <c r="P117" i="6"/>
  <c r="P122" i="6"/>
  <c r="P132" i="6"/>
  <c r="P137" i="6"/>
  <c r="P147" i="6"/>
  <c r="P151" i="6"/>
  <c r="P163" i="6"/>
  <c r="P177" i="6"/>
  <c r="R34" i="6"/>
  <c r="R123" i="6"/>
  <c r="R121" i="6" s="1"/>
  <c r="R133" i="6"/>
  <c r="R131" i="6" s="1"/>
  <c r="R162" i="6"/>
  <c r="S11" i="6"/>
  <c r="S16" i="6"/>
  <c r="S41" i="6"/>
  <c r="S38" i="6" s="1"/>
  <c r="S74" i="6"/>
  <c r="S79" i="6"/>
  <c r="S90" i="6"/>
  <c r="S133" i="6"/>
  <c r="S131" i="6" s="1"/>
  <c r="Q74" i="6"/>
  <c r="P124" i="6"/>
  <c r="P13" i="6"/>
  <c r="P22" i="6"/>
  <c r="P148" i="6"/>
  <c r="R25" i="6"/>
  <c r="R24" i="6" s="1"/>
  <c r="P180" i="6"/>
  <c r="P120" i="6"/>
  <c r="P156" i="6"/>
  <c r="Q41" i="6"/>
  <c r="Q38" i="6" s="1"/>
  <c r="Q71" i="6"/>
  <c r="P83" i="6"/>
  <c r="R71" i="6"/>
  <c r="R87" i="6"/>
  <c r="R115" i="6"/>
  <c r="P181" i="6"/>
  <c r="P73" i="6"/>
  <c r="P80" i="6"/>
  <c r="P84" i="6"/>
  <c r="S87" i="6"/>
  <c r="S157" i="6"/>
  <c r="P65" i="6"/>
  <c r="P57" i="6"/>
  <c r="P66" i="6"/>
  <c r="S67" i="6"/>
  <c r="P63" i="6"/>
  <c r="R55" i="6"/>
  <c r="R62" i="6"/>
  <c r="S55" i="6"/>
  <c r="S62" i="6"/>
  <c r="P59" i="6"/>
  <c r="P36" i="6"/>
  <c r="Q34" i="6"/>
  <c r="Q67" i="6"/>
  <c r="P91" i="6"/>
  <c r="Q90" i="6"/>
  <c r="Q167" i="6"/>
  <c r="P118" i="6"/>
  <c r="P128" i="6"/>
  <c r="P138" i="6"/>
  <c r="P144" i="6"/>
  <c r="P154" i="6"/>
  <c r="P159" i="6"/>
  <c r="P169" i="6"/>
  <c r="P179" i="6"/>
  <c r="P18" i="6"/>
  <c r="P32" i="6"/>
  <c r="P43" i="6"/>
  <c r="P47" i="6"/>
  <c r="P53" i="6"/>
  <c r="P64" i="6"/>
  <c r="R67" i="6"/>
  <c r="P86" i="6"/>
  <c r="P76" i="6"/>
  <c r="P82" i="6"/>
  <c r="R90" i="6"/>
  <c r="P100" i="6"/>
  <c r="P104" i="6"/>
  <c r="P109" i="6"/>
  <c r="P72" i="6"/>
  <c r="Q11" i="6"/>
  <c r="P19" i="6"/>
  <c r="P29" i="6"/>
  <c r="P39" i="6"/>
  <c r="Q55" i="6"/>
  <c r="P60" i="6"/>
  <c r="Q62" i="6"/>
  <c r="P77" i="6"/>
  <c r="P88" i="6"/>
  <c r="P94" i="6"/>
  <c r="P105" i="6"/>
  <c r="P110" i="6"/>
  <c r="P114" i="6"/>
  <c r="P119" i="6"/>
  <c r="P125" i="6"/>
  <c r="Q123" i="6"/>
  <c r="Q121" i="6" s="1"/>
  <c r="P135" i="6"/>
  <c r="P139" i="6"/>
  <c r="P149" i="6"/>
  <c r="Q157" i="6"/>
  <c r="P165" i="6"/>
  <c r="P170" i="6"/>
  <c r="P175" i="6"/>
  <c r="Q50" i="6"/>
  <c r="Q48" i="6" s="1"/>
  <c r="P61" i="6"/>
  <c r="Q79" i="6"/>
  <c r="P89" i="6"/>
  <c r="P96" i="6"/>
  <c r="P95" i="6" s="1"/>
  <c r="P111" i="6"/>
  <c r="Q115" i="6"/>
  <c r="P126" i="6"/>
  <c r="Q141" i="6"/>
  <c r="Q140" i="6" s="1"/>
  <c r="P146" i="6"/>
  <c r="P150" i="6"/>
  <c r="P166" i="6"/>
  <c r="P171" i="6"/>
  <c r="S141" i="6"/>
  <c r="S140" i="6" s="1"/>
  <c r="S153" i="6"/>
  <c r="S162" i="6"/>
  <c r="S167" i="6"/>
  <c r="S178" i="6"/>
  <c r="P37" i="6"/>
  <c r="P101" i="6"/>
  <c r="Q25" i="6"/>
  <c r="R41" i="6"/>
  <c r="R38" i="6" s="1"/>
  <c r="P49" i="6"/>
  <c r="S99" i="6"/>
  <c r="R153" i="6"/>
  <c r="P174" i="6"/>
  <c r="P173" i="6" s="1"/>
  <c r="R178" i="6"/>
  <c r="Q99" i="6"/>
  <c r="P23" i="6"/>
  <c r="P44" i="6"/>
  <c r="Q16" i="6"/>
  <c r="R79" i="6"/>
  <c r="P102" i="6"/>
  <c r="P129" i="6"/>
  <c r="R157" i="6"/>
  <c r="P160" i="6"/>
  <c r="P69" i="6"/>
  <c r="P92" i="6"/>
  <c r="P17" i="6"/>
  <c r="P21" i="6"/>
  <c r="P58" i="6"/>
  <c r="P143" i="6"/>
  <c r="P127" i="6"/>
  <c r="Q162" i="6"/>
  <c r="P164" i="6"/>
  <c r="R93" i="6"/>
  <c r="P145" i="6"/>
  <c r="S25" i="6"/>
  <c r="P56" i="6"/>
  <c r="P15" i="6"/>
  <c r="P26" i="6"/>
  <c r="P30" i="6"/>
  <c r="P40" i="6"/>
  <c r="R108" i="6"/>
  <c r="P176" i="6"/>
  <c r="P20" i="6"/>
  <c r="P106" i="6"/>
  <c r="S123" i="6"/>
  <c r="S121" i="6" s="1"/>
  <c r="R167" i="6"/>
  <c r="R141" i="6"/>
  <c r="R140" i="6" s="1"/>
  <c r="P136" i="6"/>
  <c r="R74" i="6"/>
  <c r="R11" i="6"/>
  <c r="Q133" i="6"/>
  <c r="Q131" i="6" s="1"/>
  <c r="P134" i="6"/>
  <c r="Q108" i="6"/>
  <c r="P98" i="6"/>
  <c r="P14" i="6"/>
  <c r="P67" i="6" l="1"/>
  <c r="R10" i="6"/>
  <c r="S97" i="6"/>
  <c r="P50" i="6"/>
  <c r="P48" i="6" s="1"/>
  <c r="P115" i="6"/>
  <c r="S70" i="6"/>
  <c r="S24" i="6"/>
  <c r="R152" i="6"/>
  <c r="P34" i="6"/>
  <c r="Q78" i="6"/>
  <c r="P16" i="6"/>
  <c r="Q70" i="6"/>
  <c r="S78" i="6"/>
  <c r="S10" i="6"/>
  <c r="P11" i="6"/>
  <c r="P178" i="6"/>
  <c r="P153" i="6"/>
  <c r="R78" i="6"/>
  <c r="P62" i="6"/>
  <c r="R97" i="6"/>
  <c r="Q24" i="6"/>
  <c r="S152" i="6"/>
  <c r="P93" i="6"/>
  <c r="P167" i="6"/>
  <c r="P74" i="6"/>
  <c r="P133" i="6"/>
  <c r="P131" i="6" s="1"/>
  <c r="R70" i="6"/>
  <c r="P25" i="6"/>
  <c r="Q152" i="6"/>
  <c r="Q10" i="6"/>
  <c r="P79" i="6"/>
  <c r="P141" i="6"/>
  <c r="P140" i="6" s="1"/>
  <c r="P41" i="6"/>
  <c r="P38" i="6" s="1"/>
  <c r="P71" i="6"/>
  <c r="R54" i="6"/>
  <c r="Q54" i="6"/>
  <c r="S54" i="6"/>
  <c r="P87" i="6"/>
  <c r="P90" i="6"/>
  <c r="P108" i="6"/>
  <c r="P55" i="6"/>
  <c r="P162" i="6"/>
  <c r="P123" i="6"/>
  <c r="P121" i="6" s="1"/>
  <c r="P99" i="6"/>
  <c r="P157" i="6"/>
  <c r="Q97" i="6"/>
  <c r="F24" i="10"/>
  <c r="F15" i="10"/>
  <c r="P10" i="6" l="1"/>
  <c r="P70" i="6"/>
  <c r="P54" i="6"/>
  <c r="P78" i="6"/>
  <c r="S8" i="6"/>
  <c r="O34" i="7" s="1"/>
  <c r="P24" i="6"/>
  <c r="Q8" i="6"/>
  <c r="O32" i="7" s="1"/>
  <c r="R8" i="6"/>
  <c r="E9" i="7" s="1"/>
  <c r="E10" i="7" s="1"/>
  <c r="P97" i="6"/>
  <c r="P152" i="6"/>
  <c r="E5" i="7" l="1"/>
  <c r="E22" i="7" s="1"/>
  <c r="E23" i="7" s="1"/>
  <c r="F49" i="9"/>
  <c r="E13" i="7"/>
  <c r="E14" i="7" s="1"/>
  <c r="O33" i="7"/>
  <c r="P8" i="6"/>
  <c r="E6" i="7"/>
  <c r="O38" i="7"/>
  <c r="O39" i="7" s="1"/>
  <c r="E17" i="7" l="1"/>
  <c r="E18" i="7" s="1"/>
  <c r="L50" i="10"/>
  <c r="K50" i="10"/>
  <c r="N49" i="10"/>
  <c r="N50" i="10"/>
  <c r="M50" i="10"/>
  <c r="L9" i="10"/>
  <c r="L10" i="10"/>
  <c r="L11" i="10"/>
  <c r="L12" i="10"/>
  <c r="L13" i="10"/>
  <c r="L14" i="10"/>
  <c r="H35" i="10"/>
  <c r="K9" i="10"/>
  <c r="K10" i="10"/>
  <c r="K11" i="10"/>
  <c r="K12" i="10"/>
  <c r="K13" i="10"/>
  <c r="K14" i="10"/>
  <c r="H8" i="10"/>
  <c r="K8" i="10" s="1"/>
  <c r="H10" i="10"/>
  <c r="H11" i="10"/>
  <c r="H12" i="10"/>
  <c r="H13" i="10"/>
  <c r="H14" i="10"/>
  <c r="H9" i="10"/>
  <c r="F57" i="5"/>
  <c r="F29" i="5"/>
  <c r="G83" i="5" l="1"/>
  <c r="F83" i="5"/>
  <c r="P29" i="7" s="1"/>
  <c r="Q29" i="7" s="1"/>
  <c r="F92" i="5"/>
  <c r="P30" i="7" s="1"/>
  <c r="Q30" i="7" s="1"/>
  <c r="D92" i="5"/>
  <c r="C48" i="9"/>
  <c r="L31" i="7"/>
  <c r="L30" i="7"/>
  <c r="L29" i="7"/>
  <c r="L28" i="7"/>
  <c r="L27" i="7"/>
  <c r="B12" i="7"/>
  <c r="B8" i="7"/>
  <c r="B4" i="7"/>
  <c r="G181" i="6"/>
  <c r="F181" i="6"/>
  <c r="E181" i="6"/>
  <c r="G180" i="6"/>
  <c r="F180" i="6"/>
  <c r="E180" i="6"/>
  <c r="D177" i="6"/>
  <c r="E175" i="6"/>
  <c r="E174" i="6"/>
  <c r="E173" i="6" s="1"/>
  <c r="E172" i="6"/>
  <c r="E171" i="6"/>
  <c r="E170" i="6"/>
  <c r="E169" i="6"/>
  <c r="E168" i="6"/>
  <c r="G166" i="6"/>
  <c r="F166" i="6"/>
  <c r="E166" i="6"/>
  <c r="E164" i="6"/>
  <c r="E163" i="6"/>
  <c r="E161" i="6"/>
  <c r="E160" i="6"/>
  <c r="E159" i="6"/>
  <c r="E158" i="6"/>
  <c r="E156" i="6"/>
  <c r="G155" i="6"/>
  <c r="F155" i="6"/>
  <c r="E155" i="6"/>
  <c r="E154" i="6"/>
  <c r="G151" i="6"/>
  <c r="F151" i="6"/>
  <c r="E151" i="6"/>
  <c r="E148" i="6"/>
  <c r="G146" i="6"/>
  <c r="F146" i="6"/>
  <c r="E146" i="6"/>
  <c r="E143" i="6"/>
  <c r="G139" i="6"/>
  <c r="F139" i="6"/>
  <c r="E139" i="6"/>
  <c r="G138" i="6"/>
  <c r="F138" i="6"/>
  <c r="E138" i="6"/>
  <c r="E134" i="6"/>
  <c r="G130" i="6"/>
  <c r="F130" i="6"/>
  <c r="E130" i="6"/>
  <c r="E129" i="6"/>
  <c r="E128" i="6"/>
  <c r="E120" i="6"/>
  <c r="G119" i="6"/>
  <c r="F119" i="6"/>
  <c r="E119" i="6"/>
  <c r="E118" i="6"/>
  <c r="G117" i="6"/>
  <c r="F117" i="6"/>
  <c r="E117" i="6"/>
  <c r="G116" i="6"/>
  <c r="F116" i="6"/>
  <c r="E116" i="6"/>
  <c r="G114" i="6"/>
  <c r="F114" i="6"/>
  <c r="E114" i="6"/>
  <c r="G113" i="6"/>
  <c r="F113" i="6"/>
  <c r="E113" i="6"/>
  <c r="G112" i="6"/>
  <c r="F112" i="6"/>
  <c r="E112" i="6"/>
  <c r="G111" i="6"/>
  <c r="F111" i="6"/>
  <c r="E111" i="6"/>
  <c r="G110" i="6"/>
  <c r="F110" i="6"/>
  <c r="E110" i="6"/>
  <c r="G109" i="6"/>
  <c r="F109" i="6"/>
  <c r="E109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101" i="6"/>
  <c r="F101" i="6"/>
  <c r="E101" i="6"/>
  <c r="G100" i="6"/>
  <c r="F100" i="6"/>
  <c r="E100" i="6"/>
  <c r="G96" i="6"/>
  <c r="F96" i="6"/>
  <c r="F95" i="6" s="1"/>
  <c r="E96" i="6"/>
  <c r="E95" i="6" s="1"/>
  <c r="G94" i="6"/>
  <c r="F94" i="6"/>
  <c r="E94" i="6"/>
  <c r="G92" i="6"/>
  <c r="F92" i="6"/>
  <c r="E92" i="6"/>
  <c r="G91" i="6"/>
  <c r="F91" i="6"/>
  <c r="E91" i="6"/>
  <c r="G89" i="6"/>
  <c r="F89" i="6"/>
  <c r="E89" i="6"/>
  <c r="G88" i="6"/>
  <c r="F88" i="6"/>
  <c r="E88" i="6"/>
  <c r="G86" i="6"/>
  <c r="F86" i="6"/>
  <c r="E86" i="6"/>
  <c r="G85" i="6"/>
  <c r="F85" i="6"/>
  <c r="E85" i="6"/>
  <c r="E84" i="6"/>
  <c r="E80" i="6"/>
  <c r="E76" i="6"/>
  <c r="E75" i="6"/>
  <c r="E73" i="6"/>
  <c r="E72" i="6"/>
  <c r="G69" i="6"/>
  <c r="F69" i="6"/>
  <c r="E69" i="6"/>
  <c r="G68" i="6"/>
  <c r="F68" i="6"/>
  <c r="E68" i="6"/>
  <c r="G66" i="6"/>
  <c r="F66" i="6"/>
  <c r="E66" i="6"/>
  <c r="G65" i="6"/>
  <c r="F65" i="6"/>
  <c r="E65" i="6"/>
  <c r="G64" i="6"/>
  <c r="F64" i="6"/>
  <c r="E64" i="6"/>
  <c r="E63" i="6"/>
  <c r="E60" i="6"/>
  <c r="E58" i="6"/>
  <c r="G53" i="6"/>
  <c r="F53" i="6"/>
  <c r="E53" i="6"/>
  <c r="G47" i="6"/>
  <c r="F47" i="6"/>
  <c r="E47" i="6"/>
  <c r="E46" i="6"/>
  <c r="E45" i="6"/>
  <c r="F33" i="6"/>
  <c r="E33" i="6"/>
  <c r="F32" i="6"/>
  <c r="E32" i="6"/>
  <c r="F31" i="6"/>
  <c r="E31" i="6"/>
  <c r="F30" i="6"/>
  <c r="E30" i="6"/>
  <c r="F29" i="6"/>
  <c r="E29" i="6"/>
  <c r="E27" i="6"/>
  <c r="F26" i="6"/>
  <c r="E26" i="6"/>
  <c r="G23" i="6"/>
  <c r="F23" i="6"/>
  <c r="E23" i="6"/>
  <c r="G22" i="6"/>
  <c r="F22" i="6"/>
  <c r="E22" i="6"/>
  <c r="G21" i="6"/>
  <c r="F21" i="6"/>
  <c r="E21" i="6"/>
  <c r="E18" i="6"/>
  <c r="E15" i="6"/>
  <c r="E14" i="6"/>
  <c r="B92" i="5"/>
  <c r="B83" i="5"/>
  <c r="B78" i="5"/>
  <c r="B97" i="5" s="1"/>
  <c r="B79" i="5"/>
  <c r="B3" i="5"/>
  <c r="B16" i="5"/>
  <c r="B57" i="5"/>
  <c r="B51" i="5"/>
  <c r="B29" i="5"/>
  <c r="B17" i="5"/>
  <c r="C9" i="5"/>
  <c r="B9" i="5"/>
  <c r="B4" i="5"/>
  <c r="B7" i="5"/>
  <c r="B5" i="5"/>
  <c r="E48" i="9"/>
  <c r="N30" i="7"/>
  <c r="N29" i="7"/>
  <c r="G57" i="5"/>
  <c r="G29" i="5"/>
  <c r="D12" i="7"/>
  <c r="O181" i="6"/>
  <c r="O180" i="6"/>
  <c r="N181" i="6"/>
  <c r="N180" i="6"/>
  <c r="M181" i="6"/>
  <c r="M180" i="6"/>
  <c r="O177" i="6"/>
  <c r="N177" i="6"/>
  <c r="M177" i="6"/>
  <c r="O155" i="6"/>
  <c r="N155" i="6"/>
  <c r="M155" i="6"/>
  <c r="O151" i="6"/>
  <c r="N151" i="6"/>
  <c r="M151" i="6"/>
  <c r="O139" i="6"/>
  <c r="O138" i="6"/>
  <c r="N139" i="6"/>
  <c r="N138" i="6"/>
  <c r="M139" i="6"/>
  <c r="M138" i="6"/>
  <c r="O130" i="6"/>
  <c r="O129" i="6"/>
  <c r="N130" i="6"/>
  <c r="M130" i="6"/>
  <c r="O120" i="6"/>
  <c r="O119" i="6"/>
  <c r="O117" i="6"/>
  <c r="O116" i="6"/>
  <c r="O114" i="6"/>
  <c r="O113" i="6"/>
  <c r="O111" i="6"/>
  <c r="O107" i="6"/>
  <c r="O106" i="6"/>
  <c r="O105" i="6"/>
  <c r="O104" i="6"/>
  <c r="O102" i="6"/>
  <c r="O101" i="6"/>
  <c r="O100" i="6"/>
  <c r="N120" i="6"/>
  <c r="N119" i="6"/>
  <c r="N117" i="6"/>
  <c r="N116" i="6"/>
  <c r="N114" i="6"/>
  <c r="N111" i="6"/>
  <c r="N107" i="6"/>
  <c r="N106" i="6"/>
  <c r="N105" i="6"/>
  <c r="N104" i="6"/>
  <c r="N103" i="6"/>
  <c r="N102" i="6"/>
  <c r="N101" i="6"/>
  <c r="N100" i="6"/>
  <c r="M120" i="6"/>
  <c r="M119" i="6"/>
  <c r="M117" i="6"/>
  <c r="M116" i="6"/>
  <c r="M114" i="6"/>
  <c r="M113" i="6"/>
  <c r="M112" i="6"/>
  <c r="M111" i="6"/>
  <c r="M110" i="6"/>
  <c r="M109" i="6"/>
  <c r="M107" i="6"/>
  <c r="M106" i="6"/>
  <c r="M105" i="6"/>
  <c r="M104" i="6"/>
  <c r="M103" i="6"/>
  <c r="M102" i="6"/>
  <c r="M101" i="6"/>
  <c r="M100" i="6"/>
  <c r="O96" i="6"/>
  <c r="O95" i="6" s="1"/>
  <c r="O94" i="6"/>
  <c r="N96" i="6"/>
  <c r="N94" i="6"/>
  <c r="M94" i="6"/>
  <c r="O92" i="6"/>
  <c r="O91" i="6"/>
  <c r="O89" i="6"/>
  <c r="O88" i="6"/>
  <c r="O86" i="6"/>
  <c r="O85" i="6"/>
  <c r="N92" i="6"/>
  <c r="N91" i="6"/>
  <c r="N89" i="6"/>
  <c r="N88" i="6"/>
  <c r="N86" i="6"/>
  <c r="N85" i="6"/>
  <c r="M92" i="6"/>
  <c r="M91" i="6"/>
  <c r="M88" i="6"/>
  <c r="O69" i="6"/>
  <c r="O68" i="6"/>
  <c r="O66" i="6"/>
  <c r="O65" i="6"/>
  <c r="O64" i="6"/>
  <c r="N69" i="6"/>
  <c r="N68" i="6"/>
  <c r="N66" i="6"/>
  <c r="N65" i="6"/>
  <c r="N64" i="6"/>
  <c r="M69" i="6"/>
  <c r="M68" i="6"/>
  <c r="M66" i="6"/>
  <c r="M64" i="6"/>
  <c r="N53" i="6"/>
  <c r="M53" i="6"/>
  <c r="O47" i="6"/>
  <c r="N47" i="6"/>
  <c r="M47" i="6"/>
  <c r="L53" i="6" l="1"/>
  <c r="L66" i="6"/>
  <c r="L68" i="6"/>
  <c r="L69" i="6"/>
  <c r="E93" i="6"/>
  <c r="E90" i="6"/>
  <c r="E87" i="6"/>
  <c r="F87" i="6"/>
  <c r="F178" i="6"/>
  <c r="D181" i="6"/>
  <c r="N67" i="6"/>
  <c r="O67" i="6"/>
  <c r="O90" i="6"/>
  <c r="E67" i="6"/>
  <c r="L102" i="6"/>
  <c r="L106" i="6"/>
  <c r="L111" i="6"/>
  <c r="D151" i="6"/>
  <c r="E157" i="6"/>
  <c r="L47" i="6"/>
  <c r="L64" i="6"/>
  <c r="N90" i="6"/>
  <c r="F90" i="6"/>
  <c r="D92" i="6"/>
  <c r="L103" i="6"/>
  <c r="L107" i="6"/>
  <c r="L117" i="6"/>
  <c r="L130" i="6"/>
  <c r="D47" i="6"/>
  <c r="D88" i="6"/>
  <c r="L100" i="6"/>
  <c r="L104" i="6"/>
  <c r="D23" i="6"/>
  <c r="D85" i="6"/>
  <c r="D155" i="6"/>
  <c r="D166" i="6"/>
  <c r="L101" i="6"/>
  <c r="L105" i="6"/>
  <c r="L114" i="6"/>
  <c r="L119" i="6"/>
  <c r="F67" i="6"/>
  <c r="L138" i="6"/>
  <c r="L120" i="6"/>
  <c r="E153" i="6"/>
  <c r="E167" i="6"/>
  <c r="E115" i="6"/>
  <c r="N95" i="6"/>
  <c r="N93" i="6" s="1"/>
  <c r="L139" i="6"/>
  <c r="D22" i="6"/>
  <c r="D68" i="6"/>
  <c r="F93" i="6"/>
  <c r="D180" i="6"/>
  <c r="L181" i="6"/>
  <c r="E62" i="6"/>
  <c r="D65" i="6"/>
  <c r="D94" i="6"/>
  <c r="D146" i="6"/>
  <c r="L151" i="6"/>
  <c r="E71" i="6"/>
  <c r="E74" i="6"/>
  <c r="D91" i="6"/>
  <c r="G90" i="6"/>
  <c r="D130" i="6"/>
  <c r="D53" i="6"/>
  <c r="D96" i="6"/>
  <c r="D95" i="6" s="1"/>
  <c r="D139" i="6"/>
  <c r="M115" i="6"/>
  <c r="N115" i="6"/>
  <c r="O115" i="6"/>
  <c r="D21" i="6"/>
  <c r="D86" i="6"/>
  <c r="D89" i="6"/>
  <c r="D138" i="6"/>
  <c r="D64" i="6"/>
  <c r="D66" i="6"/>
  <c r="D69" i="6"/>
  <c r="F115" i="6"/>
  <c r="D109" i="6"/>
  <c r="E108" i="6"/>
  <c r="F108" i="6"/>
  <c r="D113" i="6"/>
  <c r="D116" i="6"/>
  <c r="B16" i="7"/>
  <c r="E99" i="6"/>
  <c r="D106" i="6"/>
  <c r="F99" i="6"/>
  <c r="D102" i="6"/>
  <c r="D101" i="6"/>
  <c r="D105" i="6"/>
  <c r="D112" i="6"/>
  <c r="D119" i="6"/>
  <c r="D100" i="6"/>
  <c r="D104" i="6"/>
  <c r="D111" i="6"/>
  <c r="N99" i="6"/>
  <c r="D103" i="6"/>
  <c r="D107" i="6"/>
  <c r="D110" i="6"/>
  <c r="D114" i="6"/>
  <c r="D117" i="6"/>
  <c r="L37" i="7"/>
  <c r="B21" i="7"/>
  <c r="G108" i="6"/>
  <c r="G67" i="6"/>
  <c r="G87" i="6"/>
  <c r="G95" i="6"/>
  <c r="G93" i="6" s="1"/>
  <c r="G99" i="6"/>
  <c r="G115" i="6"/>
  <c r="L155" i="6"/>
  <c r="L177" i="6"/>
  <c r="L180" i="6"/>
  <c r="L92" i="6"/>
  <c r="L88" i="6"/>
  <c r="O93" i="6"/>
  <c r="M99" i="6"/>
  <c r="M108" i="6"/>
  <c r="O99" i="6"/>
  <c r="N87" i="6"/>
  <c r="M90" i="6"/>
  <c r="L91" i="6"/>
  <c r="O87" i="6"/>
  <c r="L94" i="6"/>
  <c r="M67" i="6"/>
  <c r="L116" i="6"/>
  <c r="O23" i="6"/>
  <c r="N23" i="6"/>
  <c r="O22" i="6"/>
  <c r="N22" i="6"/>
  <c r="O21" i="6"/>
  <c r="N21" i="6"/>
  <c r="M23" i="6"/>
  <c r="M21" i="6"/>
  <c r="L67" i="6" l="1"/>
  <c r="D87" i="6"/>
  <c r="L115" i="6"/>
  <c r="L90" i="6"/>
  <c r="D90" i="6"/>
  <c r="L99" i="6"/>
  <c r="D67" i="6"/>
  <c r="D93" i="6"/>
  <c r="D115" i="6"/>
  <c r="D108" i="6"/>
  <c r="D99" i="6"/>
  <c r="L21" i="6"/>
  <c r="L23" i="6"/>
  <c r="D83" i="5"/>
  <c r="D79" i="5"/>
  <c r="N28" i="7" s="1"/>
  <c r="D78" i="5"/>
  <c r="D8" i="7" s="1"/>
  <c r="D57" i="5"/>
  <c r="D51" i="5"/>
  <c r="D29" i="5"/>
  <c r="D17" i="5"/>
  <c r="D9" i="5"/>
  <c r="D7" i="5"/>
  <c r="D5" i="5"/>
  <c r="D4" i="5" l="1"/>
  <c r="N27" i="7" s="1"/>
  <c r="N37" i="7" s="1"/>
  <c r="D16" i="5"/>
  <c r="D3" i="5" s="1"/>
  <c r="G48" i="9"/>
  <c r="D48" i="9"/>
  <c r="H16" i="10"/>
  <c r="K16" i="10" s="1"/>
  <c r="C16" i="10"/>
  <c r="L8" i="10"/>
  <c r="E51" i="10"/>
  <c r="H50" i="10"/>
  <c r="M48" i="10"/>
  <c r="L48" i="10"/>
  <c r="M47" i="10"/>
  <c r="L47" i="10"/>
  <c r="M46" i="10"/>
  <c r="L46" i="10"/>
  <c r="M45" i="10"/>
  <c r="L45" i="10"/>
  <c r="M44" i="10"/>
  <c r="L44" i="10"/>
  <c r="M43" i="10"/>
  <c r="L43" i="10"/>
  <c r="M42" i="10"/>
  <c r="L42" i="10"/>
  <c r="M41" i="10"/>
  <c r="L41" i="10"/>
  <c r="M40" i="10"/>
  <c r="L40" i="10"/>
  <c r="M39" i="10"/>
  <c r="L39" i="10"/>
  <c r="M38" i="10"/>
  <c r="L38" i="10"/>
  <c r="M37" i="10"/>
  <c r="L37" i="10"/>
  <c r="M36" i="10"/>
  <c r="L36" i="10"/>
  <c r="E35" i="10"/>
  <c r="C34" i="10"/>
  <c r="H34" i="10" s="1"/>
  <c r="K34" i="10" s="1"/>
  <c r="N33" i="10"/>
  <c r="I33" i="10"/>
  <c r="M33" i="10" s="1"/>
  <c r="L33" i="10" s="1"/>
  <c r="C33" i="10"/>
  <c r="H33" i="10" s="1"/>
  <c r="N32" i="10"/>
  <c r="N31" i="10" s="1"/>
  <c r="I32" i="10"/>
  <c r="M32" i="10" s="1"/>
  <c r="H32" i="10"/>
  <c r="K32" i="10" s="1"/>
  <c r="G31" i="10"/>
  <c r="F31" i="10"/>
  <c r="F7" i="10" s="1"/>
  <c r="E31" i="10"/>
  <c r="N30" i="10"/>
  <c r="I30" i="10"/>
  <c r="M30" i="10" s="1"/>
  <c r="L30" i="10" s="1"/>
  <c r="C30" i="10"/>
  <c r="H30" i="10" s="1"/>
  <c r="K30" i="10" s="1"/>
  <c r="N29" i="10"/>
  <c r="I29" i="10"/>
  <c r="M29" i="10" s="1"/>
  <c r="C29" i="10"/>
  <c r="H29" i="10" s="1"/>
  <c r="K29" i="10" s="1"/>
  <c r="N28" i="10"/>
  <c r="I28" i="10"/>
  <c r="M28" i="10" s="1"/>
  <c r="C28" i="10"/>
  <c r="H28" i="10" s="1"/>
  <c r="K28" i="10" s="1"/>
  <c r="I27" i="10"/>
  <c r="M27" i="10" s="1"/>
  <c r="C27" i="10"/>
  <c r="H27" i="10" s="1"/>
  <c r="K27" i="10" s="1"/>
  <c r="N26" i="10"/>
  <c r="I26" i="10"/>
  <c r="M26" i="10" s="1"/>
  <c r="L26" i="10" s="1"/>
  <c r="C26" i="10"/>
  <c r="H26" i="10" s="1"/>
  <c r="K26" i="10" s="1"/>
  <c r="N25" i="10"/>
  <c r="I25" i="10"/>
  <c r="M25" i="10" s="1"/>
  <c r="C25" i="10"/>
  <c r="H25" i="10" s="1"/>
  <c r="J24" i="10"/>
  <c r="G24" i="10"/>
  <c r="E24" i="10"/>
  <c r="D24" i="10"/>
  <c r="D51" i="10" s="1"/>
  <c r="N23" i="10"/>
  <c r="I23" i="10"/>
  <c r="M23" i="10" s="1"/>
  <c r="L23" i="10" s="1"/>
  <c r="H23" i="10"/>
  <c r="K23" i="10" s="1"/>
  <c r="C23" i="10"/>
  <c r="N22" i="10"/>
  <c r="M22" i="10"/>
  <c r="L22" i="10" s="1"/>
  <c r="I22" i="10"/>
  <c r="C22" i="10"/>
  <c r="H22" i="10" s="1"/>
  <c r="K22" i="10" s="1"/>
  <c r="N21" i="10"/>
  <c r="I21" i="10"/>
  <c r="M21" i="10" s="1"/>
  <c r="L21" i="10" s="1"/>
  <c r="C21" i="10"/>
  <c r="H21" i="10" s="1"/>
  <c r="K21" i="10" s="1"/>
  <c r="N20" i="10"/>
  <c r="I20" i="10"/>
  <c r="M20" i="10" s="1"/>
  <c r="C20" i="10"/>
  <c r="H20" i="10" s="1"/>
  <c r="K20" i="10" s="1"/>
  <c r="N19" i="10"/>
  <c r="I19" i="10"/>
  <c r="M19" i="10" s="1"/>
  <c r="L19" i="10" s="1"/>
  <c r="C19" i="10"/>
  <c r="H19" i="10" s="1"/>
  <c r="K19" i="10" s="1"/>
  <c r="N18" i="10"/>
  <c r="I18" i="10"/>
  <c r="M18" i="10" s="1"/>
  <c r="L18" i="10" s="1"/>
  <c r="C18" i="10"/>
  <c r="H18" i="10" s="1"/>
  <c r="K18" i="10" s="1"/>
  <c r="N17" i="10"/>
  <c r="I17" i="10"/>
  <c r="M17" i="10" s="1"/>
  <c r="L17" i="10" s="1"/>
  <c r="C17" i="10"/>
  <c r="H17" i="10" s="1"/>
  <c r="K17" i="10" s="1"/>
  <c r="N16" i="10"/>
  <c r="I16" i="10"/>
  <c r="M16" i="10" s="1"/>
  <c r="J15" i="10"/>
  <c r="G15" i="10"/>
  <c r="E15" i="10"/>
  <c r="G51" i="10" l="1"/>
  <c r="M35" i="10"/>
  <c r="D7" i="10"/>
  <c r="J7" i="10"/>
  <c r="D4" i="7"/>
  <c r="D97" i="5"/>
  <c r="L29" i="10"/>
  <c r="L27" i="10"/>
  <c r="G7" i="10"/>
  <c r="F51" i="10"/>
  <c r="I24" i="10"/>
  <c r="N24" i="10"/>
  <c r="L28" i="10"/>
  <c r="C31" i="10"/>
  <c r="I31" i="10"/>
  <c r="L32" i="10"/>
  <c r="L31" i="10" s="1"/>
  <c r="M31" i="10"/>
  <c r="I15" i="10"/>
  <c r="N15" i="10"/>
  <c r="L35" i="10"/>
  <c r="E7" i="10"/>
  <c r="L20" i="10"/>
  <c r="H15" i="10"/>
  <c r="H24" i="10"/>
  <c r="K25" i="10"/>
  <c r="K24" i="10" s="1"/>
  <c r="L25" i="10"/>
  <c r="M24" i="10"/>
  <c r="L16" i="10"/>
  <c r="M15" i="10"/>
  <c r="K33" i="10"/>
  <c r="K31" i="10" s="1"/>
  <c r="H31" i="10"/>
  <c r="C24" i="10"/>
  <c r="C15" i="10"/>
  <c r="G49" i="10"/>
  <c r="N7" i="10" l="1"/>
  <c r="M49" i="10"/>
  <c r="L49" i="10"/>
  <c r="I7" i="10"/>
  <c r="M7" i="10"/>
  <c r="I51" i="10"/>
  <c r="D21" i="7"/>
  <c r="D16" i="7"/>
  <c r="L24" i="10"/>
  <c r="L7" i="10" s="1"/>
  <c r="L15" i="10"/>
  <c r="K15" i="10"/>
  <c r="K51" i="10" s="1"/>
  <c r="C51" i="10"/>
  <c r="C7" i="10"/>
  <c r="C92" i="5" l="1"/>
  <c r="G92" i="5" l="1"/>
  <c r="G7" i="5"/>
  <c r="C5" i="5" l="1"/>
  <c r="C7" i="5"/>
  <c r="C17" i="5"/>
  <c r="C29" i="5"/>
  <c r="C51" i="5"/>
  <c r="C57" i="5"/>
  <c r="C79" i="5"/>
  <c r="C83" i="5"/>
  <c r="C78" i="5" l="1"/>
  <c r="C16" i="5"/>
  <c r="C4" i="5"/>
  <c r="C3" i="5" l="1"/>
  <c r="C97" i="5" s="1"/>
  <c r="M30" i="7" l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Y181" i="6" l="1"/>
  <c r="W181" i="6"/>
  <c r="V181" i="6"/>
  <c r="U181" i="6"/>
  <c r="K181" i="6"/>
  <c r="J181" i="6"/>
  <c r="I181" i="6"/>
  <c r="AA180" i="6"/>
  <c r="Z180" i="6"/>
  <c r="Y180" i="6"/>
  <c r="W180" i="6"/>
  <c r="V180" i="6"/>
  <c r="U180" i="6"/>
  <c r="K180" i="6"/>
  <c r="J180" i="6"/>
  <c r="I180" i="6"/>
  <c r="AA155" i="6"/>
  <c r="Z155" i="6"/>
  <c r="Y155" i="6"/>
  <c r="W155" i="6"/>
  <c r="V155" i="6"/>
  <c r="U155" i="6"/>
  <c r="K155" i="6"/>
  <c r="J155" i="6"/>
  <c r="I155" i="6"/>
  <c r="W119" i="6"/>
  <c r="V119" i="6"/>
  <c r="U119" i="6"/>
  <c r="K119" i="6"/>
  <c r="J119" i="6"/>
  <c r="I119" i="6"/>
  <c r="W117" i="6"/>
  <c r="V117" i="6"/>
  <c r="U117" i="6"/>
  <c r="K117" i="6"/>
  <c r="J117" i="6"/>
  <c r="I117" i="6"/>
  <c r="W116" i="6"/>
  <c r="V116" i="6"/>
  <c r="U116" i="6"/>
  <c r="K116" i="6"/>
  <c r="J116" i="6"/>
  <c r="I116" i="6"/>
  <c r="AA113" i="6"/>
  <c r="W113" i="6"/>
  <c r="K113" i="6"/>
  <c r="J113" i="6"/>
  <c r="I113" i="6"/>
  <c r="K112" i="6"/>
  <c r="J112" i="6"/>
  <c r="I112" i="6"/>
  <c r="K110" i="6"/>
  <c r="J110" i="6"/>
  <c r="I110" i="6"/>
  <c r="K109" i="6"/>
  <c r="J109" i="6"/>
  <c r="I109" i="6"/>
  <c r="W107" i="6"/>
  <c r="V107" i="6"/>
  <c r="U107" i="6"/>
  <c r="K107" i="6"/>
  <c r="J107" i="6"/>
  <c r="I107" i="6"/>
  <c r="W106" i="6"/>
  <c r="V106" i="6"/>
  <c r="U106" i="6"/>
  <c r="K106" i="6"/>
  <c r="J106" i="6"/>
  <c r="I106" i="6"/>
  <c r="W104" i="6"/>
  <c r="V104" i="6"/>
  <c r="U104" i="6"/>
  <c r="K104" i="6"/>
  <c r="J104" i="6"/>
  <c r="I104" i="6"/>
  <c r="W103" i="6"/>
  <c r="V103" i="6"/>
  <c r="U103" i="6"/>
  <c r="K103" i="6"/>
  <c r="J103" i="6"/>
  <c r="I103" i="6"/>
  <c r="W101" i="6"/>
  <c r="V101" i="6"/>
  <c r="U101" i="6"/>
  <c r="K101" i="6"/>
  <c r="J101" i="6"/>
  <c r="I101" i="6"/>
  <c r="W100" i="6"/>
  <c r="V100" i="6"/>
  <c r="U100" i="6"/>
  <c r="K100" i="6"/>
  <c r="J100" i="6"/>
  <c r="I100" i="6"/>
  <c r="AA92" i="6"/>
  <c r="Z92" i="6"/>
  <c r="Y92" i="6"/>
  <c r="W92" i="6"/>
  <c r="V92" i="6"/>
  <c r="U92" i="6"/>
  <c r="Z59" i="6"/>
  <c r="V59" i="6"/>
  <c r="AA53" i="6"/>
  <c r="Z53" i="6"/>
  <c r="Y53" i="6"/>
  <c r="W53" i="6"/>
  <c r="V53" i="6"/>
  <c r="U53" i="6"/>
  <c r="K53" i="6"/>
  <c r="J53" i="6"/>
  <c r="I53" i="6"/>
  <c r="H155" i="6" l="1"/>
  <c r="J115" i="6"/>
  <c r="H113" i="6"/>
  <c r="H112" i="6"/>
  <c r="H107" i="6"/>
  <c r="H106" i="6"/>
  <c r="H103" i="6"/>
  <c r="H101" i="6"/>
  <c r="H100" i="6"/>
  <c r="H180" i="6"/>
  <c r="H181" i="6"/>
  <c r="H104" i="6"/>
  <c r="C12" i="7"/>
  <c r="M29" i="7" l="1"/>
  <c r="M28" i="7"/>
  <c r="H53" i="6"/>
  <c r="I115" i="6"/>
  <c r="H109" i="6"/>
  <c r="H116" i="6"/>
  <c r="K115" i="6"/>
  <c r="H110" i="6"/>
  <c r="H119" i="6"/>
  <c r="H117" i="6"/>
  <c r="T155" i="6"/>
  <c r="C8" i="7"/>
  <c r="M27" i="7"/>
  <c r="U90" i="6"/>
  <c r="T53" i="6"/>
  <c r="T180" i="6"/>
  <c r="T181" i="6"/>
  <c r="X180" i="6"/>
  <c r="W115" i="6"/>
  <c r="U115" i="6"/>
  <c r="X155" i="6"/>
  <c r="T103" i="6"/>
  <c r="T101" i="6"/>
  <c r="X92" i="6"/>
  <c r="T119" i="6"/>
  <c r="T117" i="6"/>
  <c r="V115" i="6"/>
  <c r="T107" i="6"/>
  <c r="T106" i="6"/>
  <c r="T104" i="6"/>
  <c r="T92" i="6"/>
  <c r="X53" i="6"/>
  <c r="T116" i="6"/>
  <c r="T100" i="6"/>
  <c r="M37" i="7" l="1"/>
  <c r="H115" i="6"/>
  <c r="T115" i="6"/>
  <c r="C4" i="7" l="1"/>
  <c r="C21" i="7" l="1"/>
  <c r="C16" i="7"/>
  <c r="G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G12" i="7" l="1"/>
  <c r="G79" i="5"/>
  <c r="G51" i="5"/>
  <c r="G17" i="5"/>
  <c r="G9" i="5"/>
  <c r="G78" i="5" l="1"/>
  <c r="G4" i="5"/>
  <c r="G16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U54" i="2" s="1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F5" i="5"/>
  <c r="F7" i="5"/>
  <c r="F9" i="5"/>
  <c r="F17" i="5"/>
  <c r="F51" i="5"/>
  <c r="F79" i="5"/>
  <c r="P28" i="7" s="1"/>
  <c r="Q28" i="7" s="1"/>
  <c r="F12" i="7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G8" i="7" l="1"/>
  <c r="K10" i="2"/>
  <c r="M70" i="2"/>
  <c r="W78" i="2"/>
  <c r="E10" i="2"/>
  <c r="E6" i="3"/>
  <c r="H114" i="2"/>
  <c r="G10" i="2"/>
  <c r="I151" i="2"/>
  <c r="J97" i="2"/>
  <c r="D16" i="2"/>
  <c r="D10" i="2" s="1"/>
  <c r="F4" i="5"/>
  <c r="P27" i="7" s="1"/>
  <c r="Q27" i="7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F78" i="5"/>
  <c r="F8" i="7" s="1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G3" i="5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F16" i="5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G97" i="5" l="1"/>
  <c r="G4" i="7"/>
  <c r="G21" i="7" s="1"/>
  <c r="P37" i="7"/>
  <c r="Q37" i="7"/>
  <c r="H97" i="2"/>
  <c r="F3" i="5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F4" i="7" l="1"/>
  <c r="F16" i="7" s="1"/>
  <c r="F97" i="5"/>
  <c r="G16" i="7"/>
  <c r="H24" i="2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F21" i="7" l="1"/>
  <c r="L8" i="2"/>
  <c r="D9" i="3"/>
  <c r="D10" i="3" s="1"/>
  <c r="D17" i="3"/>
  <c r="D18" i="3" s="1"/>
  <c r="C17" i="3"/>
  <c r="C18" i="3" s="1"/>
  <c r="C14" i="3"/>
  <c r="J92" i="6" l="1"/>
  <c r="K92" i="6"/>
  <c r="I92" i="6"/>
  <c r="J91" i="6"/>
  <c r="K91" i="6"/>
  <c r="I91" i="6"/>
  <c r="J89" i="6"/>
  <c r="K89" i="6"/>
  <c r="I89" i="6"/>
  <c r="J88" i="6"/>
  <c r="K88" i="6"/>
  <c r="I88" i="6"/>
  <c r="J86" i="6"/>
  <c r="K86" i="6"/>
  <c r="I86" i="6"/>
  <c r="J85" i="6"/>
  <c r="K85" i="6"/>
  <c r="I85" i="6"/>
  <c r="I84" i="6"/>
  <c r="I80" i="6"/>
  <c r="H85" i="6" l="1"/>
  <c r="H86" i="6"/>
  <c r="K87" i="6"/>
  <c r="H92" i="6"/>
  <c r="J87" i="6"/>
  <c r="I90" i="6"/>
  <c r="H91" i="6"/>
  <c r="H89" i="6"/>
  <c r="K90" i="6"/>
  <c r="I87" i="6"/>
  <c r="H88" i="6"/>
  <c r="J90" i="6"/>
  <c r="H90" i="6" l="1"/>
  <c r="H87" i="6"/>
  <c r="I72" i="6" l="1"/>
  <c r="J151" i="6" l="1"/>
  <c r="K151" i="6"/>
  <c r="I151" i="6"/>
  <c r="I148" i="6"/>
  <c r="K146" i="6"/>
  <c r="J146" i="6"/>
  <c r="I146" i="6"/>
  <c r="I143" i="6"/>
  <c r="J139" i="6"/>
  <c r="K139" i="6"/>
  <c r="I139" i="6"/>
  <c r="J138" i="6"/>
  <c r="K138" i="6"/>
  <c r="I138" i="6"/>
  <c r="I134" i="6"/>
  <c r="J130" i="6"/>
  <c r="K130" i="6"/>
  <c r="I130" i="6"/>
  <c r="I129" i="6"/>
  <c r="I128" i="6"/>
  <c r="I102" i="6"/>
  <c r="K96" i="6"/>
  <c r="K95" i="6" s="1"/>
  <c r="K94" i="6"/>
  <c r="I94" i="6"/>
  <c r="I76" i="6"/>
  <c r="I75" i="6"/>
  <c r="K93" i="6" l="1"/>
  <c r="H146" i="6"/>
  <c r="H138" i="6"/>
  <c r="H151" i="6"/>
  <c r="H139" i="6"/>
  <c r="H130" i="6"/>
  <c r="I96" i="6"/>
  <c r="J94" i="6"/>
  <c r="H94" i="6" s="1"/>
  <c r="J96" i="6"/>
  <c r="J95" i="6" s="1"/>
  <c r="I74" i="6"/>
  <c r="H96" i="6" l="1"/>
  <c r="H95" i="6" s="1"/>
  <c r="H93" i="6" s="1"/>
  <c r="I95" i="6"/>
  <c r="I93" i="6" s="1"/>
  <c r="J93" i="6"/>
  <c r="V84" i="6" l="1"/>
  <c r="W84" i="6"/>
  <c r="AA80" i="6" l="1"/>
  <c r="Z80" i="6"/>
  <c r="Y80" i="6"/>
  <c r="V129" i="6"/>
  <c r="W129" i="6"/>
  <c r="W128" i="6"/>
  <c r="V146" i="6"/>
  <c r="W146" i="6"/>
  <c r="V86" i="6"/>
  <c r="V85" i="6"/>
  <c r="V76" i="6"/>
  <c r="V143" i="6"/>
  <c r="V148" i="6"/>
  <c r="U151" i="6"/>
  <c r="W143" i="6"/>
  <c r="W148" i="6"/>
  <c r="W151" i="6"/>
  <c r="W132" i="6"/>
  <c r="V134" i="6"/>
  <c r="W134" i="6"/>
  <c r="V138" i="6"/>
  <c r="W138" i="6"/>
  <c r="V139" i="6"/>
  <c r="W139" i="6"/>
  <c r="V130" i="6"/>
  <c r="W130" i="6"/>
  <c r="V94" i="6"/>
  <c r="W94" i="6"/>
  <c r="U96" i="6"/>
  <c r="V96" i="6"/>
  <c r="V95" i="6" s="1"/>
  <c r="W96" i="6"/>
  <c r="W95" i="6" s="1"/>
  <c r="U80" i="6"/>
  <c r="V80" i="6"/>
  <c r="W80" i="6"/>
  <c r="W85" i="6"/>
  <c r="W86" i="6"/>
  <c r="U88" i="6"/>
  <c r="W88" i="6"/>
  <c r="W89" i="6"/>
  <c r="W91" i="6"/>
  <c r="W90" i="6" s="1"/>
  <c r="V72" i="6"/>
  <c r="W72" i="6"/>
  <c r="V75" i="6"/>
  <c r="W75" i="6"/>
  <c r="W76" i="6"/>
  <c r="V93" i="6" l="1"/>
  <c r="T96" i="6"/>
  <c r="T95" i="6" s="1"/>
  <c r="U95" i="6"/>
  <c r="W93" i="6"/>
  <c r="V90" i="6"/>
  <c r="T91" i="6"/>
  <c r="T90" i="6" s="1"/>
  <c r="T80" i="6"/>
  <c r="X80" i="6"/>
  <c r="W87" i="6"/>
  <c r="W74" i="6"/>
  <c r="V74" i="6"/>
  <c r="V27" i="6" l="1"/>
  <c r="W27" i="6"/>
  <c r="U27" i="6"/>
  <c r="I27" i="6"/>
  <c r="T27" i="6" l="1"/>
  <c r="U89" i="6" l="1"/>
  <c r="U86" i="6"/>
  <c r="T86" i="6" s="1"/>
  <c r="U85" i="6"/>
  <c r="T85" i="6" s="1"/>
  <c r="U84" i="6"/>
  <c r="T84" i="6" s="1"/>
  <c r="U76" i="6"/>
  <c r="T76" i="6" s="1"/>
  <c r="U75" i="6"/>
  <c r="U65" i="6"/>
  <c r="U64" i="6"/>
  <c r="U63" i="6"/>
  <c r="U58" i="6"/>
  <c r="U30" i="6"/>
  <c r="U29" i="6"/>
  <c r="U87" i="6" l="1"/>
  <c r="U74" i="6"/>
  <c r="T75" i="6"/>
  <c r="T74" i="6" s="1"/>
  <c r="J69" i="6" l="1"/>
  <c r="K69" i="6"/>
  <c r="I69" i="6"/>
  <c r="J68" i="6"/>
  <c r="K68" i="6"/>
  <c r="I68" i="6"/>
  <c r="J66" i="6"/>
  <c r="K66" i="6"/>
  <c r="I66" i="6"/>
  <c r="J65" i="6"/>
  <c r="K65" i="6"/>
  <c r="I65" i="6"/>
  <c r="J64" i="6"/>
  <c r="K64" i="6"/>
  <c r="I64" i="6"/>
  <c r="I63" i="6"/>
  <c r="I60" i="6"/>
  <c r="I58" i="6"/>
  <c r="I45" i="6"/>
  <c r="J47" i="6"/>
  <c r="K47" i="6"/>
  <c r="I47" i="6"/>
  <c r="I46" i="6"/>
  <c r="K67" i="6" l="1"/>
  <c r="H65" i="6"/>
  <c r="H47" i="6"/>
  <c r="H66" i="6"/>
  <c r="J67" i="6"/>
  <c r="H64" i="6"/>
  <c r="H69" i="6"/>
  <c r="I62" i="6"/>
  <c r="H68" i="6"/>
  <c r="I67" i="6"/>
  <c r="H67" i="6" l="1"/>
  <c r="I33" i="6"/>
  <c r="J33" i="6"/>
  <c r="U33" i="6"/>
  <c r="V33" i="6"/>
  <c r="W33" i="6"/>
  <c r="I32" i="6"/>
  <c r="J32" i="6"/>
  <c r="U32" i="6"/>
  <c r="V32" i="6"/>
  <c r="W32" i="6"/>
  <c r="I31" i="6"/>
  <c r="J31" i="6"/>
  <c r="U31" i="6"/>
  <c r="V31" i="6"/>
  <c r="W31" i="6"/>
  <c r="I30" i="6"/>
  <c r="J30" i="6"/>
  <c r="V30" i="6"/>
  <c r="W30" i="6"/>
  <c r="I29" i="6"/>
  <c r="J29" i="6"/>
  <c r="V29" i="6"/>
  <c r="W29" i="6"/>
  <c r="I26" i="6"/>
  <c r="J26" i="6"/>
  <c r="U26" i="6"/>
  <c r="V26" i="6"/>
  <c r="W26" i="6"/>
  <c r="T31" i="6" l="1"/>
  <c r="T32" i="6"/>
  <c r="T33" i="6"/>
  <c r="T26" i="6"/>
  <c r="T29" i="6"/>
  <c r="T30" i="6"/>
  <c r="AA60" i="6" l="1"/>
  <c r="Z60" i="6"/>
  <c r="Y60" i="6"/>
  <c r="V63" i="6"/>
  <c r="V65" i="6"/>
  <c r="W65" i="6"/>
  <c r="U60" i="6"/>
  <c r="U66" i="6"/>
  <c r="U68" i="6"/>
  <c r="U69" i="6"/>
  <c r="V58" i="6"/>
  <c r="V60" i="6"/>
  <c r="V64" i="6"/>
  <c r="V66" i="6"/>
  <c r="V68" i="6"/>
  <c r="V69" i="6"/>
  <c r="W58" i="6"/>
  <c r="W59" i="6"/>
  <c r="W60" i="6"/>
  <c r="W64" i="6"/>
  <c r="W66" i="6"/>
  <c r="W68" i="6"/>
  <c r="W69" i="6"/>
  <c r="U47" i="6"/>
  <c r="V47" i="6"/>
  <c r="W47" i="6"/>
  <c r="U46" i="6"/>
  <c r="V46" i="6"/>
  <c r="U45" i="6"/>
  <c r="V45" i="6"/>
  <c r="W45" i="6"/>
  <c r="U94" i="6"/>
  <c r="V89" i="6"/>
  <c r="W46" i="6"/>
  <c r="T60" i="6" l="1"/>
  <c r="T47" i="6"/>
  <c r="T94" i="6"/>
  <c r="T93" i="6" s="1"/>
  <c r="U93" i="6"/>
  <c r="T89" i="6"/>
  <c r="V67" i="6"/>
  <c r="T65" i="6"/>
  <c r="T58" i="6"/>
  <c r="T68" i="6"/>
  <c r="W67" i="6"/>
  <c r="T64" i="6"/>
  <c r="T66" i="6"/>
  <c r="U62" i="6"/>
  <c r="X60" i="6"/>
  <c r="U67" i="6"/>
  <c r="T69" i="6"/>
  <c r="V62" i="6"/>
  <c r="T46" i="6"/>
  <c r="T45" i="6"/>
  <c r="T67" i="6" l="1"/>
  <c r="U177" i="6" l="1"/>
  <c r="U146" i="6"/>
  <c r="T146" i="6" s="1"/>
  <c r="U129" i="6"/>
  <c r="T129" i="6" s="1"/>
  <c r="U179" i="6" l="1"/>
  <c r="U178" i="2"/>
  <c r="T178" i="2" s="1"/>
  <c r="U178" i="6" l="1"/>
  <c r="J177" i="6"/>
  <c r="K177" i="6"/>
  <c r="I177" i="6"/>
  <c r="J114" i="6"/>
  <c r="K114" i="6"/>
  <c r="I114" i="6"/>
  <c r="J111" i="6"/>
  <c r="K111" i="6"/>
  <c r="I111" i="6"/>
  <c r="J105" i="6"/>
  <c r="K105" i="6"/>
  <c r="I105" i="6"/>
  <c r="J102" i="6"/>
  <c r="K102" i="6"/>
  <c r="H177" i="6" l="1"/>
  <c r="H114" i="6"/>
  <c r="K99" i="6"/>
  <c r="J108" i="6"/>
  <c r="J99" i="6"/>
  <c r="H102" i="6"/>
  <c r="I108" i="6"/>
  <c r="H111" i="6"/>
  <c r="I99" i="6"/>
  <c r="H105" i="6"/>
  <c r="K108" i="6"/>
  <c r="H108" i="6" l="1"/>
  <c r="H99" i="6"/>
  <c r="AA114" i="6" l="1"/>
  <c r="U148" i="6"/>
  <c r="T148" i="6" s="1"/>
  <c r="V114" i="6"/>
  <c r="W114" i="6"/>
  <c r="U105" i="6"/>
  <c r="V105" i="6"/>
  <c r="W105" i="6"/>
  <c r="U102" i="6"/>
  <c r="V102" i="6"/>
  <c r="W102" i="6"/>
  <c r="W177" i="6"/>
  <c r="V151" i="6"/>
  <c r="T151" i="6" s="1"/>
  <c r="U143" i="6"/>
  <c r="V132" i="6"/>
  <c r="U138" i="6"/>
  <c r="U139" i="6"/>
  <c r="T139" i="6" s="1"/>
  <c r="U111" i="6"/>
  <c r="V111" i="6"/>
  <c r="W111" i="6"/>
  <c r="V99" i="6" l="1"/>
  <c r="T143" i="6"/>
  <c r="T138" i="6"/>
  <c r="W99" i="6"/>
  <c r="U115" i="2"/>
  <c r="U114" i="6"/>
  <c r="T114" i="6" s="1"/>
  <c r="T111" i="6"/>
  <c r="T105" i="6"/>
  <c r="T102" i="6"/>
  <c r="U99" i="6"/>
  <c r="U114" i="2" l="1"/>
  <c r="T115" i="2"/>
  <c r="T114" i="2" s="1"/>
  <c r="T97" i="2" s="1"/>
  <c r="T99" i="6"/>
  <c r="U166" i="6" l="1"/>
  <c r="I166" i="6" l="1"/>
  <c r="V166" i="6" l="1"/>
  <c r="W166" i="6"/>
  <c r="T166" i="6" l="1"/>
  <c r="U171" i="6"/>
  <c r="I171" i="6" l="1"/>
  <c r="V171" i="6"/>
  <c r="W171" i="6"/>
  <c r="V170" i="6"/>
  <c r="W170" i="6"/>
  <c r="U170" i="6"/>
  <c r="I170" i="6"/>
  <c r="I161" i="6"/>
  <c r="V163" i="6"/>
  <c r="W163" i="6"/>
  <c r="U163" i="6"/>
  <c r="I163" i="6"/>
  <c r="V161" i="6"/>
  <c r="W161" i="6"/>
  <c r="U161" i="6"/>
  <c r="V154" i="6"/>
  <c r="W154" i="6"/>
  <c r="U154" i="6"/>
  <c r="T171" i="6" l="1"/>
  <c r="T161" i="6"/>
  <c r="T170" i="6"/>
  <c r="T154" i="6"/>
  <c r="T163" i="6"/>
  <c r="V164" i="6"/>
  <c r="W164" i="6"/>
  <c r="U164" i="6"/>
  <c r="I164" i="6"/>
  <c r="I159" i="6"/>
  <c r="V159" i="6"/>
  <c r="W159" i="6"/>
  <c r="U159" i="6"/>
  <c r="T159" i="6" l="1"/>
  <c r="T164" i="6"/>
  <c r="U172" i="6" l="1"/>
  <c r="U73" i="6"/>
  <c r="I175" i="6" l="1"/>
  <c r="I174" i="6"/>
  <c r="I172" i="6"/>
  <c r="I169" i="6"/>
  <c r="I168" i="6"/>
  <c r="I160" i="6"/>
  <c r="I156" i="6"/>
  <c r="I154" i="6"/>
  <c r="I73" i="6"/>
  <c r="I71" i="6" l="1"/>
  <c r="I153" i="6"/>
  <c r="I167" i="6"/>
  <c r="I158" i="6"/>
  <c r="I173" i="6"/>
  <c r="I157" i="6" l="1"/>
  <c r="V174" i="6" l="1"/>
  <c r="W174" i="6"/>
  <c r="W173" i="6" s="1"/>
  <c r="U175" i="6"/>
  <c r="V175" i="6"/>
  <c r="W175" i="6"/>
  <c r="V73" i="6"/>
  <c r="U156" i="6"/>
  <c r="V156" i="6"/>
  <c r="V153" i="6" s="1"/>
  <c r="W156" i="6"/>
  <c r="W153" i="6" s="1"/>
  <c r="U158" i="6"/>
  <c r="V158" i="6"/>
  <c r="W158" i="6"/>
  <c r="U160" i="6"/>
  <c r="V160" i="6"/>
  <c r="W160" i="6"/>
  <c r="V168" i="6"/>
  <c r="W168" i="6"/>
  <c r="U169" i="6"/>
  <c r="V169" i="6"/>
  <c r="W169" i="6"/>
  <c r="V172" i="6"/>
  <c r="W172" i="6"/>
  <c r="W73" i="6"/>
  <c r="W71" i="6" s="1"/>
  <c r="W157" i="6" l="1"/>
  <c r="V157" i="6"/>
  <c r="W167" i="6"/>
  <c r="V71" i="6"/>
  <c r="T73" i="6"/>
  <c r="T169" i="6"/>
  <c r="T156" i="6"/>
  <c r="T153" i="6" s="1"/>
  <c r="U153" i="6"/>
  <c r="T172" i="6"/>
  <c r="U157" i="6"/>
  <c r="T158" i="6"/>
  <c r="T175" i="6"/>
  <c r="V173" i="6"/>
  <c r="V167" i="6"/>
  <c r="T160" i="6"/>
  <c r="T157" i="6" l="1"/>
  <c r="I15" i="6" l="1"/>
  <c r="Z14" i="6" l="1"/>
  <c r="AA14" i="6"/>
  <c r="V14" i="6"/>
  <c r="W14" i="6"/>
  <c r="U14" i="6"/>
  <c r="I14" i="6"/>
  <c r="T14" i="6" l="1"/>
  <c r="U23" i="6" l="1"/>
  <c r="U22" i="6"/>
  <c r="U21" i="6"/>
  <c r="U18" i="6"/>
  <c r="U15" i="6"/>
  <c r="J23" i="6" l="1"/>
  <c r="K23" i="6"/>
  <c r="I23" i="6"/>
  <c r="J22" i="6"/>
  <c r="K22" i="6"/>
  <c r="I22" i="6"/>
  <c r="I21" i="6"/>
  <c r="I18" i="6"/>
  <c r="H23" i="6" l="1"/>
  <c r="H22" i="6"/>
  <c r="V21" i="6"/>
  <c r="W21" i="6"/>
  <c r="T21" i="6" l="1"/>
  <c r="V15" i="6" l="1"/>
  <c r="W15" i="6"/>
  <c r="V18" i="6"/>
  <c r="W18" i="6"/>
  <c r="V22" i="6"/>
  <c r="W22" i="6"/>
  <c r="V23" i="6"/>
  <c r="W23" i="6"/>
  <c r="Y23" i="6"/>
  <c r="Z23" i="6"/>
  <c r="AA23" i="6"/>
  <c r="T23" i="6" l="1"/>
  <c r="T18" i="6"/>
  <c r="T22" i="6"/>
  <c r="X23" i="6"/>
  <c r="T15" i="6"/>
  <c r="U130" i="6" l="1"/>
  <c r="T130" i="6" s="1"/>
  <c r="U72" i="6" l="1"/>
  <c r="T72" i="6" l="1"/>
  <c r="T71" i="6" s="1"/>
  <c r="U71" i="6"/>
  <c r="Z181" i="6" l="1"/>
  <c r="AA181" i="6"/>
  <c r="X181" i="6" l="1"/>
  <c r="J166" i="6" l="1"/>
  <c r="K166" i="6"/>
  <c r="H166" i="6" l="1"/>
  <c r="U12" i="6"/>
  <c r="U174" i="6" l="1"/>
  <c r="U134" i="6"/>
  <c r="T134" i="6" s="1"/>
  <c r="U173" i="6" l="1"/>
  <c r="T174" i="6"/>
  <c r="T173" i="6" s="1"/>
  <c r="I120" i="6" l="1"/>
  <c r="I118" i="6"/>
  <c r="J21" i="6" l="1"/>
  <c r="K21" i="6"/>
  <c r="H21" i="6" l="1"/>
  <c r="W63" i="6" l="1"/>
  <c r="V128" i="6"/>
  <c r="V118" i="6"/>
  <c r="W118" i="6"/>
  <c r="V120" i="6"/>
  <c r="W120" i="6"/>
  <c r="V88" i="6"/>
  <c r="T88" i="6" l="1"/>
  <c r="T87" i="6" s="1"/>
  <c r="V87" i="6"/>
  <c r="W62" i="6"/>
  <c r="T63" i="6"/>
  <c r="T62" i="6" s="1"/>
  <c r="L113" i="6" l="1"/>
  <c r="M96" i="6" l="1"/>
  <c r="M95" i="6" l="1"/>
  <c r="M93" i="6" s="1"/>
  <c r="L96" i="6"/>
  <c r="L95" i="6" s="1"/>
  <c r="L93" i="6" s="1"/>
  <c r="M89" i="6"/>
  <c r="M86" i="6"/>
  <c r="L86" i="6" s="1"/>
  <c r="M85" i="6"/>
  <c r="L85" i="6" s="1"/>
  <c r="M65" i="6"/>
  <c r="M22" i="6"/>
  <c r="L22" i="6" s="1"/>
  <c r="M87" i="6" l="1"/>
  <c r="L89" i="6"/>
  <c r="L87" i="6" s="1"/>
  <c r="L65" i="6"/>
  <c r="G120" i="6" l="1"/>
  <c r="K120" i="6"/>
  <c r="F120" i="6"/>
  <c r="J120" i="6"/>
  <c r="H120" i="6" l="1"/>
  <c r="D120" i="6"/>
  <c r="Z120" i="6" l="1"/>
  <c r="AA120" i="6"/>
  <c r="Y120" i="6"/>
  <c r="U120" i="6"/>
  <c r="T120" i="6" s="1"/>
  <c r="N110" i="6"/>
  <c r="O110" i="6"/>
  <c r="W110" i="6"/>
  <c r="X120" i="6" l="1"/>
  <c r="L110" i="6"/>
  <c r="N112" i="6" l="1"/>
  <c r="O112" i="6"/>
  <c r="V112" i="6"/>
  <c r="W112" i="6"/>
  <c r="N109" i="6"/>
  <c r="O109" i="6"/>
  <c r="V109" i="6"/>
  <c r="W109" i="6"/>
  <c r="V113" i="6"/>
  <c r="O108" i="6" l="1"/>
  <c r="W108" i="6"/>
  <c r="L109" i="6"/>
  <c r="N108" i="6"/>
  <c r="L112" i="6"/>
  <c r="Z113" i="6"/>
  <c r="L108" i="6" l="1"/>
  <c r="M52" i="6"/>
  <c r="M51" i="6"/>
  <c r="M49" i="6"/>
  <c r="M179" i="6"/>
  <c r="N179" i="6"/>
  <c r="N178" i="6" s="1"/>
  <c r="O179" i="6"/>
  <c r="O178" i="6" s="1"/>
  <c r="Y172" i="6"/>
  <c r="Y170" i="6"/>
  <c r="Y166" i="6"/>
  <c r="Y169" i="6"/>
  <c r="Y171" i="6"/>
  <c r="M166" i="6"/>
  <c r="N166" i="6"/>
  <c r="O166" i="6"/>
  <c r="M176" i="6"/>
  <c r="N176" i="6"/>
  <c r="O176" i="6"/>
  <c r="M175" i="6"/>
  <c r="N175" i="6"/>
  <c r="O175" i="6"/>
  <c r="M174" i="6"/>
  <c r="M172" i="6"/>
  <c r="N172" i="6"/>
  <c r="O172" i="6"/>
  <c r="M171" i="6"/>
  <c r="N171" i="6"/>
  <c r="O171" i="6"/>
  <c r="M170" i="6"/>
  <c r="N170" i="6"/>
  <c r="O170" i="6"/>
  <c r="M169" i="6"/>
  <c r="N169" i="6"/>
  <c r="O169" i="6"/>
  <c r="M168" i="6"/>
  <c r="N168" i="6"/>
  <c r="O168" i="6"/>
  <c r="M165" i="6"/>
  <c r="N165" i="6"/>
  <c r="O165" i="6"/>
  <c r="M164" i="6"/>
  <c r="N164" i="6"/>
  <c r="O164" i="6"/>
  <c r="M163" i="6"/>
  <c r="N163" i="6"/>
  <c r="O163" i="6"/>
  <c r="M161" i="6"/>
  <c r="N161" i="6"/>
  <c r="O161" i="6"/>
  <c r="M160" i="6"/>
  <c r="N160" i="6"/>
  <c r="O160" i="6"/>
  <c r="M159" i="6"/>
  <c r="N159" i="6"/>
  <c r="O159" i="6"/>
  <c r="M158" i="6"/>
  <c r="O158" i="6"/>
  <c r="N156" i="6"/>
  <c r="O156" i="6"/>
  <c r="M154" i="6"/>
  <c r="O154" i="6"/>
  <c r="M150" i="6"/>
  <c r="N150" i="6"/>
  <c r="O150" i="6"/>
  <c r="M149" i="6"/>
  <c r="N149" i="6"/>
  <c r="O149" i="6"/>
  <c r="M148" i="6"/>
  <c r="N148" i="6"/>
  <c r="O148" i="6"/>
  <c r="M147" i="6"/>
  <c r="N147" i="6"/>
  <c r="O147" i="6"/>
  <c r="M146" i="6"/>
  <c r="N146" i="6"/>
  <c r="O146" i="6"/>
  <c r="M145" i="6"/>
  <c r="O145" i="6"/>
  <c r="M144" i="6"/>
  <c r="N144" i="6"/>
  <c r="O144" i="6"/>
  <c r="N143" i="6"/>
  <c r="O143" i="6"/>
  <c r="M142" i="6"/>
  <c r="N142" i="6"/>
  <c r="O142" i="6"/>
  <c r="Z149" i="6"/>
  <c r="Y149" i="6"/>
  <c r="M132" i="6"/>
  <c r="N132" i="6"/>
  <c r="O132" i="6"/>
  <c r="M137" i="6"/>
  <c r="N137" i="6"/>
  <c r="O137" i="6"/>
  <c r="M136" i="6"/>
  <c r="N136" i="6"/>
  <c r="O136" i="6"/>
  <c r="M135" i="6"/>
  <c r="N135" i="6"/>
  <c r="O135" i="6"/>
  <c r="M134" i="6"/>
  <c r="N134" i="6"/>
  <c r="O134" i="6"/>
  <c r="M129" i="6"/>
  <c r="N129" i="6"/>
  <c r="M128" i="6"/>
  <c r="N128" i="6"/>
  <c r="O128" i="6"/>
  <c r="M127" i="6"/>
  <c r="N127" i="6"/>
  <c r="O127" i="6"/>
  <c r="M126" i="6"/>
  <c r="N126" i="6"/>
  <c r="O126" i="6"/>
  <c r="M125" i="6"/>
  <c r="N125" i="6"/>
  <c r="O125" i="6"/>
  <c r="M124" i="6"/>
  <c r="N124" i="6"/>
  <c r="O124" i="6"/>
  <c r="M122" i="6"/>
  <c r="N122" i="6"/>
  <c r="O122" i="6"/>
  <c r="Z114" i="6"/>
  <c r="M118" i="6"/>
  <c r="N118" i="6"/>
  <c r="O118" i="6"/>
  <c r="M98" i="6"/>
  <c r="N98" i="6"/>
  <c r="O98" i="6"/>
  <c r="O97" i="6" l="1"/>
  <c r="N97" i="6"/>
  <c r="O133" i="6"/>
  <c r="O131" i="6" s="1"/>
  <c r="L136" i="6"/>
  <c r="L132" i="6"/>
  <c r="L175" i="6"/>
  <c r="O123" i="6"/>
  <c r="O121" i="6" s="1"/>
  <c r="N123" i="6"/>
  <c r="N121" i="6" s="1"/>
  <c r="L126" i="6"/>
  <c r="L129" i="6"/>
  <c r="N167" i="6"/>
  <c r="L169" i="6"/>
  <c r="O141" i="6"/>
  <c r="O140" i="6" s="1"/>
  <c r="L144" i="6"/>
  <c r="L148" i="6"/>
  <c r="O157" i="6"/>
  <c r="L160" i="6"/>
  <c r="L179" i="6"/>
  <c r="L178" i="6" s="1"/>
  <c r="M178" i="6"/>
  <c r="N174" i="6"/>
  <c r="N173" i="6" s="1"/>
  <c r="N158" i="6"/>
  <c r="N157" i="6" s="1"/>
  <c r="L159" i="6"/>
  <c r="O162" i="6"/>
  <c r="L165" i="6"/>
  <c r="L168" i="6"/>
  <c r="M167" i="6"/>
  <c r="L172" i="6"/>
  <c r="M173" i="6"/>
  <c r="L166" i="6"/>
  <c r="O153" i="6"/>
  <c r="M157" i="6"/>
  <c r="N162" i="6"/>
  <c r="L164" i="6"/>
  <c r="L171" i="6"/>
  <c r="N154" i="6"/>
  <c r="N153" i="6" s="1"/>
  <c r="M156" i="6"/>
  <c r="L156" i="6" s="1"/>
  <c r="L161" i="6"/>
  <c r="M162" i="6"/>
  <c r="L163" i="6"/>
  <c r="O167" i="6"/>
  <c r="L170" i="6"/>
  <c r="O174" i="6"/>
  <c r="O173" i="6" s="1"/>
  <c r="L176" i="6"/>
  <c r="M143" i="6"/>
  <c r="L143" i="6" s="1"/>
  <c r="L147" i="6"/>
  <c r="L142" i="6"/>
  <c r="N145" i="6"/>
  <c r="N141" i="6" s="1"/>
  <c r="N140" i="6" s="1"/>
  <c r="L146" i="6"/>
  <c r="L150" i="6"/>
  <c r="L149" i="6"/>
  <c r="L134" i="6"/>
  <c r="M133" i="6"/>
  <c r="M131" i="6" s="1"/>
  <c r="L135" i="6"/>
  <c r="N133" i="6"/>
  <c r="N131" i="6" s="1"/>
  <c r="L137" i="6"/>
  <c r="L125" i="6"/>
  <c r="M123" i="6"/>
  <c r="M121" i="6" s="1"/>
  <c r="L124" i="6"/>
  <c r="L128" i="6"/>
  <c r="L122" i="6"/>
  <c r="L127" i="6"/>
  <c r="L98" i="6"/>
  <c r="M97" i="6"/>
  <c r="L118" i="6"/>
  <c r="N52" i="6"/>
  <c r="N49" i="6"/>
  <c r="N51" i="6"/>
  <c r="M50" i="6"/>
  <c r="M48" i="6" s="1"/>
  <c r="Y168" i="6"/>
  <c r="Y150" i="6"/>
  <c r="M84" i="6"/>
  <c r="N84" i="6"/>
  <c r="O84" i="6"/>
  <c r="M83" i="6"/>
  <c r="N83" i="6"/>
  <c r="O83" i="6"/>
  <c r="M82" i="6"/>
  <c r="N82" i="6"/>
  <c r="O82" i="6"/>
  <c r="M81" i="6"/>
  <c r="N81" i="6"/>
  <c r="O81" i="6"/>
  <c r="M80" i="6"/>
  <c r="N80" i="6"/>
  <c r="O80" i="6"/>
  <c r="M77" i="6"/>
  <c r="N77" i="6"/>
  <c r="O77" i="6"/>
  <c r="M76" i="6"/>
  <c r="N76" i="6"/>
  <c r="O76" i="6"/>
  <c r="M75" i="6"/>
  <c r="O75" i="6"/>
  <c r="M73" i="6"/>
  <c r="N73" i="6"/>
  <c r="O73" i="6"/>
  <c r="M72" i="6"/>
  <c r="O72" i="6"/>
  <c r="M63" i="6"/>
  <c r="N63" i="6"/>
  <c r="N62" i="6" s="1"/>
  <c r="O63" i="6"/>
  <c r="O62" i="6" s="1"/>
  <c r="M61" i="6"/>
  <c r="N61" i="6"/>
  <c r="O61" i="6"/>
  <c r="M60" i="6"/>
  <c r="N60" i="6"/>
  <c r="O60" i="6"/>
  <c r="M59" i="6"/>
  <c r="N59" i="6"/>
  <c r="O59" i="6"/>
  <c r="M58" i="6"/>
  <c r="N58" i="6"/>
  <c r="O58" i="6"/>
  <c r="M57" i="6"/>
  <c r="N57" i="6"/>
  <c r="O57" i="6"/>
  <c r="M56" i="6"/>
  <c r="O56" i="6"/>
  <c r="M46" i="6"/>
  <c r="N46" i="6"/>
  <c r="O46" i="6"/>
  <c r="M45" i="6"/>
  <c r="N45" i="6"/>
  <c r="O45" i="6"/>
  <c r="M44" i="6"/>
  <c r="N44" i="6"/>
  <c r="O44" i="6"/>
  <c r="M43" i="6"/>
  <c r="N43" i="6"/>
  <c r="O43" i="6"/>
  <c r="M42" i="6"/>
  <c r="N42" i="6"/>
  <c r="O42" i="6"/>
  <c r="M40" i="6"/>
  <c r="N40" i="6"/>
  <c r="O40" i="6"/>
  <c r="M39" i="6"/>
  <c r="N39" i="6"/>
  <c r="O39" i="6"/>
  <c r="M37" i="6"/>
  <c r="N37" i="6"/>
  <c r="O37" i="6"/>
  <c r="M36" i="6"/>
  <c r="N36" i="6"/>
  <c r="O36" i="6"/>
  <c r="N35" i="6"/>
  <c r="O35" i="6"/>
  <c r="M33" i="6"/>
  <c r="N33" i="6"/>
  <c r="O33" i="6"/>
  <c r="M32" i="6"/>
  <c r="N32" i="6"/>
  <c r="O32" i="6"/>
  <c r="M31" i="6"/>
  <c r="N31" i="6"/>
  <c r="O31" i="6"/>
  <c r="M30" i="6"/>
  <c r="N30" i="6"/>
  <c r="O30" i="6"/>
  <c r="M29" i="6"/>
  <c r="N29" i="6"/>
  <c r="O29" i="6"/>
  <c r="M28" i="6"/>
  <c r="N28" i="6"/>
  <c r="O28" i="6"/>
  <c r="M27" i="6"/>
  <c r="N27" i="6"/>
  <c r="O27" i="6"/>
  <c r="M26" i="6"/>
  <c r="O26" i="6"/>
  <c r="M20" i="6"/>
  <c r="N20" i="6"/>
  <c r="O20" i="6"/>
  <c r="M19" i="6"/>
  <c r="N19" i="6"/>
  <c r="O19" i="6"/>
  <c r="M18" i="6"/>
  <c r="N18" i="6"/>
  <c r="O18" i="6"/>
  <c r="M17" i="6"/>
  <c r="N17" i="6"/>
  <c r="O17" i="6"/>
  <c r="M15" i="6"/>
  <c r="O15" i="6"/>
  <c r="M14" i="6"/>
  <c r="N14" i="6"/>
  <c r="O14" i="6"/>
  <c r="M13" i="6"/>
  <c r="N13" i="6"/>
  <c r="O13" i="6"/>
  <c r="M12" i="6"/>
  <c r="N12" i="6"/>
  <c r="O12" i="6"/>
  <c r="L40" i="6" l="1"/>
  <c r="L97" i="6"/>
  <c r="L133" i="6"/>
  <c r="L131" i="6" s="1"/>
  <c r="N152" i="6"/>
  <c r="L158" i="6"/>
  <c r="L157" i="6" s="1"/>
  <c r="O25" i="6"/>
  <c r="L28" i="6"/>
  <c r="L32" i="6"/>
  <c r="L60" i="6"/>
  <c r="O71" i="6"/>
  <c r="N79" i="6"/>
  <c r="N78" i="6" s="1"/>
  <c r="L81" i="6"/>
  <c r="L145" i="6"/>
  <c r="L141" i="6" s="1"/>
  <c r="L140" i="6" s="1"/>
  <c r="O152" i="6"/>
  <c r="M153" i="6"/>
  <c r="M152" i="6" s="1"/>
  <c r="L46" i="6"/>
  <c r="O55" i="6"/>
  <c r="O54" i="6" s="1"/>
  <c r="L49" i="6"/>
  <c r="Y167" i="6"/>
  <c r="L154" i="6"/>
  <c r="L153" i="6" s="1"/>
  <c r="L162" i="6"/>
  <c r="L174" i="6"/>
  <c r="L173" i="6" s="1"/>
  <c r="L167" i="6"/>
  <c r="M141" i="6"/>
  <c r="M140" i="6" s="1"/>
  <c r="L123" i="6"/>
  <c r="L121" i="6" s="1"/>
  <c r="L80" i="6"/>
  <c r="M79" i="6"/>
  <c r="M78" i="6" s="1"/>
  <c r="L83" i="6"/>
  <c r="L84" i="6"/>
  <c r="O79" i="6"/>
  <c r="O78" i="6" s="1"/>
  <c r="L82" i="6"/>
  <c r="M74" i="6"/>
  <c r="N72" i="6"/>
  <c r="N71" i="6" s="1"/>
  <c r="L73" i="6"/>
  <c r="M71" i="6"/>
  <c r="O74" i="6"/>
  <c r="L77" i="6"/>
  <c r="N75" i="6"/>
  <c r="N74" i="6" s="1"/>
  <c r="L76" i="6"/>
  <c r="M55" i="6"/>
  <c r="L59" i="6"/>
  <c r="L58" i="6"/>
  <c r="N56" i="6"/>
  <c r="N55" i="6" s="1"/>
  <c r="N54" i="6" s="1"/>
  <c r="L57" i="6"/>
  <c r="L61" i="6"/>
  <c r="L63" i="6"/>
  <c r="L62" i="6" s="1"/>
  <c r="M62" i="6"/>
  <c r="L52" i="6"/>
  <c r="N50" i="6"/>
  <c r="N48" i="6" s="1"/>
  <c r="O50" i="6"/>
  <c r="O48" i="6" s="1"/>
  <c r="L51" i="6"/>
  <c r="L42" i="6"/>
  <c r="M41" i="6"/>
  <c r="M38" i="6" s="1"/>
  <c r="L39" i="6"/>
  <c r="N41" i="6"/>
  <c r="N38" i="6" s="1"/>
  <c r="L45" i="6"/>
  <c r="O41" i="6"/>
  <c r="O38" i="6" s="1"/>
  <c r="L44" i="6"/>
  <c r="L43" i="6"/>
  <c r="N26" i="6"/>
  <c r="N25" i="6" s="1"/>
  <c r="L37" i="6"/>
  <c r="M25" i="6"/>
  <c r="L30" i="6"/>
  <c r="N34" i="6"/>
  <c r="L36" i="6"/>
  <c r="L27" i="6"/>
  <c r="L31" i="6"/>
  <c r="O34" i="6"/>
  <c r="L29" i="6"/>
  <c r="L33" i="6"/>
  <c r="M35" i="6"/>
  <c r="M16" i="6"/>
  <c r="L17" i="6"/>
  <c r="O11" i="6"/>
  <c r="L14" i="6"/>
  <c r="L20" i="6"/>
  <c r="L13" i="6"/>
  <c r="O16" i="6"/>
  <c r="L19" i="6"/>
  <c r="L12" i="6"/>
  <c r="M11" i="6"/>
  <c r="N15" i="6"/>
  <c r="L15" i="6" s="1"/>
  <c r="N16" i="6"/>
  <c r="L18" i="6"/>
  <c r="Y17" i="6"/>
  <c r="O24" i="6" l="1"/>
  <c r="L72" i="6"/>
  <c r="L71" i="6" s="1"/>
  <c r="L50" i="6"/>
  <c r="L48" i="6" s="1"/>
  <c r="O70" i="6"/>
  <c r="N11" i="6"/>
  <c r="N10" i="6" s="1"/>
  <c r="L16" i="6"/>
  <c r="L152" i="6"/>
  <c r="L79" i="6"/>
  <c r="L78" i="6" s="1"/>
  <c r="M70" i="6"/>
  <c r="L75" i="6"/>
  <c r="L74" i="6" s="1"/>
  <c r="L70" i="6" s="1"/>
  <c r="N70" i="6"/>
  <c r="M54" i="6"/>
  <c r="L56" i="6"/>
  <c r="L55" i="6" s="1"/>
  <c r="L54" i="6" s="1"/>
  <c r="L41" i="6"/>
  <c r="L38" i="6" s="1"/>
  <c r="N24" i="6"/>
  <c r="L35" i="6"/>
  <c r="L34" i="6" s="1"/>
  <c r="M34" i="6"/>
  <c r="M24" i="6" s="1"/>
  <c r="L26" i="6"/>
  <c r="L25" i="6" s="1"/>
  <c r="M10" i="6"/>
  <c r="L11" i="6"/>
  <c r="O10" i="6"/>
  <c r="L10" i="6" l="1"/>
  <c r="O8" i="6"/>
  <c r="N34" i="7" s="1"/>
  <c r="L24" i="6"/>
  <c r="N8" i="6"/>
  <c r="D9" i="7" s="1"/>
  <c r="M8" i="6"/>
  <c r="N32" i="7" s="1"/>
  <c r="Z64" i="6"/>
  <c r="AA64" i="6"/>
  <c r="D13" i="7" l="1"/>
  <c r="D14" i="7" s="1"/>
  <c r="N33" i="7"/>
  <c r="N38" i="7" s="1"/>
  <c r="N39" i="7" s="1"/>
  <c r="L8" i="6"/>
  <c r="D5" i="7"/>
  <c r="E49" i="9"/>
  <c r="D10" i="7"/>
  <c r="Z166" i="6"/>
  <c r="AA166" i="6"/>
  <c r="Y154" i="6"/>
  <c r="D17" i="7" l="1"/>
  <c r="D18" i="7" s="1"/>
  <c r="X166" i="6"/>
  <c r="D22" i="7"/>
  <c r="D23" i="7" s="1"/>
  <c r="D6" i="7"/>
  <c r="Y64" i="6" l="1"/>
  <c r="X64" i="6" s="1"/>
  <c r="U28" i="6" l="1"/>
  <c r="U25" i="6" l="1"/>
  <c r="F83" i="6" l="1"/>
  <c r="J83" i="6"/>
  <c r="G80" i="6"/>
  <c r="K80" i="6"/>
  <c r="E83" i="6"/>
  <c r="I83" i="6"/>
  <c r="F80" i="6"/>
  <c r="J80" i="6"/>
  <c r="G82" i="6"/>
  <c r="K82" i="6"/>
  <c r="F81" i="6"/>
  <c r="J81" i="6"/>
  <c r="G84" i="6"/>
  <c r="K84" i="6"/>
  <c r="E82" i="6"/>
  <c r="I82" i="6"/>
  <c r="F84" i="6"/>
  <c r="D84" i="6" s="1"/>
  <c r="J84" i="6"/>
  <c r="H84" i="6" s="1"/>
  <c r="G81" i="6"/>
  <c r="K81" i="6"/>
  <c r="G83" i="6"/>
  <c r="K83" i="6"/>
  <c r="F82" i="6"/>
  <c r="J82" i="6"/>
  <c r="E81" i="6"/>
  <c r="I81" i="6"/>
  <c r="H82" i="6" l="1"/>
  <c r="J79" i="6"/>
  <c r="J78" i="6" s="1"/>
  <c r="H80" i="6"/>
  <c r="K79" i="6"/>
  <c r="K78" i="6" s="1"/>
  <c r="I79" i="6"/>
  <c r="I78" i="6" s="1"/>
  <c r="H81" i="6"/>
  <c r="H83" i="6"/>
  <c r="D82" i="6"/>
  <c r="D80" i="6"/>
  <c r="F79" i="6"/>
  <c r="F78" i="6" s="1"/>
  <c r="G79" i="6"/>
  <c r="G78" i="6" s="1"/>
  <c r="D81" i="6"/>
  <c r="E79" i="6"/>
  <c r="E78" i="6" s="1"/>
  <c r="D83" i="6"/>
  <c r="H79" i="6" l="1"/>
  <c r="H78" i="6" s="1"/>
  <c r="D79" i="6"/>
  <c r="D78" i="6" s="1"/>
  <c r="Z171" i="6" l="1"/>
  <c r="AA171" i="6"/>
  <c r="Z170" i="6"/>
  <c r="AA170" i="6"/>
  <c r="Z165" i="6"/>
  <c r="AA165" i="6"/>
  <c r="V165" i="6"/>
  <c r="V162" i="6" s="1"/>
  <c r="W165" i="6"/>
  <c r="W162" i="6" s="1"/>
  <c r="U165" i="6"/>
  <c r="Z161" i="6"/>
  <c r="AA161" i="6"/>
  <c r="Y161" i="6"/>
  <c r="Z163" i="6"/>
  <c r="AA163" i="6"/>
  <c r="Y163" i="6"/>
  <c r="Z154" i="6"/>
  <c r="AA154" i="6"/>
  <c r="X161" i="6" l="1"/>
  <c r="X163" i="6"/>
  <c r="X171" i="6"/>
  <c r="X170" i="6"/>
  <c r="X154" i="6"/>
  <c r="U162" i="6"/>
  <c r="T165" i="6"/>
  <c r="T162" i="6" s="1"/>
  <c r="F171" i="6"/>
  <c r="J171" i="6"/>
  <c r="G163" i="6"/>
  <c r="K163" i="6"/>
  <c r="F163" i="6"/>
  <c r="J163" i="6"/>
  <c r="G161" i="6"/>
  <c r="K161" i="6"/>
  <c r="E165" i="6"/>
  <c r="I165" i="6"/>
  <c r="G170" i="6"/>
  <c r="K170" i="6"/>
  <c r="F161" i="6"/>
  <c r="J161" i="6"/>
  <c r="G165" i="6"/>
  <c r="K165" i="6"/>
  <c r="F170" i="6"/>
  <c r="J170" i="6"/>
  <c r="G171" i="6"/>
  <c r="K171" i="6"/>
  <c r="Z164" i="6"/>
  <c r="Z162" i="6" s="1"/>
  <c r="AA164" i="6"/>
  <c r="AA162" i="6" s="1"/>
  <c r="Y164" i="6"/>
  <c r="Z159" i="6"/>
  <c r="AA159" i="6"/>
  <c r="Y159" i="6"/>
  <c r="D170" i="6" l="1"/>
  <c r="H170" i="6"/>
  <c r="H161" i="6"/>
  <c r="X164" i="6"/>
  <c r="X159" i="6"/>
  <c r="G159" i="6"/>
  <c r="K159" i="6"/>
  <c r="F159" i="6"/>
  <c r="J159" i="6"/>
  <c r="G164" i="6"/>
  <c r="G162" i="6" s="1"/>
  <c r="K164" i="6"/>
  <c r="K162" i="6" s="1"/>
  <c r="D161" i="6"/>
  <c r="I162" i="6"/>
  <c r="H163" i="6"/>
  <c r="F164" i="6"/>
  <c r="J164" i="6"/>
  <c r="E162" i="6"/>
  <c r="D165" i="6"/>
  <c r="D163" i="6"/>
  <c r="H171" i="6"/>
  <c r="D171" i="6"/>
  <c r="U44" i="6"/>
  <c r="V44" i="6"/>
  <c r="W44" i="6"/>
  <c r="Z44" i="6"/>
  <c r="AA44" i="6"/>
  <c r="U43" i="6"/>
  <c r="V43" i="6"/>
  <c r="W43" i="6"/>
  <c r="Y43" i="6"/>
  <c r="Z43" i="6"/>
  <c r="AA43" i="6"/>
  <c r="U40" i="6"/>
  <c r="V40" i="6"/>
  <c r="W40" i="6"/>
  <c r="Y40" i="6"/>
  <c r="Z40" i="6"/>
  <c r="AA40" i="6"/>
  <c r="U37" i="6"/>
  <c r="V37" i="6"/>
  <c r="W37" i="6"/>
  <c r="Z37" i="6"/>
  <c r="AA37" i="6"/>
  <c r="Z27" i="6"/>
  <c r="AA27" i="6"/>
  <c r="Y27" i="6"/>
  <c r="Z12" i="6"/>
  <c r="AA12" i="6"/>
  <c r="Y12" i="6"/>
  <c r="W12" i="6"/>
  <c r="V12" i="6"/>
  <c r="D164" i="6" l="1"/>
  <c r="D162" i="6" s="1"/>
  <c r="D159" i="6"/>
  <c r="F162" i="6"/>
  <c r="X27" i="6"/>
  <c r="T37" i="6"/>
  <c r="X40" i="6"/>
  <c r="T43" i="6"/>
  <c r="H164" i="6"/>
  <c r="H159" i="6"/>
  <c r="G40" i="6"/>
  <c r="K40" i="6"/>
  <c r="F40" i="6"/>
  <c r="J40" i="6"/>
  <c r="X43" i="6"/>
  <c r="G43" i="6"/>
  <c r="K43" i="6"/>
  <c r="T44" i="6"/>
  <c r="E40" i="6"/>
  <c r="I40" i="6"/>
  <c r="F43" i="6"/>
  <c r="J43" i="6"/>
  <c r="G44" i="6"/>
  <c r="K44" i="6"/>
  <c r="T40" i="6"/>
  <c r="E43" i="6"/>
  <c r="I43" i="6"/>
  <c r="F44" i="6"/>
  <c r="J44" i="6"/>
  <c r="E44" i="6"/>
  <c r="I44" i="6"/>
  <c r="F27" i="6"/>
  <c r="J27" i="6"/>
  <c r="G37" i="6"/>
  <c r="K37" i="6"/>
  <c r="F37" i="6"/>
  <c r="J37" i="6"/>
  <c r="G27" i="6"/>
  <c r="K27" i="6"/>
  <c r="E37" i="6"/>
  <c r="I37" i="6"/>
  <c r="E12" i="6"/>
  <c r="I12" i="6"/>
  <c r="F12" i="6"/>
  <c r="J12" i="6"/>
  <c r="X12" i="6"/>
  <c r="G14" i="6"/>
  <c r="K14" i="6"/>
  <c r="G12" i="6"/>
  <c r="K12" i="6"/>
  <c r="F14" i="6"/>
  <c r="D14" i="6" s="1"/>
  <c r="J14" i="6"/>
  <c r="H14" i="6" s="1"/>
  <c r="T12" i="6"/>
  <c r="H27" i="6" l="1"/>
  <c r="H44" i="6"/>
  <c r="H43" i="6"/>
  <c r="H40" i="6"/>
  <c r="H37" i="6"/>
  <c r="D40" i="6"/>
  <c r="D44" i="6"/>
  <c r="D43" i="6"/>
  <c r="D37" i="6"/>
  <c r="D27" i="6"/>
  <c r="H12" i="6"/>
  <c r="D12" i="6"/>
  <c r="U176" i="6" l="1"/>
  <c r="U150" i="6"/>
  <c r="U149" i="6"/>
  <c r="U147" i="6"/>
  <c r="U142" i="6"/>
  <c r="V137" i="6"/>
  <c r="U137" i="6"/>
  <c r="V136" i="6"/>
  <c r="U136" i="6"/>
  <c r="U135" i="6"/>
  <c r="U132" i="6"/>
  <c r="T132" i="6" s="1"/>
  <c r="U128" i="6"/>
  <c r="T128" i="6" s="1"/>
  <c r="U127" i="6"/>
  <c r="U125" i="6"/>
  <c r="U124" i="6"/>
  <c r="U122" i="6"/>
  <c r="U98" i="6"/>
  <c r="U82" i="6"/>
  <c r="U83" i="6"/>
  <c r="U77" i="6"/>
  <c r="U61" i="6"/>
  <c r="U59" i="6"/>
  <c r="T59" i="6" s="1"/>
  <c r="U57" i="6"/>
  <c r="U56" i="6"/>
  <c r="U51" i="6"/>
  <c r="U49" i="6"/>
  <c r="U42" i="6"/>
  <c r="U39" i="6"/>
  <c r="U36" i="6"/>
  <c r="U35" i="6"/>
  <c r="U20" i="6"/>
  <c r="U19" i="6"/>
  <c r="U17" i="6"/>
  <c r="U13" i="6"/>
  <c r="W122" i="6"/>
  <c r="V122" i="6"/>
  <c r="U133" i="6" l="1"/>
  <c r="U131" i="6" s="1"/>
  <c r="U126" i="2"/>
  <c r="U126" i="6"/>
  <c r="T122" i="6"/>
  <c r="U70" i="6"/>
  <c r="U55" i="6"/>
  <c r="U54" i="6" s="1"/>
  <c r="U41" i="6"/>
  <c r="U38" i="6" s="1"/>
  <c r="U34" i="6"/>
  <c r="U24" i="6" s="1"/>
  <c r="U16" i="6"/>
  <c r="U11" i="6"/>
  <c r="U10" i="6" l="1"/>
  <c r="U123" i="6"/>
  <c r="U121" i="6" s="1"/>
  <c r="U122" i="2"/>
  <c r="U120" i="2" s="1"/>
  <c r="T126" i="2"/>
  <c r="T122" i="2" s="1"/>
  <c r="T120" i="2" s="1"/>
  <c r="J179" i="6"/>
  <c r="J178" i="6" s="1"/>
  <c r="J165" i="6"/>
  <c r="J125" i="6"/>
  <c r="E179" i="6" l="1"/>
  <c r="I179" i="6"/>
  <c r="G179" i="6"/>
  <c r="G178" i="6" s="1"/>
  <c r="K179" i="6"/>
  <c r="K178" i="6" s="1"/>
  <c r="F154" i="6"/>
  <c r="J154" i="6"/>
  <c r="G160" i="6"/>
  <c r="K160" i="6"/>
  <c r="G168" i="6"/>
  <c r="K168" i="6"/>
  <c r="F169" i="6"/>
  <c r="J169" i="6"/>
  <c r="G175" i="6"/>
  <c r="K175" i="6"/>
  <c r="F176" i="6"/>
  <c r="J176" i="6"/>
  <c r="G158" i="6"/>
  <c r="K158" i="6"/>
  <c r="F160" i="6"/>
  <c r="J160" i="6"/>
  <c r="H160" i="6" s="1"/>
  <c r="F168" i="6"/>
  <c r="J168" i="6"/>
  <c r="G174" i="6"/>
  <c r="G173" i="6" s="1"/>
  <c r="K174" i="6"/>
  <c r="K173" i="6" s="1"/>
  <c r="F175" i="6"/>
  <c r="D175" i="6" s="1"/>
  <c r="J175" i="6"/>
  <c r="H175" i="6" s="1"/>
  <c r="G156" i="6"/>
  <c r="K156" i="6"/>
  <c r="F158" i="6"/>
  <c r="J158" i="6"/>
  <c r="H165" i="6"/>
  <c r="H162" i="6" s="1"/>
  <c r="J162" i="6"/>
  <c r="G172" i="6"/>
  <c r="K172" i="6"/>
  <c r="F174" i="6"/>
  <c r="J174" i="6"/>
  <c r="E176" i="6"/>
  <c r="I176" i="6"/>
  <c r="G154" i="6"/>
  <c r="G153" i="6" s="1"/>
  <c r="K154" i="6"/>
  <c r="K153" i="6" s="1"/>
  <c r="F156" i="6"/>
  <c r="J156" i="6"/>
  <c r="G169" i="6"/>
  <c r="K169" i="6"/>
  <c r="F172" i="6"/>
  <c r="D172" i="6" s="1"/>
  <c r="J172" i="6"/>
  <c r="H172" i="6" s="1"/>
  <c r="G176" i="6"/>
  <c r="K176" i="6"/>
  <c r="F142" i="6"/>
  <c r="J142" i="6"/>
  <c r="E144" i="6"/>
  <c r="I144" i="6"/>
  <c r="G145" i="6"/>
  <c r="K145" i="6"/>
  <c r="G149" i="6"/>
  <c r="K149" i="6"/>
  <c r="F150" i="6"/>
  <c r="J150" i="6"/>
  <c r="G144" i="6"/>
  <c r="K144" i="6"/>
  <c r="F145" i="6"/>
  <c r="J145" i="6"/>
  <c r="E147" i="6"/>
  <c r="I147" i="6"/>
  <c r="G148" i="6"/>
  <c r="K148" i="6"/>
  <c r="F149" i="6"/>
  <c r="J149" i="6"/>
  <c r="E142" i="6"/>
  <c r="I142" i="6"/>
  <c r="G143" i="6"/>
  <c r="K143" i="6"/>
  <c r="F144" i="6"/>
  <c r="J144" i="6"/>
  <c r="G147" i="6"/>
  <c r="K147" i="6"/>
  <c r="F148" i="6"/>
  <c r="D148" i="6" s="1"/>
  <c r="J148" i="6"/>
  <c r="H148" i="6" s="1"/>
  <c r="E150" i="6"/>
  <c r="I150" i="6"/>
  <c r="G142" i="6"/>
  <c r="K142" i="6"/>
  <c r="F143" i="6"/>
  <c r="D143" i="6" s="1"/>
  <c r="J143" i="6"/>
  <c r="H143" i="6" s="1"/>
  <c r="E145" i="6"/>
  <c r="D145" i="6" s="1"/>
  <c r="I145" i="6"/>
  <c r="H145" i="6" s="1"/>
  <c r="F147" i="6"/>
  <c r="J147" i="6"/>
  <c r="E149" i="6"/>
  <c r="I149" i="6"/>
  <c r="G150" i="6"/>
  <c r="K150" i="6"/>
  <c r="F136" i="6"/>
  <c r="J136" i="6"/>
  <c r="E132" i="6"/>
  <c r="I132" i="6"/>
  <c r="G134" i="6"/>
  <c r="K134" i="6"/>
  <c r="F135" i="6"/>
  <c r="J135" i="6"/>
  <c r="G132" i="6"/>
  <c r="K132" i="6"/>
  <c r="F134" i="6"/>
  <c r="J134" i="6"/>
  <c r="E136" i="6"/>
  <c r="I136" i="6"/>
  <c r="G137" i="6"/>
  <c r="K137" i="6"/>
  <c r="G135" i="6"/>
  <c r="K135" i="6"/>
  <c r="E137" i="6"/>
  <c r="I137" i="6"/>
  <c r="F132" i="6"/>
  <c r="J132" i="6"/>
  <c r="E135" i="6"/>
  <c r="I135" i="6"/>
  <c r="G136" i="6"/>
  <c r="K136" i="6"/>
  <c r="F137" i="6"/>
  <c r="J137" i="6"/>
  <c r="G122" i="6"/>
  <c r="K122" i="6"/>
  <c r="G124" i="6"/>
  <c r="K124" i="6"/>
  <c r="E126" i="6"/>
  <c r="I126" i="6"/>
  <c r="G127" i="6"/>
  <c r="K127" i="6"/>
  <c r="F128" i="6"/>
  <c r="J128" i="6"/>
  <c r="F122" i="6"/>
  <c r="J122" i="6"/>
  <c r="E125" i="6"/>
  <c r="I125" i="6"/>
  <c r="G126" i="6"/>
  <c r="K126" i="6"/>
  <c r="F127" i="6"/>
  <c r="J127" i="6"/>
  <c r="E124" i="6"/>
  <c r="I124" i="6"/>
  <c r="G125" i="6"/>
  <c r="K125" i="6"/>
  <c r="F126" i="6"/>
  <c r="J126" i="6"/>
  <c r="G129" i="6"/>
  <c r="K129" i="6"/>
  <c r="E122" i="6"/>
  <c r="I122" i="6"/>
  <c r="F124" i="6"/>
  <c r="J124" i="6"/>
  <c r="E127" i="6"/>
  <c r="I127" i="6"/>
  <c r="G128" i="6"/>
  <c r="K128" i="6"/>
  <c r="F129" i="6"/>
  <c r="J129" i="6"/>
  <c r="G98" i="6"/>
  <c r="K98" i="6"/>
  <c r="F98" i="6"/>
  <c r="J98" i="6"/>
  <c r="G118" i="6"/>
  <c r="K118" i="6"/>
  <c r="E98" i="6"/>
  <c r="I98" i="6"/>
  <c r="F118" i="6"/>
  <c r="D118" i="6" s="1"/>
  <c r="J118" i="6"/>
  <c r="F72" i="6"/>
  <c r="J72" i="6"/>
  <c r="G76" i="6"/>
  <c r="K76" i="6"/>
  <c r="F77" i="6"/>
  <c r="J77" i="6"/>
  <c r="G75" i="6"/>
  <c r="G74" i="6" s="1"/>
  <c r="K75" i="6"/>
  <c r="K74" i="6" s="1"/>
  <c r="F76" i="6"/>
  <c r="J76" i="6"/>
  <c r="G73" i="6"/>
  <c r="K73" i="6"/>
  <c r="F75" i="6"/>
  <c r="J75" i="6"/>
  <c r="E77" i="6"/>
  <c r="I77" i="6"/>
  <c r="G72" i="6"/>
  <c r="K72" i="6"/>
  <c r="F73" i="6"/>
  <c r="J73" i="6"/>
  <c r="H73" i="6" s="1"/>
  <c r="G77" i="6"/>
  <c r="K77" i="6"/>
  <c r="G58" i="6"/>
  <c r="K58" i="6"/>
  <c r="G56" i="6"/>
  <c r="K56" i="6"/>
  <c r="F57" i="6"/>
  <c r="J57" i="6"/>
  <c r="E59" i="6"/>
  <c r="I59" i="6"/>
  <c r="G60" i="6"/>
  <c r="K60" i="6"/>
  <c r="F61" i="6"/>
  <c r="J61" i="6"/>
  <c r="F56" i="6"/>
  <c r="J56" i="6"/>
  <c r="G59" i="6"/>
  <c r="K59" i="6"/>
  <c r="F60" i="6"/>
  <c r="D60" i="6" s="1"/>
  <c r="J60" i="6"/>
  <c r="H60" i="6" s="1"/>
  <c r="E57" i="6"/>
  <c r="I57" i="6"/>
  <c r="F59" i="6"/>
  <c r="J59" i="6"/>
  <c r="E61" i="6"/>
  <c r="I61" i="6"/>
  <c r="G63" i="6"/>
  <c r="G62" i="6" s="1"/>
  <c r="K63" i="6"/>
  <c r="K62" i="6" s="1"/>
  <c r="E56" i="6"/>
  <c r="I56" i="6"/>
  <c r="G57" i="6"/>
  <c r="K57" i="6"/>
  <c r="F58" i="6"/>
  <c r="J58" i="6"/>
  <c r="G61" i="6"/>
  <c r="K61" i="6"/>
  <c r="F63" i="6"/>
  <c r="J63" i="6"/>
  <c r="G52" i="6"/>
  <c r="K52" i="6"/>
  <c r="F52" i="6"/>
  <c r="J52" i="6"/>
  <c r="E52" i="6"/>
  <c r="I52" i="6"/>
  <c r="F49" i="6"/>
  <c r="J49" i="6"/>
  <c r="G49" i="6"/>
  <c r="K49" i="6"/>
  <c r="E49" i="6"/>
  <c r="I49" i="6"/>
  <c r="F51" i="6"/>
  <c r="J51" i="6"/>
  <c r="E51" i="6"/>
  <c r="I51" i="6"/>
  <c r="G51" i="6"/>
  <c r="G50" i="6" s="1"/>
  <c r="G48" i="6" s="1"/>
  <c r="K51" i="6"/>
  <c r="K50" i="6" s="1"/>
  <c r="G39" i="6"/>
  <c r="K39" i="6"/>
  <c r="F46" i="6"/>
  <c r="J46" i="6"/>
  <c r="E42" i="6"/>
  <c r="I42" i="6"/>
  <c r="G45" i="6"/>
  <c r="K45" i="6"/>
  <c r="F39" i="6"/>
  <c r="J39" i="6"/>
  <c r="G42" i="6"/>
  <c r="G41" i="6" s="1"/>
  <c r="K42" i="6"/>
  <c r="K41" i="6" s="1"/>
  <c r="F45" i="6"/>
  <c r="J45" i="6"/>
  <c r="F42" i="6"/>
  <c r="J42" i="6"/>
  <c r="E39" i="6"/>
  <c r="D39" i="6" s="1"/>
  <c r="I39" i="6"/>
  <c r="H39" i="6" s="1"/>
  <c r="G46" i="6"/>
  <c r="K46" i="6"/>
  <c r="D160" i="6" l="1"/>
  <c r="D73" i="6"/>
  <c r="H118" i="6"/>
  <c r="J41" i="6"/>
  <c r="J38" i="6" s="1"/>
  <c r="J123" i="6"/>
  <c r="J121" i="6" s="1"/>
  <c r="H126" i="6"/>
  <c r="H149" i="6"/>
  <c r="K141" i="6"/>
  <c r="K140" i="6" s="1"/>
  <c r="H156" i="6"/>
  <c r="K157" i="6"/>
  <c r="K167" i="6"/>
  <c r="F41" i="6"/>
  <c r="F38" i="6" s="1"/>
  <c r="D149" i="6"/>
  <c r="G141" i="6"/>
  <c r="G140" i="6" s="1"/>
  <c r="D156" i="6"/>
  <c r="G157" i="6"/>
  <c r="G167" i="6"/>
  <c r="H58" i="6"/>
  <c r="H61" i="6"/>
  <c r="K71" i="6"/>
  <c r="K70" i="6" s="1"/>
  <c r="H76" i="6"/>
  <c r="H137" i="6"/>
  <c r="H132" i="6"/>
  <c r="D58" i="6"/>
  <c r="D129" i="6"/>
  <c r="D127" i="6"/>
  <c r="D122" i="6"/>
  <c r="D132" i="6"/>
  <c r="I178" i="6"/>
  <c r="H179" i="6"/>
  <c r="H178" i="6" s="1"/>
  <c r="D179" i="6"/>
  <c r="D178" i="6" s="1"/>
  <c r="E178" i="6"/>
  <c r="H176" i="6"/>
  <c r="I152" i="6"/>
  <c r="J157" i="6"/>
  <c r="H158" i="6"/>
  <c r="H157" i="6" s="1"/>
  <c r="H168" i="6"/>
  <c r="J167" i="6"/>
  <c r="J153" i="6"/>
  <c r="H154" i="6"/>
  <c r="D176" i="6"/>
  <c r="E152" i="6"/>
  <c r="F157" i="6"/>
  <c r="D158" i="6"/>
  <c r="F167" i="6"/>
  <c r="D168" i="6"/>
  <c r="F153" i="6"/>
  <c r="D154" i="6"/>
  <c r="J173" i="6"/>
  <c r="H174" i="6"/>
  <c r="H173" i="6" s="1"/>
  <c r="H169" i="6"/>
  <c r="F173" i="6"/>
  <c r="D174" i="6"/>
  <c r="D173" i="6" s="1"/>
  <c r="D169" i="6"/>
  <c r="H150" i="6"/>
  <c r="H147" i="6"/>
  <c r="H144" i="6"/>
  <c r="D150" i="6"/>
  <c r="D147" i="6"/>
  <c r="D144" i="6"/>
  <c r="I141" i="6"/>
  <c r="I140" i="6" s="1"/>
  <c r="H142" i="6"/>
  <c r="J141" i="6"/>
  <c r="J140" i="6" s="1"/>
  <c r="D142" i="6"/>
  <c r="D141" i="6" s="1"/>
  <c r="E141" i="6"/>
  <c r="E140" i="6" s="1"/>
  <c r="F141" i="6"/>
  <c r="F140" i="6" s="1"/>
  <c r="H135" i="6"/>
  <c r="I133" i="6"/>
  <c r="I131" i="6" s="1"/>
  <c r="J133" i="6"/>
  <c r="J131" i="6" s="1"/>
  <c r="H134" i="6"/>
  <c r="E133" i="6"/>
  <c r="E131" i="6" s="1"/>
  <c r="D135" i="6"/>
  <c r="H136" i="6"/>
  <c r="K133" i="6"/>
  <c r="K131" i="6" s="1"/>
  <c r="D137" i="6"/>
  <c r="F133" i="6"/>
  <c r="F131" i="6" s="1"/>
  <c r="D134" i="6"/>
  <c r="D136" i="6"/>
  <c r="G133" i="6"/>
  <c r="G131" i="6" s="1"/>
  <c r="E123" i="6"/>
  <c r="E121" i="6" s="1"/>
  <c r="D124" i="6"/>
  <c r="G123" i="6"/>
  <c r="G121" i="6" s="1"/>
  <c r="H125" i="6"/>
  <c r="H128" i="6"/>
  <c r="F123" i="6"/>
  <c r="F121" i="6" s="1"/>
  <c r="D125" i="6"/>
  <c r="D128" i="6"/>
  <c r="D126" i="6"/>
  <c r="H129" i="6"/>
  <c r="H127" i="6"/>
  <c r="H122" i="6"/>
  <c r="H124" i="6"/>
  <c r="I123" i="6"/>
  <c r="I121" i="6" s="1"/>
  <c r="K123" i="6"/>
  <c r="K121" i="6" s="1"/>
  <c r="K97" i="6"/>
  <c r="G97" i="6"/>
  <c r="H98" i="6"/>
  <c r="I97" i="6"/>
  <c r="J97" i="6"/>
  <c r="D98" i="6"/>
  <c r="D97" i="6" s="1"/>
  <c r="E97" i="6"/>
  <c r="F97" i="6"/>
  <c r="I70" i="6"/>
  <c r="H77" i="6"/>
  <c r="D77" i="6"/>
  <c r="E70" i="6"/>
  <c r="H75" i="6"/>
  <c r="J74" i="6"/>
  <c r="J71" i="6"/>
  <c r="H72" i="6"/>
  <c r="H71" i="6" s="1"/>
  <c r="G71" i="6"/>
  <c r="G70" i="6" s="1"/>
  <c r="F74" i="6"/>
  <c r="D75" i="6"/>
  <c r="D76" i="6"/>
  <c r="F71" i="6"/>
  <c r="D72" i="6"/>
  <c r="J62" i="6"/>
  <c r="H63" i="6"/>
  <c r="H62" i="6" s="1"/>
  <c r="I55" i="6"/>
  <c r="I54" i="6" s="1"/>
  <c r="H56" i="6"/>
  <c r="H57" i="6"/>
  <c r="H59" i="6"/>
  <c r="K55" i="6"/>
  <c r="K54" i="6" s="1"/>
  <c r="F62" i="6"/>
  <c r="D63" i="6"/>
  <c r="D62" i="6" s="1"/>
  <c r="E55" i="6"/>
  <c r="E54" i="6" s="1"/>
  <c r="D56" i="6"/>
  <c r="D61" i="6"/>
  <c r="D57" i="6"/>
  <c r="D59" i="6"/>
  <c r="G55" i="6"/>
  <c r="G54" i="6" s="1"/>
  <c r="J55" i="6"/>
  <c r="F55" i="6"/>
  <c r="J50" i="6"/>
  <c r="J48" i="6" s="1"/>
  <c r="H52" i="6"/>
  <c r="F50" i="6"/>
  <c r="F48" i="6" s="1"/>
  <c r="D52" i="6"/>
  <c r="H51" i="6"/>
  <c r="I50" i="6"/>
  <c r="I48" i="6" s="1"/>
  <c r="H49" i="6"/>
  <c r="K48" i="6"/>
  <c r="E50" i="6"/>
  <c r="E48" i="6" s="1"/>
  <c r="D51" i="6"/>
  <c r="D49" i="6"/>
  <c r="K38" i="6"/>
  <c r="H46" i="6"/>
  <c r="H45" i="6"/>
  <c r="H42" i="6"/>
  <c r="I41" i="6"/>
  <c r="I38" i="6" s="1"/>
  <c r="G38" i="6"/>
  <c r="D46" i="6"/>
  <c r="D45" i="6"/>
  <c r="E41" i="6"/>
  <c r="E38" i="6" s="1"/>
  <c r="D42" i="6"/>
  <c r="D71" i="6" l="1"/>
  <c r="D157" i="6"/>
  <c r="G152" i="6"/>
  <c r="K152" i="6"/>
  <c r="H97" i="6"/>
  <c r="H167" i="6"/>
  <c r="D41" i="6"/>
  <c r="D38" i="6" s="1"/>
  <c r="H153" i="6"/>
  <c r="J54" i="6"/>
  <c r="H74" i="6"/>
  <c r="H70" i="6" s="1"/>
  <c r="D140" i="6"/>
  <c r="D167" i="6"/>
  <c r="D153" i="6"/>
  <c r="D123" i="6"/>
  <c r="D121" i="6" s="1"/>
  <c r="D133" i="6"/>
  <c r="D131" i="6" s="1"/>
  <c r="D74" i="6"/>
  <c r="J70" i="6"/>
  <c r="H141" i="6"/>
  <c r="H140" i="6" s="1"/>
  <c r="F152" i="6"/>
  <c r="J152" i="6"/>
  <c r="H133" i="6"/>
  <c r="H131" i="6" s="1"/>
  <c r="H123" i="6"/>
  <c r="H121" i="6" s="1"/>
  <c r="F70" i="6"/>
  <c r="H55" i="6"/>
  <c r="H54" i="6" s="1"/>
  <c r="D55" i="6"/>
  <c r="D54" i="6" s="1"/>
  <c r="F54" i="6"/>
  <c r="D50" i="6"/>
  <c r="D48" i="6" s="1"/>
  <c r="H50" i="6"/>
  <c r="H48" i="6" s="1"/>
  <c r="H41" i="6"/>
  <c r="H38" i="6" s="1"/>
  <c r="D70" i="6" l="1"/>
  <c r="H152" i="6"/>
  <c r="D152" i="6"/>
  <c r="V36" i="6"/>
  <c r="W36" i="6"/>
  <c r="Y36" i="6"/>
  <c r="Z36" i="6"/>
  <c r="AA36" i="6"/>
  <c r="V35" i="6"/>
  <c r="W35" i="6"/>
  <c r="Y35" i="6"/>
  <c r="Z35" i="6"/>
  <c r="AA35" i="6"/>
  <c r="Y33" i="6"/>
  <c r="Z33" i="6"/>
  <c r="AA33" i="6"/>
  <c r="Y32" i="6"/>
  <c r="Z32" i="6"/>
  <c r="AA32" i="6"/>
  <c r="Y31" i="6"/>
  <c r="Z31" i="6"/>
  <c r="AA31" i="6"/>
  <c r="Y30" i="6"/>
  <c r="Z30" i="6"/>
  <c r="AA30" i="6"/>
  <c r="Y29" i="6"/>
  <c r="Z29" i="6"/>
  <c r="AA29" i="6"/>
  <c r="V28" i="6"/>
  <c r="W28" i="6"/>
  <c r="W25" i="6" s="1"/>
  <c r="Y28" i="6"/>
  <c r="Z28" i="6"/>
  <c r="AA28" i="6"/>
  <c r="Y26" i="6"/>
  <c r="Z26" i="6"/>
  <c r="AA26" i="6"/>
  <c r="AA34" i="6" l="1"/>
  <c r="W34" i="6"/>
  <c r="W24" i="6" s="1"/>
  <c r="Z34" i="6"/>
  <c r="X36" i="6"/>
  <c r="X33" i="6"/>
  <c r="X32" i="6"/>
  <c r="X31" i="6"/>
  <c r="X30" i="6"/>
  <c r="X29" i="6"/>
  <c r="AA25" i="6"/>
  <c r="AA24" i="6" s="1"/>
  <c r="X26" i="6"/>
  <c r="Z25" i="6"/>
  <c r="G29" i="6"/>
  <c r="D29" i="6" s="1"/>
  <c r="K29" i="6"/>
  <c r="H29" i="6" s="1"/>
  <c r="X35" i="6"/>
  <c r="Y34" i="6"/>
  <c r="F35" i="6"/>
  <c r="J35" i="6"/>
  <c r="F36" i="6"/>
  <c r="J36" i="6"/>
  <c r="F28" i="6"/>
  <c r="F25" i="6" s="1"/>
  <c r="J28" i="6"/>
  <c r="J25" i="6" s="1"/>
  <c r="E28" i="6"/>
  <c r="I28" i="6"/>
  <c r="G32" i="6"/>
  <c r="D32" i="6" s="1"/>
  <c r="K32" i="6"/>
  <c r="H32" i="6" s="1"/>
  <c r="V34" i="6"/>
  <c r="T35" i="6"/>
  <c r="T36" i="6"/>
  <c r="G26" i="6"/>
  <c r="K26" i="6"/>
  <c r="H26" i="6" s="1"/>
  <c r="G28" i="6"/>
  <c r="K28" i="6"/>
  <c r="G30" i="6"/>
  <c r="D30" i="6" s="1"/>
  <c r="K30" i="6"/>
  <c r="H30" i="6" s="1"/>
  <c r="Y25" i="6"/>
  <c r="X28" i="6"/>
  <c r="G31" i="6"/>
  <c r="D31" i="6" s="1"/>
  <c r="K31" i="6"/>
  <c r="H31" i="6" s="1"/>
  <c r="E35" i="6"/>
  <c r="I35" i="6"/>
  <c r="E36" i="6"/>
  <c r="I36" i="6"/>
  <c r="V25" i="6"/>
  <c r="T28" i="6"/>
  <c r="T25" i="6" s="1"/>
  <c r="G33" i="6"/>
  <c r="D33" i="6" s="1"/>
  <c r="K33" i="6"/>
  <c r="H33" i="6" s="1"/>
  <c r="G35" i="6"/>
  <c r="K35" i="6"/>
  <c r="G36" i="6"/>
  <c r="K36" i="6"/>
  <c r="J19" i="6"/>
  <c r="Z24" i="6" l="1"/>
  <c r="X34" i="6"/>
  <c r="X25" i="6"/>
  <c r="H36" i="6"/>
  <c r="D28" i="6"/>
  <c r="E25" i="6"/>
  <c r="D36" i="6"/>
  <c r="D26" i="6"/>
  <c r="G25" i="6"/>
  <c r="K34" i="6"/>
  <c r="I34" i="6"/>
  <c r="H35" i="6"/>
  <c r="H34" i="6" s="1"/>
  <c r="K25" i="6"/>
  <c r="J34" i="6"/>
  <c r="J24" i="6" s="1"/>
  <c r="G34" i="6"/>
  <c r="V24" i="6"/>
  <c r="E34" i="6"/>
  <c r="D35" i="6"/>
  <c r="T34" i="6"/>
  <c r="T24" i="6" s="1"/>
  <c r="H28" i="6"/>
  <c r="H25" i="6" s="1"/>
  <c r="I25" i="6"/>
  <c r="F34" i="6"/>
  <c r="F24" i="6" s="1"/>
  <c r="G13" i="6"/>
  <c r="K13" i="6"/>
  <c r="E17" i="6"/>
  <c r="I17" i="6"/>
  <c r="G18" i="6"/>
  <c r="K18" i="6"/>
  <c r="F13" i="6"/>
  <c r="J13" i="6"/>
  <c r="G17" i="6"/>
  <c r="K17" i="6"/>
  <c r="F18" i="6"/>
  <c r="J18" i="6"/>
  <c r="E20" i="6"/>
  <c r="I20" i="6"/>
  <c r="G15" i="6"/>
  <c r="K15" i="6"/>
  <c r="F17" i="6"/>
  <c r="J17" i="6"/>
  <c r="E19" i="6"/>
  <c r="I19" i="6"/>
  <c r="G20" i="6"/>
  <c r="K20" i="6"/>
  <c r="E13" i="6"/>
  <c r="I13" i="6"/>
  <c r="F15" i="6"/>
  <c r="J15" i="6"/>
  <c r="K19" i="6"/>
  <c r="F20" i="6"/>
  <c r="J20" i="6"/>
  <c r="Z21" i="6"/>
  <c r="AA21" i="6"/>
  <c r="Y21" i="6"/>
  <c r="X21" i="6" l="1"/>
  <c r="D18" i="6"/>
  <c r="H15" i="6"/>
  <c r="K16" i="6"/>
  <c r="J16" i="6"/>
  <c r="K11" i="6"/>
  <c r="F11" i="6"/>
  <c r="K24" i="6"/>
  <c r="E24" i="6"/>
  <c r="G24" i="6"/>
  <c r="I24" i="6"/>
  <c r="D34" i="6"/>
  <c r="H24" i="6"/>
  <c r="D25" i="6"/>
  <c r="D13" i="6"/>
  <c r="E11" i="6"/>
  <c r="D19" i="6"/>
  <c r="D17" i="6"/>
  <c r="E16" i="6"/>
  <c r="H20" i="6"/>
  <c r="D15" i="6"/>
  <c r="F16" i="6"/>
  <c r="D20" i="6"/>
  <c r="G16" i="6"/>
  <c r="G11" i="6"/>
  <c r="I11" i="6"/>
  <c r="H13" i="6"/>
  <c r="H11" i="6" s="1"/>
  <c r="H19" i="6"/>
  <c r="H18" i="6"/>
  <c r="J11" i="6"/>
  <c r="I16" i="6"/>
  <c r="H17" i="6"/>
  <c r="I10" i="6" l="1"/>
  <c r="I8" i="6" s="1"/>
  <c r="C5" i="7" s="1"/>
  <c r="J10" i="6"/>
  <c r="J8" i="6" s="1"/>
  <c r="C9" i="7" s="1"/>
  <c r="C10" i="7" s="1"/>
  <c r="F10" i="6"/>
  <c r="F8" i="6" s="1"/>
  <c r="L33" i="7" s="1"/>
  <c r="K10" i="6"/>
  <c r="K8" i="6" s="1"/>
  <c r="C13" i="7" s="1"/>
  <c r="M34" i="7" s="1"/>
  <c r="G10" i="6"/>
  <c r="G8" i="6" s="1"/>
  <c r="B13" i="7" s="1"/>
  <c r="B14" i="7" s="1"/>
  <c r="D24" i="6"/>
  <c r="E10" i="6"/>
  <c r="E8" i="6" s="1"/>
  <c r="D16" i="6"/>
  <c r="D11" i="6"/>
  <c r="H16" i="6"/>
  <c r="H10" i="6" s="1"/>
  <c r="D49" i="9" l="1"/>
  <c r="M33" i="7"/>
  <c r="B9" i="7"/>
  <c r="L34" i="7"/>
  <c r="D10" i="6"/>
  <c r="C14" i="7"/>
  <c r="H8" i="6"/>
  <c r="M32" i="7"/>
  <c r="C6" i="7"/>
  <c r="C22" i="7"/>
  <c r="C23" i="7" s="1"/>
  <c r="C17" i="7"/>
  <c r="C18" i="7" s="1"/>
  <c r="B5" i="7"/>
  <c r="L32" i="7"/>
  <c r="D8" i="6"/>
  <c r="B10" i="7"/>
  <c r="C49" i="9"/>
  <c r="Z176" i="6"/>
  <c r="AA176" i="6"/>
  <c r="Y176" i="6"/>
  <c r="V176" i="6"/>
  <c r="W176" i="6"/>
  <c r="W152" i="6" s="1"/>
  <c r="M38" i="7" l="1"/>
  <c r="M39" i="7" s="1"/>
  <c r="L38" i="7"/>
  <c r="L39" i="7" s="1"/>
  <c r="V152" i="6"/>
  <c r="T176" i="6"/>
  <c r="X176" i="6"/>
  <c r="B6" i="7"/>
  <c r="B22" i="7"/>
  <c r="B23" i="7" s="1"/>
  <c r="B17" i="7"/>
  <c r="B18" i="7" s="1"/>
  <c r="Y135" i="6" l="1"/>
  <c r="V13" i="6"/>
  <c r="W13" i="6"/>
  <c r="W11" i="6" s="1"/>
  <c r="Z13" i="6"/>
  <c r="AA13" i="6"/>
  <c r="Y15" i="6"/>
  <c r="Z15" i="6"/>
  <c r="AA15" i="6"/>
  <c r="V17" i="6"/>
  <c r="W17" i="6"/>
  <c r="Z17" i="6"/>
  <c r="AA17" i="6"/>
  <c r="Y18" i="6"/>
  <c r="Z18" i="6"/>
  <c r="AA18" i="6"/>
  <c r="V19" i="6"/>
  <c r="W19" i="6"/>
  <c r="Y19" i="6"/>
  <c r="Z19" i="6"/>
  <c r="AA19" i="6"/>
  <c r="V20" i="6"/>
  <c r="W20" i="6"/>
  <c r="Z20" i="6"/>
  <c r="AA20" i="6"/>
  <c r="Z22" i="6"/>
  <c r="AA22" i="6"/>
  <c r="AA179" i="6"/>
  <c r="AA178" i="6" s="1"/>
  <c r="AA177" i="6"/>
  <c r="Z177" i="6"/>
  <c r="Y177" i="6"/>
  <c r="AA175" i="6"/>
  <c r="Z175" i="6"/>
  <c r="Y175" i="6"/>
  <c r="AA174" i="6"/>
  <c r="AA173" i="6" s="1"/>
  <c r="Z174" i="6"/>
  <c r="Z173" i="6" s="1"/>
  <c r="Y174" i="6"/>
  <c r="AA172" i="6"/>
  <c r="Z172" i="6"/>
  <c r="AA169" i="6"/>
  <c r="Z169" i="6"/>
  <c r="AA168" i="6"/>
  <c r="Z168" i="6"/>
  <c r="AA160" i="6"/>
  <c r="Z160" i="6"/>
  <c r="Y160" i="6"/>
  <c r="AA158" i="6"/>
  <c r="Z158" i="6"/>
  <c r="Y158" i="6"/>
  <c r="AA156" i="6"/>
  <c r="AA153" i="6" s="1"/>
  <c r="Z156" i="6"/>
  <c r="Z153" i="6" s="1"/>
  <c r="Y156" i="6"/>
  <c r="AA151" i="6"/>
  <c r="Z151" i="6"/>
  <c r="Y151" i="6"/>
  <c r="AA150" i="6"/>
  <c r="AA149" i="6"/>
  <c r="X149" i="6" s="1"/>
  <c r="AA148" i="6"/>
  <c r="Z148" i="6"/>
  <c r="Y148" i="6"/>
  <c r="AA147" i="6"/>
  <c r="Z147" i="6"/>
  <c r="Y147" i="6"/>
  <c r="AA146" i="6"/>
  <c r="Z146" i="6"/>
  <c r="Y146" i="6"/>
  <c r="AA145" i="6"/>
  <c r="Z145" i="6"/>
  <c r="Y145" i="6"/>
  <c r="AA144" i="6"/>
  <c r="Z144" i="6"/>
  <c r="Y144" i="6"/>
  <c r="AA143" i="6"/>
  <c r="Z143" i="6"/>
  <c r="Y143" i="6"/>
  <c r="AA142" i="6"/>
  <c r="Z142" i="6"/>
  <c r="Y142" i="6"/>
  <c r="AA139" i="6"/>
  <c r="Z139" i="6"/>
  <c r="Y139" i="6"/>
  <c r="AA138" i="6"/>
  <c r="Z138" i="6"/>
  <c r="Y138" i="6"/>
  <c r="AA137" i="6"/>
  <c r="Z137" i="6"/>
  <c r="Y137" i="6"/>
  <c r="AA136" i="6"/>
  <c r="Z136" i="6"/>
  <c r="AA135" i="6"/>
  <c r="Z135" i="6"/>
  <c r="AA134" i="6"/>
  <c r="Z134" i="6"/>
  <c r="Y134" i="6"/>
  <c r="AA132" i="6"/>
  <c r="Z132" i="6"/>
  <c r="Y132" i="6"/>
  <c r="AA130" i="6"/>
  <c r="Z130" i="6"/>
  <c r="Y130" i="6"/>
  <c r="AA129" i="6"/>
  <c r="Z129" i="6"/>
  <c r="Y129" i="6"/>
  <c r="AA128" i="6"/>
  <c r="Z128" i="6"/>
  <c r="Y128" i="6"/>
  <c r="AA127" i="6"/>
  <c r="Z127" i="6"/>
  <c r="Y127" i="6"/>
  <c r="AA126" i="6"/>
  <c r="Z126" i="6"/>
  <c r="Y126" i="6"/>
  <c r="AA125" i="6"/>
  <c r="Z125" i="6"/>
  <c r="AA124" i="6"/>
  <c r="Z124" i="6"/>
  <c r="Y124" i="6"/>
  <c r="AA122" i="6"/>
  <c r="Z122" i="6"/>
  <c r="AA96" i="6"/>
  <c r="AA95" i="6" s="1"/>
  <c r="Z96" i="6"/>
  <c r="Z95" i="6" s="1"/>
  <c r="Y96" i="6"/>
  <c r="AA94" i="6"/>
  <c r="Z94" i="6"/>
  <c r="Y94" i="6"/>
  <c r="AA91" i="6"/>
  <c r="AA90" i="6" s="1"/>
  <c r="Z91" i="6"/>
  <c r="Z90" i="6" s="1"/>
  <c r="Y91" i="6"/>
  <c r="AA89" i="6"/>
  <c r="Z89" i="6"/>
  <c r="AA88" i="6"/>
  <c r="Z88" i="6"/>
  <c r="Y88" i="6"/>
  <c r="AA86" i="6"/>
  <c r="Z86" i="6"/>
  <c r="Y86" i="6"/>
  <c r="AA85" i="6"/>
  <c r="Z85" i="6"/>
  <c r="AA83" i="6"/>
  <c r="Z83" i="6"/>
  <c r="AA82" i="6"/>
  <c r="Z82" i="6"/>
  <c r="Y82" i="6"/>
  <c r="AA77" i="6"/>
  <c r="Z77" i="6"/>
  <c r="Y77" i="6"/>
  <c r="AA76" i="6"/>
  <c r="Z76" i="6"/>
  <c r="Y76" i="6"/>
  <c r="AA75" i="6"/>
  <c r="Z75" i="6"/>
  <c r="Y75" i="6"/>
  <c r="AA73" i="6"/>
  <c r="Z73" i="6"/>
  <c r="AA72" i="6"/>
  <c r="Z72" i="6"/>
  <c r="AA69" i="6"/>
  <c r="Z69" i="6"/>
  <c r="Y69" i="6"/>
  <c r="AA68" i="6"/>
  <c r="Z68" i="6"/>
  <c r="Y68" i="6"/>
  <c r="AA66" i="6"/>
  <c r="Z66" i="6"/>
  <c r="Y66" i="6"/>
  <c r="AA65" i="6"/>
  <c r="Z65" i="6"/>
  <c r="AA63" i="6"/>
  <c r="Z63" i="6"/>
  <c r="Y58" i="6"/>
  <c r="AA52" i="6"/>
  <c r="Z52" i="6"/>
  <c r="Y52" i="6"/>
  <c r="AA51" i="6"/>
  <c r="Z51" i="6"/>
  <c r="AA49" i="6"/>
  <c r="Z49" i="6"/>
  <c r="AA47" i="6"/>
  <c r="Z47" i="6"/>
  <c r="Y47" i="6"/>
  <c r="AA46" i="6"/>
  <c r="Z46" i="6"/>
  <c r="Y46" i="6"/>
  <c r="AA45" i="6"/>
  <c r="Z45" i="6"/>
  <c r="Y45" i="6"/>
  <c r="AA42" i="6"/>
  <c r="Z42" i="6"/>
  <c r="Y42" i="6"/>
  <c r="AA39" i="6"/>
  <c r="Z39" i="6"/>
  <c r="Y39" i="6"/>
  <c r="W179" i="6"/>
  <c r="W178" i="6" s="1"/>
  <c r="V179" i="6"/>
  <c r="V56" i="6"/>
  <c r="V57" i="6"/>
  <c r="V61" i="6"/>
  <c r="W56" i="6"/>
  <c r="W57" i="6"/>
  <c r="W61" i="6"/>
  <c r="V150" i="6"/>
  <c r="V149" i="6"/>
  <c r="V147" i="6"/>
  <c r="W147" i="6"/>
  <c r="W137" i="6"/>
  <c r="T137" i="6" s="1"/>
  <c r="W136" i="6"/>
  <c r="T136" i="6" s="1"/>
  <c r="V127" i="6"/>
  <c r="W127" i="6"/>
  <c r="V126" i="6"/>
  <c r="W126" i="6"/>
  <c r="V125" i="6"/>
  <c r="V124" i="6"/>
  <c r="V42" i="6"/>
  <c r="V39" i="6"/>
  <c r="W39" i="6"/>
  <c r="U52" i="6"/>
  <c r="U145" i="6"/>
  <c r="V145" i="6"/>
  <c r="W145" i="6"/>
  <c r="V77" i="6"/>
  <c r="V177" i="6"/>
  <c r="T177" i="6" s="1"/>
  <c r="U168" i="6"/>
  <c r="V142" i="6"/>
  <c r="V144" i="6"/>
  <c r="U144" i="6"/>
  <c r="W142" i="6"/>
  <c r="W144" i="6"/>
  <c r="W149" i="6"/>
  <c r="W150" i="6"/>
  <c r="V135" i="6"/>
  <c r="W135" i="6"/>
  <c r="W124" i="6"/>
  <c r="W125" i="6"/>
  <c r="V98" i="6"/>
  <c r="W98" i="6"/>
  <c r="W97" i="6" s="1"/>
  <c r="U81" i="6"/>
  <c r="V81" i="6"/>
  <c r="W81" i="6"/>
  <c r="V82" i="6"/>
  <c r="W82" i="6"/>
  <c r="V83" i="6"/>
  <c r="W83" i="6"/>
  <c r="W77" i="6"/>
  <c r="W70" i="6" s="1"/>
  <c r="V49" i="6"/>
  <c r="W49" i="6"/>
  <c r="V51" i="6"/>
  <c r="W51" i="6"/>
  <c r="V52" i="6"/>
  <c r="W52" i="6"/>
  <c r="W42" i="6"/>
  <c r="W41" i="6" s="1"/>
  <c r="X169" i="6" l="1"/>
  <c r="X47" i="6"/>
  <c r="AA167" i="6"/>
  <c r="X175" i="6"/>
  <c r="X134" i="6"/>
  <c r="Z93" i="6"/>
  <c r="X148" i="6"/>
  <c r="T82" i="6"/>
  <c r="W55" i="6"/>
  <c r="W54" i="6" s="1"/>
  <c r="T61" i="6"/>
  <c r="AA67" i="6"/>
  <c r="W79" i="6"/>
  <c r="W78" i="6" s="1"/>
  <c r="T147" i="6"/>
  <c r="AA41" i="6"/>
  <c r="AA38" i="6" s="1"/>
  <c r="X46" i="6"/>
  <c r="X69" i="6"/>
  <c r="X76" i="6"/>
  <c r="X82" i="6"/>
  <c r="X132" i="6"/>
  <c r="X146" i="6"/>
  <c r="T149" i="6"/>
  <c r="X45" i="6"/>
  <c r="AA71" i="6"/>
  <c r="X86" i="6"/>
  <c r="X145" i="6"/>
  <c r="T179" i="6"/>
  <c r="T178" i="6" s="1"/>
  <c r="V178" i="6"/>
  <c r="X177" i="6"/>
  <c r="Y173" i="6"/>
  <c r="X174" i="6"/>
  <c r="X173" i="6" s="1"/>
  <c r="X172" i="6"/>
  <c r="U167" i="6"/>
  <c r="U152" i="6" s="1"/>
  <c r="T168" i="6"/>
  <c r="T167" i="6" s="1"/>
  <c r="T152" i="6" s="1"/>
  <c r="Z167" i="6"/>
  <c r="X168" i="6"/>
  <c r="Z157" i="6"/>
  <c r="AA157" i="6"/>
  <c r="X160" i="6"/>
  <c r="X158" i="6"/>
  <c r="Y157" i="6"/>
  <c r="X156" i="6"/>
  <c r="X153" i="6" s="1"/>
  <c r="Y153" i="6"/>
  <c r="X151" i="6"/>
  <c r="Z141" i="6"/>
  <c r="X143" i="6"/>
  <c r="T144" i="6"/>
  <c r="U141" i="6"/>
  <c r="U140" i="6" s="1"/>
  <c r="X142" i="6"/>
  <c r="Y141" i="6"/>
  <c r="Y140" i="6" s="1"/>
  <c r="W141" i="6"/>
  <c r="W140" i="6" s="1"/>
  <c r="V141" i="6"/>
  <c r="V140" i="6" s="1"/>
  <c r="T142" i="6"/>
  <c r="T145" i="6"/>
  <c r="T150" i="6"/>
  <c r="AA141" i="6"/>
  <c r="AA140" i="6" s="1"/>
  <c r="X144" i="6"/>
  <c r="X147" i="6"/>
  <c r="X139" i="6"/>
  <c r="X138" i="6"/>
  <c r="W133" i="6"/>
  <c r="W131" i="6" s="1"/>
  <c r="X135" i="6"/>
  <c r="Z133" i="6"/>
  <c r="Z131" i="6" s="1"/>
  <c r="V133" i="6"/>
  <c r="V131" i="6" s="1"/>
  <c r="T135" i="6"/>
  <c r="T133" i="6" s="1"/>
  <c r="T131" i="6" s="1"/>
  <c r="AA133" i="6"/>
  <c r="AA131" i="6" s="1"/>
  <c r="X137" i="6"/>
  <c r="X130" i="6"/>
  <c r="X129" i="6"/>
  <c r="X128" i="6"/>
  <c r="X126" i="6"/>
  <c r="AA123" i="6"/>
  <c r="AA121" i="6" s="1"/>
  <c r="V123" i="6"/>
  <c r="V121" i="6" s="1"/>
  <c r="T124" i="6"/>
  <c r="T125" i="6"/>
  <c r="T127" i="6"/>
  <c r="W123" i="6"/>
  <c r="W121" i="6" s="1"/>
  <c r="X124" i="6"/>
  <c r="Z123" i="6"/>
  <c r="Z121" i="6" s="1"/>
  <c r="T126" i="6"/>
  <c r="X127" i="6"/>
  <c r="T98" i="6"/>
  <c r="AA93" i="6"/>
  <c r="X96" i="6"/>
  <c r="X95" i="6" s="1"/>
  <c r="Y95" i="6"/>
  <c r="Y93" i="6" s="1"/>
  <c r="X94" i="6"/>
  <c r="Y90" i="6"/>
  <c r="X91" i="6"/>
  <c r="X90" i="6" s="1"/>
  <c r="AA87" i="6"/>
  <c r="Z87" i="6"/>
  <c r="X88" i="6"/>
  <c r="T83" i="6"/>
  <c r="V79" i="6"/>
  <c r="V78" i="6" s="1"/>
  <c r="T81" i="6"/>
  <c r="U79" i="6"/>
  <c r="U78" i="6" s="1"/>
  <c r="Z74" i="6"/>
  <c r="AA74" i="6"/>
  <c r="X75" i="6"/>
  <c r="Y74" i="6"/>
  <c r="Z71" i="6"/>
  <c r="Z70" i="6" s="1"/>
  <c r="V70" i="6"/>
  <c r="T77" i="6"/>
  <c r="T70" i="6" s="1"/>
  <c r="X77" i="6"/>
  <c r="Z67" i="6"/>
  <c r="Y67" i="6"/>
  <c r="X68" i="6"/>
  <c r="Z62" i="6"/>
  <c r="X66" i="6"/>
  <c r="AA62" i="6"/>
  <c r="V55" i="6"/>
  <c r="V54" i="6" s="1"/>
  <c r="T56" i="6"/>
  <c r="T57" i="6"/>
  <c r="T52" i="6"/>
  <c r="U50" i="6"/>
  <c r="U48" i="6" s="1"/>
  <c r="Z50" i="6"/>
  <c r="Z48" i="6" s="1"/>
  <c r="AA50" i="6"/>
  <c r="AA48" i="6" s="1"/>
  <c r="W50" i="6"/>
  <c r="W48" i="6" s="1"/>
  <c r="X52" i="6"/>
  <c r="V50" i="6"/>
  <c r="V48" i="6" s="1"/>
  <c r="T51" i="6"/>
  <c r="T49" i="6"/>
  <c r="Z41" i="6"/>
  <c r="Z38" i="6" s="1"/>
  <c r="W38" i="6"/>
  <c r="T39" i="6"/>
  <c r="X39" i="6"/>
  <c r="V41" i="6"/>
  <c r="V38" i="6" s="1"/>
  <c r="T42" i="6"/>
  <c r="T41" i="6" s="1"/>
  <c r="X42" i="6"/>
  <c r="X18" i="6"/>
  <c r="AA16" i="6"/>
  <c r="AA11" i="6"/>
  <c r="X15" i="6"/>
  <c r="Z11" i="6"/>
  <c r="X19" i="6"/>
  <c r="Y16" i="6"/>
  <c r="T20" i="6"/>
  <c r="Z16" i="6"/>
  <c r="Z10" i="6" s="1"/>
  <c r="X17" i="6"/>
  <c r="V11" i="6"/>
  <c r="T13" i="6"/>
  <c r="T11" i="6" s="1"/>
  <c r="T19" i="6"/>
  <c r="V16" i="6"/>
  <c r="T17" i="6"/>
  <c r="W16" i="6"/>
  <c r="W10" i="6" s="1"/>
  <c r="AA10" i="6" l="1"/>
  <c r="T55" i="6"/>
  <c r="T54" i="6" s="1"/>
  <c r="AA152" i="6"/>
  <c r="AA70" i="6"/>
  <c r="V10" i="6"/>
  <c r="X167" i="6"/>
  <c r="T16" i="6"/>
  <c r="T10" i="6" s="1"/>
  <c r="X74" i="6"/>
  <c r="X16" i="6"/>
  <c r="X67" i="6"/>
  <c r="T79" i="6"/>
  <c r="T78" i="6" s="1"/>
  <c r="T141" i="6"/>
  <c r="T140" i="6" s="1"/>
  <c r="T50" i="6"/>
  <c r="T48" i="6" s="1"/>
  <c r="T123" i="6"/>
  <c r="T121" i="6" s="1"/>
  <c r="T38" i="6"/>
  <c r="X157" i="6"/>
  <c r="Z152" i="6"/>
  <c r="X141" i="6"/>
  <c r="X93" i="6"/>
  <c r="W8" i="6"/>
  <c r="F13" i="7" s="1"/>
  <c r="F14" i="7" s="1"/>
  <c r="P34" i="7" l="1"/>
  <c r="Q34" i="7" s="1"/>
  <c r="Z150" i="6" l="1"/>
  <c r="X150" i="6" l="1"/>
  <c r="X140" i="6" s="1"/>
  <c r="Z140" i="6"/>
  <c r="Y165" i="6" l="1"/>
  <c r="X165" i="6" l="1"/>
  <c r="X162" i="6" s="1"/>
  <c r="X152" i="6" s="1"/>
  <c r="Y162" i="6"/>
  <c r="Y152" i="6" s="1"/>
  <c r="Y44" i="6" l="1"/>
  <c r="Y37" i="6"/>
  <c r="Y14" i="6"/>
  <c r="X37" i="6" l="1"/>
  <c r="X24" i="6" s="1"/>
  <c r="Y24" i="6"/>
  <c r="X44" i="6"/>
  <c r="X41" i="6" s="1"/>
  <c r="X38" i="6" s="1"/>
  <c r="Y41" i="6"/>
  <c r="Y38" i="6" s="1"/>
  <c r="X14" i="6"/>
  <c r="Y84" i="6" l="1"/>
  <c r="Z84" i="6"/>
  <c r="AA84" i="6"/>
  <c r="X84" i="6" l="1"/>
  <c r="Y13" i="6"/>
  <c r="Y20" i="6"/>
  <c r="X20" i="6" s="1"/>
  <c r="Y22" i="6"/>
  <c r="Z179" i="6"/>
  <c r="Z178" i="6" s="1"/>
  <c r="Y179" i="6"/>
  <c r="Y136" i="6"/>
  <c r="Y125" i="6"/>
  <c r="Y122" i="6"/>
  <c r="Y89" i="6"/>
  <c r="Y85" i="6"/>
  <c r="Y83" i="6"/>
  <c r="X83" i="6" s="1"/>
  <c r="AA81" i="6"/>
  <c r="AA79" i="6" s="1"/>
  <c r="AA78" i="6" s="1"/>
  <c r="Z81" i="6"/>
  <c r="Z79" i="6" s="1"/>
  <c r="Z78" i="6" s="1"/>
  <c r="Y81" i="6"/>
  <c r="Y73" i="6"/>
  <c r="Y72" i="6"/>
  <c r="X72" i="6" s="1"/>
  <c r="Y65" i="6"/>
  <c r="Y63" i="6"/>
  <c r="X63" i="6" s="1"/>
  <c r="AA61" i="6"/>
  <c r="Z61" i="6"/>
  <c r="Y61" i="6"/>
  <c r="AA59" i="6"/>
  <c r="Y59" i="6"/>
  <c r="AA58" i="6"/>
  <c r="Z58" i="6"/>
  <c r="AA57" i="6"/>
  <c r="Z57" i="6"/>
  <c r="Y57" i="6"/>
  <c r="AA56" i="6"/>
  <c r="Z56" i="6"/>
  <c r="Y56" i="6"/>
  <c r="Y51" i="6"/>
  <c r="Y49" i="6"/>
  <c r="X49" i="6" s="1"/>
  <c r="X59" i="6" l="1"/>
  <c r="X81" i="6"/>
  <c r="X125" i="6"/>
  <c r="X123" i="6" s="1"/>
  <c r="Y123" i="6"/>
  <c r="Y121" i="6" s="1"/>
  <c r="Y55" i="6"/>
  <c r="X56" i="6"/>
  <c r="Z55" i="6"/>
  <c r="Z54" i="6" s="1"/>
  <c r="AA55" i="6"/>
  <c r="AA54" i="6" s="1"/>
  <c r="X61" i="6"/>
  <c r="X57" i="6"/>
  <c r="X58" i="6"/>
  <c r="Y133" i="6"/>
  <c r="Y131" i="6" s="1"/>
  <c r="X136" i="6"/>
  <c r="X133" i="6" s="1"/>
  <c r="X131" i="6" s="1"/>
  <c r="X13" i="6"/>
  <c r="X11" i="6" s="1"/>
  <c r="Y11" i="6"/>
  <c r="Y10" i="6" s="1"/>
  <c r="Y178" i="6"/>
  <c r="X179" i="6"/>
  <c r="X178" i="6" s="1"/>
  <c r="X51" i="6"/>
  <c r="X50" i="6" s="1"/>
  <c r="X48" i="6" s="1"/>
  <c r="Y50" i="6"/>
  <c r="Y48" i="6" s="1"/>
  <c r="X89" i="6"/>
  <c r="X87" i="6" s="1"/>
  <c r="Y87" i="6"/>
  <c r="X22" i="6"/>
  <c r="X73" i="6"/>
  <c r="X71" i="6" s="1"/>
  <c r="X70" i="6" s="1"/>
  <c r="Y71" i="6"/>
  <c r="Y70" i="6" s="1"/>
  <c r="X85" i="6"/>
  <c r="Y79" i="6"/>
  <c r="X65" i="6"/>
  <c r="X62" i="6" s="1"/>
  <c r="Y62" i="6"/>
  <c r="X122" i="6"/>
  <c r="X121" i="6" l="1"/>
  <c r="X79" i="6"/>
  <c r="X78" i="6" s="1"/>
  <c r="Y54" i="6"/>
  <c r="X55" i="6"/>
  <c r="X54" i="6" s="1"/>
  <c r="X10" i="6"/>
  <c r="Y78" i="6"/>
  <c r="Z119" i="6" l="1"/>
  <c r="AA119" i="6"/>
  <c r="Y119" i="6"/>
  <c r="Z116" i="6"/>
  <c r="AA116" i="6"/>
  <c r="Z117" i="6"/>
  <c r="AA117" i="6"/>
  <c r="Y117" i="6"/>
  <c r="Y116" i="6"/>
  <c r="Y114" i="6"/>
  <c r="X114" i="6" s="1"/>
  <c r="AA111" i="6"/>
  <c r="Z100" i="6"/>
  <c r="AA100" i="6"/>
  <c r="Z101" i="6"/>
  <c r="AA101" i="6"/>
  <c r="Z102" i="6"/>
  <c r="AA102" i="6"/>
  <c r="Z103" i="6"/>
  <c r="AA103" i="6"/>
  <c r="Z104" i="6"/>
  <c r="AA104" i="6"/>
  <c r="Z105" i="6"/>
  <c r="AA105" i="6"/>
  <c r="Z106" i="6"/>
  <c r="AA106" i="6"/>
  <c r="Z107" i="6"/>
  <c r="AA107" i="6"/>
  <c r="Y101" i="6"/>
  <c r="Y102" i="6"/>
  <c r="Y103" i="6"/>
  <c r="Y104" i="6"/>
  <c r="Y106" i="6"/>
  <c r="Y107" i="6"/>
  <c r="AA115" i="6" l="1"/>
  <c r="X119" i="6"/>
  <c r="X107" i="6"/>
  <c r="X103" i="6"/>
  <c r="X106" i="6"/>
  <c r="X102" i="6"/>
  <c r="AA99" i="6"/>
  <c r="X117" i="6"/>
  <c r="Z115" i="6"/>
  <c r="Y115" i="6"/>
  <c r="X116" i="6"/>
  <c r="X104" i="6"/>
  <c r="X101" i="6"/>
  <c r="Z99" i="6"/>
  <c r="X115" i="6" l="1"/>
  <c r="V110" i="6"/>
  <c r="AA110" i="6"/>
  <c r="V108" i="6" l="1"/>
  <c r="V97" i="6" s="1"/>
  <c r="V8" i="6" s="1"/>
  <c r="Y109" i="6"/>
  <c r="U112" i="6"/>
  <c r="T112" i="6" s="1"/>
  <c r="Y112" i="6"/>
  <c r="Z112" i="6"/>
  <c r="AA112" i="6"/>
  <c r="U109" i="6"/>
  <c r="Z109" i="6"/>
  <c r="AA109" i="6"/>
  <c r="AA108" i="6" l="1"/>
  <c r="X112" i="6"/>
  <c r="F9" i="7"/>
  <c r="P33" i="7"/>
  <c r="Q33" i="7" s="1"/>
  <c r="T109" i="6"/>
  <c r="X109" i="6"/>
  <c r="F10" i="7" l="1"/>
  <c r="G49" i="9"/>
  <c r="Z110" i="6"/>
  <c r="AA118" i="6" l="1"/>
  <c r="Z118" i="6"/>
  <c r="Y118" i="6"/>
  <c r="AA98" i="6"/>
  <c r="Z98" i="6"/>
  <c r="Y98" i="6"/>
  <c r="U118" i="6"/>
  <c r="X98" i="6" l="1"/>
  <c r="AA97" i="6"/>
  <c r="AA8" i="6" s="1"/>
  <c r="G13" i="7" s="1"/>
  <c r="G14" i="7" s="1"/>
  <c r="T118" i="6"/>
  <c r="X118" i="6"/>
  <c r="Z111" i="6" l="1"/>
  <c r="Y111" i="6"/>
  <c r="Y105" i="6"/>
  <c r="X105" i="6" s="1"/>
  <c r="Y100" i="6"/>
  <c r="X111" i="6" l="1"/>
  <c r="Z108" i="6"/>
  <c r="Z97" i="6" s="1"/>
  <c r="Z8" i="6" s="1"/>
  <c r="G9" i="7" s="1"/>
  <c r="X100" i="6"/>
  <c r="X99" i="6" s="1"/>
  <c r="Y99" i="6"/>
  <c r="G10" i="7" l="1"/>
  <c r="H49" i="9"/>
  <c r="U110" i="6"/>
  <c r="T110" i="6" l="1"/>
  <c r="U113" i="6"/>
  <c r="T113" i="6" s="1"/>
  <c r="U108" i="6" l="1"/>
  <c r="U97" i="6" s="1"/>
  <c r="U8" i="6" s="1"/>
  <c r="F5" i="7" s="1"/>
  <c r="T108" i="6"/>
  <c r="T97" i="6" s="1"/>
  <c r="Y113" i="6"/>
  <c r="X113" i="6" s="1"/>
  <c r="T8" i="6" l="1"/>
  <c r="P32" i="7"/>
  <c r="P38" i="7" s="1"/>
  <c r="P39" i="7" s="1"/>
  <c r="Q32" i="7"/>
  <c r="Q38" i="7" s="1"/>
  <c r="Q39" i="7" s="1"/>
  <c r="F6" i="7"/>
  <c r="F17" i="7"/>
  <c r="F18" i="7" s="1"/>
  <c r="F22" i="7"/>
  <c r="F23" i="7" s="1"/>
  <c r="Y110" i="6"/>
  <c r="Y108" i="6" l="1"/>
  <c r="Y97" i="6" s="1"/>
  <c r="Y8" i="6" s="1"/>
  <c r="X110" i="6"/>
  <c r="X108" i="6" s="1"/>
  <c r="X97" i="6" s="1"/>
  <c r="G5" i="7" l="1"/>
  <c r="X8" i="6"/>
  <c r="G22" i="7" l="1"/>
  <c r="G23" i="7" s="1"/>
  <c r="G17" i="7"/>
  <c r="G18" i="7" s="1"/>
  <c r="G6" i="7"/>
  <c r="U110" i="2" l="1"/>
  <c r="U101" i="2"/>
  <c r="T110" i="2" l="1"/>
  <c r="U107" i="2"/>
  <c r="T101" i="2"/>
  <c r="U99" i="2"/>
  <c r="U97" i="2" l="1"/>
  <c r="U8" i="2" s="1"/>
  <c r="T8" i="2" s="1"/>
  <c r="F5" i="3" l="1"/>
  <c r="F6" i="3" s="1"/>
  <c r="F17" i="3" l="1"/>
  <c r="F18" i="3" s="1"/>
</calcChain>
</file>

<file path=xl/comments1.xml><?xml version="1.0" encoding="utf-8"?>
<comments xmlns="http://schemas.openxmlformats.org/spreadsheetml/2006/main">
  <authors>
    <author>kovacikova</author>
  </authors>
  <commentList>
    <comment ref="C28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športoviská zdravotné 8 500EUR
prenájom DK 4 000 EUR
najomné ZS 4 000 EUR
prenájom športovísk0 EUR
prenájom SH 1 000 EUR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</t>
        </r>
      </text>
    </comment>
    <comment ref="C42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20 000 kult. podujatia
50 000 Elán</t>
        </r>
      </text>
    </comment>
    <comment ref="C52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poistné udalosti 3000 EUR
stavkove kancel 7000 EUR
videohry  125 000 EUR
rulety 2000 EUR
vecné bremená 3 000 EUR</t>
        </r>
      </text>
    </comment>
    <comment ref="C54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3 000,- ostatný príjem
4 200,- Nemčeková</t>
        </r>
      </text>
    </comment>
    <comment ref="G7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výdavky sú vyššie o:
824,- dopravné z roku 2015
3 398,- EUR asistent z roku 2015</t>
        </r>
      </text>
    </comment>
    <comment ref="C80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Odpredaj bytov obchodnou verejnou súťažou na ul. Slnečnej a prevod bytov na ul. Narcisovej 17,19,21 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náhodilé predaje pozemkov
55 tis. záhradky kupalisko
50 tis. zahradky jesenskeho</t>
        </r>
      </text>
    </comment>
    <comment ref="G8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115 tis. Záhradky
5 tis. Náhodilé
15 do apríla skutočnosť</t>
        </r>
      </text>
    </comment>
    <comment ref="G9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6 580,15 OSS vratka (prog. 13)
823,60 cestovné (prog. 9)
3 398 asistent (prog. 9)
117,82 Nemčeková (prog. 13)
40 000 multifunkčné ihrisko ZŠ Krátka (prog. 9)
35 000 oprava strechy ZŠ Hollého (prog. 9)
288 000 DD (prog. 13)
3 795,73 chodníky (prog. 7)</t>
        </r>
      </text>
    </comment>
  </commentList>
</comments>
</file>

<file path=xl/comments2.xml><?xml version="1.0" encoding="utf-8"?>
<comments xmlns="http://schemas.openxmlformats.org/spreadsheetml/2006/main">
  <authors>
    <author>vrbovsky</author>
    <author>kovacikova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vrbovsky:</t>
        </r>
        <r>
          <rPr>
            <sz val="9"/>
            <color indexed="81"/>
            <rFont val="Tahoma"/>
            <family val="2"/>
            <charset val="238"/>
          </rPr>
          <t xml:space="preserve">
zariadenie do ŠJ
</t>
        </r>
      </text>
    </comment>
    <comment ref="F9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vybavenie telocvične</t>
        </r>
      </text>
    </comment>
    <comment ref="J10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35 tis. EUR rekonštrukcia strechy
200 tis. EUR výmena okien
35 tis. EUR II. etapa rekonštrukcia strechy</t>
        </r>
      </text>
    </comment>
    <comment ref="F11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vybavenie telocvične</t>
        </r>
      </text>
    </comment>
    <comment ref="F12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vybavenie telocvične</t>
        </r>
      </text>
    </comment>
    <comment ref="J12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rekonštrukcia telocvične</t>
        </r>
      </text>
    </comment>
    <comment ref="J13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obnova fasády</t>
        </r>
      </text>
    </comment>
    <comment ref="J14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obnova fasády</t>
        </r>
      </text>
    </comment>
    <comment ref="J27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3 410 EUR z OK
2 879 EUR z vlastných sponzorských v prog. 9.6.</t>
        </r>
      </text>
    </comment>
  </commentList>
</comments>
</file>

<file path=xl/comments3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<sst xmlns="http://schemas.openxmlformats.org/spreadsheetml/2006/main" count="1007" uniqueCount="643">
  <si>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</si>
  <si>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</si>
  <si>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</si>
  <si>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</si>
  <si>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</si>
  <si>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</si>
  <si>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</si>
  <si>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</si>
  <si>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</si>
  <si>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</si>
  <si>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</si>
  <si>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</si>
  <si>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</si>
  <si>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</si>
  <si>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</si>
  <si>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</si>
  <si>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</si>
  <si>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</si>
  <si>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</si>
  <si>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</si>
  <si>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</si>
  <si>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</si>
  <si>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</si>
  <si>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</si>
  <si>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</si>
  <si>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</si>
  <si>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</si>
  <si>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</si>
  <si>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</si>
  <si>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</si>
  <si>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</si>
  <si>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</si>
  <si>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</si>
  <si>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</si>
  <si>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</si>
  <si>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</si>
  <si>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</si>
  <si>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</si>
  <si>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</si>
  <si>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</si>
  <si>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</si>
  <si>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</si>
  <si>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</si>
  <si>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</si>
  <si>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</si>
  <si>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</si>
  <si>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</si>
  <si>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</si>
  <si>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</si>
  <si>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</si>
  <si>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</si>
  <si>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</si>
  <si>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</si>
  <si>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</si>
  <si>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</si>
  <si>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</si>
  <si>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</si>
  <si>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</si>
  <si>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</si>
  <si>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</si>
  <si>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</si>
  <si>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</si>
  <si>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</si>
  <si>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</si>
  <si>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</si>
  <si>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</si>
  <si>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</si>
  <si>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</si>
  <si>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</si>
  <si>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</si>
  <si>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</si>
  <si>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</si>
  <si>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</si>
  <si>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</si>
  <si>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</si>
  <si>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</si>
  <si>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</si>
  <si>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</si>
  <si>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</si>
  <si>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</si>
  <si>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</si>
  <si>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</si>
  <si>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</si>
  <si>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</si>
  <si>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</si>
  <si>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</si>
  <si>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</si>
  <si>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</si>
  <si>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</si>
  <si>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</si>
  <si>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</si>
  <si>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</si>
  <si>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</si>
  <si>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</si>
  <si>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</si>
  <si>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</si>
  <si>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</si>
  <si>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</si>
  <si>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</si>
  <si>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</si>
  <si>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</si>
  <si>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</si>
  <si>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</si>
  <si>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</si>
  <si>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</si>
  <si>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</si>
  <si>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</si>
  <si>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</si>
  <si>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</si>
  <si>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</si>
  <si>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</si>
  <si>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</si>
  <si>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</si>
  <si>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</si>
  <si>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</si>
  <si>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</si>
  <si>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</si>
  <si>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</si>
  <si>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</si>
  <si>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</si>
  <si>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</si>
  <si>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</si>
  <si>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</si>
  <si>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</si>
  <si>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</si>
  <si>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</si>
  <si>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</si>
  <si>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</si>
  <si>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</si>
  <si>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</si>
  <si>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</si>
  <si>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</si>
  <si>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</si>
  <si>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</si>
  <si>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</si>
  <si>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</si>
  <si>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</si>
  <si>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</si>
  <si>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</si>
  <si>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</si>
  <si>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</si>
  <si>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</si>
  <si>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</si>
  <si>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</si>
  <si>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</si>
  <si>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</si>
  <si>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</si>
  <si>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</si>
  <si>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</si>
  <si>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</si>
  <si>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</si>
  <si>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</si>
  <si>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</si>
  <si>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</si>
  <si>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</si>
  <si>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</si>
  <si>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</si>
  <si>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</si>
  <si>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</si>
  <si>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</si>
  <si>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</si>
  <si>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</si>
  <si>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</si>
  <si>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</si>
  <si>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</si>
  <si>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</si>
  <si>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</si>
  <si>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</si>
  <si>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</si>
  <si>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</si>
  <si>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</si>
  <si>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</si>
  <si>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</si>
  <si>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</si>
  <si>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</si>
  <si>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</si>
  <si>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</si>
  <si>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</si>
  <si>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</si>
  <si>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</si>
  <si>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</si>
  <si>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</si>
  <si>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</si>
  <si>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</si>
  <si>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</si>
  <si>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</si>
  <si>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</si>
  <si>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</si>
  <si>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</si>
  <si>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</si>
  <si>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</si>
  <si>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</si>
  <si>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</si>
  <si>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</si>
  <si>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</si>
  <si>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</si>
  <si>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</si>
  <si>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</si>
  <si>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</si>
  <si>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</si>
  <si>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</si>
  <si>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</si>
  <si>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</si>
  <si>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</si>
  <si>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</si>
  <si>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</si>
  <si>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</si>
  <si>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</si>
  <si>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</si>
  <si>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</si>
  <si>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</si>
  <si>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</si>
  <si>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</si>
  <si>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</si>
  <si>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</si>
  <si>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</si>
  <si>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</si>
  <si>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</si>
  <si>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</si>
  <si>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</si>
  <si>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</si>
  <si>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</si>
  <si>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</si>
  <si>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</si>
  <si>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</si>
  <si>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</si>
  <si>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</si>
  <si>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</si>
  <si>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</si>
  <si>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</si>
  <si>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</si>
  <si>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</si>
  <si>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</si>
  <si>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</si>
  <si>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</si>
  <si>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</si>
  <si>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</si>
  <si>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</si>
  <si>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</si>
  <si>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</si>
  <si>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</si>
  <si>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</si>
  <si>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</si>
  <si>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</si>
  <si>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</si>
  <si>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</si>
  <si>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</si>
  <si>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</si>
  <si>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</si>
  <si>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</si>
  <si>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</si>
  <si>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</si>
  <si>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</si>
  <si>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</si>
  <si>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</si>
  <si>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</si>
  <si>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</si>
  <si>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</si>
  <si>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</si>
  <si>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</si>
  <si>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</si>
  <si>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</si>
  <si>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</si>
  <si>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</si>
  <si>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</si>
  <si>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</si>
  <si>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</si>
  <si>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</si>
  <si>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</si>
  <si>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</si>
  <si>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</si>
  <si>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</si>
  <si>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</si>
  <si>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</si>
  <si>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</si>
  <si>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</si>
  <si>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</si>
  <si>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</si>
  <si>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</si>
  <si>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</si>
  <si>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</si>
  <si>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</si>
  <si>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</si>
  <si>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</si>
  <si>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</si>
  <si>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</si>
  <si>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</si>
  <si>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</si>
  <si>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</si>
  <si>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</si>
  <si>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</si>
  <si>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</si>
  <si>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</si>
  <si>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</si>
  <si>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</si>
  <si>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</si>
  <si>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</si>
  <si>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</si>
  <si>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</si>
  <si>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</si>
  <si>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</si>
  <si>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</si>
  <si>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</si>
  <si>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</si>
  <si>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</si>
  <si>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</si>
  <si>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</si>
  <si>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</si>
  <si>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</si>
  <si>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</si>
  <si>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</si>
  <si>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</si>
  <si>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</si>
  <si>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</si>
  <si>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</si>
  <si>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</si>
  <si>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</si>
  <si>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</si>
  <si>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</si>
  <si>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</si>
  <si>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</si>
  <si>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</si>
  <si>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</si>
  <si>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</si>
  <si>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</si>
  <si>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</si>
  <si>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</si>
  <si>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</si>
  <si>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</si>
  <si>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</si>
  <si>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</si>
  <si>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</si>
  <si>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</si>
  <si>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</si>
  <si>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</si>
  <si>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</si>
  <si>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</si>
  <si>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</si>
  <si>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</si>
  <si>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</si>
  <si>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</si>
  <si>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</si>
  <si>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</si>
  <si>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</si>
  <si>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</si>
  <si>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</si>
  <si>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</si>
  <si>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</si>
  <si>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</si>
  <si>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</si>
  <si>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</si>
  <si>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</si>
  <si>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</si>
  <si>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</si>
  <si>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</si>
  <si>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</si>
  <si>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</si>
  <si>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</si>
  <si>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</si>
  <si>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</si>
  <si>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</si>
  <si>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</si>
  <si>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</si>
  <si>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</si>
  <si>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</si>
  <si>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</si>
  <si>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</si>
  <si>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</si>
  <si>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</si>
  <si>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</si>
  <si>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</si>
  <si>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</si>
  <si>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</si>
  <si>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</si>
  <si>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</si>
  <si>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</si>
  <si>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</si>
  <si>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</si>
  <si>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</si>
  <si>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</si>
  <si>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</si>
  <si>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</si>
  <si>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</si>
  <si>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</si>
  <si>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</si>
  <si>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</si>
  <si>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</si>
  <si>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</si>
  <si>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</si>
  <si>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</si>
  <si>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</si>
  <si>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</si>
  <si>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</si>
  <si>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</si>
  <si>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</si>
  <si>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</si>
  <si>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212003 nájomné a réžie Bytkomfort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</si>
  <si>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</si>
  <si>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</si>
  <si>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</si>
  <si>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</si>
  <si>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</si>
  <si>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</si>
  <si>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</si>
  <si>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</si>
  <si>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</si>
  <si>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</si>
  <si>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</si>
  <si>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</si>
  <si>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</si>
  <si>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</si>
  <si>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</si>
  <si>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</si>
  <si>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</si>
  <si>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 xml:space="preserve">Rozdiel </t>
  </si>
  <si>
    <t>Oprava ciest</t>
  </si>
  <si>
    <t>292 športové a kultúrne podujatia V4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</si>
  <si>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</si>
  <si>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</si>
  <si>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</si>
  <si>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</si>
  <si>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</si>
  <si>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</si>
  <si>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</si>
  <si>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</si>
  <si>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</si>
  <si>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</si>
  <si>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</si>
  <si>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</si>
  <si>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</si>
  <si>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</si>
  <si>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</si>
  <si>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</si>
  <si>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</si>
  <si>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</si>
  <si>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</si>
  <si>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</si>
  <si>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</si>
  <si>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Bežné a kapitálové príjmy</t>
  </si>
  <si>
    <t>Bežné a kapitálové výdavky</t>
  </si>
  <si>
    <t>222 úroky z omeškania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</si>
  <si>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</si>
  <si>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</si>
  <si>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</si>
  <si>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</si>
  <si>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</si>
  <si>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</si>
  <si>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</si>
  <si>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</si>
  <si>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 xml:space="preserve">321 výmena sedadiel v kinosále </t>
  </si>
  <si>
    <t>311 grant VO 2. etapa bežné</t>
  </si>
  <si>
    <t>292 refundácie, kolky, ostatné príjmy, Nemčeková</t>
  </si>
  <si>
    <t>Príjmy 100-500</t>
  </si>
  <si>
    <t>Výdavky 600-800</t>
  </si>
  <si>
    <t>Domov dôchodcov - rozpočtová org.</t>
  </si>
  <si>
    <t>Zariadenie pre seniorov</t>
  </si>
  <si>
    <t>úprava  rozpočtu 
2016</t>
  </si>
  <si>
    <t>úprava
rozpočtu 2016</t>
  </si>
  <si>
    <t>úprava  rozpočtu
2016</t>
  </si>
  <si>
    <t>úprava rozpočtu 2016</t>
  </si>
  <si>
    <t>rozpočet 2016 po 1. úprave</t>
  </si>
  <si>
    <t>rozpočet 2016        po 1. úprave</t>
  </si>
  <si>
    <t>rozpočet 2016 po 2. úprave</t>
  </si>
  <si>
    <t>Tabuľka č. 4 Investície 2016</t>
  </si>
  <si>
    <t>1.</t>
  </si>
  <si>
    <t xml:space="preserve">Projektová dokumentácia </t>
  </si>
  <si>
    <t>3.</t>
  </si>
  <si>
    <t>Klienské centrum</t>
  </si>
  <si>
    <t>5.</t>
  </si>
  <si>
    <t>Modernizácia VO</t>
  </si>
  <si>
    <t>7.</t>
  </si>
  <si>
    <t>Rekonštrukcia ciest na  Hornej a Komenského ulici</t>
  </si>
  <si>
    <t>rekonštrukcia chodníka Dolná ulica</t>
  </si>
  <si>
    <t>9.</t>
  </si>
  <si>
    <t>MŠ Budovateľská ulica - oprava strechy</t>
  </si>
  <si>
    <t>MŠ Družstevná ulica - rekonštrukcia elektrorozvodov</t>
  </si>
  <si>
    <t>MŠ P. J. Šafárikova ulica - kosačka</t>
  </si>
  <si>
    <t>MŠ Okružná - termoregulácia</t>
  </si>
  <si>
    <t>ZŠ s MŠ J. Murgaša - rekonštrukcia detského ihriska</t>
  </si>
  <si>
    <t>10.</t>
  </si>
  <si>
    <t>11.</t>
  </si>
  <si>
    <t>MsKS - kopírka</t>
  </si>
  <si>
    <t>MsKS - výmena sedadiel</t>
  </si>
  <si>
    <t xml:space="preserve">MsKS - prenosné zastrešenie </t>
  </si>
  <si>
    <t>12.</t>
  </si>
  <si>
    <t>Multifunkčné ihrisko</t>
  </si>
  <si>
    <t>Detské ihriská</t>
  </si>
  <si>
    <t>Klimatizácia Domu smútku</t>
  </si>
  <si>
    <t>Chodníky na cintoríne</t>
  </si>
  <si>
    <t>13.</t>
  </si>
  <si>
    <t>14.</t>
  </si>
  <si>
    <t>Technická vybavenosť k bytom - vlastné zdroje</t>
  </si>
  <si>
    <t>15.</t>
  </si>
  <si>
    <t>5 % spoluúčasť mesta na projektoch EÚ</t>
  </si>
  <si>
    <t>Kapitálové výdavky spolu</t>
  </si>
  <si>
    <t xml:space="preserve">rozpočet 2016 po 1. úprave </t>
  </si>
  <si>
    <t>Kontrola</t>
  </si>
  <si>
    <t>453 účelovo viazané prostriedky z roku 2015</t>
  </si>
  <si>
    <t>453 zostatok prostriedkov z roku 2015</t>
  </si>
  <si>
    <t>321 dotácia z Envirofondu na ZŠ Hollého - výmena okien</t>
  </si>
  <si>
    <t>Program      Podprogram                              Prvok</t>
  </si>
  <si>
    <t>Škola                Zariadenie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</si>
  <si>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</si>
  <si>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</si>
  <si>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</si>
  <si>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</si>
  <si>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</si>
  <si>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</si>
  <si>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</si>
  <si>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</si>
  <si>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</si>
  <si>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</si>
  <si>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</si>
  <si>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Navrh Rozp Pr 9 Vzd 2016</t>
  </si>
  <si>
    <t>2016</t>
  </si>
  <si>
    <t>9</t>
  </si>
  <si>
    <t>9.1.</t>
  </si>
  <si>
    <t>Š k o l s k ý  ú r a d</t>
  </si>
  <si>
    <t>9.2.</t>
  </si>
  <si>
    <t>M a t e r s k é  š k o l y</t>
  </si>
  <si>
    <t>9.2.1.</t>
  </si>
  <si>
    <t>9.2.2.</t>
  </si>
  <si>
    <t>MŠ Šaľa, Družstevná ul.</t>
  </si>
  <si>
    <t>9.2.3.</t>
  </si>
  <si>
    <t>MŠ Šaľa, Hollého ul.</t>
  </si>
  <si>
    <t>9.2.4.</t>
  </si>
  <si>
    <t>9.2.5.</t>
  </si>
  <si>
    <t>MŠ Šaľa, Okružná ul.</t>
  </si>
  <si>
    <t>9.2.6.</t>
  </si>
  <si>
    <t>MŠ Šaľa, Ul. 8.mája</t>
  </si>
  <si>
    <t>9.2.7.</t>
  </si>
  <si>
    <t>MŠ Šaľa, Šafárikova ul.</t>
  </si>
  <si>
    <t>9.2.8.</t>
  </si>
  <si>
    <t>MŠ súkromná</t>
  </si>
  <si>
    <t>9.3.</t>
  </si>
  <si>
    <t>Z á k l a d n é   š k o l y</t>
  </si>
  <si>
    <t>9.3.1.</t>
  </si>
  <si>
    <t>9.3.2.</t>
  </si>
  <si>
    <t>9.3.3.</t>
  </si>
  <si>
    <t>9.3.4.</t>
  </si>
  <si>
    <t>9.3.5.</t>
  </si>
  <si>
    <t>9.3.6.</t>
  </si>
  <si>
    <t>9.4.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</si>
  <si>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</si>
  <si>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</si>
  <si>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</si>
  <si>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</si>
  <si>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</si>
  <si>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</si>
  <si>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</si>
  <si>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</si>
  <si>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</si>
  <si>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</si>
  <si>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</si>
  <si>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</si>
  <si>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</si>
  <si>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</si>
  <si>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</si>
  <si>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</si>
  <si>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</si>
  <si>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</si>
  <si>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kreditový pr.</t>
  </si>
  <si>
    <t>sociálne znevýhodnený</t>
  </si>
  <si>
    <t>9.6.</t>
  </si>
  <si>
    <t>9.7.</t>
  </si>
  <si>
    <t>Školy</t>
  </si>
  <si>
    <t>Rozpočet na školy</t>
  </si>
  <si>
    <t>Kapitálové   výdavky</t>
  </si>
  <si>
    <t>Voľnočasové aktivity</t>
  </si>
  <si>
    <t>chodníky EURODABO</t>
  </si>
  <si>
    <t>ZŠ Hollého - oprava strechy</t>
  </si>
  <si>
    <t>ZŠ Hollého výmena okien</t>
  </si>
  <si>
    <t>FŠ  - kosačka</t>
  </si>
  <si>
    <t>MsKS - nákup ozvučenia a techniky</t>
  </si>
  <si>
    <t>FŠ - projektová dokumentácia rekonštrukcia kotolne</t>
  </si>
  <si>
    <t>FŠ - rekonštrukcia kotolne - výmena kotlov</t>
  </si>
  <si>
    <t>Domov dôchodcov - dovybavenie z dotácie</t>
  </si>
  <si>
    <t>Domov dôchodcov - dovybavenie z rozpočtu mesta</t>
  </si>
  <si>
    <t xml:space="preserve">Tabuľka č. 1 Návrh na úpravu rozpočtu príjmov 2016 </t>
  </si>
  <si>
    <t xml:space="preserve">  Tabuľka č. 2 Návrh na úpravu rozpočtu výdavkov  2016</t>
  </si>
  <si>
    <t>Tabuľka č. 3 : Sumár príjmovej a  výdavkovej časti návrhu na úpravu rozpočtu 2016</t>
  </si>
  <si>
    <t>Tabuľka č. 5 Návrh na úpravu rozpočtu na rok 2016 v programe 9. Vzdelávanie</t>
  </si>
  <si>
    <t>ZŠ s MŠ J. Murgaša - výmena kotla</t>
  </si>
  <si>
    <t xml:space="preserve">Domov dôchodcov - rekonštrukcia </t>
  </si>
  <si>
    <t>rozpočet 2016        po 2. úprave</t>
  </si>
  <si>
    <t>rozpočet 2016       po 3. úprave</t>
  </si>
  <si>
    <t>rozpočet 2016    po 1. úprave</t>
  </si>
  <si>
    <t>rozpočet 2016    po 2. úprave</t>
  </si>
  <si>
    <t>rozpočet 2016 po 3. úprave</t>
  </si>
  <si>
    <t>schválený rozpočet 2016</t>
  </si>
  <si>
    <t>321 dotácia MDVaRR SR na byty</t>
  </si>
  <si>
    <t>500 úver ŠFRB</t>
  </si>
  <si>
    <t>Výstavba bytov - byt. dom A - 116 bj. zo ŠFRB</t>
  </si>
  <si>
    <t>Výstavba bytov - byt. dom B1 a B2  - 2*17 bj. zo ŠFRB</t>
  </si>
  <si>
    <t>Výstavba bytov - byt. dom B1 a B2  - 2*17 bj. z dotácie</t>
  </si>
  <si>
    <t>technická vybavenosť k bytom - dotácia</t>
  </si>
  <si>
    <t>454 prevod prostriedkov do RF</t>
  </si>
  <si>
    <t>223 vlastné príjmy škôl a školských zariadení</t>
  </si>
  <si>
    <t>311,312 grant CHD</t>
  </si>
  <si>
    <t>321 grant ZŠ Ľ. Štúra</t>
  </si>
  <si>
    <t>321 prevencia syntetická DNA</t>
  </si>
  <si>
    <t>311 grant MPSVaR SR na útulok</t>
  </si>
  <si>
    <t>ZŠ J. C. Hronského</t>
  </si>
  <si>
    <t>ZŠ Ľ. Štúra</t>
  </si>
  <si>
    <t>Syntetika, DNA</t>
  </si>
  <si>
    <t>kamerový systém</t>
  </si>
  <si>
    <t>ZŠ Ľ. Štúra - - kapitálové výdavky</t>
  </si>
  <si>
    <t>ZŠ s MŠ J. Murgaša - kosačka</t>
  </si>
  <si>
    <t>ZŠ Ľ. Štúra - rekonštrukcia telocvične</t>
  </si>
  <si>
    <t>kosačky pre MŠ a ZŠ</t>
  </si>
  <si>
    <t>ZŠ s MŠ P. Pázmáňa - obnova fasády</t>
  </si>
  <si>
    <t>rozpočet 2016       po 4. úprave</t>
  </si>
  <si>
    <t>rozpočet 2016 po 4. úprave</t>
  </si>
  <si>
    <t>rozpočet 2016 po 3.. úprave</t>
  </si>
  <si>
    <t>Chladiace zariadenie</t>
  </si>
  <si>
    <t>321 dotácia na výmenu strechy ZŠ Hollého</t>
  </si>
  <si>
    <t>312 grant ZŠ L. Štúra</t>
  </si>
  <si>
    <t>312 grant ZŠ Bernolákova</t>
  </si>
  <si>
    <t>312 grant J.C.Hronského</t>
  </si>
  <si>
    <t xml:space="preserve">312 prevencia syntetická DNA </t>
  </si>
  <si>
    <t>312 dotácia MF na poskytovanie soc. služieb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</si>
  <si>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</si>
  <si>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</si>
  <si>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</si>
  <si>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</si>
  <si>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</si>
  <si>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</si>
  <si>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</t>
  </si>
  <si>
    <t>312 dotácia na spoloč. školský úrad</t>
  </si>
  <si>
    <t>312 dotácia cest., stravné, UP, vzd. pouk., štip.</t>
  </si>
  <si>
    <t>312 aktivačný príspevok</t>
  </si>
  <si>
    <t xml:space="preserve">312 dobrovolnícka služba </t>
  </si>
  <si>
    <t>312 príjmy MsKS - Zlatá Priadka</t>
  </si>
  <si>
    <t>MŠ Šaľa, Budovateľská ul.</t>
  </si>
  <si>
    <t>MŠ Šaľa, Bernolákova ul.</t>
  </si>
  <si>
    <t>ZŠ Bernolákova ul.</t>
  </si>
  <si>
    <t xml:space="preserve">ZŠ J. Hollého </t>
  </si>
  <si>
    <t>ZŠ s MŠ J. Murgaša</t>
  </si>
  <si>
    <t xml:space="preserve">ZŠ s MŠ P. Pázmaňa s VJM  </t>
  </si>
  <si>
    <t>ZŠ J. Hollého</t>
  </si>
  <si>
    <t>ZŠ s MŠ P. Pázmáňa s VJM</t>
  </si>
  <si>
    <t xml:space="preserve">ZŠ s MŠ  Bernolákova ul. </t>
  </si>
  <si>
    <t>ZUŠ - obnova fasády, výmena okien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</si>
</sst>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Times New Roman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6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6" fillId="0" borderId="0"/>
  </cellStyleXfs>
  <cellXfs count="907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5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 applyAlignment="1"/>
    <xf numFmtId="0" fontId="25" fillId="9" borderId="51" xfId="1" applyFont="1" applyFill="1" applyBorder="1"/>
    <xf numFmtId="0" fontId="25" fillId="9" borderId="51" xfId="1" applyFont="1" applyFill="1" applyBorder="1" applyAlignment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5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ont="1" applyFill="1" applyBorder="1"/>
    <xf numFmtId="3" fontId="1" fillId="12" borderId="56" xfId="1" applyNumberFormat="1" applyFont="1" applyFill="1" applyBorder="1"/>
    <xf numFmtId="3" fontId="1" fillId="12" borderId="64" xfId="1" applyNumberFormat="1" applyFont="1" applyFill="1" applyBorder="1"/>
    <xf numFmtId="3" fontId="1" fillId="0" borderId="56" xfId="1" applyNumberFormat="1" applyFont="1" applyFill="1" applyBorder="1"/>
    <xf numFmtId="3" fontId="1" fillId="0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Fill="1" applyBorder="1"/>
    <xf numFmtId="3" fontId="41" fillId="0" borderId="64" xfId="1" applyNumberFormat="1" applyFont="1" applyFill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Font="1" applyFill="1" applyBorder="1"/>
    <xf numFmtId="3" fontId="1" fillId="0" borderId="70" xfId="1" applyNumberFormat="1" applyFont="1" applyFill="1" applyBorder="1"/>
    <xf numFmtId="3" fontId="1" fillId="13" borderId="56" xfId="1" applyNumberFormat="1" applyFont="1" applyFill="1" applyBorder="1"/>
    <xf numFmtId="3" fontId="1" fillId="13" borderId="64" xfId="1" applyNumberFormat="1" applyFont="1" applyFill="1" applyBorder="1"/>
    <xf numFmtId="3" fontId="42" fillId="0" borderId="64" xfId="1" applyNumberFormat="1" applyFont="1" applyFill="1" applyBorder="1"/>
    <xf numFmtId="3" fontId="42" fillId="0" borderId="56" xfId="1" applyNumberFormat="1" applyFont="1" applyFill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ont="1" applyFill="1" applyBorder="1"/>
    <xf numFmtId="3" fontId="1" fillId="12" borderId="73" xfId="1" applyNumberFormat="1" applyFon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Font="1" applyFill="1" applyBorder="1"/>
    <xf numFmtId="3" fontId="1" fillId="0" borderId="68" xfId="1" applyNumberFormat="1" applyFont="1" applyFill="1" applyBorder="1"/>
    <xf numFmtId="3" fontId="1" fillId="6" borderId="45" xfId="1" applyNumberFormat="1" applyFont="1" applyFill="1" applyBorder="1"/>
    <xf numFmtId="3" fontId="43" fillId="0" borderId="76" xfId="1" applyNumberFormat="1" applyFont="1" applyFill="1" applyBorder="1"/>
    <xf numFmtId="3" fontId="1" fillId="0" borderId="77" xfId="1" applyNumberFormat="1" applyFont="1" applyFill="1" applyBorder="1"/>
    <xf numFmtId="3" fontId="11" fillId="0" borderId="77" xfId="1" applyNumberFormat="1" applyFont="1" applyFill="1" applyBorder="1" applyAlignment="1">
      <alignment horizontal="right"/>
    </xf>
    <xf numFmtId="3" fontId="1" fillId="0" borderId="0" xfId="1" applyNumberFormat="1" applyFill="1" applyBorder="1"/>
    <xf numFmtId="3" fontId="18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ill="1" applyAlignment="1">
      <alignment horizontal="center"/>
    </xf>
    <xf numFmtId="0" fontId="11" fillId="0" borderId="15" xfId="1" applyFont="1" applyFill="1" applyBorder="1"/>
    <xf numFmtId="0" fontId="11" fillId="0" borderId="53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47" xfId="1" applyNumberFormat="1" applyFont="1" applyFill="1" applyBorder="1"/>
    <xf numFmtId="3" fontId="47" fillId="0" borderId="51" xfId="1" applyNumberFormat="1" applyFont="1" applyFill="1" applyBorder="1"/>
    <xf numFmtId="3" fontId="47" fillId="0" borderId="52" xfId="1" applyNumberFormat="1" applyFont="1" applyFill="1" applyBorder="1"/>
    <xf numFmtId="3" fontId="54" fillId="0" borderId="19" xfId="1" applyNumberFormat="1" applyFont="1" applyFill="1" applyBorder="1"/>
    <xf numFmtId="3" fontId="54" fillId="0" borderId="20" xfId="1" applyNumberFormat="1" applyFont="1" applyFill="1" applyBorder="1"/>
    <xf numFmtId="3" fontId="54" fillId="0" borderId="21" xfId="1" applyNumberFormat="1" applyFont="1" applyFill="1" applyBorder="1"/>
    <xf numFmtId="3" fontId="54" fillId="0" borderId="56" xfId="1" applyNumberFormat="1" applyFont="1" applyFill="1" applyBorder="1"/>
    <xf numFmtId="3" fontId="54" fillId="0" borderId="64" xfId="1" applyNumberFormat="1" applyFont="1" applyFill="1" applyBorder="1"/>
    <xf numFmtId="3" fontId="54" fillId="0" borderId="25" xfId="1" applyNumberFormat="1" applyFont="1" applyFill="1" applyBorder="1"/>
    <xf numFmtId="3" fontId="54" fillId="0" borderId="26" xfId="1" applyNumberFormat="1" applyFont="1" applyFill="1" applyBorder="1"/>
    <xf numFmtId="3" fontId="54" fillId="0" borderId="45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27" xfId="1" applyNumberFormat="1" applyFont="1" applyFill="1" applyBorder="1"/>
    <xf numFmtId="3" fontId="54" fillId="0" borderId="72" xfId="1" applyNumberFormat="1" applyFont="1" applyFill="1" applyBorder="1"/>
    <xf numFmtId="3" fontId="50" fillId="0" borderId="27" xfId="1" applyNumberFormat="1" applyFont="1" applyFill="1" applyBorder="1" applyAlignment="1">
      <alignment horizontal="right"/>
    </xf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99" xfId="2" applyFont="1" applyBorder="1" applyAlignment="1">
      <alignment horizontal="center" wrapText="1"/>
    </xf>
    <xf numFmtId="3" fontId="14" fillId="0" borderId="102" xfId="1" applyNumberFormat="1" applyFont="1" applyBorder="1" applyAlignment="1">
      <alignment horizontal="center"/>
    </xf>
    <xf numFmtId="3" fontId="14" fillId="0" borderId="72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0" fontId="53" fillId="0" borderId="0" xfId="1" applyFont="1" applyFill="1" applyBorder="1" applyAlignment="1"/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99" xfId="1" applyNumberFormat="1" applyFont="1" applyFill="1" applyBorder="1" applyAlignment="1">
      <alignment horizontal="right"/>
    </xf>
    <xf numFmtId="3" fontId="54" fillId="0" borderId="73" xfId="1" applyNumberFormat="1" applyFont="1" applyFill="1" applyBorder="1"/>
    <xf numFmtId="3" fontId="54" fillId="0" borderId="69" xfId="1" applyNumberFormat="1" applyFont="1" applyFill="1" applyBorder="1"/>
    <xf numFmtId="3" fontId="54" fillId="0" borderId="70" xfId="1" applyNumberFormat="1" applyFont="1" applyFill="1" applyBorder="1"/>
    <xf numFmtId="3" fontId="47" fillId="0" borderId="71" xfId="1" applyNumberFormat="1" applyFont="1" applyFill="1" applyBorder="1"/>
    <xf numFmtId="3" fontId="47" fillId="0" borderId="61" xfId="1" applyNumberFormat="1" applyFont="1" applyFill="1" applyBorder="1"/>
    <xf numFmtId="3" fontId="47" fillId="0" borderId="62" xfId="1" applyNumberFormat="1" applyFont="1" applyFill="1" applyBorder="1"/>
    <xf numFmtId="3" fontId="54" fillId="0" borderId="104" xfId="1" applyNumberFormat="1" applyFont="1" applyFill="1" applyBorder="1"/>
    <xf numFmtId="3" fontId="54" fillId="0" borderId="66" xfId="1" applyNumberFormat="1" applyFont="1" applyFill="1" applyBorder="1"/>
    <xf numFmtId="3" fontId="47" fillId="0" borderId="105" xfId="1" applyNumberFormat="1" applyFont="1" applyFill="1" applyBorder="1"/>
    <xf numFmtId="3" fontId="54" fillId="0" borderId="82" xfId="1" applyNumberFormat="1" applyFont="1" applyFill="1" applyBorder="1"/>
    <xf numFmtId="3" fontId="1" fillId="0" borderId="106" xfId="1" applyNumberFormat="1" applyFont="1" applyFill="1" applyBorder="1"/>
    <xf numFmtId="3" fontId="1" fillId="0" borderId="107" xfId="1" applyNumberFormat="1" applyFont="1" applyFill="1" applyBorder="1"/>
    <xf numFmtId="3" fontId="1" fillId="0" borderId="108" xfId="1" applyNumberFormat="1" applyFont="1" applyFill="1" applyBorder="1"/>
    <xf numFmtId="0" fontId="6" fillId="0" borderId="36" xfId="1" applyFont="1" applyFill="1" applyBorder="1"/>
    <xf numFmtId="0" fontId="6" fillId="0" borderId="37" xfId="1" applyFont="1" applyFill="1" applyBorder="1"/>
    <xf numFmtId="0" fontId="51" fillId="0" borderId="83" xfId="1" applyFont="1" applyFill="1" applyBorder="1" applyAlignment="1">
      <alignment horizontal="left"/>
    </xf>
    <xf numFmtId="0" fontId="23" fillId="0" borderId="111" xfId="1" applyFont="1" applyFill="1" applyBorder="1" applyAlignment="1">
      <alignment horizontal="left"/>
    </xf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 applyAlignment="1"/>
    <xf numFmtId="0" fontId="24" fillId="0" borderId="85" xfId="1" applyFont="1" applyFill="1" applyBorder="1"/>
    <xf numFmtId="0" fontId="23" fillId="0" borderId="112" xfId="1" applyFont="1" applyFill="1" applyBorder="1" applyAlignment="1">
      <alignment horizontal="left"/>
    </xf>
    <xf numFmtId="0" fontId="24" fillId="0" borderId="113" xfId="1" applyFont="1" applyFill="1" applyBorder="1"/>
    <xf numFmtId="0" fontId="51" fillId="0" borderId="114" xfId="1" applyFont="1" applyFill="1" applyBorder="1"/>
    <xf numFmtId="0" fontId="23" fillId="0" borderId="115" xfId="1" applyFont="1" applyFill="1" applyBorder="1"/>
    <xf numFmtId="0" fontId="26" fillId="0" borderId="85" xfId="1" applyFont="1" applyFill="1" applyBorder="1"/>
    <xf numFmtId="0" fontId="23" fillId="0" borderId="112" xfId="1" applyFont="1" applyFill="1" applyBorder="1"/>
    <xf numFmtId="0" fontId="26" fillId="0" borderId="113" xfId="1" applyFont="1" applyFill="1" applyBorder="1"/>
    <xf numFmtId="0" fontId="51" fillId="0" borderId="116" xfId="1" applyFont="1" applyFill="1" applyBorder="1"/>
    <xf numFmtId="0" fontId="25" fillId="0" borderId="117" xfId="1" applyFont="1" applyFill="1" applyBorder="1" applyAlignment="1"/>
    <xf numFmtId="0" fontId="23" fillId="0" borderId="118" xfId="1" applyFont="1" applyFill="1" applyBorder="1" applyAlignment="1">
      <alignment horizontal="left"/>
    </xf>
    <xf numFmtId="0" fontId="25" fillId="0" borderId="115" xfId="1" applyFont="1" applyFill="1" applyBorder="1"/>
    <xf numFmtId="0" fontId="23" fillId="0" borderId="84" xfId="1" applyFont="1" applyFill="1" applyBorder="1"/>
    <xf numFmtId="0" fontId="27" fillId="0" borderId="85" xfId="1" applyFont="1" applyFill="1" applyBorder="1"/>
    <xf numFmtId="0" fontId="28" fillId="0" borderId="113" xfId="1" applyFont="1" applyFill="1" applyBorder="1"/>
    <xf numFmtId="0" fontId="23" fillId="0" borderId="118" xfId="1" applyFont="1" applyFill="1" applyBorder="1"/>
    <xf numFmtId="0" fontId="24" fillId="0" borderId="94" xfId="1" applyFont="1" applyFill="1" applyBorder="1"/>
    <xf numFmtId="0" fontId="29" fillId="0" borderId="84" xfId="1" applyFont="1" applyFill="1" applyBorder="1"/>
    <xf numFmtId="0" fontId="29" fillId="0" borderId="119" xfId="1" applyFont="1" applyFill="1" applyBorder="1"/>
    <xf numFmtId="0" fontId="25" fillId="0" borderId="115" xfId="1" applyFont="1" applyFill="1" applyBorder="1" applyAlignment="1"/>
    <xf numFmtId="0" fontId="23" fillId="0" borderId="86" xfId="1" applyFont="1" applyFill="1" applyBorder="1" applyAlignment="1">
      <alignment horizontal="left"/>
    </xf>
    <xf numFmtId="0" fontId="24" fillId="0" borderId="87" xfId="1" applyFont="1" applyFill="1" applyBorder="1"/>
    <xf numFmtId="0" fontId="31" fillId="0" borderId="84" xfId="1" applyFont="1" applyFill="1" applyBorder="1"/>
    <xf numFmtId="0" fontId="31" fillId="0" borderId="86" xfId="1" applyFont="1" applyFill="1" applyBorder="1"/>
    <xf numFmtId="0" fontId="26" fillId="0" borderId="87" xfId="1" applyFont="1" applyFill="1" applyBorder="1"/>
    <xf numFmtId="0" fontId="31" fillId="0" borderId="112" xfId="1" applyFont="1" applyFill="1" applyBorder="1"/>
    <xf numFmtId="0" fontId="51" fillId="0" borderId="120" xfId="1" applyFont="1" applyFill="1" applyBorder="1"/>
    <xf numFmtId="0" fontId="22" fillId="0" borderId="115" xfId="1" applyFont="1" applyFill="1" applyBorder="1"/>
    <xf numFmtId="0" fontId="23" fillId="0" borderId="86" xfId="1" applyFont="1" applyFill="1" applyBorder="1"/>
    <xf numFmtId="0" fontId="23" fillId="0" borderId="72" xfId="1" applyFont="1" applyFill="1" applyBorder="1" applyAlignment="1">
      <alignment horizontal="left"/>
    </xf>
    <xf numFmtId="0" fontId="24" fillId="0" borderId="64" xfId="1" applyFont="1" applyFill="1" applyBorder="1"/>
    <xf numFmtId="0" fontId="23" fillId="0" borderId="72" xfId="1" applyFont="1" applyFill="1" applyBorder="1"/>
    <xf numFmtId="0" fontId="26" fillId="0" borderId="64" xfId="1" applyFont="1" applyFill="1" applyBorder="1"/>
    <xf numFmtId="0" fontId="51" fillId="0" borderId="122" xfId="1" applyFont="1" applyFill="1" applyBorder="1"/>
    <xf numFmtId="0" fontId="32" fillId="0" borderId="123" xfId="1" applyFont="1" applyFill="1" applyBorder="1"/>
    <xf numFmtId="0" fontId="23" fillId="0" borderId="73" xfId="1" applyFont="1" applyFill="1" applyBorder="1"/>
    <xf numFmtId="3" fontId="47" fillId="0" borderId="124" xfId="1" applyNumberFormat="1" applyFont="1" applyFill="1" applyBorder="1"/>
    <xf numFmtId="3" fontId="47" fillId="0" borderId="125" xfId="1" applyNumberFormat="1" applyFont="1" applyFill="1" applyBorder="1"/>
    <xf numFmtId="3" fontId="47" fillId="0" borderId="126" xfId="1" applyNumberFormat="1" applyFont="1" applyFill="1" applyBorder="1"/>
    <xf numFmtId="3" fontId="47" fillId="0" borderId="127" xfId="1" applyNumberFormat="1" applyFont="1" applyFill="1" applyBorder="1"/>
    <xf numFmtId="3" fontId="47" fillId="0" borderId="57" xfId="1" applyNumberFormat="1" applyFont="1" applyFill="1" applyBorder="1"/>
    <xf numFmtId="3" fontId="47" fillId="0" borderId="128" xfId="1" applyNumberFormat="1" applyFont="1" applyFill="1" applyBorder="1"/>
    <xf numFmtId="3" fontId="50" fillId="0" borderId="69" xfId="1" applyNumberFormat="1" applyFont="1" applyFill="1" applyBorder="1" applyAlignment="1">
      <alignment horizontal="right"/>
    </xf>
    <xf numFmtId="3" fontId="59" fillId="0" borderId="7" xfId="0" applyNumberFormat="1" applyFont="1" applyFill="1" applyBorder="1"/>
    <xf numFmtId="3" fontId="59" fillId="0" borderId="5" xfId="0" applyNumberFormat="1" applyFont="1" applyFill="1" applyBorder="1"/>
    <xf numFmtId="3" fontId="47" fillId="0" borderId="11" xfId="0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right"/>
    </xf>
    <xf numFmtId="3" fontId="59" fillId="0" borderId="88" xfId="0" applyNumberFormat="1" applyFont="1" applyFill="1" applyBorder="1"/>
    <xf numFmtId="0" fontId="61" fillId="0" borderId="0" xfId="0" applyFont="1" applyFill="1"/>
    <xf numFmtId="0" fontId="59" fillId="0" borderId="88" xfId="0" applyFont="1" applyFill="1" applyBorder="1" applyAlignment="1">
      <alignment horizontal="left"/>
    </xf>
    <xf numFmtId="3" fontId="52" fillId="0" borderId="89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0" fontId="48" fillId="0" borderId="130" xfId="1" applyFont="1" applyBorder="1"/>
    <xf numFmtId="3" fontId="55" fillId="0" borderId="131" xfId="1" applyNumberFormat="1" applyFont="1" applyFill="1" applyBorder="1"/>
    <xf numFmtId="0" fontId="48" fillId="0" borderId="132" xfId="1" applyFont="1" applyBorder="1"/>
    <xf numFmtId="0" fontId="48" fillId="0" borderId="133" xfId="1" applyFont="1" applyBorder="1"/>
    <xf numFmtId="3" fontId="55" fillId="0" borderId="98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4" xfId="1" applyFont="1" applyBorder="1"/>
    <xf numFmtId="3" fontId="55" fillId="0" borderId="101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4" xfId="1" applyFont="1" applyBorder="1"/>
    <xf numFmtId="3" fontId="20" fillId="0" borderId="101" xfId="1" applyNumberFormat="1" applyFont="1" applyFill="1" applyBorder="1" applyAlignment="1">
      <alignment horizontal="center" wrapText="1"/>
    </xf>
    <xf numFmtId="3" fontId="52" fillId="0" borderId="90" xfId="0" applyNumberFormat="1" applyFont="1" applyFill="1" applyBorder="1" applyAlignment="1"/>
    <xf numFmtId="0" fontId="59" fillId="0" borderId="89" xfId="0" applyFont="1" applyFill="1" applyBorder="1" applyAlignment="1">
      <alignment horizontal="left"/>
    </xf>
    <xf numFmtId="3" fontId="34" fillId="0" borderId="89" xfId="0" applyNumberFormat="1" applyFont="1" applyFill="1" applyBorder="1"/>
    <xf numFmtId="3" fontId="34" fillId="15" borderId="55" xfId="0" applyNumberFormat="1" applyFont="1" applyFill="1" applyBorder="1"/>
    <xf numFmtId="3" fontId="59" fillId="0" borderId="6" xfId="0" applyNumberFormat="1" applyFont="1" applyFill="1" applyBorder="1"/>
    <xf numFmtId="3" fontId="59" fillId="0" borderId="9" xfId="0" applyNumberFormat="1" applyFont="1" applyFill="1" applyBorder="1"/>
    <xf numFmtId="3" fontId="34" fillId="0" borderId="88" xfId="0" applyNumberFormat="1" applyFont="1" applyFill="1" applyBorder="1"/>
    <xf numFmtId="3" fontId="34" fillId="0" borderId="129" xfId="0" applyNumberFormat="1" applyFont="1" applyFill="1" applyBorder="1"/>
    <xf numFmtId="3" fontId="14" fillId="0" borderId="135" xfId="0" applyNumberFormat="1" applyFont="1" applyFill="1" applyBorder="1"/>
    <xf numFmtId="0" fontId="64" fillId="0" borderId="0" xfId="0" applyFont="1" applyFill="1"/>
    <xf numFmtId="0" fontId="0" fillId="0" borderId="0" xfId="0" applyFont="1" applyFill="1"/>
    <xf numFmtId="3" fontId="14" fillId="0" borderId="6" xfId="0" applyNumberFormat="1" applyFont="1" applyFill="1" applyBorder="1"/>
    <xf numFmtId="3" fontId="34" fillId="0" borderId="9" xfId="0" applyNumberFormat="1" applyFont="1" applyFill="1" applyBorder="1"/>
    <xf numFmtId="3" fontId="34" fillId="0" borderId="6" xfId="0" applyNumberFormat="1" applyFont="1" applyFill="1" applyBorder="1"/>
    <xf numFmtId="3" fontId="60" fillId="0" borderId="6" xfId="0" applyNumberFormat="1" applyFont="1" applyFill="1" applyBorder="1"/>
    <xf numFmtId="3" fontId="14" fillId="0" borderId="136" xfId="0" applyNumberFormat="1" applyFont="1" applyFill="1" applyBorder="1"/>
    <xf numFmtId="3" fontId="14" fillId="0" borderId="88" xfId="0" applyNumberFormat="1" applyFont="1" applyFill="1" applyBorder="1"/>
    <xf numFmtId="3" fontId="59" fillId="0" borderId="129" xfId="0" applyNumberFormat="1" applyFont="1" applyFill="1" applyBorder="1"/>
    <xf numFmtId="3" fontId="47" fillId="15" borderId="137" xfId="0" applyNumberFormat="1" applyFont="1" applyFill="1" applyBorder="1" applyAlignment="1">
      <alignment horizontal="right"/>
    </xf>
    <xf numFmtId="3" fontId="63" fillId="0" borderId="88" xfId="0" applyNumberFormat="1" applyFont="1" applyFill="1" applyBorder="1"/>
    <xf numFmtId="3" fontId="59" fillId="0" borderId="89" xfId="0" applyNumberFormat="1" applyFont="1" applyFill="1" applyBorder="1"/>
    <xf numFmtId="3" fontId="63" fillId="0" borderId="90" xfId="0" applyNumberFormat="1" applyFont="1" applyFill="1" applyBorder="1"/>
    <xf numFmtId="3" fontId="65" fillId="0" borderId="90" xfId="0" applyNumberFormat="1" applyFont="1" applyFill="1" applyBorder="1"/>
    <xf numFmtId="3" fontId="14" fillId="0" borderId="92" xfId="0" applyNumberFormat="1" applyFont="1" applyFill="1" applyBorder="1" applyAlignment="1">
      <alignment horizontal="right"/>
    </xf>
    <xf numFmtId="3" fontId="20" fillId="0" borderId="90" xfId="0" applyNumberFormat="1" applyFont="1" applyFill="1" applyBorder="1"/>
    <xf numFmtId="0" fontId="59" fillId="0" borderId="0" xfId="0" applyFont="1" applyFill="1" applyBorder="1"/>
    <xf numFmtId="3" fontId="47" fillId="0" borderId="138" xfId="1" applyNumberFormat="1" applyFont="1" applyFill="1" applyBorder="1"/>
    <xf numFmtId="3" fontId="54" fillId="0" borderId="139" xfId="1" applyNumberFormat="1" applyFont="1" applyFill="1" applyBorder="1"/>
    <xf numFmtId="3" fontId="47" fillId="0" borderId="79" xfId="1" applyNumberFormat="1" applyFont="1" applyFill="1" applyBorder="1"/>
    <xf numFmtId="3" fontId="47" fillId="0" borderId="80" xfId="1" applyNumberFormat="1" applyFont="1" applyFill="1" applyBorder="1"/>
    <xf numFmtId="3" fontId="47" fillId="0" borderId="81" xfId="1" applyNumberFormat="1" applyFont="1" applyFill="1" applyBorder="1"/>
    <xf numFmtId="3" fontId="14" fillId="0" borderId="90" xfId="1" applyNumberFormat="1" applyFont="1" applyFill="1" applyBorder="1" applyAlignment="1">
      <alignment horizontal="center" wrapText="1"/>
    </xf>
    <xf numFmtId="3" fontId="37" fillId="0" borderId="129" xfId="1" applyNumberFormat="1" applyFont="1" applyFill="1" applyBorder="1"/>
    <xf numFmtId="3" fontId="37" fillId="0" borderId="141" xfId="1" applyNumberFormat="1" applyFont="1" applyFill="1" applyBorder="1"/>
    <xf numFmtId="3" fontId="37" fillId="0" borderId="142" xfId="1" applyNumberFormat="1" applyFont="1" applyFill="1" applyBorder="1"/>
    <xf numFmtId="0" fontId="37" fillId="0" borderId="0" xfId="1" applyFont="1"/>
    <xf numFmtId="3" fontId="37" fillId="0" borderId="143" xfId="1" applyNumberFormat="1" applyFont="1" applyBorder="1"/>
    <xf numFmtId="3" fontId="37" fillId="0" borderId="141" xfId="1" applyNumberFormat="1" applyFont="1" applyBorder="1"/>
    <xf numFmtId="3" fontId="37" fillId="0" borderId="142" xfId="1" applyNumberFormat="1" applyFont="1" applyBorder="1"/>
    <xf numFmtId="0" fontId="34" fillId="0" borderId="0" xfId="1" applyFont="1"/>
    <xf numFmtId="3" fontId="59" fillId="0" borderId="147" xfId="0" applyNumberFormat="1" applyFont="1" applyFill="1" applyBorder="1"/>
    <xf numFmtId="3" fontId="34" fillId="0" borderId="148" xfId="0" applyNumberFormat="1" applyFont="1" applyFill="1" applyBorder="1"/>
    <xf numFmtId="3" fontId="59" fillId="0" borderId="0" xfId="0" applyNumberFormat="1" applyFont="1" applyFill="1" applyBorder="1"/>
    <xf numFmtId="4" fontId="48" fillId="0" borderId="0" xfId="1" applyNumberFormat="1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0" fillId="0" borderId="72" xfId="0" applyBorder="1"/>
    <xf numFmtId="0" fontId="0" fillId="0" borderId="102" xfId="0" applyBorder="1"/>
    <xf numFmtId="0" fontId="69" fillId="0" borderId="90" xfId="0" applyFont="1" applyBorder="1" applyAlignment="1">
      <alignment horizontal="center" vertical="center" wrapText="1"/>
    </xf>
    <xf numFmtId="3" fontId="0" fillId="0" borderId="129" xfId="0" applyNumberFormat="1" applyBorder="1"/>
    <xf numFmtId="3" fontId="0" fillId="0" borderId="141" xfId="0" applyNumberFormat="1" applyBorder="1"/>
    <xf numFmtId="0" fontId="0" fillId="0" borderId="141" xfId="0" applyBorder="1"/>
    <xf numFmtId="0" fontId="69" fillId="0" borderId="0" xfId="0" applyFont="1"/>
    <xf numFmtId="0" fontId="0" fillId="0" borderId="104" xfId="0" applyBorder="1"/>
    <xf numFmtId="0" fontId="63" fillId="0" borderId="99" xfId="0" applyFont="1" applyBorder="1"/>
    <xf numFmtId="0" fontId="63" fillId="0" borderId="150" xfId="0" applyFont="1" applyBorder="1"/>
    <xf numFmtId="3" fontId="69" fillId="0" borderId="90" xfId="0" applyNumberFormat="1" applyFont="1" applyBorder="1"/>
    <xf numFmtId="0" fontId="46" fillId="0" borderId="0" xfId="0" applyFont="1" applyFill="1"/>
    <xf numFmtId="0" fontId="31" fillId="11" borderId="66" xfId="3" applyFont="1" applyFill="1" applyBorder="1" applyAlignment="1">
      <alignment horizontal="center" vertical="center"/>
    </xf>
    <xf numFmtId="0" fontId="31" fillId="13" borderId="56" xfId="3" applyFont="1" applyFill="1" applyBorder="1" applyAlignment="1">
      <alignment vertical="center"/>
    </xf>
    <xf numFmtId="0" fontId="31" fillId="11" borderId="77" xfId="3" applyFont="1" applyFill="1" applyBorder="1" applyAlignment="1">
      <alignment horizontal="center" vertical="center"/>
    </xf>
    <xf numFmtId="0" fontId="31" fillId="11" borderId="75" xfId="3" applyFont="1" applyFill="1" applyBorder="1" applyAlignment="1">
      <alignment horizontal="center" vertical="center"/>
    </xf>
    <xf numFmtId="3" fontId="72" fillId="24" borderId="61" xfId="5" applyNumberFormat="1" applyFont="1" applyFill="1" applyBorder="1" applyAlignment="1">
      <alignment horizontal="right" vertical="center"/>
    </xf>
    <xf numFmtId="49" fontId="31" fillId="13" borderId="155" xfId="3" applyNumberFormat="1" applyFont="1" applyFill="1" applyBorder="1" applyAlignment="1">
      <alignment horizontal="center" wrapText="1"/>
    </xf>
    <xf numFmtId="0" fontId="31" fillId="17" borderId="158" xfId="3" applyFont="1" applyFill="1" applyBorder="1" applyAlignment="1">
      <alignment horizontal="center" vertical="center"/>
    </xf>
    <xf numFmtId="0" fontId="29" fillId="24" borderId="62" xfId="3" applyFont="1" applyFill="1" applyBorder="1" applyAlignment="1">
      <alignment horizontal="left" vertical="center"/>
    </xf>
    <xf numFmtId="0" fontId="31" fillId="12" borderId="158" xfId="5" applyFont="1" applyFill="1" applyBorder="1" applyAlignment="1"/>
    <xf numFmtId="3" fontId="31" fillId="24" borderId="71" xfId="3" applyNumberFormat="1" applyFont="1" applyFill="1" applyBorder="1" applyAlignment="1">
      <alignment horizontal="right" vertical="center"/>
    </xf>
    <xf numFmtId="3" fontId="31" fillId="24" borderId="143" xfId="3" applyNumberFormat="1" applyFont="1" applyFill="1" applyBorder="1" applyAlignment="1">
      <alignment horizontal="right" vertical="center" wrapText="1"/>
    </xf>
    <xf numFmtId="2" fontId="29" fillId="24" borderId="71" xfId="3" applyNumberFormat="1" applyFont="1" applyFill="1" applyBorder="1" applyAlignment="1">
      <alignment horizontal="center" wrapText="1"/>
    </xf>
    <xf numFmtId="3" fontId="29" fillId="12" borderId="150" xfId="3" applyNumberFormat="1" applyFont="1" applyFill="1" applyBorder="1" applyAlignment="1"/>
    <xf numFmtId="49" fontId="29" fillId="12" borderId="150" xfId="3" applyNumberFormat="1" applyFont="1" applyFill="1" applyBorder="1"/>
    <xf numFmtId="0" fontId="31" fillId="12" borderId="150" xfId="5" applyFont="1" applyFill="1" applyBorder="1" applyAlignment="1"/>
    <xf numFmtId="0" fontId="31" fillId="13" borderId="166" xfId="5" applyFont="1" applyFill="1" applyBorder="1" applyAlignment="1"/>
    <xf numFmtId="0" fontId="31" fillId="0" borderId="140" xfId="3" applyFont="1" applyFill="1" applyBorder="1"/>
    <xf numFmtId="0" fontId="31" fillId="0" borderId="64" xfId="3" applyFont="1" applyFill="1" applyBorder="1"/>
    <xf numFmtId="0" fontId="31" fillId="0" borderId="67" xfId="3" applyFont="1" applyFill="1" applyBorder="1"/>
    <xf numFmtId="0" fontId="74" fillId="0" borderId="140" xfId="5" applyFont="1" applyFill="1" applyBorder="1" applyAlignment="1"/>
    <xf numFmtId="0" fontId="74" fillId="0" borderId="64" xfId="5" applyFont="1" applyFill="1" applyBorder="1" applyAlignment="1"/>
    <xf numFmtId="0" fontId="74" fillId="0" borderId="67" xfId="5" applyFont="1" applyFill="1" applyBorder="1" applyAlignment="1"/>
    <xf numFmtId="49" fontId="31" fillId="18" borderId="102" xfId="5" applyNumberFormat="1" applyFont="1" applyFill="1" applyBorder="1" applyAlignment="1">
      <alignment horizontal="center" vertical="center" wrapText="1"/>
    </xf>
    <xf numFmtId="49" fontId="31" fillId="18" borderId="73" xfId="5" applyNumberFormat="1" applyFont="1" applyFill="1" applyBorder="1" applyAlignment="1">
      <alignment horizontal="center" vertical="center" wrapText="1"/>
    </xf>
    <xf numFmtId="49" fontId="31" fillId="12" borderId="69" xfId="5" applyNumberFormat="1" applyFont="1" applyFill="1" applyBorder="1" applyAlignment="1">
      <alignment vertical="center" wrapText="1"/>
    </xf>
    <xf numFmtId="49" fontId="31" fillId="16" borderId="69" xfId="5" applyNumberFormat="1" applyFont="1" applyFill="1" applyBorder="1" applyAlignment="1">
      <alignment horizontal="center" vertical="center" wrapText="1"/>
    </xf>
    <xf numFmtId="49" fontId="31" fillId="18" borderId="70" xfId="5" applyNumberFormat="1" applyFont="1" applyFill="1" applyBorder="1" applyAlignment="1">
      <alignment horizontal="center" vertical="center" wrapText="1"/>
    </xf>
    <xf numFmtId="0" fontId="54" fillId="0" borderId="0" xfId="0" applyFont="1"/>
    <xf numFmtId="0" fontId="76" fillId="0" borderId="0" xfId="0" applyFont="1"/>
    <xf numFmtId="3" fontId="72" fillId="24" borderId="62" xfId="5" applyNumberFormat="1" applyFont="1" applyFill="1" applyBorder="1" applyAlignment="1">
      <alignment horizontal="right" vertical="center" wrapText="1"/>
    </xf>
    <xf numFmtId="3" fontId="31" fillId="24" borderId="71" xfId="5" applyNumberFormat="1" applyFont="1" applyFill="1" applyBorder="1" applyAlignment="1">
      <alignment horizontal="right" vertical="center" wrapText="1"/>
    </xf>
    <xf numFmtId="3" fontId="7" fillId="24" borderId="62" xfId="5" applyNumberFormat="1" applyFont="1" applyFill="1" applyBorder="1" applyAlignment="1">
      <alignment horizontal="right" vertical="center" wrapText="1"/>
    </xf>
    <xf numFmtId="3" fontId="31" fillId="24" borderId="167" xfId="5" applyNumberFormat="1" applyFont="1" applyFill="1" applyBorder="1" applyAlignment="1">
      <alignment horizontal="right" vertical="center" wrapText="1"/>
    </xf>
    <xf numFmtId="3" fontId="7" fillId="24" borderId="143" xfId="5" applyNumberFormat="1" applyFont="1" applyFill="1" applyBorder="1" applyAlignment="1">
      <alignment horizontal="right" vertical="center"/>
    </xf>
    <xf numFmtId="3" fontId="69" fillId="0" borderId="91" xfId="0" applyNumberFormat="1" applyFont="1" applyBorder="1"/>
    <xf numFmtId="4" fontId="48" fillId="0" borderId="0" xfId="1" applyNumberFormat="1" applyFont="1" applyBorder="1" applyAlignment="1">
      <alignment horizontal="center"/>
    </xf>
    <xf numFmtId="3" fontId="14" fillId="0" borderId="146" xfId="1" applyNumberFormat="1" applyFont="1" applyBorder="1" applyAlignment="1">
      <alignment horizontal="center"/>
    </xf>
    <xf numFmtId="3" fontId="14" fillId="15" borderId="169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3" fontId="20" fillId="0" borderId="170" xfId="0" applyNumberFormat="1" applyFont="1" applyFill="1" applyBorder="1" applyAlignment="1">
      <alignment horizontal="right"/>
    </xf>
    <xf numFmtId="3" fontId="20" fillId="0" borderId="91" xfId="0" applyNumberFormat="1" applyFont="1" applyFill="1" applyBorder="1" applyAlignment="1">
      <alignment horizontal="right"/>
    </xf>
    <xf numFmtId="3" fontId="20" fillId="0" borderId="145" xfId="0" applyNumberFormat="1" applyFont="1" applyFill="1" applyBorder="1" applyAlignment="1">
      <alignment horizontal="right"/>
    </xf>
    <xf numFmtId="3" fontId="59" fillId="0" borderId="162" xfId="0" applyNumberFormat="1" applyFont="1" applyFill="1" applyBorder="1"/>
    <xf numFmtId="3" fontId="62" fillId="15" borderId="39" xfId="0" applyNumberFormat="1" applyFont="1" applyFill="1" applyBorder="1" applyAlignment="1">
      <alignment horizontal="right"/>
    </xf>
    <xf numFmtId="3" fontId="14" fillId="0" borderId="91" xfId="0" applyNumberFormat="1" applyFont="1" applyFill="1" applyBorder="1" applyAlignment="1">
      <alignment horizontal="right"/>
    </xf>
    <xf numFmtId="3" fontId="34" fillId="0" borderId="95" xfId="0" applyNumberFormat="1" applyFont="1" applyFill="1" applyBorder="1"/>
    <xf numFmtId="3" fontId="20" fillId="0" borderId="90" xfId="0" applyNumberFormat="1" applyFont="1" applyFill="1" applyBorder="1" applyAlignment="1">
      <alignment horizontal="right"/>
    </xf>
    <xf numFmtId="3" fontId="62" fillId="15" borderId="90" xfId="0" applyNumberFormat="1" applyFont="1" applyFill="1" applyBorder="1" applyAlignment="1">
      <alignment horizontal="right"/>
    </xf>
    <xf numFmtId="3" fontId="20" fillId="0" borderId="90" xfId="0" applyNumberFormat="1" applyFont="1" applyFill="1" applyBorder="1" applyAlignment="1">
      <alignment horizontal="center" wrapText="1"/>
    </xf>
    <xf numFmtId="3" fontId="20" fillId="0" borderId="170" xfId="0" applyNumberFormat="1" applyFont="1" applyFill="1" applyBorder="1" applyAlignment="1">
      <alignment horizontal="center" wrapText="1"/>
    </xf>
    <xf numFmtId="3" fontId="20" fillId="0" borderId="171" xfId="0" applyNumberFormat="1" applyFont="1" applyFill="1" applyBorder="1" applyAlignment="1">
      <alignment horizontal="center" wrapText="1"/>
    </xf>
    <xf numFmtId="3" fontId="54" fillId="0" borderId="172" xfId="1" applyNumberFormat="1" applyFont="1" applyFill="1" applyBorder="1"/>
    <xf numFmtId="3" fontId="50" fillId="0" borderId="139" xfId="1" applyNumberFormat="1" applyFont="1" applyFill="1" applyBorder="1" applyAlignment="1">
      <alignment horizontal="right"/>
    </xf>
    <xf numFmtId="3" fontId="47" fillId="0" borderId="60" xfId="1" applyNumberFormat="1" applyFont="1" applyFill="1" applyBorder="1"/>
    <xf numFmtId="3" fontId="54" fillId="0" borderId="63" xfId="1" applyNumberFormat="1" applyFont="1" applyFill="1" applyBorder="1"/>
    <xf numFmtId="3" fontId="54" fillId="0" borderId="68" xfId="1" applyNumberFormat="1" applyFont="1" applyFill="1" applyBorder="1"/>
    <xf numFmtId="3" fontId="47" fillId="0" borderId="173" xfId="1" applyNumberFormat="1" applyFont="1" applyFill="1" applyBorder="1"/>
    <xf numFmtId="3" fontId="47" fillId="0" borderId="103" xfId="1" applyNumberFormat="1" applyFont="1" applyFill="1" applyBorder="1"/>
    <xf numFmtId="3" fontId="47" fillId="0" borderId="102" xfId="1" applyNumberFormat="1" applyFont="1" applyFill="1" applyBorder="1"/>
    <xf numFmtId="3" fontId="47" fillId="0" borderId="140" xfId="1" applyNumberFormat="1" applyFont="1" applyFill="1" applyBorder="1"/>
    <xf numFmtId="3" fontId="1" fillId="0" borderId="125" xfId="1" applyNumberFormat="1" applyFont="1" applyFill="1" applyBorder="1"/>
    <xf numFmtId="3" fontId="1" fillId="0" borderId="99" xfId="1" applyNumberFormat="1" applyFont="1" applyFill="1" applyBorder="1"/>
    <xf numFmtId="3" fontId="1" fillId="0" borderId="149" xfId="1" applyNumberFormat="1" applyFont="1" applyFill="1" applyBorder="1"/>
    <xf numFmtId="3" fontId="1" fillId="0" borderId="100" xfId="1" applyNumberFormat="1" applyFont="1" applyFill="1" applyBorder="1"/>
    <xf numFmtId="3" fontId="11" fillId="0" borderId="106" xfId="1" applyNumberFormat="1" applyFont="1" applyFill="1" applyBorder="1"/>
    <xf numFmtId="3" fontId="11" fillId="0" borderId="107" xfId="1" applyNumberFormat="1" applyFont="1" applyFill="1" applyBorder="1" applyAlignment="1">
      <alignment horizontal="right"/>
    </xf>
    <xf numFmtId="3" fontId="2" fillId="0" borderId="107" xfId="1" applyNumberFormat="1" applyFont="1" applyFill="1" applyBorder="1" applyAlignment="1">
      <alignment horizontal="right"/>
    </xf>
    <xf numFmtId="3" fontId="2" fillId="0" borderId="108" xfId="1" applyNumberFormat="1" applyFont="1" applyFill="1" applyBorder="1" applyAlignment="1">
      <alignment horizontal="right"/>
    </xf>
    <xf numFmtId="3" fontId="2" fillId="0" borderId="106" xfId="1" applyNumberFormat="1" applyFont="1" applyFill="1" applyBorder="1" applyAlignment="1">
      <alignment horizontal="right"/>
    </xf>
    <xf numFmtId="3" fontId="2" fillId="0" borderId="174" xfId="1" applyNumberFormat="1" applyFont="1" applyFill="1" applyBorder="1" applyAlignment="1">
      <alignment horizontal="right"/>
    </xf>
    <xf numFmtId="3" fontId="2" fillId="0" borderId="91" xfId="1" applyNumberFormat="1" applyFont="1" applyFill="1" applyBorder="1" applyAlignment="1">
      <alignment horizontal="right"/>
    </xf>
    <xf numFmtId="3" fontId="54" fillId="0" borderId="67" xfId="1" applyNumberFormat="1" applyFont="1" applyFill="1" applyBorder="1"/>
    <xf numFmtId="0" fontId="26" fillId="0" borderId="85" xfId="1" applyFont="1" applyFill="1" applyBorder="1" applyAlignment="1"/>
    <xf numFmtId="0" fontId="26" fillId="0" borderId="95" xfId="1" applyFont="1" applyFill="1" applyBorder="1"/>
    <xf numFmtId="0" fontId="28" fillId="0" borderId="85" xfId="1" applyFont="1" applyFill="1" applyBorder="1"/>
    <xf numFmtId="0" fontId="24" fillId="0" borderId="93" xfId="1" applyFont="1" applyFill="1" applyBorder="1"/>
    <xf numFmtId="0" fontId="24" fillId="0" borderId="121" xfId="1" applyFont="1" applyFill="1" applyBorder="1"/>
    <xf numFmtId="3" fontId="50" fillId="0" borderId="66" xfId="1" applyNumberFormat="1" applyFont="1" applyFill="1" applyBorder="1" applyAlignment="1">
      <alignment horizontal="right"/>
    </xf>
    <xf numFmtId="3" fontId="50" fillId="0" borderId="67" xfId="1" applyNumberFormat="1" applyFont="1" applyFill="1" applyBorder="1" applyAlignment="1">
      <alignment horizontal="right"/>
    </xf>
    <xf numFmtId="3" fontId="47" fillId="0" borderId="159" xfId="1" applyNumberFormat="1" applyFont="1" applyFill="1" applyBorder="1"/>
    <xf numFmtId="3" fontId="47" fillId="0" borderId="77" xfId="1" applyNumberFormat="1" applyFont="1" applyFill="1" applyBorder="1"/>
    <xf numFmtId="3" fontId="47" fillId="0" borderId="161" xfId="1" applyNumberFormat="1" applyFont="1" applyFill="1" applyBorder="1"/>
    <xf numFmtId="3" fontId="34" fillId="0" borderId="0" xfId="0" applyNumberFormat="1" applyFont="1" applyFill="1" applyBorder="1"/>
    <xf numFmtId="3" fontId="34" fillId="0" borderId="144" xfId="0" applyNumberFormat="1" applyFont="1" applyFill="1" applyBorder="1"/>
    <xf numFmtId="3" fontId="14" fillId="0" borderId="148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59" fillId="0" borderId="162" xfId="0" applyNumberFormat="1" applyFont="1" applyFill="1" applyBorder="1" applyAlignment="1">
      <alignment horizontal="right"/>
    </xf>
    <xf numFmtId="3" fontId="20" fillId="0" borderId="145" xfId="0" applyNumberFormat="1" applyFont="1" applyFill="1" applyBorder="1" applyAlignment="1">
      <alignment horizontal="center" wrapText="1"/>
    </xf>
    <xf numFmtId="3" fontId="14" fillId="15" borderId="46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59" fillId="0" borderId="164" xfId="0" applyNumberFormat="1" applyFont="1" applyFill="1" applyBorder="1"/>
    <xf numFmtId="3" fontId="47" fillId="15" borderId="175" xfId="0" applyNumberFormat="1" applyFont="1" applyFill="1" applyBorder="1" applyAlignment="1">
      <alignment horizontal="right"/>
    </xf>
    <xf numFmtId="3" fontId="34" fillId="0" borderId="164" xfId="0" applyNumberFormat="1" applyFont="1" applyFill="1" applyBorder="1"/>
    <xf numFmtId="3" fontId="63" fillId="0" borderId="0" xfId="0" applyNumberFormat="1" applyFont="1" applyFill="1" applyBorder="1"/>
    <xf numFmtId="3" fontId="65" fillId="0" borderId="145" xfId="0" applyNumberFormat="1" applyFont="1" applyFill="1" applyBorder="1"/>
    <xf numFmtId="3" fontId="63" fillId="0" borderId="145" xfId="0" applyNumberFormat="1" applyFont="1" applyFill="1" applyBorder="1"/>
    <xf numFmtId="3" fontId="59" fillId="0" borderId="144" xfId="0" applyNumberFormat="1" applyFont="1" applyFill="1" applyBorder="1"/>
    <xf numFmtId="3" fontId="14" fillId="0" borderId="88" xfId="0" applyNumberFormat="1" applyFont="1" applyFill="1" applyBorder="1" applyAlignment="1">
      <alignment horizontal="right"/>
    </xf>
    <xf numFmtId="3" fontId="59" fillId="0" borderId="88" xfId="0" applyNumberFormat="1" applyFont="1" applyFill="1" applyBorder="1" applyAlignment="1">
      <alignment horizontal="right"/>
    </xf>
    <xf numFmtId="3" fontId="34" fillId="0" borderId="88" xfId="0" applyNumberFormat="1" applyFont="1" applyFill="1" applyBorder="1" applyAlignment="1">
      <alignment horizontal="right"/>
    </xf>
    <xf numFmtId="3" fontId="59" fillId="0" borderId="89" xfId="0" applyNumberFormat="1" applyFont="1" applyFill="1" applyBorder="1" applyAlignment="1">
      <alignment horizontal="right"/>
    </xf>
    <xf numFmtId="3" fontId="20" fillId="0" borderId="89" xfId="0" applyNumberFormat="1" applyFont="1" applyFill="1" applyBorder="1" applyAlignment="1">
      <alignment horizontal="right"/>
    </xf>
    <xf numFmtId="3" fontId="59" fillId="0" borderId="129" xfId="0" applyNumberFormat="1" applyFont="1" applyFill="1" applyBorder="1" applyAlignment="1">
      <alignment horizontal="right"/>
    </xf>
    <xf numFmtId="3" fontId="59" fillId="15" borderId="129" xfId="0" applyNumberFormat="1" applyFont="1" applyFill="1" applyBorder="1" applyAlignment="1">
      <alignment horizontal="right"/>
    </xf>
    <xf numFmtId="3" fontId="62" fillId="0" borderId="90" xfId="0" applyNumberFormat="1" applyFont="1" applyFill="1" applyBorder="1" applyAlignment="1">
      <alignment horizontal="right"/>
    </xf>
    <xf numFmtId="0" fontId="58" fillId="0" borderId="90" xfId="0" applyFont="1" applyFill="1" applyBorder="1" applyAlignment="1">
      <alignment horizontal="left"/>
    </xf>
    <xf numFmtId="0" fontId="20" fillId="0" borderId="90" xfId="0" applyFont="1" applyFill="1" applyBorder="1"/>
    <xf numFmtId="0" fontId="52" fillId="0" borderId="88" xfId="0" applyFont="1" applyFill="1" applyBorder="1"/>
    <xf numFmtId="0" fontId="14" fillId="0" borderId="153" xfId="0" applyFont="1" applyFill="1" applyBorder="1"/>
    <xf numFmtId="0" fontId="59" fillId="0" borderId="88" xfId="0" applyFont="1" applyFill="1" applyBorder="1"/>
    <xf numFmtId="0" fontId="14" fillId="0" borderId="176" xfId="0" applyFont="1" applyFill="1" applyBorder="1"/>
    <xf numFmtId="0" fontId="59" fillId="0" borderId="129" xfId="0" applyFont="1" applyFill="1" applyBorder="1"/>
    <xf numFmtId="0" fontId="14" fillId="0" borderId="88" xfId="0" applyFont="1" applyFill="1" applyBorder="1"/>
    <xf numFmtId="0" fontId="34" fillId="0" borderId="88" xfId="0" applyFont="1" applyFill="1" applyBorder="1"/>
    <xf numFmtId="0" fontId="52" fillId="0" borderId="137" xfId="0" applyFont="1" applyFill="1" applyBorder="1"/>
    <xf numFmtId="0" fontId="59" fillId="0" borderId="169" xfId="0" applyFont="1" applyFill="1" applyBorder="1"/>
    <xf numFmtId="0" fontId="59" fillId="15" borderId="88" xfId="0" applyFont="1" applyFill="1" applyBorder="1"/>
    <xf numFmtId="0" fontId="14" fillId="0" borderId="153" xfId="0" applyFont="1" applyFill="1" applyBorder="1" applyAlignment="1">
      <alignment horizontal="left"/>
    </xf>
    <xf numFmtId="0" fontId="20" fillId="0" borderId="177" xfId="0" applyFont="1" applyFill="1" applyBorder="1"/>
    <xf numFmtId="0" fontId="20" fillId="0" borderId="178" xfId="0" applyFont="1" applyFill="1" applyBorder="1" applyAlignment="1">
      <alignment horizontal="left"/>
    </xf>
    <xf numFmtId="0" fontId="34" fillId="0" borderId="88" xfId="0" applyFont="1" applyFill="1" applyBorder="1" applyAlignment="1">
      <alignment horizontal="left"/>
    </xf>
    <xf numFmtId="0" fontId="62" fillId="0" borderId="179" xfId="0" applyFont="1" applyFill="1" applyBorder="1" applyAlignment="1">
      <alignment horizontal="left"/>
    </xf>
    <xf numFmtId="3" fontId="14" fillId="0" borderId="153" xfId="0" applyNumberFormat="1" applyFont="1" applyFill="1" applyBorder="1" applyAlignment="1">
      <alignment horizontal="right"/>
    </xf>
    <xf numFmtId="3" fontId="47" fillId="0" borderId="137" xfId="0" applyNumberFormat="1" applyFont="1" applyFill="1" applyBorder="1" applyAlignment="1">
      <alignment horizontal="right"/>
    </xf>
    <xf numFmtId="3" fontId="63" fillId="0" borderId="146" xfId="0" applyNumberFormat="1" applyFont="1" applyFill="1" applyBorder="1"/>
    <xf numFmtId="0" fontId="59" fillId="0" borderId="95" xfId="0" applyFont="1" applyFill="1" applyBorder="1"/>
    <xf numFmtId="3" fontId="59" fillId="0" borderId="95" xfId="0" applyNumberFormat="1" applyFont="1" applyFill="1" applyBorder="1"/>
    <xf numFmtId="0" fontId="59" fillId="0" borderId="148" xfId="0" applyFont="1" applyFill="1" applyBorder="1"/>
    <xf numFmtId="3" fontId="20" fillId="0" borderId="0" xfId="0" applyNumberFormat="1" applyFont="1" applyFill="1" applyBorder="1"/>
    <xf numFmtId="3" fontId="34" fillId="0" borderId="162" xfId="0" applyNumberFormat="1" applyFont="1" applyFill="1" applyBorder="1" applyAlignment="1">
      <alignment horizontal="right"/>
    </xf>
    <xf numFmtId="0" fontId="34" fillId="0" borderId="95" xfId="0" applyFont="1" applyFill="1" applyBorder="1" applyAlignment="1">
      <alignment horizontal="left"/>
    </xf>
    <xf numFmtId="0" fontId="34" fillId="0" borderId="148" xfId="0" applyFont="1" applyFill="1" applyBorder="1" applyAlignment="1">
      <alignment horizontal="left"/>
    </xf>
    <xf numFmtId="3" fontId="20" fillId="0" borderId="180" xfId="0" applyNumberFormat="1" applyFont="1" applyFill="1" applyBorder="1" applyAlignment="1">
      <alignment horizontal="right"/>
    </xf>
    <xf numFmtId="3" fontId="20" fillId="0" borderId="148" xfId="0" applyNumberFormat="1" applyFont="1" applyFill="1" applyBorder="1" applyAlignment="1">
      <alignment horizontal="right"/>
    </xf>
    <xf numFmtId="3" fontId="2" fillId="0" borderId="7" xfId="1" applyNumberFormat="1" applyFont="1" applyBorder="1"/>
    <xf numFmtId="3" fontId="2" fillId="0" borderId="10" xfId="1" applyNumberFormat="1" applyFont="1" applyBorder="1"/>
    <xf numFmtId="3" fontId="2" fillId="0" borderId="31" xfId="1" applyNumberFormat="1" applyFont="1" applyBorder="1"/>
    <xf numFmtId="3" fontId="48" fillId="0" borderId="3" xfId="1" applyNumberFormat="1" applyFont="1" applyBorder="1"/>
    <xf numFmtId="3" fontId="48" fillId="0" borderId="8" xfId="1" applyNumberFormat="1" applyFont="1" applyBorder="1"/>
    <xf numFmtId="3" fontId="48" fillId="0" borderId="170" xfId="1" applyNumberFormat="1" applyFont="1" applyBorder="1"/>
    <xf numFmtId="3" fontId="48" fillId="0" borderId="181" xfId="1" applyNumberFormat="1" applyFont="1" applyBorder="1"/>
    <xf numFmtId="3" fontId="48" fillId="0" borderId="11" xfId="1" applyNumberFormat="1" applyFont="1" applyBorder="1"/>
    <xf numFmtId="3" fontId="48" fillId="0" borderId="182" xfId="1" applyNumberFormat="1" applyFont="1" applyBorder="1"/>
    <xf numFmtId="3" fontId="37" fillId="0" borderId="89" xfId="1" applyNumberFormat="1" applyFont="1" applyBorder="1"/>
    <xf numFmtId="3" fontId="63" fillId="0" borderId="91" xfId="0" applyNumberFormat="1" applyFont="1" applyBorder="1"/>
    <xf numFmtId="3" fontId="0" fillId="0" borderId="0" xfId="0" applyNumberFormat="1" applyFill="1" applyBorder="1" applyAlignment="1">
      <alignment horizontal="right"/>
    </xf>
    <xf numFmtId="3" fontId="62" fillId="0" borderId="180" xfId="0" applyNumberFormat="1" applyFont="1" applyFill="1" applyBorder="1" applyAlignment="1">
      <alignment horizontal="right"/>
    </xf>
    <xf numFmtId="2" fontId="29" fillId="0" borderId="159" xfId="3" applyNumberFormat="1" applyFont="1" applyFill="1" applyBorder="1" applyAlignment="1">
      <alignment horizontal="center" wrapText="1"/>
    </xf>
    <xf numFmtId="0" fontId="29" fillId="0" borderId="161" xfId="3" applyFont="1" applyFill="1" applyBorder="1" applyAlignment="1">
      <alignment horizontal="left" vertical="center"/>
    </xf>
    <xf numFmtId="3" fontId="31" fillId="0" borderId="159" xfId="3" applyNumberFormat="1" applyFont="1" applyFill="1" applyBorder="1" applyAlignment="1">
      <alignment horizontal="right" vertical="center"/>
    </xf>
    <xf numFmtId="3" fontId="72" fillId="0" borderId="77" xfId="5" applyNumberFormat="1" applyFont="1" applyFill="1" applyBorder="1" applyAlignment="1">
      <alignment horizontal="right" vertical="center"/>
    </xf>
    <xf numFmtId="3" fontId="72" fillId="0" borderId="161" xfId="5" applyNumberFormat="1" applyFont="1" applyFill="1" applyBorder="1" applyAlignment="1">
      <alignment horizontal="right" vertical="center" wrapText="1"/>
    </xf>
    <xf numFmtId="3" fontId="31" fillId="0" borderId="159" xfId="5" applyNumberFormat="1" applyFont="1" applyFill="1" applyBorder="1" applyAlignment="1">
      <alignment horizontal="right" vertical="center" wrapText="1"/>
    </xf>
    <xf numFmtId="3" fontId="7" fillId="0" borderId="161" xfId="5" applyNumberFormat="1" applyFont="1" applyFill="1" applyBorder="1" applyAlignment="1">
      <alignment horizontal="right" vertical="center" wrapText="1"/>
    </xf>
    <xf numFmtId="3" fontId="31" fillId="0" borderId="95" xfId="5" applyNumberFormat="1" applyFont="1" applyFill="1" applyBorder="1" applyAlignment="1">
      <alignment horizontal="right" vertical="center" wrapText="1"/>
    </xf>
    <xf numFmtId="3" fontId="31" fillId="0" borderId="88" xfId="3" applyNumberFormat="1" applyFont="1" applyFill="1" applyBorder="1" applyAlignment="1">
      <alignment horizontal="right" vertical="center" wrapText="1"/>
    </xf>
    <xf numFmtId="2" fontId="29" fillId="0" borderId="72" xfId="3" applyNumberFormat="1" applyFont="1" applyFill="1" applyBorder="1" applyAlignment="1">
      <alignment horizontal="center" wrapText="1"/>
    </xf>
    <xf numFmtId="0" fontId="29" fillId="0" borderId="64" xfId="3" applyFont="1" applyFill="1" applyBorder="1" applyAlignment="1">
      <alignment horizontal="left" vertical="center"/>
    </xf>
    <xf numFmtId="3" fontId="31" fillId="0" borderId="72" xfId="3" applyNumberFormat="1" applyFont="1" applyFill="1" applyBorder="1" applyAlignment="1">
      <alignment horizontal="right" vertical="center"/>
    </xf>
    <xf numFmtId="3" fontId="72" fillId="0" borderId="56" xfId="5" applyNumberFormat="1" applyFont="1" applyFill="1" applyBorder="1" applyAlignment="1">
      <alignment horizontal="right" vertical="center"/>
    </xf>
    <xf numFmtId="3" fontId="72" fillId="0" borderId="64" xfId="5" applyNumberFormat="1" applyFont="1" applyFill="1" applyBorder="1" applyAlignment="1">
      <alignment horizontal="right" vertical="center" wrapText="1"/>
    </xf>
    <xf numFmtId="3" fontId="31" fillId="0" borderId="72" xfId="5" applyNumberFormat="1" applyFont="1" applyFill="1" applyBorder="1" applyAlignment="1">
      <alignment horizontal="right" vertical="center" wrapText="1"/>
    </xf>
    <xf numFmtId="3" fontId="7" fillId="0" borderId="64" xfId="5" applyNumberFormat="1" applyFont="1" applyFill="1" applyBorder="1" applyAlignment="1">
      <alignment horizontal="right" vertical="center" wrapText="1"/>
    </xf>
    <xf numFmtId="3" fontId="7" fillId="0" borderId="141" xfId="5" applyNumberFormat="1" applyFont="1" applyFill="1" applyBorder="1" applyAlignment="1">
      <alignment horizontal="right" vertical="center"/>
    </xf>
    <xf numFmtId="3" fontId="31" fillId="0" borderId="152" xfId="5" applyNumberFormat="1" applyFont="1" applyFill="1" applyBorder="1" applyAlignment="1">
      <alignment horizontal="right" vertical="center" wrapText="1"/>
    </xf>
    <xf numFmtId="3" fontId="31" fillId="0" borderId="141" xfId="3" applyNumberFormat="1" applyFont="1" applyFill="1" applyBorder="1" applyAlignment="1">
      <alignment horizontal="right" vertical="center" wrapText="1"/>
    </xf>
    <xf numFmtId="2" fontId="31" fillId="13" borderId="159" xfId="3" applyNumberFormat="1" applyFont="1" applyFill="1" applyBorder="1" applyAlignment="1">
      <alignment horizontal="center" wrapText="1"/>
    </xf>
    <xf numFmtId="0" fontId="29" fillId="13" borderId="161" xfId="3" applyFont="1" applyFill="1" applyBorder="1" applyAlignment="1">
      <alignment horizontal="left" vertical="center"/>
    </xf>
    <xf numFmtId="3" fontId="31" fillId="13" borderId="159" xfId="3" applyNumberFormat="1" applyFont="1" applyFill="1" applyBorder="1" applyAlignment="1">
      <alignment horizontal="right" vertical="center"/>
    </xf>
    <xf numFmtId="3" fontId="72" fillId="13" borderId="77" xfId="5" applyNumberFormat="1" applyFont="1" applyFill="1" applyBorder="1" applyAlignment="1">
      <alignment horizontal="right" vertical="center"/>
    </xf>
    <xf numFmtId="3" fontId="72" fillId="13" borderId="161" xfId="5" applyNumberFormat="1" applyFont="1" applyFill="1" applyBorder="1" applyAlignment="1">
      <alignment horizontal="right" vertical="center" wrapText="1"/>
    </xf>
    <xf numFmtId="3" fontId="31" fillId="13" borderId="159" xfId="5" applyNumberFormat="1" applyFont="1" applyFill="1" applyBorder="1" applyAlignment="1">
      <alignment horizontal="right" vertical="center" wrapText="1"/>
    </xf>
    <xf numFmtId="3" fontId="7" fillId="13" borderId="161" xfId="5" applyNumberFormat="1" applyFont="1" applyFill="1" applyBorder="1" applyAlignment="1">
      <alignment horizontal="right" vertical="center" wrapText="1"/>
    </xf>
    <xf numFmtId="3" fontId="31" fillId="13" borderId="95" xfId="5" applyNumberFormat="1" applyFont="1" applyFill="1" applyBorder="1" applyAlignment="1">
      <alignment horizontal="right" vertical="center" wrapText="1"/>
    </xf>
    <xf numFmtId="3" fontId="31" fillId="13" borderId="88" xfId="3" applyNumberFormat="1" applyFont="1" applyFill="1" applyBorder="1" applyAlignment="1">
      <alignment horizontal="right" vertical="center" wrapText="1"/>
    </xf>
    <xf numFmtId="2" fontId="31" fillId="13" borderId="72" xfId="3" applyNumberFormat="1" applyFont="1" applyFill="1" applyBorder="1" applyAlignment="1">
      <alignment horizontal="center" wrapText="1"/>
    </xf>
    <xf numFmtId="0" fontId="29" fillId="13" borderId="64" xfId="3" applyFont="1" applyFill="1" applyBorder="1" applyAlignment="1">
      <alignment horizontal="left" vertical="center"/>
    </xf>
    <xf numFmtId="3" fontId="31" fillId="13" borderId="72" xfId="3" applyNumberFormat="1" applyFont="1" applyFill="1" applyBorder="1" applyAlignment="1">
      <alignment horizontal="right" vertical="center"/>
    </xf>
    <xf numFmtId="3" fontId="72" fillId="13" borderId="56" xfId="5" applyNumberFormat="1" applyFont="1" applyFill="1" applyBorder="1" applyAlignment="1">
      <alignment horizontal="right" vertical="center"/>
    </xf>
    <xf numFmtId="3" fontId="72" fillId="13" borderId="64" xfId="5" applyNumberFormat="1" applyFont="1" applyFill="1" applyBorder="1" applyAlignment="1">
      <alignment horizontal="right" vertical="center" wrapText="1"/>
    </xf>
    <xf numFmtId="3" fontId="31" fillId="13" borderId="72" xfId="5" applyNumberFormat="1" applyFont="1" applyFill="1" applyBorder="1" applyAlignment="1">
      <alignment horizontal="right" vertical="center" wrapText="1"/>
    </xf>
    <xf numFmtId="3" fontId="7" fillId="13" borderId="64" xfId="5" applyNumberFormat="1" applyFont="1" applyFill="1" applyBorder="1" applyAlignment="1">
      <alignment horizontal="right" vertical="center" wrapText="1"/>
    </xf>
    <xf numFmtId="3" fontId="31" fillId="13" borderId="152" xfId="5" applyNumberFormat="1" applyFont="1" applyFill="1" applyBorder="1" applyAlignment="1">
      <alignment horizontal="right" vertical="center" wrapText="1"/>
    </xf>
    <xf numFmtId="3" fontId="31" fillId="13" borderId="141" xfId="3" applyNumberFormat="1" applyFont="1" applyFill="1" applyBorder="1" applyAlignment="1">
      <alignment horizontal="right" vertical="center" wrapText="1"/>
    </xf>
    <xf numFmtId="3" fontId="31" fillId="0" borderId="129" xfId="3" applyNumberFormat="1" applyFont="1" applyFill="1" applyBorder="1" applyAlignment="1">
      <alignment horizontal="right" vertical="center" wrapText="1"/>
    </xf>
    <xf numFmtId="3" fontId="31" fillId="17" borderId="155" xfId="3" applyNumberFormat="1" applyFont="1" applyFill="1" applyBorder="1" applyAlignment="1">
      <alignment horizontal="right" vertical="center"/>
    </xf>
    <xf numFmtId="3" fontId="31" fillId="17" borderId="156" xfId="3" applyNumberFormat="1" applyFont="1" applyFill="1" applyBorder="1" applyAlignment="1">
      <alignment horizontal="right" vertical="center"/>
    </xf>
    <xf numFmtId="3" fontId="31" fillId="17" borderId="158" xfId="3" applyNumberFormat="1" applyFont="1" applyFill="1" applyBorder="1" applyAlignment="1">
      <alignment horizontal="right" vertical="center"/>
    </xf>
    <xf numFmtId="3" fontId="31" fillId="17" borderId="148" xfId="3" applyNumberFormat="1" applyFont="1" applyFill="1" applyBorder="1" applyAlignment="1">
      <alignment horizontal="right" vertical="center"/>
    </xf>
    <xf numFmtId="3" fontId="31" fillId="17" borderId="97" xfId="3" applyNumberFormat="1" applyFont="1" applyFill="1" applyBorder="1" applyAlignment="1">
      <alignment horizontal="right" vertical="center"/>
    </xf>
    <xf numFmtId="3" fontId="7" fillId="17" borderId="148" xfId="3" applyNumberFormat="1" applyFont="1" applyFill="1" applyBorder="1" applyAlignment="1">
      <alignment horizontal="right" vertical="center"/>
    </xf>
    <xf numFmtId="3" fontId="7" fillId="11" borderId="155" xfId="5" applyNumberFormat="1" applyFont="1" applyFill="1" applyBorder="1" applyAlignment="1">
      <alignment horizontal="right"/>
    </xf>
    <xf numFmtId="3" fontId="7" fillId="11" borderId="156" xfId="5" applyNumberFormat="1" applyFont="1" applyFill="1" applyBorder="1" applyAlignment="1">
      <alignment horizontal="right"/>
    </xf>
    <xf numFmtId="3" fontId="1" fillId="11" borderId="158" xfId="5" applyNumberFormat="1" applyFont="1" applyFill="1" applyBorder="1" applyAlignment="1">
      <alignment horizontal="right"/>
    </xf>
    <xf numFmtId="3" fontId="7" fillId="24" borderId="71" xfId="5" applyNumberFormat="1" applyFont="1" applyFill="1" applyBorder="1" applyAlignment="1">
      <alignment horizontal="right"/>
    </xf>
    <xf numFmtId="3" fontId="1" fillId="24" borderId="61" xfId="5" applyNumberFormat="1" applyFont="1" applyFill="1" applyBorder="1" applyAlignment="1">
      <alignment horizontal="right"/>
    </xf>
    <xf numFmtId="3" fontId="1" fillId="24" borderId="62" xfId="5" applyNumberFormat="1" applyFont="1" applyFill="1" applyBorder="1" applyAlignment="1">
      <alignment horizontal="right"/>
    </xf>
    <xf numFmtId="3" fontId="7" fillId="0" borderId="72" xfId="5" applyNumberFormat="1" applyFont="1" applyFill="1" applyBorder="1" applyAlignment="1">
      <alignment horizontal="right"/>
    </xf>
    <xf numFmtId="3" fontId="1" fillId="0" borderId="56" xfId="5" applyNumberFormat="1" applyFont="1" applyFill="1" applyBorder="1" applyAlignment="1">
      <alignment horizontal="right"/>
    </xf>
    <xf numFmtId="3" fontId="1" fillId="0" borderId="64" xfId="5" applyNumberFormat="1" applyFont="1" applyFill="1" applyBorder="1" applyAlignment="1">
      <alignment horizontal="right"/>
    </xf>
    <xf numFmtId="3" fontId="1" fillId="0" borderId="77" xfId="5" applyNumberFormat="1" applyFont="1" applyFill="1" applyBorder="1" applyAlignment="1">
      <alignment horizontal="right"/>
    </xf>
    <xf numFmtId="3" fontId="1" fillId="0" borderId="161" xfId="5" applyNumberFormat="1" applyFont="1" applyFill="1" applyBorder="1" applyAlignment="1">
      <alignment horizontal="right"/>
    </xf>
    <xf numFmtId="3" fontId="7" fillId="0" borderId="104" xfId="5" applyNumberFormat="1" applyFont="1" applyFill="1" applyBorder="1" applyAlignment="1">
      <alignment horizontal="right"/>
    </xf>
    <xf numFmtId="3" fontId="73" fillId="12" borderId="99" xfId="3" applyNumberFormat="1" applyFont="1" applyFill="1" applyBorder="1" applyAlignment="1">
      <alignment horizontal="right"/>
    </xf>
    <xf numFmtId="3" fontId="73" fillId="12" borderId="149" xfId="3" applyNumberFormat="1" applyFont="1" applyFill="1" applyBorder="1" applyAlignment="1">
      <alignment horizontal="right"/>
    </xf>
    <xf numFmtId="3" fontId="73" fillId="12" borderId="150" xfId="3" applyNumberFormat="1" applyFont="1" applyFill="1" applyBorder="1" applyAlignment="1">
      <alignment horizontal="right"/>
    </xf>
    <xf numFmtId="3" fontId="73" fillId="12" borderId="90" xfId="3" applyNumberFormat="1" applyFont="1" applyFill="1" applyBorder="1" applyAlignment="1">
      <alignment horizontal="right"/>
    </xf>
    <xf numFmtId="3" fontId="73" fillId="12" borderId="91" xfId="3" applyNumberFormat="1" applyFont="1" applyFill="1" applyBorder="1" applyAlignment="1">
      <alignment horizontal="right"/>
    </xf>
    <xf numFmtId="3" fontId="7" fillId="12" borderId="99" xfId="5" applyNumberFormat="1" applyFont="1" applyFill="1" applyBorder="1" applyAlignment="1">
      <alignment horizontal="right"/>
    </xf>
    <xf numFmtId="3" fontId="7" fillId="12" borderId="149" xfId="5" applyNumberFormat="1" applyFont="1" applyFill="1" applyBorder="1" applyAlignment="1">
      <alignment horizontal="right"/>
    </xf>
    <xf numFmtId="3" fontId="7" fillId="12" borderId="150" xfId="5" applyNumberFormat="1" applyFont="1" applyFill="1" applyBorder="1" applyAlignment="1">
      <alignment horizontal="right"/>
    </xf>
    <xf numFmtId="3" fontId="31" fillId="0" borderId="102" xfId="3" applyNumberFormat="1" applyFont="1" applyFill="1" applyBorder="1" applyAlignment="1">
      <alignment horizontal="right"/>
    </xf>
    <xf numFmtId="3" fontId="31" fillId="0" borderId="103" xfId="3" applyNumberFormat="1" applyFont="1" applyFill="1" applyBorder="1" applyAlignment="1">
      <alignment horizontal="right"/>
    </xf>
    <xf numFmtId="3" fontId="75" fillId="0" borderId="140" xfId="3" applyNumberFormat="1" applyFont="1" applyFill="1" applyBorder="1" applyAlignment="1">
      <alignment horizontal="right"/>
    </xf>
    <xf numFmtId="3" fontId="75" fillId="0" borderId="102" xfId="3" applyNumberFormat="1" applyFont="1" applyFill="1" applyBorder="1" applyAlignment="1">
      <alignment horizontal="right"/>
    </xf>
    <xf numFmtId="3" fontId="31" fillId="0" borderId="129" xfId="3" applyNumberFormat="1" applyFont="1" applyFill="1" applyBorder="1" applyAlignment="1">
      <alignment horizontal="right"/>
    </xf>
    <xf numFmtId="3" fontId="31" fillId="0" borderId="151" xfId="3" applyNumberFormat="1" applyFont="1" applyFill="1" applyBorder="1" applyAlignment="1">
      <alignment horizontal="right"/>
    </xf>
    <xf numFmtId="3" fontId="1" fillId="0" borderId="102" xfId="5" applyNumberFormat="1" applyFont="1" applyFill="1" applyBorder="1" applyAlignment="1">
      <alignment horizontal="right"/>
    </xf>
    <xf numFmtId="3" fontId="1" fillId="0" borderId="103" xfId="5" applyNumberFormat="1" applyFont="1" applyFill="1" applyBorder="1" applyAlignment="1">
      <alignment horizontal="right"/>
    </xf>
    <xf numFmtId="3" fontId="1" fillId="0" borderId="140" xfId="5" applyNumberFormat="1" applyFont="1" applyFill="1" applyBorder="1" applyAlignment="1">
      <alignment horizontal="right"/>
    </xf>
    <xf numFmtId="0" fontId="31" fillId="0" borderId="72" xfId="3" applyFont="1" applyFill="1" applyBorder="1" applyAlignment="1">
      <alignment horizontal="right"/>
    </xf>
    <xf numFmtId="3" fontId="31" fillId="0" borderId="56" xfId="3" applyNumberFormat="1" applyFont="1" applyFill="1" applyBorder="1" applyAlignment="1">
      <alignment horizontal="right"/>
    </xf>
    <xf numFmtId="3" fontId="75" fillId="0" borderId="64" xfId="3" applyNumberFormat="1" applyFont="1" applyFill="1" applyBorder="1" applyAlignment="1">
      <alignment horizontal="right"/>
    </xf>
    <xf numFmtId="3" fontId="75" fillId="0" borderId="72" xfId="3" applyNumberFormat="1" applyFont="1" applyFill="1" applyBorder="1" applyAlignment="1">
      <alignment horizontal="right"/>
    </xf>
    <xf numFmtId="3" fontId="31" fillId="0" borderId="141" xfId="3" applyNumberFormat="1" applyFont="1" applyFill="1" applyBorder="1" applyAlignment="1">
      <alignment horizontal="right"/>
    </xf>
    <xf numFmtId="3" fontId="31" fillId="0" borderId="152" xfId="3" applyNumberFormat="1" applyFont="1" applyFill="1" applyBorder="1" applyAlignment="1">
      <alignment horizontal="right"/>
    </xf>
    <xf numFmtId="3" fontId="1" fillId="0" borderId="72" xfId="5" applyNumberFormat="1" applyFont="1" applyFill="1" applyBorder="1" applyAlignment="1">
      <alignment horizontal="right"/>
    </xf>
    <xf numFmtId="3" fontId="1" fillId="0" borderId="72" xfId="3" applyNumberFormat="1" applyFont="1" applyFill="1" applyBorder="1" applyAlignment="1">
      <alignment horizontal="right"/>
    </xf>
    <xf numFmtId="0" fontId="31" fillId="0" borderId="73" xfId="3" applyFont="1" applyFill="1" applyBorder="1" applyAlignment="1">
      <alignment horizontal="right"/>
    </xf>
    <xf numFmtId="3" fontId="31" fillId="0" borderId="69" xfId="3" applyNumberFormat="1" applyFont="1" applyFill="1" applyBorder="1" applyAlignment="1">
      <alignment horizontal="right"/>
    </xf>
    <xf numFmtId="3" fontId="75" fillId="0" borderId="70" xfId="3" applyNumberFormat="1" applyFont="1" applyFill="1" applyBorder="1" applyAlignment="1">
      <alignment horizontal="right"/>
    </xf>
    <xf numFmtId="3" fontId="75" fillId="0" borderId="73" xfId="3" applyNumberFormat="1" applyFont="1" applyFill="1" applyBorder="1" applyAlignment="1">
      <alignment horizontal="right"/>
    </xf>
    <xf numFmtId="3" fontId="31" fillId="0" borderId="142" xfId="3" applyNumberFormat="1" applyFont="1" applyFill="1" applyBorder="1" applyAlignment="1">
      <alignment horizontal="right"/>
    </xf>
    <xf numFmtId="3" fontId="31" fillId="0" borderId="168" xfId="3" applyNumberFormat="1" applyFont="1" applyFill="1" applyBorder="1" applyAlignment="1">
      <alignment horizontal="right"/>
    </xf>
    <xf numFmtId="3" fontId="1" fillId="0" borderId="73" xfId="5" applyNumberFormat="1" applyFont="1" applyFill="1" applyBorder="1" applyAlignment="1">
      <alignment horizontal="right"/>
    </xf>
    <xf numFmtId="3" fontId="1" fillId="0" borderId="69" xfId="5" applyNumberFormat="1" applyFont="1" applyFill="1" applyBorder="1" applyAlignment="1">
      <alignment horizontal="right"/>
    </xf>
    <xf numFmtId="3" fontId="1" fillId="0" borderId="70" xfId="5" applyNumberFormat="1" applyFont="1" applyFill="1" applyBorder="1" applyAlignment="1">
      <alignment horizontal="right"/>
    </xf>
    <xf numFmtId="3" fontId="7" fillId="12" borderId="159" xfId="5" applyNumberFormat="1" applyFont="1" applyFill="1" applyBorder="1" applyAlignment="1">
      <alignment horizontal="right"/>
    </xf>
    <xf numFmtId="3" fontId="7" fillId="12" borderId="77" xfId="5" applyNumberFormat="1" applyFont="1" applyFill="1" applyBorder="1" applyAlignment="1">
      <alignment horizontal="right"/>
    </xf>
    <xf numFmtId="3" fontId="7" fillId="12" borderId="161" xfId="5" applyNumberFormat="1" applyFont="1" applyFill="1" applyBorder="1" applyAlignment="1">
      <alignment horizontal="right"/>
    </xf>
    <xf numFmtId="3" fontId="7" fillId="12" borderId="88" xfId="5" applyNumberFormat="1" applyFont="1" applyFill="1" applyBorder="1" applyAlignment="1">
      <alignment horizontal="right"/>
    </xf>
    <xf numFmtId="3" fontId="7" fillId="12" borderId="95" xfId="5" applyNumberFormat="1" applyFont="1" applyFill="1" applyBorder="1" applyAlignment="1">
      <alignment horizontal="right"/>
    </xf>
    <xf numFmtId="3" fontId="31" fillId="0" borderId="71" xfId="3" applyNumberFormat="1" applyFont="1" applyFill="1" applyBorder="1" applyAlignment="1">
      <alignment horizontal="right"/>
    </xf>
    <xf numFmtId="3" fontId="75" fillId="0" borderId="61" xfId="3" applyNumberFormat="1" applyFont="1" applyFill="1" applyBorder="1" applyAlignment="1">
      <alignment horizontal="right"/>
    </xf>
    <xf numFmtId="3" fontId="75" fillId="0" borderId="62" xfId="3" applyNumberFormat="1" applyFont="1" applyFill="1" applyBorder="1" applyAlignment="1">
      <alignment horizontal="right"/>
    </xf>
    <xf numFmtId="3" fontId="75" fillId="0" borderId="71" xfId="3" applyNumberFormat="1" applyFont="1" applyFill="1" applyBorder="1" applyAlignment="1">
      <alignment horizontal="right"/>
    </xf>
    <xf numFmtId="3" fontId="31" fillId="0" borderId="143" xfId="3" applyNumberFormat="1" applyFont="1" applyFill="1" applyBorder="1" applyAlignment="1">
      <alignment horizontal="right"/>
    </xf>
    <xf numFmtId="3" fontId="31" fillId="0" borderId="167" xfId="3" applyNumberFormat="1" applyFont="1" applyFill="1" applyBorder="1" applyAlignment="1">
      <alignment horizontal="right"/>
    </xf>
    <xf numFmtId="3" fontId="1" fillId="0" borderId="71" xfId="5" applyNumberFormat="1" applyFont="1" applyFill="1" applyBorder="1" applyAlignment="1">
      <alignment horizontal="right"/>
    </xf>
    <xf numFmtId="3" fontId="1" fillId="0" borderId="61" xfId="5" applyNumberFormat="1" applyFont="1" applyFill="1" applyBorder="1" applyAlignment="1">
      <alignment horizontal="right"/>
    </xf>
    <xf numFmtId="3" fontId="1" fillId="0" borderId="62" xfId="5" applyNumberFormat="1" applyFont="1" applyFill="1" applyBorder="1" applyAlignment="1">
      <alignment horizontal="right"/>
    </xf>
    <xf numFmtId="3" fontId="31" fillId="0" borderId="72" xfId="3" applyNumberFormat="1" applyFont="1" applyFill="1" applyBorder="1" applyAlignment="1">
      <alignment horizontal="right"/>
    </xf>
    <xf numFmtId="3" fontId="75" fillId="0" borderId="56" xfId="3" applyNumberFormat="1" applyFont="1" applyFill="1" applyBorder="1" applyAlignment="1">
      <alignment horizontal="right"/>
    </xf>
    <xf numFmtId="3" fontId="31" fillId="0" borderId="104" xfId="3" applyNumberFormat="1" applyFont="1" applyFill="1" applyBorder="1" applyAlignment="1">
      <alignment horizontal="right"/>
    </xf>
    <xf numFmtId="3" fontId="75" fillId="0" borderId="66" xfId="3" applyNumberFormat="1" applyFont="1" applyFill="1" applyBorder="1" applyAlignment="1">
      <alignment horizontal="right"/>
    </xf>
    <xf numFmtId="3" fontId="75" fillId="0" borderId="67" xfId="3" applyNumberFormat="1" applyFont="1" applyFill="1" applyBorder="1" applyAlignment="1">
      <alignment horizontal="right"/>
    </xf>
    <xf numFmtId="3" fontId="75" fillId="0" borderId="104" xfId="3" applyNumberFormat="1" applyFont="1" applyFill="1" applyBorder="1" applyAlignment="1">
      <alignment horizontal="right"/>
    </xf>
    <xf numFmtId="3" fontId="31" fillId="0" borderId="153" xfId="3" applyNumberFormat="1" applyFont="1" applyFill="1" applyBorder="1" applyAlignment="1">
      <alignment horizontal="right"/>
    </xf>
    <xf numFmtId="3" fontId="31" fillId="0" borderId="154" xfId="3" applyNumberFormat="1" applyFont="1" applyFill="1" applyBorder="1" applyAlignment="1">
      <alignment horizontal="right"/>
    </xf>
    <xf numFmtId="3" fontId="1" fillId="0" borderId="104" xfId="5" applyNumberFormat="1" applyFont="1" applyFill="1" applyBorder="1" applyAlignment="1">
      <alignment horizontal="right"/>
    </xf>
    <xf numFmtId="3" fontId="1" fillId="0" borderId="66" xfId="5" applyNumberFormat="1" applyFont="1" applyFill="1" applyBorder="1" applyAlignment="1">
      <alignment horizontal="right"/>
    </xf>
    <xf numFmtId="3" fontId="1" fillId="0" borderId="67" xfId="5" applyNumberFormat="1" applyFont="1" applyFill="1" applyBorder="1" applyAlignment="1">
      <alignment horizontal="right"/>
    </xf>
    <xf numFmtId="3" fontId="7" fillId="12" borderId="155" xfId="5" applyNumberFormat="1" applyFont="1" applyFill="1" applyBorder="1" applyAlignment="1">
      <alignment horizontal="right"/>
    </xf>
    <xf numFmtId="3" fontId="7" fillId="12" borderId="156" xfId="5" applyNumberFormat="1" applyFont="1" applyFill="1" applyBorder="1" applyAlignment="1">
      <alignment horizontal="right"/>
    </xf>
    <xf numFmtId="3" fontId="7" fillId="12" borderId="158" xfId="5" applyNumberFormat="1" applyFont="1" applyFill="1" applyBorder="1" applyAlignment="1">
      <alignment horizontal="right"/>
    </xf>
    <xf numFmtId="3" fontId="7" fillId="12" borderId="148" xfId="5" applyNumberFormat="1" applyFont="1" applyFill="1" applyBorder="1" applyAlignment="1">
      <alignment horizontal="right"/>
    </xf>
    <xf numFmtId="3" fontId="7" fillId="12" borderId="97" xfId="5" applyNumberFormat="1" applyFont="1" applyFill="1" applyBorder="1" applyAlignment="1">
      <alignment horizontal="right"/>
    </xf>
    <xf numFmtId="0" fontId="1" fillId="0" borderId="64" xfId="5" applyFont="1" applyFill="1" applyBorder="1" applyAlignment="1">
      <alignment horizontal="right"/>
    </xf>
    <xf numFmtId="3" fontId="72" fillId="12" borderId="155" xfId="3" applyNumberFormat="1" applyFont="1" applyFill="1" applyBorder="1" applyAlignment="1">
      <alignment horizontal="right"/>
    </xf>
    <xf numFmtId="3" fontId="72" fillId="12" borderId="156" xfId="3" applyNumberFormat="1" applyFont="1" applyFill="1" applyBorder="1" applyAlignment="1">
      <alignment horizontal="right"/>
    </xf>
    <xf numFmtId="3" fontId="31" fillId="12" borderId="158" xfId="3" applyNumberFormat="1" applyFont="1" applyFill="1" applyBorder="1" applyAlignment="1">
      <alignment horizontal="right"/>
    </xf>
    <xf numFmtId="3" fontId="72" fillId="12" borderId="158" xfId="3" applyNumberFormat="1" applyFont="1" applyFill="1" applyBorder="1" applyAlignment="1">
      <alignment horizontal="right"/>
    </xf>
    <xf numFmtId="3" fontId="72" fillId="12" borderId="148" xfId="3" applyNumberFormat="1" applyFont="1" applyFill="1" applyBorder="1" applyAlignment="1">
      <alignment horizontal="right"/>
    </xf>
    <xf numFmtId="3" fontId="72" fillId="12" borderId="97" xfId="3" applyNumberFormat="1" applyFont="1" applyFill="1" applyBorder="1" applyAlignment="1">
      <alignment horizontal="right"/>
    </xf>
    <xf numFmtId="3" fontId="1" fillId="12" borderId="156" xfId="5" applyNumberFormat="1" applyFont="1" applyFill="1" applyBorder="1" applyAlignment="1">
      <alignment horizontal="right"/>
    </xf>
    <xf numFmtId="0" fontId="1" fillId="12" borderId="158" xfId="5" applyFont="1" applyFill="1" applyBorder="1" applyAlignment="1">
      <alignment horizontal="right"/>
    </xf>
    <xf numFmtId="3" fontId="72" fillId="0" borderId="71" xfId="3" applyNumberFormat="1" applyFont="1" applyFill="1" applyBorder="1" applyAlignment="1">
      <alignment horizontal="right"/>
    </xf>
    <xf numFmtId="3" fontId="72" fillId="0" borderId="61" xfId="3" applyNumberFormat="1" applyFont="1" applyFill="1" applyBorder="1" applyAlignment="1">
      <alignment horizontal="right"/>
    </xf>
    <xf numFmtId="3" fontId="72" fillId="0" borderId="62" xfId="3" applyNumberFormat="1" applyFont="1" applyFill="1" applyBorder="1" applyAlignment="1">
      <alignment horizontal="right"/>
    </xf>
    <xf numFmtId="3" fontId="72" fillId="0" borderId="143" xfId="3" applyNumberFormat="1" applyFont="1" applyFill="1" applyBorder="1" applyAlignment="1">
      <alignment horizontal="right"/>
    </xf>
    <xf numFmtId="3" fontId="72" fillId="0" borderId="167" xfId="3" applyNumberFormat="1" applyFont="1" applyFill="1" applyBorder="1" applyAlignment="1">
      <alignment horizontal="right"/>
    </xf>
    <xf numFmtId="3" fontId="75" fillId="0" borderId="71" xfId="5" applyNumberFormat="1" applyFont="1" applyFill="1" applyBorder="1" applyAlignment="1">
      <alignment horizontal="right"/>
    </xf>
    <xf numFmtId="3" fontId="75" fillId="0" borderId="61" xfId="5" applyNumberFormat="1" applyFont="1" applyFill="1" applyBorder="1" applyAlignment="1">
      <alignment horizontal="right"/>
    </xf>
    <xf numFmtId="0" fontId="1" fillId="0" borderId="62" xfId="5" applyFont="1" applyFill="1" applyBorder="1" applyAlignment="1">
      <alignment horizontal="right"/>
    </xf>
    <xf numFmtId="3" fontId="72" fillId="0" borderId="72" xfId="3" applyNumberFormat="1" applyFont="1" applyFill="1" applyBorder="1" applyAlignment="1">
      <alignment horizontal="right"/>
    </xf>
    <xf numFmtId="3" fontId="72" fillId="0" borderId="56" xfId="3" applyNumberFormat="1" applyFont="1" applyFill="1" applyBorder="1" applyAlignment="1">
      <alignment horizontal="right"/>
    </xf>
    <xf numFmtId="3" fontId="72" fillId="0" borderId="64" xfId="3" applyNumberFormat="1" applyFont="1" applyFill="1" applyBorder="1" applyAlignment="1">
      <alignment horizontal="right"/>
    </xf>
    <xf numFmtId="3" fontId="72" fillId="0" borderId="141" xfId="3" applyNumberFormat="1" applyFont="1" applyFill="1" applyBorder="1" applyAlignment="1">
      <alignment horizontal="right"/>
    </xf>
    <xf numFmtId="3" fontId="72" fillId="0" borderId="152" xfId="3" applyNumberFormat="1" applyFont="1" applyFill="1" applyBorder="1" applyAlignment="1">
      <alignment horizontal="right"/>
    </xf>
    <xf numFmtId="3" fontId="75" fillId="0" borderId="72" xfId="5" applyNumberFormat="1" applyFont="1" applyFill="1" applyBorder="1" applyAlignment="1">
      <alignment horizontal="right"/>
    </xf>
    <xf numFmtId="3" fontId="75" fillId="0" borderId="56" xfId="5" applyNumberFormat="1" applyFont="1" applyFill="1" applyBorder="1" applyAlignment="1">
      <alignment horizontal="right"/>
    </xf>
    <xf numFmtId="3" fontId="72" fillId="0" borderId="104" xfId="3" applyNumberFormat="1" applyFont="1" applyFill="1" applyBorder="1" applyAlignment="1">
      <alignment horizontal="right"/>
    </xf>
    <xf numFmtId="3" fontId="72" fillId="0" borderId="66" xfId="3" applyNumberFormat="1" applyFont="1" applyFill="1" applyBorder="1" applyAlignment="1">
      <alignment horizontal="right"/>
    </xf>
    <xf numFmtId="3" fontId="72" fillId="0" borderId="67" xfId="3" applyNumberFormat="1" applyFont="1" applyFill="1" applyBorder="1" applyAlignment="1">
      <alignment horizontal="right"/>
    </xf>
    <xf numFmtId="3" fontId="72" fillId="0" borderId="153" xfId="3" applyNumberFormat="1" applyFont="1" applyFill="1" applyBorder="1" applyAlignment="1">
      <alignment horizontal="right"/>
    </xf>
    <xf numFmtId="3" fontId="72" fillId="0" borderId="154" xfId="3" applyNumberFormat="1" applyFont="1" applyFill="1" applyBorder="1" applyAlignment="1">
      <alignment horizontal="right"/>
    </xf>
    <xf numFmtId="3" fontId="75" fillId="0" borderId="104" xfId="5" applyNumberFormat="1" applyFont="1" applyFill="1" applyBorder="1" applyAlignment="1">
      <alignment horizontal="right"/>
    </xf>
    <xf numFmtId="3" fontId="75" fillId="0" borderId="66" xfId="5" applyNumberFormat="1" applyFont="1" applyFill="1" applyBorder="1" applyAlignment="1">
      <alignment horizontal="right"/>
    </xf>
    <xf numFmtId="0" fontId="1" fillId="0" borderId="67" xfId="5" applyFont="1" applyFill="1" applyBorder="1" applyAlignment="1">
      <alignment horizontal="right"/>
    </xf>
    <xf numFmtId="3" fontId="31" fillId="13" borderId="99" xfId="3" applyNumberFormat="1" applyFont="1" applyFill="1" applyBorder="1" applyAlignment="1">
      <alignment horizontal="right"/>
    </xf>
    <xf numFmtId="3" fontId="31" fillId="13" borderId="149" xfId="3" applyNumberFormat="1" applyFont="1" applyFill="1" applyBorder="1" applyAlignment="1">
      <alignment horizontal="right"/>
    </xf>
    <xf numFmtId="3" fontId="31" fillId="13" borderId="150" xfId="3" applyNumberFormat="1" applyFont="1" applyFill="1" applyBorder="1" applyAlignment="1">
      <alignment horizontal="right"/>
    </xf>
    <xf numFmtId="3" fontId="31" fillId="13" borderId="90" xfId="3" applyNumberFormat="1" applyFont="1" applyFill="1" applyBorder="1" applyAlignment="1">
      <alignment horizontal="right"/>
    </xf>
    <xf numFmtId="3" fontId="31" fillId="13" borderId="91" xfId="3" applyNumberFormat="1" applyFont="1" applyFill="1" applyBorder="1" applyAlignment="1">
      <alignment horizontal="right"/>
    </xf>
    <xf numFmtId="3" fontId="75" fillId="13" borderId="99" xfId="5" applyNumberFormat="1" applyFont="1" applyFill="1" applyBorder="1" applyAlignment="1">
      <alignment horizontal="right"/>
    </xf>
    <xf numFmtId="3" fontId="75" fillId="13" borderId="149" xfId="5" applyNumberFormat="1" applyFont="1" applyFill="1" applyBorder="1" applyAlignment="1">
      <alignment horizontal="right"/>
    </xf>
    <xf numFmtId="0" fontId="75" fillId="13" borderId="150" xfId="5" applyFont="1" applyFill="1" applyBorder="1" applyAlignment="1">
      <alignment horizontal="right"/>
    </xf>
    <xf numFmtId="49" fontId="29" fillId="12" borderId="99" xfId="3" applyNumberFormat="1" applyFont="1" applyFill="1" applyBorder="1" applyAlignment="1">
      <alignment horizontal="center"/>
    </xf>
    <xf numFmtId="49" fontId="74" fillId="0" borderId="102" xfId="3" applyNumberFormat="1" applyFont="1" applyFill="1" applyBorder="1" applyAlignment="1">
      <alignment horizontal="center"/>
    </xf>
    <xf numFmtId="49" fontId="74" fillId="0" borderId="72" xfId="3" applyNumberFormat="1" applyFont="1" applyFill="1" applyBorder="1" applyAlignment="1">
      <alignment horizontal="center"/>
    </xf>
    <xf numFmtId="49" fontId="74" fillId="0" borderId="104" xfId="3" applyNumberFormat="1" applyFont="1" applyFill="1" applyBorder="1" applyAlignment="1">
      <alignment horizontal="center"/>
    </xf>
    <xf numFmtId="0" fontId="72" fillId="0" borderId="102" xfId="5" applyFont="1" applyFill="1" applyBorder="1" applyAlignment="1">
      <alignment horizontal="center" vertical="center" wrapText="1"/>
    </xf>
    <xf numFmtId="0" fontId="72" fillId="0" borderId="72" xfId="5" applyFont="1" applyFill="1" applyBorder="1" applyAlignment="1">
      <alignment horizontal="center" vertical="center" wrapText="1"/>
    </xf>
    <xf numFmtId="0" fontId="72" fillId="0" borderId="104" xfId="5" applyFont="1" applyFill="1" applyBorder="1" applyAlignment="1">
      <alignment horizontal="center" vertical="center" wrapText="1"/>
    </xf>
    <xf numFmtId="0" fontId="31" fillId="12" borderId="155" xfId="5" applyFont="1" applyFill="1" applyBorder="1" applyAlignment="1">
      <alignment horizontal="center"/>
    </xf>
    <xf numFmtId="0" fontId="31" fillId="12" borderId="99" xfId="5" applyFont="1" applyFill="1" applyBorder="1" applyAlignment="1">
      <alignment horizontal="center"/>
    </xf>
    <xf numFmtId="0" fontId="31" fillId="13" borderId="165" xfId="5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183" xfId="0" applyBorder="1"/>
    <xf numFmtId="0" fontId="0" fillId="0" borderId="82" xfId="0" applyBorder="1"/>
    <xf numFmtId="0" fontId="0" fillId="0" borderId="172" xfId="0" applyBorder="1"/>
    <xf numFmtId="3" fontId="0" fillId="0" borderId="142" xfId="0" applyNumberFormat="1" applyBorder="1"/>
    <xf numFmtId="4" fontId="48" fillId="0" borderId="0" xfId="1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3" fontId="63" fillId="0" borderId="89" xfId="0" applyNumberFormat="1" applyFont="1" applyFill="1" applyBorder="1"/>
    <xf numFmtId="3" fontId="47" fillId="0" borderId="35" xfId="1" applyNumberFormat="1" applyFont="1" applyFill="1" applyBorder="1"/>
    <xf numFmtId="3" fontId="54" fillId="0" borderId="18" xfId="1" applyNumberFormat="1" applyFont="1" applyFill="1" applyBorder="1"/>
    <xf numFmtId="3" fontId="54" fillId="0" borderId="30" xfId="1" applyNumberFormat="1" applyFont="1" applyFill="1" applyBorder="1"/>
    <xf numFmtId="3" fontId="54" fillId="0" borderId="24" xfId="1" applyNumberFormat="1" applyFont="1" applyFill="1" applyBorder="1"/>
    <xf numFmtId="3" fontId="47" fillId="0" borderId="83" xfId="1" applyNumberFormat="1" applyFont="1" applyFill="1" applyBorder="1"/>
    <xf numFmtId="3" fontId="47" fillId="0" borderId="184" xfId="1" applyNumberFormat="1" applyFont="1" applyFill="1" applyBorder="1"/>
    <xf numFmtId="3" fontId="47" fillId="0" borderId="111" xfId="1" applyNumberFormat="1" applyFont="1" applyFill="1" applyBorder="1"/>
    <xf numFmtId="3" fontId="54" fillId="0" borderId="84" xfId="1" applyNumberFormat="1" applyFont="1" applyFill="1" applyBorder="1"/>
    <xf numFmtId="3" fontId="54" fillId="0" borderId="85" xfId="1" applyNumberFormat="1" applyFont="1" applyFill="1" applyBorder="1"/>
    <xf numFmtId="3" fontId="54" fillId="0" borderId="87" xfId="1" applyNumberFormat="1" applyFont="1" applyFill="1" applyBorder="1"/>
    <xf numFmtId="3" fontId="54" fillId="0" borderId="185" xfId="1" applyNumberFormat="1" applyFont="1" applyFill="1" applyBorder="1"/>
    <xf numFmtId="3" fontId="54" fillId="0" borderId="186" xfId="1" applyNumberFormat="1" applyFont="1" applyFill="1" applyBorder="1"/>
    <xf numFmtId="3" fontId="54" fillId="0" borderId="187" xfId="1" applyNumberFormat="1" applyFont="1" applyFill="1" applyBorder="1"/>
    <xf numFmtId="0" fontId="53" fillId="0" borderId="0" xfId="0" applyFont="1" applyFill="1" applyBorder="1" applyAlignment="1">
      <alignment horizontal="center" wrapText="1"/>
    </xf>
    <xf numFmtId="0" fontId="14" fillId="0" borderId="109" xfId="1" applyFont="1" applyFill="1" applyBorder="1" applyAlignment="1">
      <alignment horizontal="left" vertical="center"/>
    </xf>
    <xf numFmtId="0" fontId="14" fillId="0" borderId="97" xfId="1" applyFont="1" applyFill="1" applyBorder="1" applyAlignment="1">
      <alignment horizontal="left" vertical="center"/>
    </xf>
    <xf numFmtId="0" fontId="14" fillId="0" borderId="110" xfId="1" applyFont="1" applyFill="1" applyBorder="1" applyAlignment="1">
      <alignment horizontal="left" vertical="center"/>
    </xf>
    <xf numFmtId="0" fontId="14" fillId="0" borderId="92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78" xfId="1" applyNumberFormat="1" applyFont="1" applyFill="1" applyBorder="1" applyAlignment="1">
      <alignment horizontal="center"/>
    </xf>
    <xf numFmtId="3" fontId="49" fillId="0" borderId="33" xfId="1" applyNumberFormat="1" applyFont="1" applyFill="1" applyBorder="1" applyAlignment="1">
      <alignment horizontal="center"/>
    </xf>
    <xf numFmtId="3" fontId="49" fillId="0" borderId="96" xfId="1" applyNumberFormat="1" applyFont="1" applyFill="1" applyBorder="1" applyAlignment="1">
      <alignment horizontal="center"/>
    </xf>
    <xf numFmtId="3" fontId="49" fillId="0" borderId="46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34" fillId="0" borderId="56" xfId="1" applyNumberFormat="1" applyFont="1" applyBorder="1" applyAlignment="1">
      <alignment horizontal="left"/>
    </xf>
    <xf numFmtId="3" fontId="34" fillId="0" borderId="64" xfId="1" applyNumberFormat="1" applyFont="1" applyBorder="1" applyAlignment="1">
      <alignment horizontal="left"/>
    </xf>
    <xf numFmtId="3" fontId="34" fillId="0" borderId="69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3" fontId="14" fillId="0" borderId="100" xfId="1" applyNumberFormat="1" applyFont="1" applyBorder="1" applyAlignment="1">
      <alignment horizontal="center" vertical="center"/>
    </xf>
    <xf numFmtId="3" fontId="14" fillId="0" borderId="91" xfId="1" applyNumberFormat="1" applyFont="1" applyBorder="1" applyAlignment="1">
      <alignment horizontal="center" vertical="center"/>
    </xf>
    <xf numFmtId="3" fontId="34" fillId="0" borderId="103" xfId="1" applyNumberFormat="1" applyFont="1" applyBorder="1" applyAlignment="1">
      <alignment horizontal="left"/>
    </xf>
    <xf numFmtId="0" fontId="46" fillId="0" borderId="140" xfId="2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7" fillId="0" borderId="145" xfId="1" applyNumberFormat="1" applyFont="1" applyFill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61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56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9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3" fontId="14" fillId="0" borderId="146" xfId="1" applyNumberFormat="1" applyFont="1" applyBorder="1" applyAlignment="1">
      <alignment horizontal="center"/>
    </xf>
    <xf numFmtId="3" fontId="14" fillId="0" borderId="144" xfId="1" applyNumberFormat="1" applyFont="1" applyBorder="1" applyAlignment="1">
      <alignment horizontal="center"/>
    </xf>
    <xf numFmtId="0" fontId="69" fillId="0" borderId="99" xfId="0" applyFont="1" applyBorder="1" applyAlignment="1">
      <alignment horizontal="center" vertical="center"/>
    </xf>
    <xf numFmtId="0" fontId="69" fillId="0" borderId="100" xfId="0" applyFont="1" applyBorder="1" applyAlignment="1">
      <alignment horizontal="center" vertical="center"/>
    </xf>
    <xf numFmtId="0" fontId="0" fillId="0" borderId="109" xfId="0" applyFill="1" applyBorder="1" applyAlignment="1">
      <alignment horizontal="left"/>
    </xf>
    <xf numFmtId="0" fontId="0" fillId="0" borderId="146" xfId="0" applyFill="1" applyBorder="1" applyAlignment="1">
      <alignment horizontal="left"/>
    </xf>
    <xf numFmtId="0" fontId="72" fillId="23" borderId="66" xfId="5" applyFont="1" applyFill="1" applyBorder="1" applyAlignment="1">
      <alignment horizontal="center" vertical="center" wrapText="1"/>
    </xf>
    <xf numFmtId="0" fontId="72" fillId="23" borderId="75" xfId="5" applyFont="1" applyFill="1" applyBorder="1" applyAlignment="1">
      <alignment horizontal="center" vertical="center" wrapText="1"/>
    </xf>
    <xf numFmtId="49" fontId="31" fillId="18" borderId="82" xfId="5" applyNumberFormat="1" applyFont="1" applyFill="1" applyBorder="1" applyAlignment="1">
      <alignment horizontal="center" vertical="center" wrapText="1"/>
    </xf>
    <xf numFmtId="49" fontId="31" fillId="18" borderId="160" xfId="5" applyNumberFormat="1" applyFont="1" applyFill="1" applyBorder="1" applyAlignment="1">
      <alignment horizontal="center" vertical="center" wrapText="1"/>
    </xf>
    <xf numFmtId="49" fontId="31" fillId="18" borderId="152" xfId="5" applyNumberFormat="1" applyFont="1" applyFill="1" applyBorder="1" applyAlignment="1">
      <alignment horizontal="center" vertical="center" wrapText="1"/>
    </xf>
    <xf numFmtId="0" fontId="77" fillId="0" borderId="144" xfId="0" applyFont="1" applyFill="1" applyBorder="1" applyAlignment="1">
      <alignment horizontal="center" wrapText="1"/>
    </xf>
    <xf numFmtId="0" fontId="31" fillId="16" borderId="156" xfId="3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31" fillId="17" borderId="158" xfId="3" applyFont="1" applyFill="1" applyBorder="1" applyAlignment="1">
      <alignment horizontal="center" vertical="center" wrapText="1"/>
    </xf>
    <xf numFmtId="0" fontId="31" fillId="17" borderId="161" xfId="3" applyFont="1" applyFill="1" applyBorder="1" applyAlignment="1">
      <alignment horizontal="center" vertical="center" wrapText="1"/>
    </xf>
    <xf numFmtId="0" fontId="31" fillId="17" borderId="166" xfId="3" applyFont="1" applyFill="1" applyBorder="1" applyAlignment="1">
      <alignment horizontal="center" vertical="center" wrapText="1"/>
    </xf>
    <xf numFmtId="49" fontId="31" fillId="18" borderId="109" xfId="5" applyNumberFormat="1" applyFont="1" applyFill="1" applyBorder="1" applyAlignment="1">
      <alignment horizontal="center" vertical="center" wrapText="1"/>
    </xf>
    <xf numFmtId="49" fontId="31" fillId="18" borderId="146" xfId="5" applyNumberFormat="1" applyFont="1" applyFill="1" applyBorder="1" applyAlignment="1">
      <alignment horizontal="center" vertical="center" wrapText="1"/>
    </xf>
    <xf numFmtId="49" fontId="31" fillId="18" borderId="97" xfId="5" applyNumberFormat="1" applyFont="1" applyFill="1" applyBorder="1" applyAlignment="1">
      <alignment horizontal="center" vertical="center" wrapText="1"/>
    </xf>
    <xf numFmtId="49" fontId="31" fillId="18" borderId="162" xfId="5" applyNumberFormat="1" applyFont="1" applyFill="1" applyBorder="1" applyAlignment="1">
      <alignment horizontal="center" vertical="center" wrapText="1"/>
    </xf>
    <xf numFmtId="49" fontId="31" fillId="18" borderId="0" xfId="5" applyNumberFormat="1" applyFont="1" applyFill="1" applyBorder="1" applyAlignment="1">
      <alignment horizontal="center" vertical="center" wrapText="1"/>
    </xf>
    <xf numFmtId="49" fontId="31" fillId="18" borderId="95" xfId="5" applyNumberFormat="1" applyFont="1" applyFill="1" applyBorder="1" applyAlignment="1">
      <alignment horizontal="center" vertical="center" wrapText="1"/>
    </xf>
    <xf numFmtId="49" fontId="31" fillId="18" borderId="163" xfId="5" applyNumberFormat="1" applyFont="1" applyFill="1" applyBorder="1" applyAlignment="1">
      <alignment horizontal="center" vertical="center" wrapText="1"/>
    </xf>
    <xf numFmtId="49" fontId="31" fillId="18" borderId="164" xfId="5" applyNumberFormat="1" applyFont="1" applyFill="1" applyBorder="1" applyAlignment="1">
      <alignment horizontal="center" vertical="center" wrapText="1"/>
    </xf>
    <xf numFmtId="49" fontId="31" fillId="18" borderId="151" xfId="5" applyNumberFormat="1" applyFont="1" applyFill="1" applyBorder="1" applyAlignment="1">
      <alignment horizontal="center" vertical="center" wrapText="1"/>
    </xf>
    <xf numFmtId="49" fontId="31" fillId="13" borderId="155" xfId="3" applyNumberFormat="1" applyFont="1" applyFill="1" applyBorder="1" applyAlignment="1">
      <alignment horizontal="center" textRotation="90" wrapText="1"/>
    </xf>
    <xf numFmtId="49" fontId="31" fillId="13" borderId="159" xfId="3" applyNumberFormat="1" applyFont="1" applyFill="1" applyBorder="1" applyAlignment="1">
      <alignment horizontal="center" textRotation="90" wrapText="1"/>
    </xf>
    <xf numFmtId="49" fontId="31" fillId="13" borderId="165" xfId="3" applyNumberFormat="1" applyFont="1" applyFill="1" applyBorder="1" applyAlignment="1">
      <alignment horizontal="center" textRotation="90" wrapText="1"/>
    </xf>
    <xf numFmtId="0" fontId="31" fillId="13" borderId="156" xfId="3" applyFont="1" applyFill="1" applyBorder="1" applyAlignment="1">
      <alignment horizontal="center" vertical="center" wrapText="1"/>
    </xf>
    <xf numFmtId="0" fontId="31" fillId="13" borderId="77" xfId="3" applyFont="1" applyFill="1" applyBorder="1" applyAlignment="1">
      <alignment horizontal="center" vertical="center" wrapText="1"/>
    </xf>
    <xf numFmtId="0" fontId="31" fillId="13" borderId="75" xfId="3" applyFont="1" applyFill="1" applyBorder="1" applyAlignment="1">
      <alignment horizontal="center" vertical="center" wrapText="1"/>
    </xf>
    <xf numFmtId="0" fontId="31" fillId="12" borderId="138" xfId="3" applyFont="1" applyFill="1" applyBorder="1" applyAlignment="1">
      <alignment horizontal="center" vertical="center"/>
    </xf>
    <xf numFmtId="0" fontId="31" fillId="12" borderId="157" xfId="3" applyFont="1" applyFill="1" applyBorder="1" applyAlignment="1">
      <alignment horizontal="center" vertical="center"/>
    </xf>
    <xf numFmtId="0" fontId="31" fillId="12" borderId="60" xfId="3" applyFont="1" applyFill="1" applyBorder="1" applyAlignment="1">
      <alignment horizontal="center" vertical="center"/>
    </xf>
    <xf numFmtId="0" fontId="31" fillId="19" borderId="82" xfId="3" applyFont="1" applyFill="1" applyBorder="1" applyAlignment="1">
      <alignment horizontal="center" vertical="center"/>
    </xf>
    <xf numFmtId="0" fontId="31" fillId="19" borderId="160" xfId="3" applyFont="1" applyFill="1" applyBorder="1" applyAlignment="1">
      <alignment horizontal="center" vertical="center"/>
    </xf>
    <xf numFmtId="0" fontId="31" fillId="19" borderId="63" xfId="3" applyFont="1" applyFill="1" applyBorder="1" applyAlignment="1">
      <alignment horizontal="center" vertical="center"/>
    </xf>
    <xf numFmtId="0" fontId="31" fillId="20" borderId="82" xfId="5" applyFont="1" applyFill="1" applyBorder="1" applyAlignment="1">
      <alignment horizontal="center"/>
    </xf>
    <xf numFmtId="0" fontId="31" fillId="20" borderId="160" xfId="5" applyFont="1" applyFill="1" applyBorder="1" applyAlignment="1">
      <alignment horizontal="center"/>
    </xf>
    <xf numFmtId="0" fontId="31" fillId="19" borderId="66" xfId="3" applyFont="1" applyFill="1" applyBorder="1" applyAlignment="1">
      <alignment horizontal="center" vertical="center"/>
    </xf>
    <xf numFmtId="0" fontId="31" fillId="19" borderId="77" xfId="3" applyFont="1" applyFill="1" applyBorder="1" applyAlignment="1">
      <alignment horizontal="center" vertical="center"/>
    </xf>
    <xf numFmtId="0" fontId="31" fillId="19" borderId="75" xfId="3" applyFont="1" applyFill="1" applyBorder="1" applyAlignment="1">
      <alignment horizontal="center" vertical="center"/>
    </xf>
    <xf numFmtId="0" fontId="31" fillId="0" borderId="82" xfId="5" applyFont="1" applyBorder="1" applyAlignment="1">
      <alignment horizontal="center"/>
    </xf>
    <xf numFmtId="0" fontId="31" fillId="0" borderId="63" xfId="5" applyFont="1" applyBorder="1" applyAlignment="1">
      <alignment horizontal="center"/>
    </xf>
    <xf numFmtId="2" fontId="31" fillId="20" borderId="66" xfId="5" applyNumberFormat="1" applyFont="1" applyFill="1" applyBorder="1" applyAlignment="1">
      <alignment horizontal="center" vertical="center" wrapText="1"/>
    </xf>
    <xf numFmtId="2" fontId="31" fillId="20" borderId="77" xfId="5" applyNumberFormat="1" applyFont="1" applyFill="1" applyBorder="1" applyAlignment="1">
      <alignment horizontal="center" vertical="center" wrapText="1"/>
    </xf>
    <xf numFmtId="2" fontId="31" fillId="20" borderId="75" xfId="5" applyNumberFormat="1" applyFont="1" applyFill="1" applyBorder="1" applyAlignment="1">
      <alignment horizontal="center" vertical="center" wrapText="1"/>
    </xf>
    <xf numFmtId="0" fontId="7" fillId="21" borderId="66" xfId="5" applyFont="1" applyFill="1" applyBorder="1" applyAlignment="1">
      <alignment horizontal="center" vertical="center" wrapText="1"/>
    </xf>
    <xf numFmtId="0" fontId="7" fillId="21" borderId="77" xfId="5" applyFont="1" applyFill="1" applyBorder="1" applyAlignment="1">
      <alignment horizontal="center" vertical="center" wrapText="1"/>
    </xf>
    <xf numFmtId="0" fontId="7" fillId="21" borderId="75" xfId="5" applyFont="1" applyFill="1" applyBorder="1" applyAlignment="1">
      <alignment horizontal="center" vertical="center" wrapText="1"/>
    </xf>
    <xf numFmtId="0" fontId="31" fillId="11" borderId="66" xfId="5" applyFont="1" applyFill="1" applyBorder="1" applyAlignment="1">
      <alignment horizontal="center" vertical="center" wrapText="1"/>
    </xf>
    <xf numFmtId="0" fontId="31" fillId="11" borderId="77" xfId="5" applyFont="1" applyFill="1" applyBorder="1" applyAlignment="1">
      <alignment horizontal="center" vertical="center" wrapText="1"/>
    </xf>
    <xf numFmtId="0" fontId="31" fillId="11" borderId="75" xfId="5" applyFont="1" applyFill="1" applyBorder="1" applyAlignment="1">
      <alignment horizontal="center" vertical="center" wrapText="1"/>
    </xf>
    <xf numFmtId="0" fontId="72" fillId="22" borderId="66" xfId="5" applyFont="1" applyFill="1" applyBorder="1" applyAlignment="1">
      <alignment horizontal="center" vertical="center"/>
    </xf>
    <xf numFmtId="0" fontId="72" fillId="22" borderId="75" xfId="5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4.%20&#250;prava%20rozpo&#269;tu%202016\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E5">
            <v>58855</v>
          </cell>
          <cell r="F5">
            <v>0</v>
          </cell>
          <cell r="G5">
            <v>0</v>
          </cell>
          <cell r="H5">
            <v>58855</v>
          </cell>
          <cell r="I5">
            <v>0</v>
          </cell>
          <cell r="J5">
            <v>0</v>
          </cell>
          <cell r="K5">
            <v>58855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58855</v>
          </cell>
          <cell r="R5">
            <v>0</v>
          </cell>
          <cell r="S5">
            <v>0</v>
          </cell>
        </row>
        <row r="16">
          <cell r="E16">
            <v>28895</v>
          </cell>
          <cell r="F16">
            <v>0</v>
          </cell>
          <cell r="G16">
            <v>0</v>
          </cell>
          <cell r="H16">
            <v>28895</v>
          </cell>
          <cell r="I16">
            <v>0</v>
          </cell>
          <cell r="J16">
            <v>0</v>
          </cell>
          <cell r="K16">
            <v>28995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28995</v>
          </cell>
          <cell r="R16">
            <v>0</v>
          </cell>
          <cell r="S16">
            <v>0</v>
          </cell>
        </row>
        <row r="27">
          <cell r="E27">
            <v>47950</v>
          </cell>
          <cell r="F27">
            <v>0</v>
          </cell>
          <cell r="G27">
            <v>0</v>
          </cell>
          <cell r="H27">
            <v>47950</v>
          </cell>
          <cell r="I27">
            <v>0</v>
          </cell>
          <cell r="J27">
            <v>0</v>
          </cell>
          <cell r="K27">
            <v>50250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50250</v>
          </cell>
          <cell r="R27">
            <v>0</v>
          </cell>
          <cell r="S27">
            <v>0</v>
          </cell>
        </row>
        <row r="31">
          <cell r="E31">
            <v>4500</v>
          </cell>
          <cell r="F31">
            <v>0</v>
          </cell>
          <cell r="G31">
            <v>0</v>
          </cell>
          <cell r="H31">
            <v>4500</v>
          </cell>
          <cell r="I31">
            <v>0</v>
          </cell>
          <cell r="J31">
            <v>0</v>
          </cell>
          <cell r="K31">
            <v>4500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4500</v>
          </cell>
          <cell r="R31">
            <v>0</v>
          </cell>
          <cell r="S31">
            <v>0</v>
          </cell>
        </row>
        <row r="38">
          <cell r="E38">
            <v>21750</v>
          </cell>
          <cell r="F38">
            <v>0</v>
          </cell>
          <cell r="G38">
            <v>0</v>
          </cell>
          <cell r="H38">
            <v>21750</v>
          </cell>
          <cell r="I38">
            <v>0</v>
          </cell>
          <cell r="J38">
            <v>0</v>
          </cell>
          <cell r="K38">
            <v>21750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21750</v>
          </cell>
          <cell r="R38">
            <v>0</v>
          </cell>
          <cell r="S38">
            <v>0</v>
          </cell>
        </row>
        <row r="50">
          <cell r="E50">
            <v>17500</v>
          </cell>
          <cell r="F50">
            <v>0</v>
          </cell>
          <cell r="G50">
            <v>0</v>
          </cell>
          <cell r="H50">
            <v>17500</v>
          </cell>
          <cell r="I50">
            <v>0</v>
          </cell>
          <cell r="J50">
            <v>0</v>
          </cell>
          <cell r="K50">
            <v>17500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17500</v>
          </cell>
          <cell r="R50">
            <v>0</v>
          </cell>
          <cell r="S50">
            <v>0</v>
          </cell>
        </row>
        <row r="53">
          <cell r="E53">
            <v>6150</v>
          </cell>
          <cell r="F53">
            <v>48500</v>
          </cell>
          <cell r="G53">
            <v>0</v>
          </cell>
          <cell r="H53">
            <v>6150</v>
          </cell>
          <cell r="I53">
            <v>103300</v>
          </cell>
          <cell r="J53">
            <v>0</v>
          </cell>
          <cell r="K53">
            <v>6150</v>
          </cell>
          <cell r="L53">
            <v>181800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6150</v>
          </cell>
          <cell r="R53">
            <v>181800</v>
          </cell>
          <cell r="S53">
            <v>0</v>
          </cell>
        </row>
        <row r="64">
          <cell r="E64">
            <v>53800</v>
          </cell>
          <cell r="F64">
            <v>0</v>
          </cell>
          <cell r="G64">
            <v>0</v>
          </cell>
          <cell r="H64">
            <v>53800</v>
          </cell>
          <cell r="I64">
            <v>0</v>
          </cell>
          <cell r="J64">
            <v>0</v>
          </cell>
          <cell r="K64">
            <v>61200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61200</v>
          </cell>
          <cell r="R64">
            <v>0</v>
          </cell>
          <cell r="S64">
            <v>0</v>
          </cell>
        </row>
        <row r="71">
          <cell r="E71">
            <v>3900</v>
          </cell>
          <cell r="F71">
            <v>0</v>
          </cell>
          <cell r="G71">
            <v>0</v>
          </cell>
          <cell r="H71">
            <v>3900</v>
          </cell>
          <cell r="I71">
            <v>0</v>
          </cell>
          <cell r="J71">
            <v>0</v>
          </cell>
          <cell r="K71">
            <v>3900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3900</v>
          </cell>
          <cell r="R71">
            <v>0</v>
          </cell>
          <cell r="S71">
            <v>0</v>
          </cell>
        </row>
        <row r="75">
          <cell r="E75">
            <v>8435</v>
          </cell>
          <cell r="F75">
            <v>0</v>
          </cell>
          <cell r="G75">
            <v>0</v>
          </cell>
          <cell r="H75">
            <v>7335</v>
          </cell>
          <cell r="I75">
            <v>0</v>
          </cell>
          <cell r="J75">
            <v>0</v>
          </cell>
          <cell r="K75">
            <v>5535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5535</v>
          </cell>
          <cell r="R75">
            <v>0</v>
          </cell>
          <cell r="S75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</sheetData>
      <sheetData sheetId="1">
        <row r="5">
          <cell r="E5">
            <v>130</v>
          </cell>
          <cell r="F5">
            <v>0</v>
          </cell>
          <cell r="G5">
            <v>0</v>
          </cell>
          <cell r="H5">
            <v>130</v>
          </cell>
          <cell r="I5">
            <v>0</v>
          </cell>
          <cell r="J5">
            <v>0</v>
          </cell>
          <cell r="K5">
            <v>130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130</v>
          </cell>
          <cell r="R5">
            <v>0</v>
          </cell>
          <cell r="S5">
            <v>0</v>
          </cell>
        </row>
        <row r="7">
          <cell r="E7">
            <v>7040</v>
          </cell>
          <cell r="F7">
            <v>0</v>
          </cell>
          <cell r="G7">
            <v>0</v>
          </cell>
          <cell r="H7">
            <v>7040</v>
          </cell>
          <cell r="I7">
            <v>0</v>
          </cell>
          <cell r="J7">
            <v>0</v>
          </cell>
          <cell r="K7">
            <v>7040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7040</v>
          </cell>
          <cell r="R7">
            <v>0</v>
          </cell>
          <cell r="S7">
            <v>0</v>
          </cell>
        </row>
        <row r="11">
          <cell r="E11">
            <v>15050</v>
          </cell>
          <cell r="F11">
            <v>0</v>
          </cell>
          <cell r="G11">
            <v>0</v>
          </cell>
          <cell r="H11">
            <v>15128</v>
          </cell>
          <cell r="I11">
            <v>0</v>
          </cell>
          <cell r="J11">
            <v>0</v>
          </cell>
          <cell r="K11">
            <v>15128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15128</v>
          </cell>
          <cell r="R11">
            <v>0</v>
          </cell>
          <cell r="S11">
            <v>0</v>
          </cell>
        </row>
        <row r="18">
          <cell r="E18">
            <v>1200</v>
          </cell>
          <cell r="F18">
            <v>0</v>
          </cell>
          <cell r="G18">
            <v>0</v>
          </cell>
          <cell r="H18">
            <v>1200</v>
          </cell>
          <cell r="I18">
            <v>0</v>
          </cell>
          <cell r="J18">
            <v>0</v>
          </cell>
          <cell r="K18">
            <v>1200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1200</v>
          </cell>
          <cell r="R18">
            <v>0</v>
          </cell>
          <cell r="S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E25">
            <v>1800</v>
          </cell>
          <cell r="F25">
            <v>0</v>
          </cell>
          <cell r="G25">
            <v>0</v>
          </cell>
          <cell r="H25">
            <v>1800</v>
          </cell>
          <cell r="I25">
            <v>0</v>
          </cell>
          <cell r="J25">
            <v>0</v>
          </cell>
          <cell r="K25">
            <v>1800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1800</v>
          </cell>
          <cell r="R25">
            <v>0</v>
          </cell>
          <cell r="S25">
            <v>0</v>
          </cell>
        </row>
        <row r="27">
          <cell r="E27">
            <v>3000</v>
          </cell>
          <cell r="F27">
            <v>0</v>
          </cell>
          <cell r="G27">
            <v>0</v>
          </cell>
          <cell r="H27">
            <v>3000</v>
          </cell>
          <cell r="I27">
            <v>0</v>
          </cell>
          <cell r="J27">
            <v>0</v>
          </cell>
          <cell r="K27">
            <v>3000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3000</v>
          </cell>
          <cell r="R27">
            <v>0</v>
          </cell>
          <cell r="S27">
            <v>0</v>
          </cell>
        </row>
        <row r="31">
          <cell r="E31">
            <v>11500</v>
          </cell>
          <cell r="F31">
            <v>0</v>
          </cell>
          <cell r="G31">
            <v>0</v>
          </cell>
          <cell r="H31">
            <v>11500</v>
          </cell>
          <cell r="I31">
            <v>0</v>
          </cell>
          <cell r="J31">
            <v>0</v>
          </cell>
          <cell r="K31">
            <v>11500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11500</v>
          </cell>
          <cell r="R31">
            <v>0</v>
          </cell>
          <cell r="S31">
            <v>0</v>
          </cell>
        </row>
        <row r="47">
          <cell r="E47">
            <v>1800</v>
          </cell>
          <cell r="F47">
            <v>0</v>
          </cell>
          <cell r="G47">
            <v>0</v>
          </cell>
          <cell r="H47">
            <v>1800</v>
          </cell>
          <cell r="I47">
            <v>0</v>
          </cell>
          <cell r="J47">
            <v>0</v>
          </cell>
          <cell r="K47">
            <v>1800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1800</v>
          </cell>
          <cell r="R47">
            <v>0</v>
          </cell>
          <cell r="S47">
            <v>0</v>
          </cell>
        </row>
        <row r="52">
          <cell r="E52">
            <v>11250</v>
          </cell>
          <cell r="F52">
            <v>0</v>
          </cell>
          <cell r="G52">
            <v>0</v>
          </cell>
          <cell r="H52">
            <v>11250</v>
          </cell>
          <cell r="I52">
            <v>0</v>
          </cell>
          <cell r="J52">
            <v>0</v>
          </cell>
          <cell r="K52">
            <v>11250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11250</v>
          </cell>
          <cell r="R52">
            <v>0</v>
          </cell>
          <cell r="S52">
            <v>0</v>
          </cell>
        </row>
      </sheetData>
      <sheetData sheetId="2">
        <row r="4">
          <cell r="E4">
            <v>55700</v>
          </cell>
          <cell r="F4">
            <v>0</v>
          </cell>
          <cell r="G4">
            <v>0</v>
          </cell>
          <cell r="H4">
            <v>55700</v>
          </cell>
          <cell r="I4">
            <v>0</v>
          </cell>
          <cell r="J4">
            <v>0</v>
          </cell>
          <cell r="K4">
            <v>55700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55700</v>
          </cell>
          <cell r="R4">
            <v>0</v>
          </cell>
          <cell r="S4">
            <v>0</v>
          </cell>
        </row>
        <row r="16">
          <cell r="E16">
            <v>7100</v>
          </cell>
          <cell r="F16">
            <v>0</v>
          </cell>
          <cell r="G16">
            <v>0</v>
          </cell>
          <cell r="H16">
            <v>7100</v>
          </cell>
          <cell r="I16">
            <v>0</v>
          </cell>
          <cell r="J16">
            <v>0</v>
          </cell>
          <cell r="K16">
            <v>7100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7100</v>
          </cell>
          <cell r="R16">
            <v>0</v>
          </cell>
          <cell r="S16">
            <v>0</v>
          </cell>
        </row>
        <row r="18">
          <cell r="N18"/>
        </row>
        <row r="22">
          <cell r="E22">
            <v>1700</v>
          </cell>
          <cell r="F22">
            <v>0</v>
          </cell>
          <cell r="G22">
            <v>0</v>
          </cell>
          <cell r="H22">
            <v>1700</v>
          </cell>
          <cell r="I22">
            <v>0</v>
          </cell>
          <cell r="J22">
            <v>0</v>
          </cell>
          <cell r="K22">
            <v>1700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1700</v>
          </cell>
          <cell r="R22">
            <v>0</v>
          </cell>
          <cell r="S22">
            <v>0</v>
          </cell>
        </row>
        <row r="27">
          <cell r="E27">
            <v>300</v>
          </cell>
          <cell r="F27">
            <v>0</v>
          </cell>
          <cell r="G27">
            <v>0</v>
          </cell>
          <cell r="H27">
            <v>1300</v>
          </cell>
          <cell r="I27">
            <v>0</v>
          </cell>
          <cell r="J27">
            <v>0</v>
          </cell>
          <cell r="K27">
            <v>1300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1300</v>
          </cell>
          <cell r="R27">
            <v>0</v>
          </cell>
          <cell r="S27">
            <v>0</v>
          </cell>
        </row>
        <row r="30">
          <cell r="E30">
            <v>203570</v>
          </cell>
          <cell r="F30">
            <v>45000</v>
          </cell>
          <cell r="G30">
            <v>0</v>
          </cell>
          <cell r="H30">
            <v>201470</v>
          </cell>
          <cell r="I30">
            <v>39040</v>
          </cell>
          <cell r="J30">
            <v>0</v>
          </cell>
          <cell r="K30">
            <v>207690</v>
          </cell>
          <cell r="L30">
            <v>39040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207690</v>
          </cell>
          <cell r="R30">
            <v>39040</v>
          </cell>
          <cell r="S30">
            <v>0</v>
          </cell>
        </row>
        <row r="73">
          <cell r="E73">
            <v>10000</v>
          </cell>
          <cell r="F73">
            <v>0</v>
          </cell>
          <cell r="G73">
            <v>0</v>
          </cell>
          <cell r="H73">
            <v>10000</v>
          </cell>
          <cell r="I73">
            <v>0</v>
          </cell>
          <cell r="J73">
            <v>0</v>
          </cell>
          <cell r="K73">
            <v>10000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10000</v>
          </cell>
          <cell r="R73">
            <v>0</v>
          </cell>
          <cell r="S73">
            <v>0</v>
          </cell>
        </row>
        <row r="76">
          <cell r="E76">
            <v>3500</v>
          </cell>
          <cell r="F76">
            <v>0</v>
          </cell>
          <cell r="G76">
            <v>0</v>
          </cell>
          <cell r="H76">
            <v>3500</v>
          </cell>
          <cell r="I76">
            <v>0</v>
          </cell>
          <cell r="J76">
            <v>0</v>
          </cell>
          <cell r="K76">
            <v>3500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3500</v>
          </cell>
          <cell r="R76">
            <v>0</v>
          </cell>
          <cell r="S76">
            <v>0</v>
          </cell>
        </row>
        <row r="82">
          <cell r="E82">
            <v>600</v>
          </cell>
          <cell r="F82">
            <v>0</v>
          </cell>
          <cell r="G82">
            <v>0</v>
          </cell>
          <cell r="H82">
            <v>600</v>
          </cell>
          <cell r="I82">
            <v>0</v>
          </cell>
          <cell r="J82">
            <v>0</v>
          </cell>
          <cell r="K82">
            <v>600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600</v>
          </cell>
          <cell r="R82">
            <v>0</v>
          </cell>
          <cell r="S82">
            <v>0</v>
          </cell>
        </row>
      </sheetData>
      <sheetData sheetId="3">
        <row r="4">
          <cell r="E4">
            <v>19750</v>
          </cell>
          <cell r="F4">
            <v>0</v>
          </cell>
          <cell r="G4">
            <v>0</v>
          </cell>
          <cell r="H4">
            <v>19750</v>
          </cell>
          <cell r="I4">
            <v>0</v>
          </cell>
          <cell r="J4">
            <v>0</v>
          </cell>
          <cell r="K4">
            <v>19750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19750</v>
          </cell>
          <cell r="R4">
            <v>0</v>
          </cell>
          <cell r="S4">
            <v>0</v>
          </cell>
        </row>
        <row r="17">
          <cell r="E17">
            <v>18780</v>
          </cell>
          <cell r="F17">
            <v>0</v>
          </cell>
          <cell r="G17">
            <v>0</v>
          </cell>
          <cell r="H17">
            <v>18780</v>
          </cell>
          <cell r="I17">
            <v>0</v>
          </cell>
          <cell r="J17">
            <v>0</v>
          </cell>
          <cell r="K17">
            <v>18560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18560</v>
          </cell>
          <cell r="R17">
            <v>0</v>
          </cell>
          <cell r="S17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E29"/>
          <cell r="F29"/>
          <cell r="G29"/>
          <cell r="H29"/>
          <cell r="I29"/>
          <cell r="J29"/>
          <cell r="K29">
            <v>0</v>
          </cell>
          <cell r="L29"/>
          <cell r="M29"/>
          <cell r="N29">
            <v>0</v>
          </cell>
          <cell r="O29"/>
          <cell r="P29"/>
          <cell r="Q29">
            <v>0</v>
          </cell>
          <cell r="R29"/>
          <cell r="S29"/>
        </row>
      </sheetData>
      <sheetData sheetId="4">
        <row r="5">
          <cell r="E5">
            <v>389220</v>
          </cell>
          <cell r="F5">
            <v>0</v>
          </cell>
          <cell r="G5">
            <v>15000</v>
          </cell>
          <cell r="H5">
            <v>389220</v>
          </cell>
          <cell r="I5">
            <v>0</v>
          </cell>
          <cell r="J5">
            <v>15000</v>
          </cell>
          <cell r="K5">
            <v>394020</v>
          </cell>
          <cell r="L5">
            <v>4200</v>
          </cell>
          <cell r="M5">
            <v>15000</v>
          </cell>
          <cell r="N5">
            <v>0</v>
          </cell>
          <cell r="O5">
            <v>0</v>
          </cell>
          <cell r="P5">
            <v>0</v>
          </cell>
          <cell r="Q5">
            <v>394020</v>
          </cell>
          <cell r="R5">
            <v>4200</v>
          </cell>
          <cell r="S5">
            <v>15000</v>
          </cell>
        </row>
        <row r="48">
          <cell r="E48">
            <v>76760</v>
          </cell>
          <cell r="F48">
            <v>0</v>
          </cell>
          <cell r="G48">
            <v>0</v>
          </cell>
          <cell r="H48">
            <v>76760</v>
          </cell>
          <cell r="I48">
            <v>0</v>
          </cell>
          <cell r="J48">
            <v>0</v>
          </cell>
          <cell r="K48">
            <v>100760</v>
          </cell>
          <cell r="L48">
            <v>5000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100760</v>
          </cell>
          <cell r="R48">
            <v>5000</v>
          </cell>
          <cell r="S48">
            <v>0</v>
          </cell>
        </row>
        <row r="67">
          <cell r="E67">
            <v>39300</v>
          </cell>
          <cell r="F67">
            <v>0</v>
          </cell>
          <cell r="G67">
            <v>0</v>
          </cell>
          <cell r="H67">
            <v>39300</v>
          </cell>
          <cell r="I67">
            <v>0</v>
          </cell>
          <cell r="J67">
            <v>0</v>
          </cell>
          <cell r="K67">
            <v>39300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39300</v>
          </cell>
          <cell r="R67">
            <v>0</v>
          </cell>
          <cell r="S67">
            <v>0</v>
          </cell>
        </row>
        <row r="70">
          <cell r="E70">
            <v>40900</v>
          </cell>
          <cell r="F70">
            <v>0</v>
          </cell>
          <cell r="G70">
            <v>0</v>
          </cell>
          <cell r="H70">
            <v>40900</v>
          </cell>
          <cell r="I70">
            <v>0</v>
          </cell>
          <cell r="J70">
            <v>0</v>
          </cell>
          <cell r="K70">
            <v>40900</v>
          </cell>
          <cell r="L70"/>
          <cell r="M70">
            <v>0</v>
          </cell>
          <cell r="N70">
            <v>0</v>
          </cell>
          <cell r="O70"/>
          <cell r="P70">
            <v>0</v>
          </cell>
          <cell r="Q70">
            <v>40900</v>
          </cell>
          <cell r="R70"/>
          <cell r="S70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9">
          <cell r="E79">
            <v>3800</v>
          </cell>
          <cell r="F79">
            <v>0</v>
          </cell>
          <cell r="G79">
            <v>0</v>
          </cell>
          <cell r="H79">
            <v>3800</v>
          </cell>
          <cell r="I79">
            <v>0</v>
          </cell>
          <cell r="J79">
            <v>0</v>
          </cell>
          <cell r="K79">
            <v>3800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3800</v>
          </cell>
          <cell r="R79">
            <v>0</v>
          </cell>
          <cell r="S79">
            <v>0</v>
          </cell>
        </row>
        <row r="94">
          <cell r="E94">
            <v>7500</v>
          </cell>
          <cell r="F94">
            <v>3000</v>
          </cell>
          <cell r="G94">
            <v>609000</v>
          </cell>
          <cell r="H94">
            <v>7500</v>
          </cell>
          <cell r="I94">
            <v>3000</v>
          </cell>
          <cell r="J94">
            <v>585000</v>
          </cell>
          <cell r="K94">
            <v>7080</v>
          </cell>
          <cell r="L94">
            <v>3000</v>
          </cell>
          <cell r="M94">
            <v>585000</v>
          </cell>
          <cell r="N94">
            <v>0</v>
          </cell>
          <cell r="O94">
            <v>0</v>
          </cell>
          <cell r="P94">
            <v>0</v>
          </cell>
          <cell r="Q94">
            <v>7080</v>
          </cell>
          <cell r="R94">
            <v>3000</v>
          </cell>
          <cell r="S94">
            <v>585000</v>
          </cell>
        </row>
        <row r="101">
          <cell r="E101">
            <v>65000</v>
          </cell>
          <cell r="F101">
            <v>0</v>
          </cell>
          <cell r="G101">
            <v>0</v>
          </cell>
          <cell r="H101">
            <v>65000</v>
          </cell>
          <cell r="I101">
            <v>0</v>
          </cell>
          <cell r="J101">
            <v>0</v>
          </cell>
          <cell r="K101">
            <v>65000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65000</v>
          </cell>
          <cell r="R101">
            <v>0</v>
          </cell>
          <cell r="S101">
            <v>0</v>
          </cell>
        </row>
        <row r="104">
          <cell r="E104">
            <v>155000</v>
          </cell>
          <cell r="F104">
            <v>0</v>
          </cell>
          <cell r="G104">
            <v>0</v>
          </cell>
          <cell r="H104">
            <v>128000</v>
          </cell>
          <cell r="I104">
            <v>0</v>
          </cell>
          <cell r="J104">
            <v>0</v>
          </cell>
          <cell r="K104">
            <v>122100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122100</v>
          </cell>
          <cell r="R104">
            <v>0</v>
          </cell>
          <cell r="S104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3">
          <cell r="E113">
            <v>7000</v>
          </cell>
          <cell r="F113">
            <v>0</v>
          </cell>
          <cell r="G113">
            <v>0</v>
          </cell>
          <cell r="H113">
            <v>7000</v>
          </cell>
          <cell r="I113">
            <v>0</v>
          </cell>
          <cell r="J113">
            <v>0</v>
          </cell>
          <cell r="K113">
            <v>7000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7000</v>
          </cell>
          <cell r="R113">
            <v>0</v>
          </cell>
          <cell r="S113">
            <v>0</v>
          </cell>
        </row>
      </sheetData>
      <sheetData sheetId="5">
        <row r="5">
          <cell r="E5">
            <v>600</v>
          </cell>
          <cell r="F5">
            <v>0</v>
          </cell>
          <cell r="G5">
            <v>0</v>
          </cell>
          <cell r="H5">
            <v>600</v>
          </cell>
          <cell r="I5">
            <v>0</v>
          </cell>
          <cell r="J5">
            <v>0</v>
          </cell>
          <cell r="K5">
            <v>1600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1600</v>
          </cell>
          <cell r="R5">
            <v>0</v>
          </cell>
          <cell r="S5">
            <v>0</v>
          </cell>
        </row>
        <row r="10">
          <cell r="E10">
            <v>561500</v>
          </cell>
          <cell r="F10">
            <v>0</v>
          </cell>
          <cell r="G10">
            <v>0</v>
          </cell>
          <cell r="H10">
            <v>557288</v>
          </cell>
          <cell r="I10">
            <v>0</v>
          </cell>
          <cell r="J10">
            <v>0</v>
          </cell>
          <cell r="K10">
            <v>556288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556288</v>
          </cell>
          <cell r="R10">
            <v>0</v>
          </cell>
          <cell r="S10">
            <v>0</v>
          </cell>
        </row>
        <row r="16">
          <cell r="E16">
            <v>109000</v>
          </cell>
          <cell r="F16">
            <v>0</v>
          </cell>
          <cell r="G16">
            <v>0</v>
          </cell>
          <cell r="H16">
            <v>109000</v>
          </cell>
          <cell r="I16">
            <v>0</v>
          </cell>
          <cell r="J16">
            <v>0</v>
          </cell>
          <cell r="K16">
            <v>109000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109000</v>
          </cell>
          <cell r="R16">
            <v>0</v>
          </cell>
          <cell r="S16">
            <v>0</v>
          </cell>
        </row>
        <row r="19">
          <cell r="E19">
            <v>10000</v>
          </cell>
          <cell r="F19">
            <v>0</v>
          </cell>
          <cell r="G19">
            <v>0</v>
          </cell>
          <cell r="H19">
            <v>14212</v>
          </cell>
          <cell r="I19">
            <v>0</v>
          </cell>
          <cell r="J19">
            <v>0</v>
          </cell>
          <cell r="K19">
            <v>14212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14212</v>
          </cell>
          <cell r="R19">
            <v>0</v>
          </cell>
          <cell r="S19">
            <v>0</v>
          </cell>
        </row>
        <row r="21">
          <cell r="E21">
            <v>107000</v>
          </cell>
          <cell r="F21">
            <v>0</v>
          </cell>
          <cell r="G21">
            <v>0</v>
          </cell>
          <cell r="H21">
            <v>107000</v>
          </cell>
          <cell r="I21">
            <v>0</v>
          </cell>
          <cell r="J21">
            <v>0</v>
          </cell>
          <cell r="K21">
            <v>107000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107000</v>
          </cell>
          <cell r="R21">
            <v>0</v>
          </cell>
          <cell r="S21">
            <v>0</v>
          </cell>
        </row>
      </sheetData>
      <sheetData sheetId="6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7">
          <cell r="E7">
            <v>0</v>
          </cell>
          <cell r="F7">
            <v>240000</v>
          </cell>
          <cell r="G7">
            <v>0</v>
          </cell>
          <cell r="H7">
            <v>0</v>
          </cell>
          <cell r="I7">
            <v>240000</v>
          </cell>
          <cell r="J7">
            <v>0</v>
          </cell>
          <cell r="K7">
            <v>0</v>
          </cell>
          <cell r="L7">
            <v>240000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240000</v>
          </cell>
          <cell r="S7">
            <v>0</v>
          </cell>
        </row>
        <row r="15">
          <cell r="E15">
            <v>48000</v>
          </cell>
          <cell r="F15">
            <v>0</v>
          </cell>
          <cell r="G15">
            <v>0</v>
          </cell>
          <cell r="H15">
            <v>63000</v>
          </cell>
          <cell r="I15">
            <v>0</v>
          </cell>
          <cell r="J15">
            <v>0</v>
          </cell>
          <cell r="K15">
            <v>63000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63000</v>
          </cell>
          <cell r="R15">
            <v>0</v>
          </cell>
          <cell r="S15">
            <v>0</v>
          </cell>
        </row>
        <row r="17">
          <cell r="E17">
            <v>150000</v>
          </cell>
          <cell r="F17">
            <v>0</v>
          </cell>
          <cell r="G17">
            <v>0</v>
          </cell>
          <cell r="H17">
            <v>172500</v>
          </cell>
          <cell r="I17">
            <v>0</v>
          </cell>
          <cell r="J17">
            <v>0</v>
          </cell>
          <cell r="K17">
            <v>185500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185500</v>
          </cell>
          <cell r="R17">
            <v>0</v>
          </cell>
          <cell r="S17">
            <v>0</v>
          </cell>
        </row>
        <row r="19">
          <cell r="E19">
            <v>66000</v>
          </cell>
          <cell r="F19">
            <v>0</v>
          </cell>
          <cell r="G19">
            <v>0</v>
          </cell>
          <cell r="H19">
            <v>66000</v>
          </cell>
          <cell r="I19">
            <v>0</v>
          </cell>
          <cell r="J19">
            <v>0</v>
          </cell>
          <cell r="K19">
            <v>66000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66000</v>
          </cell>
          <cell r="R19">
            <v>0</v>
          </cell>
          <cell r="S19">
            <v>0</v>
          </cell>
        </row>
        <row r="24">
          <cell r="E24">
            <v>30000</v>
          </cell>
          <cell r="F24">
            <v>0</v>
          </cell>
          <cell r="G24">
            <v>0</v>
          </cell>
          <cell r="H24">
            <v>37500</v>
          </cell>
          <cell r="I24">
            <v>0</v>
          </cell>
          <cell r="J24">
            <v>0</v>
          </cell>
          <cell r="K24">
            <v>43400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43400</v>
          </cell>
          <cell r="R24">
            <v>0</v>
          </cell>
          <cell r="S24">
            <v>0</v>
          </cell>
        </row>
        <row r="26">
          <cell r="E26">
            <v>18000</v>
          </cell>
          <cell r="F26">
            <v>0</v>
          </cell>
          <cell r="G26">
            <v>0</v>
          </cell>
          <cell r="H26">
            <v>30000</v>
          </cell>
          <cell r="I26">
            <v>0</v>
          </cell>
          <cell r="J26">
            <v>0</v>
          </cell>
          <cell r="K26">
            <v>30000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30000</v>
          </cell>
          <cell r="R26">
            <v>0</v>
          </cell>
          <cell r="S26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3796</v>
          </cell>
          <cell r="J29">
            <v>0</v>
          </cell>
          <cell r="K29">
            <v>0</v>
          </cell>
          <cell r="L29">
            <v>3796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3796</v>
          </cell>
          <cell r="S29">
            <v>0</v>
          </cell>
        </row>
        <row r="31">
          <cell r="E31">
            <v>35000</v>
          </cell>
          <cell r="F31">
            <v>30000</v>
          </cell>
          <cell r="G31">
            <v>0</v>
          </cell>
          <cell r="H31">
            <v>50000</v>
          </cell>
          <cell r="I31">
            <v>30000</v>
          </cell>
          <cell r="J31">
            <v>0</v>
          </cell>
          <cell r="K31">
            <v>37000</v>
          </cell>
          <cell r="L31">
            <v>30000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37000</v>
          </cell>
          <cell r="R31">
            <v>30000</v>
          </cell>
          <cell r="S31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/>
          <cell r="L37"/>
          <cell r="M37"/>
          <cell r="N37"/>
          <cell r="O37"/>
          <cell r="P37"/>
          <cell r="Q37"/>
          <cell r="R37"/>
          <cell r="S37"/>
        </row>
      </sheetData>
      <sheetData sheetId="7">
        <row r="4">
          <cell r="E4">
            <v>80000</v>
          </cell>
          <cell r="F4">
            <v>0</v>
          </cell>
          <cell r="G4">
            <v>0</v>
          </cell>
          <cell r="H4">
            <v>80000</v>
          </cell>
          <cell r="I4">
            <v>0</v>
          </cell>
          <cell r="J4">
            <v>0</v>
          </cell>
          <cell r="K4">
            <v>80000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80000</v>
          </cell>
          <cell r="R4">
            <v>0</v>
          </cell>
          <cell r="S4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5000</v>
          </cell>
          <cell r="I7">
            <v>0</v>
          </cell>
          <cell r="J7">
            <v>0</v>
          </cell>
          <cell r="K7">
            <v>5000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5000</v>
          </cell>
          <cell r="R7">
            <v>0</v>
          </cell>
          <cell r="S7">
            <v>0</v>
          </cell>
        </row>
      </sheetData>
      <sheetData sheetId="8">
        <row r="4">
          <cell r="E4">
            <v>5340</v>
          </cell>
          <cell r="F4">
            <v>0</v>
          </cell>
          <cell r="G4">
            <v>0</v>
          </cell>
          <cell r="H4">
            <v>5340</v>
          </cell>
          <cell r="I4">
            <v>0</v>
          </cell>
          <cell r="J4">
            <v>0</v>
          </cell>
          <cell r="K4">
            <v>6340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6340</v>
          </cell>
          <cell r="R4">
            <v>0</v>
          </cell>
          <cell r="S4">
            <v>0</v>
          </cell>
        </row>
        <row r="9">
          <cell r="N9"/>
        </row>
        <row r="18">
          <cell r="N18">
            <v>-8397</v>
          </cell>
        </row>
        <row r="19">
          <cell r="E19">
            <v>146000</v>
          </cell>
          <cell r="F19">
            <v>23500</v>
          </cell>
          <cell r="G19"/>
          <cell r="H19">
            <v>143564</v>
          </cell>
          <cell r="I19">
            <v>19240</v>
          </cell>
          <cell r="J19"/>
          <cell r="K19">
            <v>143564</v>
          </cell>
          <cell r="L19">
            <v>19240</v>
          </cell>
          <cell r="M19"/>
          <cell r="N19">
            <v>2866</v>
          </cell>
          <cell r="O19">
            <v>-2862</v>
          </cell>
          <cell r="P19"/>
          <cell r="Q19">
            <v>146430</v>
          </cell>
          <cell r="R19">
            <v>16378</v>
          </cell>
          <cell r="S19">
            <v>0</v>
          </cell>
        </row>
        <row r="20">
          <cell r="E20">
            <v>311000</v>
          </cell>
          <cell r="F20">
            <v>2500</v>
          </cell>
          <cell r="G20"/>
          <cell r="H20">
            <v>278090</v>
          </cell>
          <cell r="I20">
            <v>2500</v>
          </cell>
          <cell r="J20"/>
          <cell r="K20">
            <v>298090</v>
          </cell>
          <cell r="L20">
            <v>2500</v>
          </cell>
          <cell r="M20"/>
          <cell r="N20">
            <v>4087</v>
          </cell>
          <cell r="O20">
            <v>-500</v>
          </cell>
          <cell r="P20"/>
          <cell r="Q20">
            <v>302177</v>
          </cell>
          <cell r="R20">
            <v>2000</v>
          </cell>
          <cell r="S20">
            <v>0</v>
          </cell>
        </row>
        <row r="21">
          <cell r="E21">
            <v>333000</v>
          </cell>
          <cell r="F21">
            <v>0</v>
          </cell>
          <cell r="G21"/>
          <cell r="H21">
            <v>354286</v>
          </cell>
          <cell r="I21">
            <v>0</v>
          </cell>
          <cell r="J21"/>
          <cell r="K21">
            <v>334286</v>
          </cell>
          <cell r="L21">
            <v>0</v>
          </cell>
          <cell r="M21"/>
          <cell r="N21">
            <v>4937</v>
          </cell>
          <cell r="O21"/>
          <cell r="P21"/>
          <cell r="Q21">
            <v>339223</v>
          </cell>
          <cell r="R21">
            <v>0</v>
          </cell>
          <cell r="S21">
            <v>0</v>
          </cell>
        </row>
        <row r="22">
          <cell r="E22">
            <v>108890</v>
          </cell>
          <cell r="F22"/>
          <cell r="G22"/>
          <cell r="H22">
            <v>102191</v>
          </cell>
          <cell r="I22">
            <v>0</v>
          </cell>
          <cell r="J22"/>
          <cell r="K22">
            <v>102191</v>
          </cell>
          <cell r="L22">
            <v>0</v>
          </cell>
          <cell r="M22"/>
          <cell r="N22">
            <v>-33553</v>
          </cell>
          <cell r="O22"/>
          <cell r="P22"/>
          <cell r="Q22">
            <v>68638</v>
          </cell>
          <cell r="R22">
            <v>0</v>
          </cell>
          <cell r="S22">
            <v>0</v>
          </cell>
        </row>
        <row r="23">
          <cell r="E23">
            <v>186200</v>
          </cell>
          <cell r="F23">
            <v>1750</v>
          </cell>
          <cell r="G23"/>
          <cell r="H23">
            <v>190315</v>
          </cell>
          <cell r="I23">
            <v>1750</v>
          </cell>
          <cell r="J23"/>
          <cell r="K23">
            <v>190315</v>
          </cell>
          <cell r="L23">
            <v>1750</v>
          </cell>
          <cell r="M23"/>
          <cell r="N23">
            <v>3579</v>
          </cell>
          <cell r="O23">
            <v>350</v>
          </cell>
          <cell r="P23"/>
          <cell r="Q23">
            <v>193894</v>
          </cell>
          <cell r="R23">
            <v>2100</v>
          </cell>
          <cell r="S23">
            <v>0</v>
          </cell>
        </row>
        <row r="24">
          <cell r="E24">
            <v>192000</v>
          </cell>
          <cell r="F24"/>
          <cell r="G24"/>
          <cell r="H24">
            <v>182361</v>
          </cell>
          <cell r="I24">
            <v>0</v>
          </cell>
          <cell r="J24"/>
          <cell r="K24">
            <v>182361</v>
          </cell>
          <cell r="L24">
            <v>0</v>
          </cell>
          <cell r="M24"/>
          <cell r="N24">
            <v>7293</v>
          </cell>
          <cell r="O24"/>
          <cell r="P24"/>
          <cell r="Q24">
            <v>189654</v>
          </cell>
          <cell r="R24">
            <v>0</v>
          </cell>
          <cell r="S24">
            <v>0</v>
          </cell>
        </row>
        <row r="25">
          <cell r="E25">
            <v>182200</v>
          </cell>
          <cell r="F25">
            <v>1950</v>
          </cell>
          <cell r="G25"/>
          <cell r="H25">
            <v>183120</v>
          </cell>
          <cell r="I25">
            <v>0</v>
          </cell>
          <cell r="J25"/>
          <cell r="K25">
            <v>183120</v>
          </cell>
          <cell r="L25">
            <v>0</v>
          </cell>
          <cell r="M25"/>
          <cell r="N25">
            <v>2394</v>
          </cell>
          <cell r="O25"/>
          <cell r="P25"/>
          <cell r="Q25">
            <v>185514</v>
          </cell>
          <cell r="R25">
            <v>0</v>
          </cell>
          <cell r="S25">
            <v>0</v>
          </cell>
        </row>
        <row r="26">
          <cell r="E26">
            <v>20000</v>
          </cell>
          <cell r="F26"/>
          <cell r="G26"/>
          <cell r="H26">
            <v>33520</v>
          </cell>
          <cell r="I26">
            <v>0</v>
          </cell>
          <cell r="J26"/>
          <cell r="K26">
            <v>33520</v>
          </cell>
          <cell r="L26">
            <v>0</v>
          </cell>
          <cell r="M26"/>
          <cell r="N26"/>
          <cell r="O26"/>
          <cell r="P26"/>
          <cell r="Q26">
            <v>33520</v>
          </cell>
          <cell r="R26">
            <v>0</v>
          </cell>
          <cell r="S26">
            <v>0</v>
          </cell>
        </row>
        <row r="27">
          <cell r="N27">
            <v>104338</v>
          </cell>
        </row>
        <row r="28">
          <cell r="E28">
            <v>254956</v>
          </cell>
          <cell r="F28"/>
          <cell r="G28"/>
          <cell r="H28">
            <v>263996</v>
          </cell>
          <cell r="I28">
            <v>0</v>
          </cell>
          <cell r="J28">
            <v>0</v>
          </cell>
          <cell r="K28">
            <v>255096</v>
          </cell>
          <cell r="L28">
            <v>0</v>
          </cell>
          <cell r="M28">
            <v>0</v>
          </cell>
          <cell r="N28">
            <v>37538</v>
          </cell>
          <cell r="O28">
            <v>0</v>
          </cell>
          <cell r="P28">
            <v>0</v>
          </cell>
          <cell r="Q28">
            <v>292634</v>
          </cell>
          <cell r="R28">
            <v>0</v>
          </cell>
          <cell r="S28">
            <v>0</v>
          </cell>
        </row>
        <row r="31">
          <cell r="E31">
            <v>602638</v>
          </cell>
          <cell r="F31"/>
          <cell r="G31"/>
          <cell r="H31">
            <v>622865</v>
          </cell>
          <cell r="I31">
            <v>285000</v>
          </cell>
          <cell r="J31">
            <v>0</v>
          </cell>
          <cell r="K31">
            <v>622865</v>
          </cell>
          <cell r="L31">
            <v>235000</v>
          </cell>
          <cell r="M31">
            <v>0</v>
          </cell>
          <cell r="N31">
            <v>15101</v>
          </cell>
          <cell r="O31">
            <v>35000</v>
          </cell>
          <cell r="P31">
            <v>0</v>
          </cell>
          <cell r="Q31">
            <v>637966</v>
          </cell>
          <cell r="R31">
            <v>270000</v>
          </cell>
          <cell r="S31">
            <v>0</v>
          </cell>
        </row>
        <row r="35">
          <cell r="E35">
            <v>990243</v>
          </cell>
          <cell r="F35">
            <v>2500</v>
          </cell>
          <cell r="G35"/>
          <cell r="H35">
            <v>1038068</v>
          </cell>
          <cell r="I35">
            <v>5910</v>
          </cell>
          <cell r="J35"/>
          <cell r="K35">
            <v>1038068</v>
          </cell>
          <cell r="L35">
            <v>5910</v>
          </cell>
          <cell r="M35"/>
          <cell r="N35">
            <v>19832</v>
          </cell>
          <cell r="O35">
            <v>-2500</v>
          </cell>
          <cell r="P35"/>
          <cell r="Q35">
            <v>1057900</v>
          </cell>
          <cell r="R35">
            <v>3410</v>
          </cell>
          <cell r="S35">
            <v>0</v>
          </cell>
        </row>
        <row r="36">
          <cell r="E36">
            <v>652417</v>
          </cell>
          <cell r="F36"/>
          <cell r="G36"/>
          <cell r="H36">
            <v>680845</v>
          </cell>
          <cell r="I36">
            <v>0</v>
          </cell>
          <cell r="J36">
            <v>0</v>
          </cell>
          <cell r="K36">
            <v>682495</v>
          </cell>
          <cell r="L36">
            <v>0</v>
          </cell>
          <cell r="M36">
            <v>0</v>
          </cell>
          <cell r="N36">
            <v>13825</v>
          </cell>
          <cell r="O36">
            <v>0</v>
          </cell>
          <cell r="P36">
            <v>0</v>
          </cell>
          <cell r="Q36">
            <v>696320</v>
          </cell>
          <cell r="R36">
            <v>0</v>
          </cell>
          <cell r="S36">
            <v>0</v>
          </cell>
        </row>
        <row r="39">
          <cell r="E39">
            <v>660633</v>
          </cell>
          <cell r="F39">
            <v>5300</v>
          </cell>
          <cell r="G39"/>
          <cell r="H39">
            <v>673269</v>
          </cell>
          <cell r="I39">
            <v>3350</v>
          </cell>
          <cell r="J39">
            <v>0</v>
          </cell>
          <cell r="K39">
            <v>674369</v>
          </cell>
          <cell r="L39">
            <v>83350</v>
          </cell>
          <cell r="M39"/>
          <cell r="N39">
            <v>12560</v>
          </cell>
          <cell r="O39">
            <v>0</v>
          </cell>
          <cell r="P39"/>
          <cell r="Q39">
            <v>686929</v>
          </cell>
          <cell r="R39">
            <v>83350</v>
          </cell>
          <cell r="S39"/>
        </row>
        <row r="42">
          <cell r="E42">
            <v>359104</v>
          </cell>
          <cell r="F42"/>
          <cell r="G42"/>
          <cell r="H42">
            <v>379602</v>
          </cell>
          <cell r="I42">
            <v>0</v>
          </cell>
          <cell r="J42"/>
          <cell r="K42">
            <v>389602</v>
          </cell>
          <cell r="L42">
            <v>61100</v>
          </cell>
          <cell r="M42"/>
          <cell r="N42">
            <v>5482</v>
          </cell>
          <cell r="O42"/>
          <cell r="P42"/>
          <cell r="Q42">
            <v>395084</v>
          </cell>
          <cell r="R42">
            <v>61100</v>
          </cell>
          <cell r="S42">
            <v>0</v>
          </cell>
        </row>
        <row r="44">
          <cell r="E44">
            <v>369500</v>
          </cell>
          <cell r="F44"/>
          <cell r="G44"/>
          <cell r="H44">
            <v>389500</v>
          </cell>
          <cell r="I44"/>
          <cell r="J44"/>
          <cell r="K44">
            <v>389500</v>
          </cell>
          <cell r="L44">
            <v>57400</v>
          </cell>
          <cell r="M44"/>
          <cell r="N44">
            <v>6693</v>
          </cell>
          <cell r="O44"/>
          <cell r="P44"/>
          <cell r="Q44">
            <v>396193</v>
          </cell>
          <cell r="R44">
            <v>57400</v>
          </cell>
          <cell r="S44">
            <v>0</v>
          </cell>
        </row>
        <row r="45">
          <cell r="E45">
            <v>170000</v>
          </cell>
          <cell r="F45"/>
          <cell r="G45"/>
          <cell r="H45">
            <v>163073</v>
          </cell>
          <cell r="I45"/>
          <cell r="J45"/>
          <cell r="K45">
            <v>163073</v>
          </cell>
          <cell r="L45"/>
          <cell r="M45"/>
          <cell r="N45">
            <v>1483</v>
          </cell>
          <cell r="O45"/>
          <cell r="P45"/>
          <cell r="Q45">
            <v>164556</v>
          </cell>
          <cell r="R45">
            <v>0</v>
          </cell>
          <cell r="S45">
            <v>0</v>
          </cell>
        </row>
        <row r="46">
          <cell r="E46">
            <v>182852</v>
          </cell>
          <cell r="F46">
            <v>0</v>
          </cell>
          <cell r="G46">
            <v>0</v>
          </cell>
          <cell r="H46">
            <v>222538</v>
          </cell>
          <cell r="I46">
            <v>0</v>
          </cell>
          <cell r="J46">
            <v>0</v>
          </cell>
          <cell r="K46">
            <v>231426</v>
          </cell>
          <cell r="L46">
            <v>0</v>
          </cell>
          <cell r="M46">
            <v>0</v>
          </cell>
          <cell r="N46">
            <v>22948</v>
          </cell>
          <cell r="O46">
            <v>0</v>
          </cell>
          <cell r="P46">
            <v>0</v>
          </cell>
          <cell r="Q46">
            <v>254374</v>
          </cell>
          <cell r="R46">
            <v>0</v>
          </cell>
          <cell r="S46">
            <v>0</v>
          </cell>
        </row>
        <row r="61">
          <cell r="E61">
            <v>294430</v>
          </cell>
          <cell r="F61"/>
          <cell r="G61"/>
          <cell r="H61">
            <v>302165</v>
          </cell>
          <cell r="I61"/>
          <cell r="J61"/>
          <cell r="K61">
            <v>318565</v>
          </cell>
          <cell r="L61">
            <v>2879</v>
          </cell>
          <cell r="M61"/>
          <cell r="N61">
            <v>6580</v>
          </cell>
          <cell r="O61"/>
          <cell r="P61"/>
          <cell r="Q61">
            <v>325145</v>
          </cell>
          <cell r="R61">
            <v>2879</v>
          </cell>
          <cell r="S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8160</v>
          </cell>
          <cell r="J62">
            <v>0</v>
          </cell>
          <cell r="K62">
            <v>3000</v>
          </cell>
          <cell r="L62">
            <v>8160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3000</v>
          </cell>
          <cell r="R62">
            <v>8160</v>
          </cell>
          <cell r="S62">
            <v>0</v>
          </cell>
        </row>
      </sheetData>
      <sheetData sheetId="9">
        <row r="4">
          <cell r="E4">
            <v>21000</v>
          </cell>
          <cell r="F4">
            <v>0</v>
          </cell>
          <cell r="G4">
            <v>0</v>
          </cell>
          <cell r="H4">
            <v>21000</v>
          </cell>
          <cell r="I4">
            <v>0</v>
          </cell>
          <cell r="J4">
            <v>0</v>
          </cell>
          <cell r="K4">
            <v>20000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20000</v>
          </cell>
          <cell r="R4">
            <v>0</v>
          </cell>
          <cell r="S4">
            <v>0</v>
          </cell>
        </row>
        <row r="8">
          <cell r="E8">
            <v>52200</v>
          </cell>
          <cell r="F8">
            <v>0</v>
          </cell>
          <cell r="G8">
            <v>0</v>
          </cell>
          <cell r="H8">
            <v>52200</v>
          </cell>
          <cell r="I8">
            <v>0</v>
          </cell>
          <cell r="J8">
            <v>0</v>
          </cell>
          <cell r="K8">
            <v>55200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55200</v>
          </cell>
          <cell r="R8">
            <v>0</v>
          </cell>
          <cell r="S8">
            <v>0</v>
          </cell>
        </row>
        <row r="24">
          <cell r="E24">
            <v>59200</v>
          </cell>
          <cell r="F24">
            <v>16500</v>
          </cell>
          <cell r="G24">
            <v>0</v>
          </cell>
          <cell r="H24">
            <v>39200</v>
          </cell>
          <cell r="I24">
            <v>54530</v>
          </cell>
          <cell r="J24">
            <v>0</v>
          </cell>
          <cell r="K24">
            <v>39200</v>
          </cell>
          <cell r="L24">
            <v>54530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39200</v>
          </cell>
          <cell r="R24">
            <v>54530</v>
          </cell>
          <cell r="S24">
            <v>0</v>
          </cell>
        </row>
        <row r="34">
          <cell r="E34">
            <v>19600</v>
          </cell>
          <cell r="F34">
            <v>0</v>
          </cell>
          <cell r="G34">
            <v>0</v>
          </cell>
          <cell r="H34">
            <v>19600</v>
          </cell>
          <cell r="I34">
            <v>0</v>
          </cell>
          <cell r="J34">
            <v>0</v>
          </cell>
          <cell r="K34">
            <v>19600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19600</v>
          </cell>
          <cell r="R34">
            <v>0</v>
          </cell>
          <cell r="S34">
            <v>0</v>
          </cell>
        </row>
        <row r="41">
          <cell r="E41">
            <v>94100</v>
          </cell>
          <cell r="F41">
            <v>0</v>
          </cell>
          <cell r="G41">
            <v>0</v>
          </cell>
          <cell r="H41">
            <v>94100</v>
          </cell>
          <cell r="I41">
            <v>0</v>
          </cell>
          <cell r="J41">
            <v>0</v>
          </cell>
          <cell r="K41">
            <v>94100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94100</v>
          </cell>
          <cell r="R41">
            <v>0</v>
          </cell>
          <cell r="S41">
            <v>0</v>
          </cell>
        </row>
        <row r="50">
          <cell r="N50"/>
        </row>
        <row r="53">
          <cell r="E53">
            <v>4350</v>
          </cell>
          <cell r="F53">
            <v>0</v>
          </cell>
          <cell r="G53">
            <v>0</v>
          </cell>
          <cell r="H53">
            <v>4350</v>
          </cell>
          <cell r="I53">
            <v>0</v>
          </cell>
          <cell r="J53">
            <v>0</v>
          </cell>
          <cell r="K53">
            <v>4350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4350</v>
          </cell>
          <cell r="R53">
            <v>0</v>
          </cell>
          <cell r="S53">
            <v>0</v>
          </cell>
        </row>
        <row r="60">
          <cell r="E60">
            <v>1400</v>
          </cell>
          <cell r="F60">
            <v>0</v>
          </cell>
          <cell r="G60">
            <v>0</v>
          </cell>
          <cell r="H60">
            <v>1400</v>
          </cell>
          <cell r="I60">
            <v>0</v>
          </cell>
          <cell r="J60">
            <v>0</v>
          </cell>
          <cell r="K60">
            <v>1400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1400</v>
          </cell>
          <cell r="R60">
            <v>0</v>
          </cell>
          <cell r="S60">
            <v>0</v>
          </cell>
        </row>
        <row r="65">
          <cell r="E65">
            <v>82000</v>
          </cell>
          <cell r="F65">
            <v>0</v>
          </cell>
          <cell r="G65">
            <v>0</v>
          </cell>
          <cell r="H65">
            <v>82000</v>
          </cell>
          <cell r="I65">
            <v>0</v>
          </cell>
          <cell r="J65">
            <v>0</v>
          </cell>
          <cell r="K65">
            <v>82000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82000</v>
          </cell>
          <cell r="R65">
            <v>0</v>
          </cell>
          <cell r="S65">
            <v>0</v>
          </cell>
        </row>
      </sheetData>
      <sheetData sheetId="10">
        <row r="4">
          <cell r="E4">
            <v>6500</v>
          </cell>
          <cell r="F4">
            <v>0</v>
          </cell>
          <cell r="G4">
            <v>0</v>
          </cell>
          <cell r="H4">
            <v>6500</v>
          </cell>
          <cell r="I4">
            <v>0</v>
          </cell>
          <cell r="J4">
            <v>0</v>
          </cell>
          <cell r="K4">
            <v>6500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6500</v>
          </cell>
          <cell r="R4">
            <v>0</v>
          </cell>
          <cell r="S4">
            <v>0</v>
          </cell>
        </row>
        <row r="16">
          <cell r="E16">
            <v>117500</v>
          </cell>
          <cell r="F16">
            <v>0</v>
          </cell>
          <cell r="G16">
            <v>0</v>
          </cell>
          <cell r="H16">
            <v>120500</v>
          </cell>
          <cell r="I16">
            <v>0</v>
          </cell>
          <cell r="J16">
            <v>0</v>
          </cell>
          <cell r="K16">
            <v>120500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120500</v>
          </cell>
          <cell r="R16">
            <v>0</v>
          </cell>
          <cell r="S16">
            <v>0</v>
          </cell>
        </row>
        <row r="23">
          <cell r="E23">
            <v>5450</v>
          </cell>
          <cell r="F23">
            <v>0</v>
          </cell>
          <cell r="G23">
            <v>0</v>
          </cell>
          <cell r="H23">
            <v>5450</v>
          </cell>
          <cell r="I23">
            <v>0</v>
          </cell>
          <cell r="J23">
            <v>0</v>
          </cell>
          <cell r="K23">
            <v>5450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5450</v>
          </cell>
          <cell r="R23">
            <v>0</v>
          </cell>
          <cell r="S23">
            <v>0</v>
          </cell>
        </row>
        <row r="33">
          <cell r="E33">
            <v>448780</v>
          </cell>
          <cell r="F33">
            <v>94500</v>
          </cell>
          <cell r="G33">
            <v>0</v>
          </cell>
          <cell r="H33">
            <v>448702</v>
          </cell>
          <cell r="I33">
            <v>7930</v>
          </cell>
          <cell r="J33">
            <v>0</v>
          </cell>
          <cell r="K33">
            <v>464702</v>
          </cell>
          <cell r="L33">
            <v>7930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464702</v>
          </cell>
          <cell r="R33">
            <v>7930</v>
          </cell>
          <cell r="S33">
            <v>0</v>
          </cell>
        </row>
        <row r="99">
          <cell r="E99">
            <v>15720</v>
          </cell>
          <cell r="F99">
            <v>0</v>
          </cell>
          <cell r="G99">
            <v>0</v>
          </cell>
          <cell r="H99">
            <v>15720</v>
          </cell>
          <cell r="I99">
            <v>0</v>
          </cell>
          <cell r="J99">
            <v>0</v>
          </cell>
          <cell r="K99">
            <v>18720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18720</v>
          </cell>
          <cell r="R99">
            <v>0</v>
          </cell>
          <cell r="S99">
            <v>0</v>
          </cell>
        </row>
        <row r="112">
          <cell r="E112">
            <v>2500</v>
          </cell>
          <cell r="F112">
            <v>0</v>
          </cell>
          <cell r="G112">
            <v>0</v>
          </cell>
          <cell r="H112">
            <v>2500</v>
          </cell>
          <cell r="I112">
            <v>0</v>
          </cell>
          <cell r="J112">
            <v>0</v>
          </cell>
          <cell r="K112">
            <v>2500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2500</v>
          </cell>
          <cell r="R112">
            <v>0</v>
          </cell>
          <cell r="S112">
            <v>0</v>
          </cell>
        </row>
        <row r="115">
          <cell r="E115">
            <v>5000</v>
          </cell>
          <cell r="F115">
            <v>0</v>
          </cell>
          <cell r="G115">
            <v>0</v>
          </cell>
          <cell r="H115">
            <v>5000</v>
          </cell>
          <cell r="I115">
            <v>0</v>
          </cell>
          <cell r="J115">
            <v>0</v>
          </cell>
          <cell r="K115">
            <v>5000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5000</v>
          </cell>
          <cell r="R115">
            <v>0</v>
          </cell>
          <cell r="S115">
            <v>0</v>
          </cell>
        </row>
      </sheetData>
      <sheetData sheetId="11">
        <row r="5">
          <cell r="E5">
            <v>227100</v>
          </cell>
          <cell r="F5">
            <v>0</v>
          </cell>
          <cell r="G5">
            <v>0</v>
          </cell>
          <cell r="H5">
            <v>227100</v>
          </cell>
          <cell r="I5">
            <v>0</v>
          </cell>
          <cell r="J5">
            <v>0</v>
          </cell>
          <cell r="K5">
            <v>212100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212100</v>
          </cell>
          <cell r="R5">
            <v>0</v>
          </cell>
          <cell r="S5">
            <v>0</v>
          </cell>
        </row>
        <row r="18">
          <cell r="E18">
            <v>1000</v>
          </cell>
          <cell r="F18">
            <v>0</v>
          </cell>
          <cell r="G18">
            <v>0</v>
          </cell>
          <cell r="H18">
            <v>1000</v>
          </cell>
          <cell r="I18">
            <v>0</v>
          </cell>
          <cell r="J18">
            <v>0</v>
          </cell>
          <cell r="K18">
            <v>1000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1000</v>
          </cell>
          <cell r="R18">
            <v>0</v>
          </cell>
          <cell r="S18">
            <v>0</v>
          </cell>
        </row>
        <row r="20">
          <cell r="E20">
            <v>5500</v>
          </cell>
          <cell r="F20">
            <v>0</v>
          </cell>
          <cell r="G20">
            <v>0</v>
          </cell>
          <cell r="H20">
            <v>5500</v>
          </cell>
          <cell r="I20">
            <v>0</v>
          </cell>
          <cell r="J20">
            <v>0</v>
          </cell>
          <cell r="K20">
            <v>5500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5500</v>
          </cell>
          <cell r="R20">
            <v>0</v>
          </cell>
          <cell r="S20">
            <v>0</v>
          </cell>
        </row>
        <row r="35">
          <cell r="E35">
            <v>400</v>
          </cell>
          <cell r="F35">
            <v>0</v>
          </cell>
          <cell r="G35">
            <v>0</v>
          </cell>
          <cell r="H35">
            <v>400</v>
          </cell>
          <cell r="I35">
            <v>0</v>
          </cell>
          <cell r="J35">
            <v>0</v>
          </cell>
          <cell r="K35">
            <v>400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400</v>
          </cell>
          <cell r="R35">
            <v>0</v>
          </cell>
          <cell r="S35">
            <v>0</v>
          </cell>
        </row>
        <row r="39">
          <cell r="E39">
            <v>5000</v>
          </cell>
          <cell r="F39">
            <v>0</v>
          </cell>
          <cell r="G39">
            <v>0</v>
          </cell>
          <cell r="H39">
            <v>5000</v>
          </cell>
          <cell r="I39">
            <v>0</v>
          </cell>
          <cell r="J39">
            <v>0</v>
          </cell>
          <cell r="K39">
            <v>5000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5000</v>
          </cell>
          <cell r="R39">
            <v>0</v>
          </cell>
          <cell r="S39">
            <v>0</v>
          </cell>
        </row>
        <row r="42">
          <cell r="E42">
            <v>8660</v>
          </cell>
          <cell r="F42">
            <v>84179</v>
          </cell>
          <cell r="G42">
            <v>0</v>
          </cell>
          <cell r="H42">
            <v>8660</v>
          </cell>
          <cell r="I42">
            <v>84179</v>
          </cell>
          <cell r="J42">
            <v>0</v>
          </cell>
          <cell r="K42">
            <v>8660</v>
          </cell>
          <cell r="L42">
            <v>104179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8660</v>
          </cell>
          <cell r="R42">
            <v>104179</v>
          </cell>
          <cell r="S42">
            <v>0</v>
          </cell>
        </row>
        <row r="52">
          <cell r="E52">
            <v>700</v>
          </cell>
          <cell r="F52">
            <v>0</v>
          </cell>
          <cell r="G52">
            <v>0</v>
          </cell>
          <cell r="H52">
            <v>700</v>
          </cell>
          <cell r="I52">
            <v>0</v>
          </cell>
          <cell r="J52">
            <v>0</v>
          </cell>
          <cell r="K52">
            <v>700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700</v>
          </cell>
          <cell r="R52">
            <v>0</v>
          </cell>
          <cell r="S52">
            <v>0</v>
          </cell>
        </row>
        <row r="54">
          <cell r="E54">
            <v>27000</v>
          </cell>
          <cell r="F54">
            <v>0</v>
          </cell>
          <cell r="G54">
            <v>0</v>
          </cell>
          <cell r="H54">
            <v>27000</v>
          </cell>
          <cell r="I54">
            <v>0</v>
          </cell>
          <cell r="J54">
            <v>0</v>
          </cell>
          <cell r="K54">
            <v>27000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27000</v>
          </cell>
          <cell r="R54">
            <v>0</v>
          </cell>
          <cell r="S54">
            <v>0</v>
          </cell>
        </row>
        <row r="58">
          <cell r="E58">
            <v>10700</v>
          </cell>
          <cell r="F58">
            <v>7340</v>
          </cell>
          <cell r="G58">
            <v>0</v>
          </cell>
          <cell r="H58">
            <v>10700</v>
          </cell>
          <cell r="I58">
            <v>7340</v>
          </cell>
          <cell r="J58">
            <v>0</v>
          </cell>
          <cell r="K58">
            <v>12700</v>
          </cell>
          <cell r="L58">
            <v>15440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12700</v>
          </cell>
          <cell r="R58">
            <v>15440</v>
          </cell>
          <cell r="S58">
            <v>0</v>
          </cell>
        </row>
        <row r="78">
          <cell r="E78">
            <v>0</v>
          </cell>
          <cell r="F78">
            <v>5000</v>
          </cell>
          <cell r="G78">
            <v>0</v>
          </cell>
          <cell r="H78">
            <v>0</v>
          </cell>
          <cell r="I78">
            <v>5000</v>
          </cell>
          <cell r="J78">
            <v>0</v>
          </cell>
          <cell r="K78">
            <v>0</v>
          </cell>
          <cell r="L78">
            <v>5000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5000</v>
          </cell>
          <cell r="S78">
            <v>0</v>
          </cell>
        </row>
      </sheetData>
      <sheetData sheetId="12">
        <row r="5">
          <cell r="E5">
            <v>4700</v>
          </cell>
          <cell r="F5">
            <v>0</v>
          </cell>
          <cell r="G5">
            <v>0</v>
          </cell>
          <cell r="H5">
            <v>4700</v>
          </cell>
          <cell r="I5">
            <v>0</v>
          </cell>
          <cell r="J5">
            <v>0</v>
          </cell>
          <cell r="K5">
            <v>4700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4700</v>
          </cell>
          <cell r="R5">
            <v>0</v>
          </cell>
          <cell r="S5">
            <v>0</v>
          </cell>
        </row>
        <row r="7">
          <cell r="E7"/>
          <cell r="F7"/>
          <cell r="G7"/>
          <cell r="H7"/>
          <cell r="I7"/>
          <cell r="J7"/>
          <cell r="K7">
            <v>0</v>
          </cell>
          <cell r="L7"/>
          <cell r="M7"/>
          <cell r="N7">
            <v>0</v>
          </cell>
          <cell r="O7"/>
          <cell r="P7"/>
          <cell r="Q7">
            <v>0</v>
          </cell>
          <cell r="R7"/>
          <cell r="S7"/>
        </row>
        <row r="8">
          <cell r="E8">
            <v>500</v>
          </cell>
          <cell r="F8">
            <v>0</v>
          </cell>
          <cell r="G8">
            <v>0</v>
          </cell>
          <cell r="H8">
            <v>500</v>
          </cell>
          <cell r="I8">
            <v>0</v>
          </cell>
          <cell r="J8">
            <v>0</v>
          </cell>
          <cell r="K8">
            <v>500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500</v>
          </cell>
          <cell r="R8">
            <v>0</v>
          </cell>
          <cell r="S8">
            <v>0</v>
          </cell>
        </row>
        <row r="11">
          <cell r="E11">
            <v>174510</v>
          </cell>
          <cell r="F11">
            <v>0</v>
          </cell>
          <cell r="G11">
            <v>0</v>
          </cell>
          <cell r="H11">
            <v>174510</v>
          </cell>
          <cell r="I11">
            <v>0</v>
          </cell>
          <cell r="J11">
            <v>0</v>
          </cell>
          <cell r="K11">
            <v>174510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174510</v>
          </cell>
          <cell r="R11">
            <v>0</v>
          </cell>
          <cell r="S11">
            <v>0</v>
          </cell>
        </row>
        <row r="17">
          <cell r="E17">
            <v>54280</v>
          </cell>
          <cell r="F17">
            <v>0</v>
          </cell>
          <cell r="G17">
            <v>0</v>
          </cell>
          <cell r="H17">
            <v>54280</v>
          </cell>
          <cell r="I17">
            <v>0</v>
          </cell>
          <cell r="J17">
            <v>0</v>
          </cell>
          <cell r="K17">
            <v>54280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54280</v>
          </cell>
          <cell r="R17">
            <v>0</v>
          </cell>
          <cell r="S17">
            <v>0</v>
          </cell>
        </row>
        <row r="19">
          <cell r="E19">
            <v>9000</v>
          </cell>
          <cell r="F19">
            <v>0</v>
          </cell>
          <cell r="G19">
            <v>0</v>
          </cell>
          <cell r="H19">
            <v>9000</v>
          </cell>
          <cell r="I19">
            <v>0</v>
          </cell>
          <cell r="J19">
            <v>0</v>
          </cell>
          <cell r="K19">
            <v>9000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9000</v>
          </cell>
          <cell r="R19">
            <v>0</v>
          </cell>
          <cell r="S19">
            <v>0</v>
          </cell>
        </row>
        <row r="21">
          <cell r="E21">
            <v>58500</v>
          </cell>
          <cell r="F21">
            <v>0</v>
          </cell>
          <cell r="G21">
            <v>0</v>
          </cell>
          <cell r="H21">
            <v>58500</v>
          </cell>
          <cell r="I21">
            <v>0</v>
          </cell>
          <cell r="J21">
            <v>0</v>
          </cell>
          <cell r="K21">
            <v>58500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58500</v>
          </cell>
          <cell r="R21">
            <v>0</v>
          </cell>
          <cell r="S21">
            <v>0</v>
          </cell>
        </row>
        <row r="25">
          <cell r="E25">
            <v>31780</v>
          </cell>
          <cell r="F25">
            <v>0</v>
          </cell>
          <cell r="G25">
            <v>0</v>
          </cell>
          <cell r="H25">
            <v>31780</v>
          </cell>
          <cell r="I25">
            <v>0</v>
          </cell>
          <cell r="J25">
            <v>0</v>
          </cell>
          <cell r="K25">
            <v>31780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31780</v>
          </cell>
          <cell r="R25">
            <v>0</v>
          </cell>
          <cell r="S25">
            <v>0</v>
          </cell>
        </row>
        <row r="27">
          <cell r="E27">
            <v>5590</v>
          </cell>
          <cell r="F27">
            <v>0</v>
          </cell>
          <cell r="G27">
            <v>0</v>
          </cell>
          <cell r="H27">
            <v>5590</v>
          </cell>
          <cell r="I27">
            <v>0</v>
          </cell>
          <cell r="J27">
            <v>0</v>
          </cell>
          <cell r="K27">
            <v>5590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5590</v>
          </cell>
          <cell r="R27">
            <v>0</v>
          </cell>
          <cell r="S27">
            <v>0</v>
          </cell>
        </row>
        <row r="29">
          <cell r="E29">
            <v>462000</v>
          </cell>
          <cell r="F29">
            <v>320000</v>
          </cell>
          <cell r="G29">
            <v>306000</v>
          </cell>
          <cell r="H29">
            <v>725000</v>
          </cell>
          <cell r="I29">
            <v>92005</v>
          </cell>
          <cell r="J29">
            <v>258000</v>
          </cell>
          <cell r="K29">
            <v>525420</v>
          </cell>
          <cell r="L29">
            <v>97205</v>
          </cell>
          <cell r="M29">
            <v>258000</v>
          </cell>
          <cell r="N29">
            <v>0</v>
          </cell>
          <cell r="O29">
            <v>0</v>
          </cell>
          <cell r="P29">
            <v>0</v>
          </cell>
          <cell r="Q29">
            <v>525420</v>
          </cell>
          <cell r="R29">
            <v>97205</v>
          </cell>
          <cell r="S29">
            <v>258000</v>
          </cell>
        </row>
        <row r="43">
          <cell r="E43">
            <v>81650</v>
          </cell>
          <cell r="F43">
            <v>0</v>
          </cell>
          <cell r="G43">
            <v>0</v>
          </cell>
          <cell r="H43">
            <v>81650</v>
          </cell>
          <cell r="I43">
            <v>0</v>
          </cell>
          <cell r="J43">
            <v>0</v>
          </cell>
          <cell r="K43">
            <v>81650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81650</v>
          </cell>
          <cell r="R43">
            <v>0</v>
          </cell>
          <cell r="S43">
            <v>0</v>
          </cell>
        </row>
        <row r="47">
          <cell r="E47">
            <v>16620</v>
          </cell>
          <cell r="F47">
            <v>0</v>
          </cell>
          <cell r="G47">
            <v>0</v>
          </cell>
          <cell r="H47">
            <v>16620</v>
          </cell>
          <cell r="I47">
            <v>0</v>
          </cell>
          <cell r="J47">
            <v>0</v>
          </cell>
          <cell r="K47">
            <v>28620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28620</v>
          </cell>
          <cell r="R47">
            <v>0</v>
          </cell>
          <cell r="S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E54">
            <v>19790</v>
          </cell>
          <cell r="F54">
            <v>0</v>
          </cell>
          <cell r="G54">
            <v>0</v>
          </cell>
          <cell r="H54">
            <v>19790</v>
          </cell>
          <cell r="I54">
            <v>0</v>
          </cell>
          <cell r="J54">
            <v>0</v>
          </cell>
          <cell r="K54">
            <v>19790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19790</v>
          </cell>
          <cell r="R54">
            <v>0</v>
          </cell>
          <cell r="S54">
            <v>0</v>
          </cell>
        </row>
        <row r="57">
          <cell r="E57">
            <v>6020</v>
          </cell>
          <cell r="F57">
            <v>0</v>
          </cell>
          <cell r="G57">
            <v>0</v>
          </cell>
          <cell r="H57">
            <v>6020</v>
          </cell>
          <cell r="I57">
            <v>0</v>
          </cell>
          <cell r="J57">
            <v>0</v>
          </cell>
          <cell r="K57">
            <v>6020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6020</v>
          </cell>
          <cell r="R57">
            <v>0</v>
          </cell>
          <cell r="S57">
            <v>0</v>
          </cell>
        </row>
        <row r="59">
          <cell r="E59">
            <v>13345</v>
          </cell>
          <cell r="F59">
            <v>0</v>
          </cell>
          <cell r="G59">
            <v>0</v>
          </cell>
          <cell r="H59">
            <v>13345</v>
          </cell>
          <cell r="I59">
            <v>0</v>
          </cell>
          <cell r="J59">
            <v>0</v>
          </cell>
          <cell r="K59">
            <v>13345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13345</v>
          </cell>
          <cell r="R59">
            <v>0</v>
          </cell>
          <cell r="S59">
            <v>0</v>
          </cell>
        </row>
        <row r="70">
          <cell r="E70">
            <v>8700</v>
          </cell>
          <cell r="F70">
            <v>0</v>
          </cell>
          <cell r="G70">
            <v>0</v>
          </cell>
          <cell r="H70">
            <v>8818</v>
          </cell>
          <cell r="I70">
            <v>0</v>
          </cell>
          <cell r="J70">
            <v>0</v>
          </cell>
          <cell r="K70">
            <v>8818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8818</v>
          </cell>
          <cell r="R70">
            <v>0</v>
          </cell>
          <cell r="S7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4">
          <cell r="E94">
            <v>90750</v>
          </cell>
          <cell r="F94">
            <v>0</v>
          </cell>
          <cell r="G94">
            <v>0</v>
          </cell>
          <cell r="H94">
            <v>90330</v>
          </cell>
          <cell r="I94">
            <v>0</v>
          </cell>
          <cell r="J94">
            <v>0</v>
          </cell>
          <cell r="K94">
            <v>90330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90330</v>
          </cell>
          <cell r="R94">
            <v>0</v>
          </cell>
          <cell r="S94">
            <v>0</v>
          </cell>
        </row>
      </sheetData>
      <sheetData sheetId="13">
        <row r="23">
          <cell r="E23">
            <v>384300</v>
          </cell>
          <cell r="F23">
            <v>89000</v>
          </cell>
          <cell r="G23">
            <v>72800</v>
          </cell>
          <cell r="H23">
            <v>384300</v>
          </cell>
          <cell r="I23">
            <v>89000</v>
          </cell>
          <cell r="J23">
            <v>72800</v>
          </cell>
          <cell r="K23">
            <v>384300</v>
          </cell>
          <cell r="L23">
            <v>0</v>
          </cell>
          <cell r="M23">
            <v>72800</v>
          </cell>
          <cell r="N23">
            <v>0</v>
          </cell>
          <cell r="O23">
            <v>0</v>
          </cell>
          <cell r="P23">
            <v>0</v>
          </cell>
          <cell r="Q23">
            <v>384300</v>
          </cell>
          <cell r="R23">
            <v>0</v>
          </cell>
          <cell r="S23">
            <v>72800</v>
          </cell>
        </row>
      </sheetData>
      <sheetData sheetId="14">
        <row r="4">
          <cell r="E4">
            <v>1296427</v>
          </cell>
          <cell r="F4">
            <v>53000</v>
          </cell>
          <cell r="G4">
            <v>0</v>
          </cell>
          <cell r="H4">
            <v>1298627</v>
          </cell>
          <cell r="I4">
            <v>60000</v>
          </cell>
          <cell r="J4">
            <v>0</v>
          </cell>
          <cell r="K4">
            <v>1300627</v>
          </cell>
          <cell r="L4">
            <v>43400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1300627</v>
          </cell>
          <cell r="R4">
            <v>43400</v>
          </cell>
          <cell r="S4">
            <v>0</v>
          </cell>
        </row>
        <row r="88">
          <cell r="E88"/>
          <cell r="F88"/>
          <cell r="G88"/>
          <cell r="H88">
            <v>0</v>
          </cell>
          <cell r="I88"/>
          <cell r="J88"/>
          <cell r="K88">
            <v>0</v>
          </cell>
          <cell r="L88"/>
          <cell r="M88"/>
          <cell r="N88"/>
          <cell r="O88"/>
          <cell r="P88"/>
          <cell r="Q88">
            <v>0</v>
          </cell>
          <cell r="R88">
            <v>0</v>
          </cell>
          <cell r="S88">
            <v>0</v>
          </cell>
        </row>
        <row r="89">
          <cell r="E89">
            <v>90000</v>
          </cell>
          <cell r="F89"/>
          <cell r="G89">
            <v>272000</v>
          </cell>
          <cell r="H89">
            <v>90000</v>
          </cell>
          <cell r="I89">
            <v>0</v>
          </cell>
          <cell r="J89">
            <v>272000</v>
          </cell>
          <cell r="K89">
            <v>90000</v>
          </cell>
          <cell r="L89">
            <v>0</v>
          </cell>
          <cell r="M89">
            <v>272000</v>
          </cell>
          <cell r="N89"/>
          <cell r="O89"/>
          <cell r="P89"/>
          <cell r="Q89">
            <v>90000</v>
          </cell>
          <cell r="R89">
            <v>0</v>
          </cell>
          <cell r="S89">
            <v>272000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G1"/>
    </sheetView>
  </sheetViews>
  <sheetFormatPr defaultRowHeight="15" x14ac:dyDescent="0.25"/>
  <cols>
    <col min="1" max="1" width="67.85546875" style="395" customWidth="1"/>
    <col min="2" max="2" width="26" style="395" customWidth="1"/>
    <col min="3" max="5" width="26.140625" style="399" customWidth="1"/>
    <col min="6" max="6" width="24.5703125" style="399" customWidth="1"/>
    <col min="7" max="7" width="24.28515625" style="395" customWidth="1"/>
    <col min="8" max="8" width="9.85546875" style="44" bestFit="1" customWidth="1"/>
    <col min="9" max="16384" width="9.140625" style="44"/>
  </cols>
  <sheetData>
    <row r="1" spans="1:9" ht="66" customHeight="1" thickBot="1" x14ac:dyDescent="0.45">
      <c r="A1" s="811" t="s">
        <v>578</v>
      </c>
      <c r="B1" s="811"/>
      <c r="C1" s="811"/>
      <c r="D1" s="811"/>
      <c r="E1" s="811"/>
      <c r="F1" s="811"/>
      <c r="G1" s="811"/>
    </row>
    <row r="2" spans="1:9" ht="60" customHeight="1" thickBot="1" x14ac:dyDescent="0.35">
      <c r="A2" s="578" t="s">
        <v>407</v>
      </c>
      <c r="B2" s="521" t="s">
        <v>589</v>
      </c>
      <c r="C2" s="560" t="s">
        <v>461</v>
      </c>
      <c r="D2" s="521" t="s">
        <v>584</v>
      </c>
      <c r="E2" s="521" t="s">
        <v>585</v>
      </c>
      <c r="F2" s="522" t="s">
        <v>456</v>
      </c>
      <c r="G2" s="523" t="s">
        <v>611</v>
      </c>
    </row>
    <row r="3" spans="1:9" ht="18.75" thickBot="1" x14ac:dyDescent="0.3">
      <c r="A3" s="579" t="s">
        <v>409</v>
      </c>
      <c r="B3" s="519">
        <f>B4+B16</f>
        <v>13300629</v>
      </c>
      <c r="C3" s="514">
        <f t="shared" ref="C3:G3" si="0">C4+C16</f>
        <v>13300629</v>
      </c>
      <c r="D3" s="519">
        <f t="shared" si="0"/>
        <v>13553798</v>
      </c>
      <c r="E3" s="519">
        <v>13583665</v>
      </c>
      <c r="F3" s="512">
        <f t="shared" si="0"/>
        <v>128133</v>
      </c>
      <c r="G3" s="513">
        <f t="shared" si="0"/>
        <v>13711798</v>
      </c>
    </row>
    <row r="4" spans="1:9" ht="18" x14ac:dyDescent="0.25">
      <c r="A4" s="580" t="s">
        <v>5</v>
      </c>
      <c r="B4" s="510">
        <f>B5+B7+B9</f>
        <v>8087500</v>
      </c>
      <c r="C4" s="561">
        <f t="shared" ref="C4:G4" si="1">C5+C7+C9</f>
        <v>8087500</v>
      </c>
      <c r="D4" s="510">
        <f t="shared" si="1"/>
        <v>8127847</v>
      </c>
      <c r="E4" s="510">
        <v>8275847</v>
      </c>
      <c r="F4" s="511">
        <f t="shared" si="1"/>
        <v>54727</v>
      </c>
      <c r="G4" s="511">
        <f t="shared" si="1"/>
        <v>8330574</v>
      </c>
    </row>
    <row r="5" spans="1:9" ht="15.75" x14ac:dyDescent="0.25">
      <c r="A5" s="581" t="s">
        <v>6</v>
      </c>
      <c r="B5" s="595">
        <f>SUM(B6)</f>
        <v>6384500</v>
      </c>
      <c r="C5" s="562">
        <f t="shared" ref="C5:G5" si="2">SUM(C6)</f>
        <v>6384500</v>
      </c>
      <c r="D5" s="431">
        <f t="shared" si="2"/>
        <v>6424847</v>
      </c>
      <c r="E5" s="431">
        <v>6564847</v>
      </c>
      <c r="F5" s="426">
        <f t="shared" si="2"/>
        <v>54727</v>
      </c>
      <c r="G5" s="317">
        <f t="shared" si="2"/>
        <v>6619574</v>
      </c>
      <c r="H5" s="418"/>
      <c r="I5" s="43"/>
    </row>
    <row r="6" spans="1:9" ht="15.75" x14ac:dyDescent="0.25">
      <c r="A6" s="582" t="s">
        <v>7</v>
      </c>
      <c r="B6" s="575">
        <v>6384500</v>
      </c>
      <c r="C6" s="563">
        <v>6384500</v>
      </c>
      <c r="D6" s="432">
        <v>6424847</v>
      </c>
      <c r="E6" s="432">
        <v>6564847</v>
      </c>
      <c r="F6" s="420">
        <v>54727</v>
      </c>
      <c r="G6" s="390">
        <f>E6+F6</f>
        <v>6619574</v>
      </c>
      <c r="H6" s="65"/>
    </row>
    <row r="7" spans="1:9" ht="15.75" x14ac:dyDescent="0.25">
      <c r="A7" s="583" t="s">
        <v>8</v>
      </c>
      <c r="B7" s="595">
        <f>SUM(B8)</f>
        <v>890000</v>
      </c>
      <c r="C7" s="562">
        <f t="shared" ref="C7:F7" si="3">SUM(C8)</f>
        <v>890000</v>
      </c>
      <c r="D7" s="431">
        <f t="shared" si="3"/>
        <v>890000</v>
      </c>
      <c r="E7" s="431">
        <v>890000</v>
      </c>
      <c r="F7" s="426">
        <f t="shared" si="3"/>
        <v>0</v>
      </c>
      <c r="G7" s="317">
        <f>C8+F8</f>
        <v>890000</v>
      </c>
    </row>
    <row r="8" spans="1:9" ht="15.75" x14ac:dyDescent="0.25">
      <c r="A8" s="584" t="s">
        <v>9</v>
      </c>
      <c r="B8" s="575">
        <v>890000</v>
      </c>
      <c r="C8" s="563">
        <v>890000</v>
      </c>
      <c r="D8" s="432">
        <v>890000</v>
      </c>
      <c r="E8" s="432">
        <v>890000</v>
      </c>
      <c r="F8" s="420"/>
      <c r="G8" s="390">
        <f>E8+F8</f>
        <v>890000</v>
      </c>
      <c r="I8" s="43"/>
    </row>
    <row r="9" spans="1:9" ht="15.75" x14ac:dyDescent="0.25">
      <c r="A9" s="585" t="s">
        <v>10</v>
      </c>
      <c r="B9" s="570">
        <f>SUM(B10:B15)</f>
        <v>813000</v>
      </c>
      <c r="C9" s="562">
        <f>SUM(C10:C15)</f>
        <v>813000</v>
      </c>
      <c r="D9" s="431">
        <f>SUM(D10:D15)</f>
        <v>813000</v>
      </c>
      <c r="E9" s="431">
        <v>821000</v>
      </c>
      <c r="F9" s="426">
        <f>SUM(F10:F15)</f>
        <v>0</v>
      </c>
      <c r="G9" s="317">
        <f>SUM(G10:G15)</f>
        <v>821000</v>
      </c>
      <c r="I9" s="43"/>
    </row>
    <row r="10" spans="1:9" ht="15.75" x14ac:dyDescent="0.25">
      <c r="A10" s="586" t="s">
        <v>11</v>
      </c>
      <c r="B10" s="572">
        <v>20000</v>
      </c>
      <c r="C10" s="457">
        <v>20000</v>
      </c>
      <c r="D10" s="394">
        <v>20000</v>
      </c>
      <c r="E10" s="394">
        <v>20000</v>
      </c>
      <c r="F10" s="419"/>
      <c r="G10" s="419">
        <f>E10+F10</f>
        <v>20000</v>
      </c>
      <c r="I10" s="43"/>
    </row>
    <row r="11" spans="1:9" ht="15.75" x14ac:dyDescent="0.25">
      <c r="A11" s="586" t="s">
        <v>442</v>
      </c>
      <c r="B11" s="572">
        <v>20000</v>
      </c>
      <c r="C11" s="457">
        <v>20000</v>
      </c>
      <c r="D11" s="394">
        <v>20000</v>
      </c>
      <c r="E11" s="394">
        <v>20000</v>
      </c>
      <c r="F11" s="419"/>
      <c r="G11" s="419">
        <f t="shared" ref="G11:G15" si="4">E11+F11</f>
        <v>20000</v>
      </c>
      <c r="I11" s="43"/>
    </row>
    <row r="12" spans="1:9" ht="15.75" x14ac:dyDescent="0.25">
      <c r="A12" s="586" t="s">
        <v>12</v>
      </c>
      <c r="B12" s="572">
        <v>45000</v>
      </c>
      <c r="C12" s="457">
        <v>45000</v>
      </c>
      <c r="D12" s="394">
        <v>45000</v>
      </c>
      <c r="E12" s="394">
        <v>53000</v>
      </c>
      <c r="F12" s="419"/>
      <c r="G12" s="419">
        <f t="shared" si="4"/>
        <v>53000</v>
      </c>
      <c r="I12" s="43"/>
    </row>
    <row r="13" spans="1:9" ht="15.75" x14ac:dyDescent="0.25">
      <c r="A13" s="586" t="s">
        <v>13</v>
      </c>
      <c r="B13" s="572">
        <v>15000</v>
      </c>
      <c r="C13" s="457">
        <v>15000</v>
      </c>
      <c r="D13" s="394">
        <v>15000</v>
      </c>
      <c r="E13" s="394">
        <v>15000</v>
      </c>
      <c r="F13" s="419"/>
      <c r="G13" s="419">
        <f t="shared" si="4"/>
        <v>15000</v>
      </c>
      <c r="I13" s="43"/>
    </row>
    <row r="14" spans="1:9" ht="15.75" x14ac:dyDescent="0.25">
      <c r="A14" s="586" t="s">
        <v>14</v>
      </c>
      <c r="B14" s="572">
        <v>570000</v>
      </c>
      <c r="C14" s="457">
        <v>570000</v>
      </c>
      <c r="D14" s="394">
        <v>570000</v>
      </c>
      <c r="E14" s="394">
        <v>570000</v>
      </c>
      <c r="F14" s="419"/>
      <c r="G14" s="419">
        <f t="shared" si="4"/>
        <v>570000</v>
      </c>
      <c r="I14" s="43"/>
    </row>
    <row r="15" spans="1:9" ht="15.75" x14ac:dyDescent="0.25">
      <c r="A15" s="586" t="s">
        <v>15</v>
      </c>
      <c r="B15" s="572">
        <v>143000</v>
      </c>
      <c r="C15" s="555">
        <v>143000</v>
      </c>
      <c r="D15" s="421">
        <v>143000</v>
      </c>
      <c r="E15" s="421">
        <v>143000</v>
      </c>
      <c r="F15" s="420"/>
      <c r="G15" s="419">
        <f t="shared" si="4"/>
        <v>143000</v>
      </c>
    </row>
    <row r="16" spans="1:9" ht="18" x14ac:dyDescent="0.25">
      <c r="A16" s="587" t="s">
        <v>16</v>
      </c>
      <c r="B16" s="596">
        <f>B17+B29+B51+B57</f>
        <v>5213129</v>
      </c>
      <c r="C16" s="564">
        <f>C17+C29+C51+C57</f>
        <v>5213129</v>
      </c>
      <c r="D16" s="433">
        <f>D17+D29+D51+D57</f>
        <v>5425951</v>
      </c>
      <c r="E16" s="433">
        <v>5307818</v>
      </c>
      <c r="F16" s="392">
        <f>F17+F29+F51+F57</f>
        <v>73406</v>
      </c>
      <c r="G16" s="392">
        <f>G17+G29+G51+G57</f>
        <v>5381224</v>
      </c>
    </row>
    <row r="17" spans="1:7" ht="15.75" x14ac:dyDescent="0.25">
      <c r="A17" s="585" t="s">
        <v>17</v>
      </c>
      <c r="B17" s="570">
        <f>SUM(B18:B28)</f>
        <v>565600</v>
      </c>
      <c r="C17" s="562">
        <f>SUM(C18:C28)</f>
        <v>565600</v>
      </c>
      <c r="D17" s="431">
        <f>SUM(D18:D28)</f>
        <v>565600</v>
      </c>
      <c r="E17" s="431">
        <v>565600</v>
      </c>
      <c r="F17" s="426">
        <f>SUM(F18:F28)</f>
        <v>0</v>
      </c>
      <c r="G17" s="317">
        <f>SUM(G18:G28)</f>
        <v>565600</v>
      </c>
    </row>
    <row r="18" spans="1:7" ht="15.75" x14ac:dyDescent="0.25">
      <c r="A18" s="582" t="s">
        <v>18</v>
      </c>
      <c r="B18" s="571">
        <v>55000</v>
      </c>
      <c r="C18" s="457">
        <v>55000</v>
      </c>
      <c r="D18" s="394">
        <v>55000</v>
      </c>
      <c r="E18" s="394">
        <v>55000</v>
      </c>
      <c r="F18" s="419"/>
      <c r="G18" s="391">
        <f>E18+F18</f>
        <v>55000</v>
      </c>
    </row>
    <row r="19" spans="1:7" ht="15.75" x14ac:dyDescent="0.25">
      <c r="A19" s="582" t="s">
        <v>417</v>
      </c>
      <c r="B19" s="571">
        <v>15000</v>
      </c>
      <c r="C19" s="457">
        <v>15000</v>
      </c>
      <c r="D19" s="394">
        <v>15000</v>
      </c>
      <c r="E19" s="394">
        <v>15000</v>
      </c>
      <c r="F19" s="419"/>
      <c r="G19" s="391">
        <f t="shared" ref="G19:G28" si="5">E19+F19</f>
        <v>15000</v>
      </c>
    </row>
    <row r="20" spans="1:7" ht="15.75" x14ac:dyDescent="0.25">
      <c r="A20" s="582" t="s">
        <v>19</v>
      </c>
      <c r="B20" s="571">
        <v>1700</v>
      </c>
      <c r="C20" s="457">
        <v>1700</v>
      </c>
      <c r="D20" s="394">
        <v>1700</v>
      </c>
      <c r="E20" s="394">
        <v>1700</v>
      </c>
      <c r="F20" s="419"/>
      <c r="G20" s="391">
        <f t="shared" si="5"/>
        <v>1700</v>
      </c>
    </row>
    <row r="21" spans="1:7" ht="15.75" x14ac:dyDescent="0.25">
      <c r="A21" s="582" t="s">
        <v>20</v>
      </c>
      <c r="B21" s="571">
        <v>500</v>
      </c>
      <c r="C21" s="457">
        <v>500</v>
      </c>
      <c r="D21" s="394">
        <v>500</v>
      </c>
      <c r="E21" s="394">
        <v>500</v>
      </c>
      <c r="F21" s="419"/>
      <c r="G21" s="391">
        <f t="shared" si="5"/>
        <v>500</v>
      </c>
    </row>
    <row r="22" spans="1:7" ht="15.75" x14ac:dyDescent="0.25">
      <c r="A22" s="582" t="s">
        <v>396</v>
      </c>
      <c r="B22" s="571">
        <v>360000</v>
      </c>
      <c r="C22" s="457">
        <v>360000</v>
      </c>
      <c r="D22" s="394">
        <v>360000</v>
      </c>
      <c r="E22" s="394">
        <v>360000</v>
      </c>
      <c r="F22" s="419"/>
      <c r="G22" s="391">
        <f t="shared" si="5"/>
        <v>360000</v>
      </c>
    </row>
    <row r="23" spans="1:7" s="425" customFormat="1" ht="15.75" x14ac:dyDescent="0.25">
      <c r="A23" s="582" t="s">
        <v>22</v>
      </c>
      <c r="B23" s="571">
        <v>33000</v>
      </c>
      <c r="C23" s="555">
        <v>33000</v>
      </c>
      <c r="D23" s="421">
        <v>33000</v>
      </c>
      <c r="E23" s="421">
        <v>33000</v>
      </c>
      <c r="F23" s="419"/>
      <c r="G23" s="391">
        <f t="shared" si="5"/>
        <v>33000</v>
      </c>
    </row>
    <row r="24" spans="1:7" ht="15.75" x14ac:dyDescent="0.25">
      <c r="A24" s="582" t="s">
        <v>23</v>
      </c>
      <c r="B24" s="571">
        <v>35000</v>
      </c>
      <c r="C24" s="457">
        <v>35000</v>
      </c>
      <c r="D24" s="394">
        <v>35000</v>
      </c>
      <c r="E24" s="394">
        <v>35000</v>
      </c>
      <c r="F24" s="419"/>
      <c r="G24" s="391">
        <f t="shared" si="5"/>
        <v>35000</v>
      </c>
    </row>
    <row r="25" spans="1:7" ht="15.75" x14ac:dyDescent="0.25">
      <c r="A25" s="582" t="s">
        <v>24</v>
      </c>
      <c r="B25" s="571">
        <v>5400</v>
      </c>
      <c r="C25" s="457">
        <v>5400</v>
      </c>
      <c r="D25" s="394">
        <v>5400</v>
      </c>
      <c r="E25" s="394">
        <v>5400</v>
      </c>
      <c r="F25" s="419"/>
      <c r="G25" s="391">
        <f t="shared" si="5"/>
        <v>5400</v>
      </c>
    </row>
    <row r="26" spans="1:7" ht="15.75" x14ac:dyDescent="0.25">
      <c r="A26" s="582" t="s">
        <v>25</v>
      </c>
      <c r="B26" s="571">
        <v>18000</v>
      </c>
      <c r="C26" s="457">
        <v>18000</v>
      </c>
      <c r="D26" s="394">
        <v>18000</v>
      </c>
      <c r="E26" s="394">
        <v>18000</v>
      </c>
      <c r="F26" s="419"/>
      <c r="G26" s="391">
        <f t="shared" si="5"/>
        <v>18000</v>
      </c>
    </row>
    <row r="27" spans="1:7" ht="15.75" x14ac:dyDescent="0.25">
      <c r="A27" s="582" t="s">
        <v>26</v>
      </c>
      <c r="B27" s="571">
        <v>24500</v>
      </c>
      <c r="C27" s="457">
        <v>24500</v>
      </c>
      <c r="D27" s="394">
        <v>24500</v>
      </c>
      <c r="E27" s="394">
        <v>24500</v>
      </c>
      <c r="F27" s="419"/>
      <c r="G27" s="391">
        <f t="shared" si="5"/>
        <v>24500</v>
      </c>
    </row>
    <row r="28" spans="1:7" s="425" customFormat="1" ht="15.75" x14ac:dyDescent="0.25">
      <c r="A28" s="588" t="s">
        <v>28</v>
      </c>
      <c r="B28" s="575">
        <v>17500</v>
      </c>
      <c r="C28" s="565">
        <v>17500</v>
      </c>
      <c r="D28" s="422">
        <v>17500</v>
      </c>
      <c r="E28" s="422">
        <v>17500</v>
      </c>
      <c r="F28" s="427"/>
      <c r="G28" s="455">
        <f t="shared" si="5"/>
        <v>17500</v>
      </c>
    </row>
    <row r="29" spans="1:7" s="424" customFormat="1" ht="15.75" x14ac:dyDescent="0.25">
      <c r="A29" s="585" t="s">
        <v>29</v>
      </c>
      <c r="B29" s="570">
        <f>SUM(B30:B50)</f>
        <v>1076930</v>
      </c>
      <c r="C29" s="566">
        <f>SUM(C30:C50)</f>
        <v>1076930</v>
      </c>
      <c r="D29" s="434">
        <f>SUM(D30:D50)</f>
        <v>1134665</v>
      </c>
      <c r="E29" s="434">
        <v>961944</v>
      </c>
      <c r="F29" s="426">
        <f>SUM(F30:F50)</f>
        <v>6580</v>
      </c>
      <c r="G29" s="317">
        <f>SUM(G30:G50)</f>
        <v>968524</v>
      </c>
    </row>
    <row r="30" spans="1:7" ht="15.75" x14ac:dyDescent="0.25">
      <c r="A30" s="582" t="s">
        <v>30</v>
      </c>
      <c r="B30" s="571">
        <v>116000</v>
      </c>
      <c r="C30" s="457">
        <v>116000</v>
      </c>
      <c r="D30" s="394">
        <v>116000</v>
      </c>
      <c r="E30" s="394">
        <v>116000</v>
      </c>
      <c r="F30" s="419"/>
      <c r="G30" s="391">
        <f>E30+F30</f>
        <v>116000</v>
      </c>
    </row>
    <row r="31" spans="1:7" ht="15.75" x14ac:dyDescent="0.25">
      <c r="A31" s="582" t="s">
        <v>31</v>
      </c>
      <c r="B31" s="571">
        <v>22000</v>
      </c>
      <c r="C31" s="457">
        <v>22000</v>
      </c>
      <c r="D31" s="394">
        <v>22000</v>
      </c>
      <c r="E31" s="394">
        <v>22000</v>
      </c>
      <c r="F31" s="428"/>
      <c r="G31" s="391">
        <f t="shared" ref="G31:G50" si="6">E31+F31</f>
        <v>22000</v>
      </c>
    </row>
    <row r="32" spans="1:7" ht="15.75" x14ac:dyDescent="0.25">
      <c r="A32" s="582" t="s">
        <v>32</v>
      </c>
      <c r="B32" s="571">
        <v>6000</v>
      </c>
      <c r="C32" s="457">
        <v>6000</v>
      </c>
      <c r="D32" s="394">
        <v>6000</v>
      </c>
      <c r="E32" s="394">
        <v>6000</v>
      </c>
      <c r="F32" s="419"/>
      <c r="G32" s="391">
        <f t="shared" si="6"/>
        <v>6000</v>
      </c>
    </row>
    <row r="33" spans="1:11" ht="15.75" x14ac:dyDescent="0.25">
      <c r="A33" s="582" t="s">
        <v>33</v>
      </c>
      <c r="B33" s="571">
        <v>1700</v>
      </c>
      <c r="C33" s="457">
        <v>1700</v>
      </c>
      <c r="D33" s="394">
        <v>1700</v>
      </c>
      <c r="E33" s="394">
        <v>1700</v>
      </c>
      <c r="F33" s="419"/>
      <c r="G33" s="391">
        <f t="shared" si="6"/>
        <v>1700</v>
      </c>
    </row>
    <row r="34" spans="1:11" ht="15.75" x14ac:dyDescent="0.25">
      <c r="A34" s="582" t="s">
        <v>34</v>
      </c>
      <c r="B34" s="571">
        <v>1000</v>
      </c>
      <c r="C34" s="555">
        <v>1000</v>
      </c>
      <c r="D34" s="421">
        <v>1000</v>
      </c>
      <c r="E34" s="421">
        <v>1000</v>
      </c>
      <c r="F34" s="419"/>
      <c r="G34" s="391">
        <f t="shared" si="6"/>
        <v>1000</v>
      </c>
      <c r="K34" s="440"/>
    </row>
    <row r="35" spans="1:11" ht="15.75" x14ac:dyDescent="0.25">
      <c r="A35" s="582" t="s">
        <v>35</v>
      </c>
      <c r="B35" s="571">
        <v>27000</v>
      </c>
      <c r="C35" s="555">
        <v>27000</v>
      </c>
      <c r="D35" s="421">
        <v>27000</v>
      </c>
      <c r="E35" s="421">
        <v>27000</v>
      </c>
      <c r="F35" s="419"/>
      <c r="G35" s="391">
        <f t="shared" si="6"/>
        <v>27000</v>
      </c>
    </row>
    <row r="36" spans="1:11" ht="15.75" x14ac:dyDescent="0.25">
      <c r="A36" s="582" t="s">
        <v>36</v>
      </c>
      <c r="B36" s="571">
        <v>15000</v>
      </c>
      <c r="C36" s="457">
        <v>15000</v>
      </c>
      <c r="D36" s="394">
        <v>65000</v>
      </c>
      <c r="E36" s="394">
        <v>65000</v>
      </c>
      <c r="F36" s="419"/>
      <c r="G36" s="391">
        <f t="shared" si="6"/>
        <v>65000</v>
      </c>
    </row>
    <row r="37" spans="1:11" ht="15.75" x14ac:dyDescent="0.25">
      <c r="A37" s="582" t="s">
        <v>440</v>
      </c>
      <c r="B37" s="571">
        <v>5000</v>
      </c>
      <c r="C37" s="457">
        <v>5000</v>
      </c>
      <c r="D37" s="394">
        <v>5000</v>
      </c>
      <c r="E37" s="394">
        <v>5000</v>
      </c>
      <c r="F37" s="419"/>
      <c r="G37" s="391">
        <f t="shared" si="6"/>
        <v>5000</v>
      </c>
    </row>
    <row r="38" spans="1:11" ht="15.75" x14ac:dyDescent="0.25">
      <c r="A38" s="582" t="s">
        <v>38</v>
      </c>
      <c r="B38" s="571">
        <v>8000</v>
      </c>
      <c r="C38" s="457">
        <v>8000</v>
      </c>
      <c r="D38" s="394">
        <v>8000</v>
      </c>
      <c r="E38" s="394">
        <v>8000</v>
      </c>
      <c r="F38" s="428"/>
      <c r="G38" s="391">
        <f t="shared" si="6"/>
        <v>8000</v>
      </c>
    </row>
    <row r="39" spans="1:11" ht="15.75" x14ac:dyDescent="0.25">
      <c r="A39" s="582" t="s">
        <v>39</v>
      </c>
      <c r="B39" s="571">
        <v>3000</v>
      </c>
      <c r="C39" s="457">
        <v>3000</v>
      </c>
      <c r="D39" s="394">
        <v>3000</v>
      </c>
      <c r="E39" s="394">
        <v>3000</v>
      </c>
      <c r="F39" s="428"/>
      <c r="G39" s="391">
        <f t="shared" si="6"/>
        <v>3000</v>
      </c>
    </row>
    <row r="40" spans="1:11" ht="15.75" x14ac:dyDescent="0.25">
      <c r="A40" s="396" t="s">
        <v>41</v>
      </c>
      <c r="B40" s="571">
        <v>20000</v>
      </c>
      <c r="C40" s="457">
        <v>20000</v>
      </c>
      <c r="D40" s="394">
        <v>20000</v>
      </c>
      <c r="E40" s="394">
        <v>20000</v>
      </c>
      <c r="F40" s="428"/>
      <c r="G40" s="391">
        <f t="shared" si="6"/>
        <v>20000</v>
      </c>
    </row>
    <row r="41" spans="1:11" ht="15.75" x14ac:dyDescent="0.25">
      <c r="A41" s="582" t="s">
        <v>42</v>
      </c>
      <c r="B41" s="571">
        <v>8000</v>
      </c>
      <c r="C41" s="555">
        <v>8000</v>
      </c>
      <c r="D41" s="421">
        <v>8000</v>
      </c>
      <c r="E41" s="421">
        <v>8000</v>
      </c>
      <c r="F41" s="428"/>
      <c r="G41" s="391">
        <f t="shared" si="6"/>
        <v>8000</v>
      </c>
    </row>
    <row r="42" spans="1:11" ht="15.75" x14ac:dyDescent="0.25">
      <c r="A42" s="582" t="s">
        <v>44</v>
      </c>
      <c r="B42" s="571">
        <v>70000</v>
      </c>
      <c r="C42" s="555">
        <v>70000</v>
      </c>
      <c r="D42" s="421">
        <v>70000</v>
      </c>
      <c r="E42" s="421">
        <v>78000</v>
      </c>
      <c r="F42" s="419"/>
      <c r="G42" s="391">
        <f t="shared" si="6"/>
        <v>78000</v>
      </c>
    </row>
    <row r="43" spans="1:11" ht="15.75" x14ac:dyDescent="0.25">
      <c r="A43" s="582" t="s">
        <v>45</v>
      </c>
      <c r="B43" s="571">
        <v>40000</v>
      </c>
      <c r="C43" s="457">
        <v>40000</v>
      </c>
      <c r="D43" s="394">
        <v>40000</v>
      </c>
      <c r="E43" s="394">
        <v>40000</v>
      </c>
      <c r="F43" s="419"/>
      <c r="G43" s="391">
        <f t="shared" si="6"/>
        <v>40000</v>
      </c>
    </row>
    <row r="44" spans="1:11" ht="15.75" x14ac:dyDescent="0.25">
      <c r="A44" s="582" t="s">
        <v>47</v>
      </c>
      <c r="B44" s="571">
        <v>2200</v>
      </c>
      <c r="C44" s="457">
        <v>2200</v>
      </c>
      <c r="D44" s="394">
        <v>2200</v>
      </c>
      <c r="E44" s="394">
        <v>2200</v>
      </c>
      <c r="F44" s="419"/>
      <c r="G44" s="391">
        <f t="shared" si="6"/>
        <v>2200</v>
      </c>
    </row>
    <row r="45" spans="1:11" ht="15.75" x14ac:dyDescent="0.25">
      <c r="A45" s="582" t="s">
        <v>441</v>
      </c>
      <c r="B45" s="571">
        <v>6000</v>
      </c>
      <c r="C45" s="457">
        <v>6000</v>
      </c>
      <c r="D45" s="394">
        <v>6000</v>
      </c>
      <c r="E45" s="394">
        <v>6000</v>
      </c>
      <c r="F45" s="419"/>
      <c r="G45" s="391">
        <f t="shared" si="6"/>
        <v>6000</v>
      </c>
    </row>
    <row r="46" spans="1:11" ht="15.75" x14ac:dyDescent="0.25">
      <c r="A46" s="582" t="s">
        <v>51</v>
      </c>
      <c r="B46" s="571">
        <v>12000</v>
      </c>
      <c r="C46" s="555">
        <v>12000</v>
      </c>
      <c r="D46" s="421">
        <v>12000</v>
      </c>
      <c r="E46" s="421">
        <v>12000</v>
      </c>
      <c r="F46" s="419"/>
      <c r="G46" s="391">
        <f t="shared" si="6"/>
        <v>12000</v>
      </c>
    </row>
    <row r="47" spans="1:11" ht="15.75" x14ac:dyDescent="0.25">
      <c r="A47" s="582" t="s">
        <v>443</v>
      </c>
      <c r="B47" s="571">
        <v>412000</v>
      </c>
      <c r="C47" s="555">
        <v>412000</v>
      </c>
      <c r="D47" s="421">
        <v>412000</v>
      </c>
      <c r="E47" s="421">
        <v>212000</v>
      </c>
      <c r="F47" s="419"/>
      <c r="G47" s="391">
        <f t="shared" si="6"/>
        <v>212000</v>
      </c>
    </row>
    <row r="48" spans="1:11" ht="15.75" x14ac:dyDescent="0.25">
      <c r="A48" s="582" t="s">
        <v>448</v>
      </c>
      <c r="B48" s="571">
        <v>7000</v>
      </c>
      <c r="C48" s="457">
        <v>7000</v>
      </c>
      <c r="D48" s="394">
        <v>7000</v>
      </c>
      <c r="E48" s="394">
        <v>7000</v>
      </c>
      <c r="F48" s="428"/>
      <c r="G48" s="391">
        <f t="shared" si="6"/>
        <v>7000</v>
      </c>
    </row>
    <row r="49" spans="1:7" ht="15.75" x14ac:dyDescent="0.25">
      <c r="A49" s="582" t="s">
        <v>597</v>
      </c>
      <c r="B49" s="571">
        <v>294430</v>
      </c>
      <c r="C49" s="457">
        <v>294430</v>
      </c>
      <c r="D49" s="394">
        <v>302165</v>
      </c>
      <c r="E49" s="394">
        <v>321444</v>
      </c>
      <c r="F49" s="428">
        <v>6580</v>
      </c>
      <c r="G49" s="391">
        <f t="shared" si="6"/>
        <v>328024</v>
      </c>
    </row>
    <row r="50" spans="1:7" ht="15.75" x14ac:dyDescent="0.25">
      <c r="A50" s="582" t="s">
        <v>55</v>
      </c>
      <c r="B50" s="575">
        <v>600</v>
      </c>
      <c r="C50" s="565">
        <v>600</v>
      </c>
      <c r="D50" s="422">
        <v>600</v>
      </c>
      <c r="E50" s="422">
        <v>600</v>
      </c>
      <c r="F50" s="420"/>
      <c r="G50" s="455">
        <f t="shared" si="6"/>
        <v>600</v>
      </c>
    </row>
    <row r="51" spans="1:7" ht="15.75" x14ac:dyDescent="0.25">
      <c r="A51" s="583" t="s">
        <v>56</v>
      </c>
      <c r="B51" s="570">
        <f>SUM(B52:B56)</f>
        <v>155600</v>
      </c>
      <c r="C51" s="562">
        <f>SUM(C52:C56)</f>
        <v>155600</v>
      </c>
      <c r="D51" s="431">
        <f>SUM(D52:D56)</f>
        <v>155600</v>
      </c>
      <c r="E51" s="431">
        <v>155600</v>
      </c>
      <c r="F51" s="426">
        <f>SUM(F52:F56)</f>
        <v>0</v>
      </c>
      <c r="G51" s="317">
        <f>SUM(G52:G56)</f>
        <v>155600</v>
      </c>
    </row>
    <row r="52" spans="1:7" ht="15.75" x14ac:dyDescent="0.25">
      <c r="A52" s="582" t="s">
        <v>447</v>
      </c>
      <c r="B52" s="571">
        <v>140000</v>
      </c>
      <c r="C52" s="457">
        <v>140000</v>
      </c>
      <c r="D52" s="394">
        <v>140000</v>
      </c>
      <c r="E52" s="394">
        <v>140000</v>
      </c>
      <c r="F52" s="428"/>
      <c r="G52" s="318">
        <f>E52+F52</f>
        <v>140000</v>
      </c>
    </row>
    <row r="53" spans="1:7" ht="15.75" x14ac:dyDescent="0.25">
      <c r="A53" s="582" t="s">
        <v>58</v>
      </c>
      <c r="B53" s="571">
        <v>4000</v>
      </c>
      <c r="C53" s="457">
        <v>4000</v>
      </c>
      <c r="D53" s="394">
        <v>4000</v>
      </c>
      <c r="E53" s="394">
        <v>4000</v>
      </c>
      <c r="F53" s="429"/>
      <c r="G53" s="318">
        <f t="shared" ref="G53:G56" si="7">E53+F53</f>
        <v>4000</v>
      </c>
    </row>
    <row r="54" spans="1:7" ht="15.75" x14ac:dyDescent="0.25">
      <c r="A54" s="582" t="s">
        <v>451</v>
      </c>
      <c r="B54" s="571">
        <v>7200</v>
      </c>
      <c r="C54" s="457">
        <v>7200</v>
      </c>
      <c r="D54" s="394">
        <v>7200</v>
      </c>
      <c r="E54" s="394">
        <v>7200</v>
      </c>
      <c r="F54" s="428"/>
      <c r="G54" s="318">
        <f t="shared" si="7"/>
        <v>7200</v>
      </c>
    </row>
    <row r="55" spans="1:7" ht="15.75" x14ac:dyDescent="0.25">
      <c r="A55" s="582" t="s">
        <v>62</v>
      </c>
      <c r="B55" s="571">
        <v>350</v>
      </c>
      <c r="C55" s="555">
        <v>350</v>
      </c>
      <c r="D55" s="421">
        <v>350</v>
      </c>
      <c r="E55" s="421">
        <v>350</v>
      </c>
      <c r="F55" s="419"/>
      <c r="G55" s="318">
        <f t="shared" si="7"/>
        <v>350</v>
      </c>
    </row>
    <row r="56" spans="1:7" s="425" customFormat="1" ht="15.75" x14ac:dyDescent="0.25">
      <c r="A56" s="589" t="s">
        <v>416</v>
      </c>
      <c r="B56" s="576">
        <v>4050</v>
      </c>
      <c r="C56" s="565">
        <v>4050</v>
      </c>
      <c r="D56" s="422">
        <v>4050</v>
      </c>
      <c r="E56" s="422">
        <v>4050</v>
      </c>
      <c r="F56" s="428"/>
      <c r="G56" s="318">
        <f t="shared" si="7"/>
        <v>4050</v>
      </c>
    </row>
    <row r="57" spans="1:7" s="424" customFormat="1" ht="15.75" x14ac:dyDescent="0.25">
      <c r="A57" s="590" t="s">
        <v>66</v>
      </c>
      <c r="B57" s="570">
        <f>SUM(B58:B77)</f>
        <v>3414999</v>
      </c>
      <c r="C57" s="566">
        <f>SUM(C58:C77)</f>
        <v>3414999</v>
      </c>
      <c r="D57" s="434">
        <f>SUM(D58:D77)</f>
        <v>3570086</v>
      </c>
      <c r="E57" s="434">
        <v>3624674</v>
      </c>
      <c r="F57" s="430">
        <f>SUM(F58:F77)</f>
        <v>66826</v>
      </c>
      <c r="G57" s="423">
        <f>SUM(G58:G77)</f>
        <v>3691500</v>
      </c>
    </row>
    <row r="58" spans="1:7" ht="15.75" x14ac:dyDescent="0.25">
      <c r="A58" s="396" t="s">
        <v>450</v>
      </c>
      <c r="B58" s="571">
        <v>14365</v>
      </c>
      <c r="C58" s="457">
        <v>14365</v>
      </c>
      <c r="D58" s="394">
        <v>14365</v>
      </c>
      <c r="E58" s="394">
        <v>14365</v>
      </c>
      <c r="F58" s="419"/>
      <c r="G58" s="318">
        <f>E58+F58</f>
        <v>14365</v>
      </c>
    </row>
    <row r="59" spans="1:7" ht="15.75" x14ac:dyDescent="0.25">
      <c r="A59" s="396" t="s">
        <v>598</v>
      </c>
      <c r="B59" s="571"/>
      <c r="C59" s="457"/>
      <c r="D59" s="394"/>
      <c r="E59" s="394">
        <v>24000</v>
      </c>
      <c r="F59" s="419"/>
      <c r="G59" s="318">
        <f t="shared" ref="G59:G77" si="8">E59+F59</f>
        <v>24000</v>
      </c>
    </row>
    <row r="60" spans="1:7" ht="15.75" x14ac:dyDescent="0.25">
      <c r="A60" s="396" t="s">
        <v>601</v>
      </c>
      <c r="B60" s="571"/>
      <c r="C60" s="457"/>
      <c r="D60" s="394"/>
      <c r="E60" s="394">
        <v>6500</v>
      </c>
      <c r="F60" s="419"/>
      <c r="G60" s="318">
        <f t="shared" si="8"/>
        <v>6500</v>
      </c>
    </row>
    <row r="61" spans="1:7" ht="15.75" x14ac:dyDescent="0.25">
      <c r="A61" s="396" t="s">
        <v>616</v>
      </c>
      <c r="B61" s="571"/>
      <c r="C61" s="457"/>
      <c r="D61" s="394"/>
      <c r="E61" s="394">
        <v>1000</v>
      </c>
      <c r="F61" s="419"/>
      <c r="G61" s="318">
        <f t="shared" si="8"/>
        <v>1000</v>
      </c>
    </row>
    <row r="62" spans="1:7" ht="15.75" x14ac:dyDescent="0.25">
      <c r="A62" s="396" t="s">
        <v>617</v>
      </c>
      <c r="B62" s="571"/>
      <c r="C62" s="457"/>
      <c r="D62" s="394"/>
      <c r="E62" s="394">
        <v>1000</v>
      </c>
      <c r="F62" s="419"/>
      <c r="G62" s="318">
        <f t="shared" si="8"/>
        <v>1000</v>
      </c>
    </row>
    <row r="63" spans="1:7" ht="15.75" x14ac:dyDescent="0.25">
      <c r="A63" s="396" t="s">
        <v>618</v>
      </c>
      <c r="B63" s="571"/>
      <c r="C63" s="457"/>
      <c r="D63" s="394"/>
      <c r="E63" s="394">
        <v>1500</v>
      </c>
      <c r="F63" s="419"/>
      <c r="G63" s="318">
        <f t="shared" si="8"/>
        <v>1500</v>
      </c>
    </row>
    <row r="64" spans="1:7" ht="15.75" x14ac:dyDescent="0.25">
      <c r="A64" s="396" t="s">
        <v>619</v>
      </c>
      <c r="B64" s="571"/>
      <c r="C64" s="457"/>
      <c r="D64" s="394"/>
      <c r="E64" s="394">
        <v>3700</v>
      </c>
      <c r="F64" s="419"/>
      <c r="G64" s="318">
        <f t="shared" si="8"/>
        <v>3700</v>
      </c>
    </row>
    <row r="65" spans="1:7" ht="15.75" x14ac:dyDescent="0.25">
      <c r="A65" s="582" t="s">
        <v>620</v>
      </c>
      <c r="B65" s="571">
        <v>154800</v>
      </c>
      <c r="C65" s="555">
        <v>154800</v>
      </c>
      <c r="D65" s="421">
        <v>154800</v>
      </c>
      <c r="E65" s="421">
        <v>154800</v>
      </c>
      <c r="F65" s="428"/>
      <c r="G65" s="318">
        <f t="shared" si="8"/>
        <v>154800</v>
      </c>
    </row>
    <row r="66" spans="1:7" ht="15.75" x14ac:dyDescent="0.25">
      <c r="A66" s="582" t="s">
        <v>621</v>
      </c>
      <c r="B66" s="571">
        <v>12387</v>
      </c>
      <c r="C66" s="457">
        <v>12387</v>
      </c>
      <c r="D66" s="394">
        <v>12387</v>
      </c>
      <c r="E66" s="394">
        <v>12387</v>
      </c>
      <c r="F66" s="419"/>
      <c r="G66" s="318">
        <f t="shared" si="8"/>
        <v>12387</v>
      </c>
    </row>
    <row r="67" spans="1:7" ht="15.75" x14ac:dyDescent="0.25">
      <c r="A67" s="396" t="s">
        <v>622</v>
      </c>
      <c r="B67" s="571">
        <v>2945000</v>
      </c>
      <c r="C67" s="457">
        <v>2945000</v>
      </c>
      <c r="D67" s="394">
        <v>3064623</v>
      </c>
      <c r="E67" s="394">
        <v>3064623</v>
      </c>
      <c r="F67" s="419">
        <v>43878</v>
      </c>
      <c r="G67" s="318">
        <f t="shared" si="8"/>
        <v>3108501</v>
      </c>
    </row>
    <row r="68" spans="1:7" ht="15.75" x14ac:dyDescent="0.25">
      <c r="A68" s="396" t="s">
        <v>623</v>
      </c>
      <c r="B68" s="571">
        <v>21482</v>
      </c>
      <c r="C68" s="457">
        <v>21482</v>
      </c>
      <c r="D68" s="394">
        <v>21482</v>
      </c>
      <c r="E68" s="394">
        <v>21482</v>
      </c>
      <c r="F68" s="419"/>
      <c r="G68" s="318">
        <f t="shared" si="8"/>
        <v>21482</v>
      </c>
    </row>
    <row r="69" spans="1:7" ht="15.75" x14ac:dyDescent="0.25">
      <c r="A69" s="396" t="s">
        <v>624</v>
      </c>
      <c r="B69" s="571">
        <v>11329</v>
      </c>
      <c r="C69" s="457">
        <v>11329</v>
      </c>
      <c r="D69" s="394">
        <v>11329</v>
      </c>
      <c r="E69" s="394">
        <v>11329</v>
      </c>
      <c r="F69" s="419"/>
      <c r="G69" s="318">
        <f t="shared" si="8"/>
        <v>11329</v>
      </c>
    </row>
    <row r="70" spans="1:7" ht="15.75" x14ac:dyDescent="0.25">
      <c r="A70" s="396" t="s">
        <v>625</v>
      </c>
      <c r="B70" s="571">
        <v>998</v>
      </c>
      <c r="C70" s="457">
        <v>998</v>
      </c>
      <c r="D70" s="394">
        <v>998</v>
      </c>
      <c r="E70" s="394">
        <v>998</v>
      </c>
      <c r="F70" s="419"/>
      <c r="G70" s="318">
        <f t="shared" si="8"/>
        <v>998</v>
      </c>
    </row>
    <row r="71" spans="1:7" ht="15.75" x14ac:dyDescent="0.25">
      <c r="A71" s="396" t="s">
        <v>626</v>
      </c>
      <c r="B71" s="571">
        <v>2163</v>
      </c>
      <c r="C71" s="555">
        <v>2163</v>
      </c>
      <c r="D71" s="421">
        <v>2163</v>
      </c>
      <c r="E71" s="421">
        <v>2163</v>
      </c>
      <c r="F71" s="419"/>
      <c r="G71" s="318">
        <f t="shared" si="8"/>
        <v>2163</v>
      </c>
    </row>
    <row r="72" spans="1:7" ht="15.75" x14ac:dyDescent="0.25">
      <c r="A72" s="396" t="s">
        <v>627</v>
      </c>
      <c r="B72" s="571">
        <v>7623</v>
      </c>
      <c r="C72" s="555">
        <v>7623</v>
      </c>
      <c r="D72" s="421">
        <v>7623</v>
      </c>
      <c r="E72" s="421">
        <v>7623</v>
      </c>
      <c r="F72" s="419"/>
      <c r="G72" s="318">
        <f t="shared" si="8"/>
        <v>7623</v>
      </c>
    </row>
    <row r="73" spans="1:7" ht="15.75" x14ac:dyDescent="0.25">
      <c r="A73" s="396" t="s">
        <v>628</v>
      </c>
      <c r="B73" s="571">
        <v>40000</v>
      </c>
      <c r="C73" s="457">
        <v>40000</v>
      </c>
      <c r="D73" s="394">
        <v>40000</v>
      </c>
      <c r="E73" s="394">
        <v>40000</v>
      </c>
      <c r="F73" s="419"/>
      <c r="G73" s="318">
        <f t="shared" si="8"/>
        <v>40000</v>
      </c>
    </row>
    <row r="74" spans="1:7" ht="15.75" x14ac:dyDescent="0.25">
      <c r="A74" s="396" t="s">
        <v>629</v>
      </c>
      <c r="B74" s="571">
        <v>182852</v>
      </c>
      <c r="C74" s="457">
        <v>182852</v>
      </c>
      <c r="D74" s="394">
        <v>218316</v>
      </c>
      <c r="E74" s="394">
        <v>227204</v>
      </c>
      <c r="F74" s="419">
        <v>22948</v>
      </c>
      <c r="G74" s="318">
        <f t="shared" si="8"/>
        <v>250152</v>
      </c>
    </row>
    <row r="75" spans="1:7" ht="15.75" x14ac:dyDescent="0.25">
      <c r="A75" s="396" t="s">
        <v>630</v>
      </c>
      <c r="B75" s="571">
        <v>7000</v>
      </c>
      <c r="C75" s="457">
        <v>7000</v>
      </c>
      <c r="D75" s="394">
        <v>7000</v>
      </c>
      <c r="E75" s="394">
        <v>7000</v>
      </c>
      <c r="F75" s="419"/>
      <c r="G75" s="318">
        <f t="shared" si="8"/>
        <v>7000</v>
      </c>
    </row>
    <row r="76" spans="1:7" ht="15.75" x14ac:dyDescent="0.25">
      <c r="A76" s="396" t="s">
        <v>631</v>
      </c>
      <c r="B76" s="571">
        <v>3000</v>
      </c>
      <c r="C76" s="457">
        <v>3000</v>
      </c>
      <c r="D76" s="394">
        <v>3000</v>
      </c>
      <c r="E76" s="394">
        <v>3000</v>
      </c>
      <c r="F76" s="419"/>
      <c r="G76" s="318">
        <f t="shared" si="8"/>
        <v>3000</v>
      </c>
    </row>
    <row r="77" spans="1:7" ht="16.5" thickBot="1" x14ac:dyDescent="0.3">
      <c r="A77" s="396" t="s">
        <v>632</v>
      </c>
      <c r="B77" s="571">
        <v>12000</v>
      </c>
      <c r="C77" s="555">
        <v>12000</v>
      </c>
      <c r="D77" s="421">
        <v>12000</v>
      </c>
      <c r="E77" s="421">
        <v>20000</v>
      </c>
      <c r="F77" s="419"/>
      <c r="G77" s="318">
        <f t="shared" si="8"/>
        <v>20000</v>
      </c>
    </row>
    <row r="78" spans="1:7" ht="18.75" thickBot="1" x14ac:dyDescent="0.3">
      <c r="A78" s="591" t="s">
        <v>410</v>
      </c>
      <c r="B78" s="519">
        <f>B79+B83</f>
        <v>1850600</v>
      </c>
      <c r="C78" s="567">
        <f t="shared" ref="C78:G78" si="9">C79+C83</f>
        <v>1064000</v>
      </c>
      <c r="D78" s="437">
        <f t="shared" si="9"/>
        <v>1180000</v>
      </c>
      <c r="E78" s="437">
        <v>1228191</v>
      </c>
      <c r="F78" s="393">
        <f t="shared" si="9"/>
        <v>35000</v>
      </c>
      <c r="G78" s="393">
        <f t="shared" si="9"/>
        <v>1263191</v>
      </c>
    </row>
    <row r="79" spans="1:7" ht="18.75" thickBot="1" x14ac:dyDescent="0.3">
      <c r="A79" s="415" t="s">
        <v>111</v>
      </c>
      <c r="B79" s="519">
        <f>SUM(B80:B82)</f>
        <v>131000</v>
      </c>
      <c r="C79" s="568">
        <f t="shared" ref="C79:G79" si="10">SUM(C80:C82)</f>
        <v>131000</v>
      </c>
      <c r="D79" s="436">
        <f t="shared" si="10"/>
        <v>131000</v>
      </c>
      <c r="E79" s="436">
        <v>157891</v>
      </c>
      <c r="F79" s="517">
        <f t="shared" si="10"/>
        <v>0</v>
      </c>
      <c r="G79" s="557">
        <f t="shared" si="10"/>
        <v>157891</v>
      </c>
    </row>
    <row r="80" spans="1:7" ht="15.75" x14ac:dyDescent="0.25">
      <c r="A80" s="396" t="s">
        <v>113</v>
      </c>
      <c r="B80" s="571">
        <v>21000</v>
      </c>
      <c r="C80" s="555">
        <v>21000</v>
      </c>
      <c r="D80" s="421">
        <v>21000</v>
      </c>
      <c r="E80" s="421">
        <v>21000</v>
      </c>
      <c r="F80" s="555"/>
      <c r="G80" s="456">
        <f>E80+F80</f>
        <v>21000</v>
      </c>
    </row>
    <row r="81" spans="1:7" ht="15.75" x14ac:dyDescent="0.25">
      <c r="A81" s="396" t="s">
        <v>114</v>
      </c>
      <c r="B81" s="571">
        <v>5000</v>
      </c>
      <c r="C81" s="555">
        <v>5000</v>
      </c>
      <c r="D81" s="421">
        <v>5000</v>
      </c>
      <c r="E81" s="421">
        <v>1891</v>
      </c>
      <c r="F81" s="555"/>
      <c r="G81" s="421">
        <f t="shared" ref="G81:G82" si="11">E81+F81</f>
        <v>1891</v>
      </c>
    </row>
    <row r="82" spans="1:7" ht="16.5" thickBot="1" x14ac:dyDescent="0.3">
      <c r="A82" s="416" t="s">
        <v>115</v>
      </c>
      <c r="B82" s="573">
        <v>105000</v>
      </c>
      <c r="C82" s="569">
        <v>105000</v>
      </c>
      <c r="D82" s="435">
        <v>105000</v>
      </c>
      <c r="E82" s="435">
        <v>135000</v>
      </c>
      <c r="F82" s="556"/>
      <c r="G82" s="417">
        <f t="shared" si="11"/>
        <v>135000</v>
      </c>
    </row>
    <row r="83" spans="1:7" ht="18.75" thickBot="1" x14ac:dyDescent="0.3">
      <c r="A83" s="397" t="s">
        <v>116</v>
      </c>
      <c r="B83" s="574">
        <f>SUM(B84:B91)</f>
        <v>1719600</v>
      </c>
      <c r="C83" s="597">
        <f>SUM(C87:C91)</f>
        <v>933000</v>
      </c>
      <c r="D83" s="436">
        <f>SUM(D87:D91)</f>
        <v>1049000</v>
      </c>
      <c r="E83" s="797">
        <v>1070300</v>
      </c>
      <c r="F83" s="438">
        <f>SUM(F84:F91)</f>
        <v>35000</v>
      </c>
      <c r="G83" s="570">
        <f>SUM(G84:G91)</f>
        <v>1105300</v>
      </c>
    </row>
    <row r="84" spans="1:7" ht="15.75" x14ac:dyDescent="0.25">
      <c r="A84" s="582" t="s">
        <v>590</v>
      </c>
      <c r="B84" s="515">
        <v>786600</v>
      </c>
      <c r="C84" s="600"/>
      <c r="D84" s="598"/>
      <c r="E84" s="582"/>
      <c r="F84" s="440"/>
      <c r="G84" s="600"/>
    </row>
    <row r="85" spans="1:7" ht="15.75" x14ac:dyDescent="0.25">
      <c r="A85" s="582" t="s">
        <v>600</v>
      </c>
      <c r="B85" s="515"/>
      <c r="C85" s="582"/>
      <c r="D85" s="598"/>
      <c r="E85" s="394">
        <v>3300</v>
      </c>
      <c r="F85" s="457"/>
      <c r="G85" s="394">
        <f>E85+F85</f>
        <v>3300</v>
      </c>
    </row>
    <row r="86" spans="1:7" ht="15.75" x14ac:dyDescent="0.25">
      <c r="A86" s="582" t="s">
        <v>599</v>
      </c>
      <c r="B86" s="515"/>
      <c r="C86" s="582"/>
      <c r="D86" s="598"/>
      <c r="E86" s="394">
        <v>50000</v>
      </c>
      <c r="F86" s="457"/>
      <c r="G86" s="394">
        <f t="shared" ref="G86:G91" si="12">E86+F86</f>
        <v>50000</v>
      </c>
    </row>
    <row r="87" spans="1:7" ht="15.75" x14ac:dyDescent="0.25">
      <c r="A87" s="582" t="s">
        <v>449</v>
      </c>
      <c r="B87" s="559">
        <v>18000</v>
      </c>
      <c r="C87" s="394">
        <v>18000</v>
      </c>
      <c r="D87" s="599">
        <v>18000</v>
      </c>
      <c r="E87" s="394">
        <v>0</v>
      </c>
      <c r="F87" s="457"/>
      <c r="G87" s="394">
        <f t="shared" si="12"/>
        <v>0</v>
      </c>
    </row>
    <row r="88" spans="1:7" ht="15.75" x14ac:dyDescent="0.25">
      <c r="A88" s="582" t="s">
        <v>615</v>
      </c>
      <c r="B88" s="559"/>
      <c r="C88" s="394"/>
      <c r="D88" s="599"/>
      <c r="E88" s="394"/>
      <c r="F88" s="457">
        <v>35000</v>
      </c>
      <c r="G88" s="394">
        <f t="shared" si="12"/>
        <v>35000</v>
      </c>
    </row>
    <row r="89" spans="1:7" ht="15.75" x14ac:dyDescent="0.25">
      <c r="A89" s="396" t="s">
        <v>499</v>
      </c>
      <c r="B89" s="559"/>
      <c r="C89" s="394"/>
      <c r="D89" s="599">
        <v>129000</v>
      </c>
      <c r="E89" s="394">
        <v>129000</v>
      </c>
      <c r="F89" s="457"/>
      <c r="G89" s="394">
        <f t="shared" si="12"/>
        <v>129000</v>
      </c>
    </row>
    <row r="90" spans="1:7" ht="15.75" x14ac:dyDescent="0.25">
      <c r="A90" s="582" t="s">
        <v>436</v>
      </c>
      <c r="B90" s="559">
        <v>609000</v>
      </c>
      <c r="C90" s="394">
        <v>609000</v>
      </c>
      <c r="D90" s="599">
        <v>609000</v>
      </c>
      <c r="E90" s="394">
        <v>595000</v>
      </c>
      <c r="F90" s="457"/>
      <c r="G90" s="394">
        <f t="shared" si="12"/>
        <v>595000</v>
      </c>
    </row>
    <row r="91" spans="1:7" ht="16.5" thickBot="1" x14ac:dyDescent="0.3">
      <c r="A91" s="582" t="s">
        <v>437</v>
      </c>
      <c r="B91" s="559">
        <v>306000</v>
      </c>
      <c r="C91" s="435">
        <v>306000</v>
      </c>
      <c r="D91" s="599">
        <v>293000</v>
      </c>
      <c r="E91" s="394">
        <v>293000</v>
      </c>
      <c r="F91" s="457"/>
      <c r="G91" s="394">
        <f t="shared" si="12"/>
        <v>293000</v>
      </c>
    </row>
    <row r="92" spans="1:7" ht="18.75" thickBot="1" x14ac:dyDescent="0.3">
      <c r="A92" s="592" t="s">
        <v>400</v>
      </c>
      <c r="B92" s="519">
        <f>SUM(B93:B96)</f>
        <v>6652400</v>
      </c>
      <c r="C92" s="601">
        <f>SUM(C94:C96)</f>
        <v>660000</v>
      </c>
      <c r="D92" s="439">
        <f>SUM(D94:D96)</f>
        <v>791345</v>
      </c>
      <c r="E92" s="439">
        <v>760004</v>
      </c>
      <c r="F92" s="605">
        <f>SUM(F94:F96)</f>
        <v>0</v>
      </c>
      <c r="G92" s="606">
        <f>SUM(G94:G96)</f>
        <v>760004</v>
      </c>
    </row>
    <row r="93" spans="1:7" ht="15.75" x14ac:dyDescent="0.25">
      <c r="A93" s="593" t="s">
        <v>591</v>
      </c>
      <c r="B93" s="602">
        <v>5992400</v>
      </c>
      <c r="C93" s="604"/>
      <c r="D93" s="603"/>
      <c r="E93" s="593"/>
      <c r="F93" s="796"/>
      <c r="G93" s="604"/>
    </row>
    <row r="94" spans="1:7" s="472" customFormat="1" ht="15.75" x14ac:dyDescent="0.25">
      <c r="A94" s="593" t="s">
        <v>497</v>
      </c>
      <c r="B94" s="602"/>
      <c r="C94" s="421"/>
      <c r="D94" s="518">
        <v>377716</v>
      </c>
      <c r="E94" s="421">
        <v>377716</v>
      </c>
      <c r="F94" s="558"/>
      <c r="G94" s="572">
        <f>E94+F94</f>
        <v>377716</v>
      </c>
    </row>
    <row r="95" spans="1:7" s="472" customFormat="1" ht="15.75" x14ac:dyDescent="0.25">
      <c r="A95" s="593" t="s">
        <v>596</v>
      </c>
      <c r="B95" s="602"/>
      <c r="C95" s="421"/>
      <c r="D95" s="518"/>
      <c r="E95" s="421">
        <v>382288</v>
      </c>
      <c r="F95" s="558"/>
      <c r="G95" s="572">
        <f>E95+F95</f>
        <v>382288</v>
      </c>
    </row>
    <row r="96" spans="1:7" ht="16.5" thickBot="1" x14ac:dyDescent="0.3">
      <c r="A96" s="582" t="s">
        <v>498</v>
      </c>
      <c r="B96" s="559">
        <v>660000</v>
      </c>
      <c r="C96" s="417">
        <v>660000</v>
      </c>
      <c r="D96" s="518">
        <v>413629</v>
      </c>
      <c r="E96" s="421">
        <v>0</v>
      </c>
      <c r="F96" s="555"/>
      <c r="G96" s="572">
        <f>E96+F96</f>
        <v>0</v>
      </c>
    </row>
    <row r="97" spans="1:7" ht="24" thickBot="1" x14ac:dyDescent="0.4">
      <c r="A97" s="594" t="s">
        <v>130</v>
      </c>
      <c r="B97" s="577">
        <f>B92+B78+B3</f>
        <v>21803629</v>
      </c>
      <c r="C97" s="516">
        <f>C3+C78+C92</f>
        <v>15024629</v>
      </c>
      <c r="D97" s="520">
        <f>D3+D78+D92</f>
        <v>15525143</v>
      </c>
      <c r="E97" s="520">
        <v>15571860</v>
      </c>
      <c r="F97" s="619">
        <f>F3+F78+F92</f>
        <v>163133</v>
      </c>
      <c r="G97" s="577">
        <f>G3+G78+G92</f>
        <v>15734993</v>
      </c>
    </row>
    <row r="98" spans="1:7" ht="15.75" x14ac:dyDescent="0.25">
      <c r="A98" s="398"/>
      <c r="B98" s="398"/>
    </row>
    <row r="99" spans="1:7" x14ac:dyDescent="0.25">
      <c r="A99" s="400"/>
      <c r="B99" s="400"/>
    </row>
    <row r="100" spans="1:7" x14ac:dyDescent="0.25">
      <c r="A100" s="401"/>
      <c r="B100" s="401"/>
    </row>
  </sheetData>
  <sheetProtection selectLockedCells="1" selectUnlockedCells="1"/>
  <mergeCells count="1">
    <mergeCell ref="A1:G1"/>
  </mergeCells>
  <phoneticPr fontId="0" type="noConversion"/>
  <pageMargins left="1.1811023622047245" right="0" top="0" bottom="0" header="0.51181102362204722" footer="0.51181102362204722"/>
  <pageSetup paperSize="9" scale="57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7"/>
  <sheetViews>
    <sheetView topLeftCell="B1" zoomScale="80" zoomScaleNormal="80" workbookViewId="0">
      <pane xSplit="2" ySplit="9" topLeftCell="D85" activePane="bottomRight" state="frozen"/>
      <selection activeCell="B1" sqref="B1"/>
      <selection pane="topRight" activeCell="T1" sqref="T1"/>
      <selection pane="bottomLeft" activeCell="B163" sqref="B163"/>
      <selection pane="bottomRight" activeCell="C3" sqref="C3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5.28515625" style="149" customWidth="1"/>
    <col min="4" max="6" width="13.28515625" style="149" customWidth="1"/>
    <col min="7" max="7" width="13.140625" style="149" customWidth="1"/>
    <col min="8" max="9" width="12.85546875" style="290" bestFit="1" customWidth="1"/>
    <col min="10" max="10" width="11.42578125" style="290" bestFit="1" customWidth="1"/>
    <col min="11" max="11" width="12.7109375" style="290" bestFit="1" customWidth="1"/>
    <col min="12" max="19" width="12.7109375" style="290" customWidth="1"/>
    <col min="20" max="20" width="12.7109375" style="150" customWidth="1"/>
    <col min="21" max="21" width="12.7109375" style="150" bestFit="1" customWidth="1"/>
    <col min="22" max="22" width="11.7109375" style="290" customWidth="1"/>
    <col min="23" max="23" width="12.7109375" style="290" bestFit="1" customWidth="1"/>
    <col min="24" max="25" width="12.7109375" style="149" bestFit="1" customWidth="1"/>
    <col min="26" max="26" width="11.5703125" style="149" bestFit="1" customWidth="1"/>
    <col min="27" max="27" width="11.42578125" style="149" bestFit="1" customWidth="1"/>
    <col min="28" max="16384" width="9.140625" style="149"/>
  </cols>
  <sheetData>
    <row r="1" spans="1:27" x14ac:dyDescent="0.2">
      <c r="A1" s="145"/>
    </row>
    <row r="2" spans="1:27" ht="15.75" x14ac:dyDescent="0.25">
      <c r="A2" s="145"/>
      <c r="B2" s="146"/>
      <c r="C2" s="147"/>
      <c r="D2" s="147"/>
      <c r="E2" s="147"/>
      <c r="F2" s="147"/>
      <c r="G2" s="147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1"/>
      <c r="U2" s="291"/>
      <c r="V2" s="292"/>
      <c r="W2" s="293"/>
    </row>
    <row r="3" spans="1:27" ht="27.75" x14ac:dyDescent="0.4">
      <c r="A3" s="148"/>
      <c r="B3" s="324" t="s">
        <v>579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</row>
    <row r="4" spans="1:27" ht="7.5" customHeight="1" thickBot="1" x14ac:dyDescent="0.25">
      <c r="A4" s="148"/>
      <c r="C4" s="155"/>
      <c r="D4" s="155"/>
      <c r="E4" s="155"/>
      <c r="F4" s="155"/>
      <c r="G4" s="155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V4" s="151"/>
      <c r="W4" s="151"/>
    </row>
    <row r="5" spans="1:27" ht="13.5" customHeight="1" thickBot="1" x14ac:dyDescent="0.25">
      <c r="A5" s="148"/>
      <c r="D5" s="816" t="s">
        <v>589</v>
      </c>
      <c r="E5" s="817"/>
      <c r="F5" s="817"/>
      <c r="G5" s="818"/>
      <c r="H5" s="816" t="s">
        <v>460</v>
      </c>
      <c r="I5" s="817"/>
      <c r="J5" s="817"/>
      <c r="K5" s="818"/>
      <c r="L5" s="816" t="s">
        <v>462</v>
      </c>
      <c r="M5" s="817"/>
      <c r="N5" s="817"/>
      <c r="O5" s="818"/>
      <c r="P5" s="816" t="s">
        <v>588</v>
      </c>
      <c r="Q5" s="817"/>
      <c r="R5" s="817"/>
      <c r="S5" s="818"/>
      <c r="T5" s="816" t="s">
        <v>459</v>
      </c>
      <c r="U5" s="817"/>
      <c r="V5" s="817"/>
      <c r="W5" s="818"/>
      <c r="X5" s="816" t="s">
        <v>612</v>
      </c>
      <c r="Y5" s="817"/>
      <c r="Z5" s="817"/>
      <c r="AA5" s="818"/>
    </row>
    <row r="6" spans="1:27" ht="12.75" customHeight="1" x14ac:dyDescent="0.2">
      <c r="A6" s="148"/>
      <c r="B6" s="812" t="s">
        <v>408</v>
      </c>
      <c r="C6" s="813"/>
      <c r="D6" s="819"/>
      <c r="E6" s="820"/>
      <c r="F6" s="820"/>
      <c r="G6" s="821"/>
      <c r="H6" s="819"/>
      <c r="I6" s="820"/>
      <c r="J6" s="820"/>
      <c r="K6" s="821"/>
      <c r="L6" s="819"/>
      <c r="M6" s="820"/>
      <c r="N6" s="820"/>
      <c r="O6" s="821"/>
      <c r="P6" s="819"/>
      <c r="Q6" s="820"/>
      <c r="R6" s="820"/>
      <c r="S6" s="821"/>
      <c r="T6" s="819"/>
      <c r="U6" s="820"/>
      <c r="V6" s="820"/>
      <c r="W6" s="821"/>
      <c r="X6" s="819"/>
      <c r="Y6" s="820"/>
      <c r="Z6" s="820"/>
      <c r="AA6" s="821"/>
    </row>
    <row r="7" spans="1:27" ht="24.75" thickBot="1" x14ac:dyDescent="0.25">
      <c r="A7" s="148"/>
      <c r="B7" s="814"/>
      <c r="C7" s="815"/>
      <c r="D7" s="325" t="s">
        <v>397</v>
      </c>
      <c r="E7" s="325" t="s">
        <v>412</v>
      </c>
      <c r="F7" s="325" t="s">
        <v>413</v>
      </c>
      <c r="G7" s="326" t="s">
        <v>403</v>
      </c>
      <c r="H7" s="325" t="s">
        <v>397</v>
      </c>
      <c r="I7" s="325" t="s">
        <v>412</v>
      </c>
      <c r="J7" s="325" t="s">
        <v>413</v>
      </c>
      <c r="K7" s="326" t="s">
        <v>403</v>
      </c>
      <c r="L7" s="325" t="s">
        <v>397</v>
      </c>
      <c r="M7" s="325" t="s">
        <v>411</v>
      </c>
      <c r="N7" s="325" t="s">
        <v>402</v>
      </c>
      <c r="O7" s="326" t="s">
        <v>403</v>
      </c>
      <c r="P7" s="325" t="s">
        <v>397</v>
      </c>
      <c r="Q7" s="325" t="s">
        <v>411</v>
      </c>
      <c r="R7" s="325" t="s">
        <v>402</v>
      </c>
      <c r="S7" s="326" t="s">
        <v>403</v>
      </c>
      <c r="T7" s="325" t="s">
        <v>397</v>
      </c>
      <c r="U7" s="325" t="s">
        <v>411</v>
      </c>
      <c r="V7" s="325" t="s">
        <v>413</v>
      </c>
      <c r="W7" s="326" t="s">
        <v>403</v>
      </c>
      <c r="X7" s="325" t="s">
        <v>397</v>
      </c>
      <c r="Y7" s="325" t="s">
        <v>411</v>
      </c>
      <c r="Z7" s="325" t="s">
        <v>402</v>
      </c>
      <c r="AA7" s="326" t="s">
        <v>403</v>
      </c>
    </row>
    <row r="8" spans="1:27" ht="24" customHeight="1" thickBot="1" x14ac:dyDescent="0.3">
      <c r="A8" s="148"/>
      <c r="B8" s="341" t="s">
        <v>147</v>
      </c>
      <c r="C8" s="342"/>
      <c r="D8" s="327">
        <f>SUM(E8:G8)</f>
        <v>21803629</v>
      </c>
      <c r="E8" s="539">
        <f>E10+E24+E38+E48+E54+E70+E78+E93+E97+E121+E131+E140+E152+E177+E178</f>
        <v>12630810</v>
      </c>
      <c r="F8" s="539">
        <f>F10+F24+F38+F48+F54+F70+F78+F93+F97+F121+F131+F140+F152+F177+F178</f>
        <v>7852519</v>
      </c>
      <c r="G8" s="540">
        <f>G10+G24+G38+G48+G54+G70+G78+G93+G97+G121+G131+G140+G152+G177+G178</f>
        <v>1320300</v>
      </c>
      <c r="H8" s="327">
        <f>SUM(I8:K8)</f>
        <v>15024629</v>
      </c>
      <c r="I8" s="539">
        <f>I10+I24+I38+I48+I54+I70+I78+I93+I97+I121+I131+I140+I152+I177+I178</f>
        <v>12676310</v>
      </c>
      <c r="J8" s="539">
        <f>J10+J24+J38+J48+J54+J70+J78+J93+J97+J121+J131+J140+J152+J177+J178</f>
        <v>1073519</v>
      </c>
      <c r="K8" s="540">
        <f>K10+K24+K38+K48+K54+K70+K78+K93+K97+K121+K131+K140+K152+K177+K178</f>
        <v>1274800</v>
      </c>
      <c r="L8" s="541">
        <f>SUM(M8:O8)</f>
        <v>15507143</v>
      </c>
      <c r="M8" s="542">
        <f>M10+M24+M38+M48+M54+M70+M78+M93+M97+M121+M131+M140+M152+M177+M178</f>
        <v>13159313</v>
      </c>
      <c r="N8" s="542">
        <f>N10+N24+N38+N48+N54+N70+N78+N93+N97+N121+N131+N140+N152+N177+N178</f>
        <v>1145030</v>
      </c>
      <c r="O8" s="543">
        <f>O10+O24+O38+O48+O54+O70+O78+O93+O121+O131+O140+O152+O177+O178</f>
        <v>1202800</v>
      </c>
      <c r="P8" s="541">
        <f>SUM(Q8:S8)</f>
        <v>15571860</v>
      </c>
      <c r="Q8" s="542">
        <f>Q10+Q24+Q38+Q48+Q54+Q70+Q78+Q93+Q97+Q121+Q131+Q140+Q152+Q177+Q178</f>
        <v>13057251</v>
      </c>
      <c r="R8" s="542">
        <f>R10+R24+R38+R48+R54+R70+R78+R93+R97+R121+R131+R140+R152+R177+R178</f>
        <v>1311809</v>
      </c>
      <c r="S8" s="543">
        <f>S10+S24+S38+S48+S54+S70+S78+S93+S121+S131+S140+S152+S177+S178</f>
        <v>1202800</v>
      </c>
      <c r="T8" s="541">
        <f>SUM(U8:W8)</f>
        <v>163133</v>
      </c>
      <c r="U8" s="539">
        <f>U10+U24+U38+U48+U54+U70+U78+U93+U97+U121+U131+U140+U152+U177+U178</f>
        <v>133645</v>
      </c>
      <c r="V8" s="539">
        <f>V10+V24+V38+V48+V54+V70+V78+V93+V97+V121+V131+V140+V152+V177+V178</f>
        <v>29488</v>
      </c>
      <c r="W8" s="540">
        <f>W10+W24+W38+W48+W54+W70+W78+W93+W97+W121+W131+W140+W152+W177+W178</f>
        <v>0</v>
      </c>
      <c r="X8" s="541">
        <f>SUM(Y8:AA8)</f>
        <v>15734993</v>
      </c>
      <c r="Y8" s="539">
        <f>Y10+Y24+Y38+Y48+Y54+Y70+Y78+Y93+Y97+Y121+Y131+Y140+Y152+Y177+Y178</f>
        <v>13190896</v>
      </c>
      <c r="Z8" s="539">
        <f>Z10+Z24+Z38+Z48+Z54+Z70+Z78+Z93+Z97+Z121+Z131+Z140+Z152+Z177+Z178</f>
        <v>1341297</v>
      </c>
      <c r="AA8" s="540">
        <f>AA10+AA24+AA38+AA48+AA54+AA70+AA78+AA93+AA97+AA121+AA131+AA140+AA152+AA177+AA178</f>
        <v>1202800</v>
      </c>
    </row>
    <row r="9" spans="1:27" ht="13.5" thickBot="1" x14ac:dyDescent="0.25">
      <c r="A9" s="148"/>
      <c r="B9" s="294" t="s">
        <v>148</v>
      </c>
      <c r="C9" s="295"/>
      <c r="D9" s="338"/>
      <c r="E9" s="339"/>
      <c r="F9" s="339"/>
      <c r="G9" s="533"/>
      <c r="H9" s="338"/>
      <c r="I9" s="339"/>
      <c r="J9" s="339"/>
      <c r="K9" s="533"/>
      <c r="L9" s="534"/>
      <c r="M9" s="535"/>
      <c r="N9" s="535"/>
      <c r="O9" s="536"/>
      <c r="P9" s="534"/>
      <c r="Q9" s="535"/>
      <c r="R9" s="535"/>
      <c r="S9" s="536"/>
      <c r="T9" s="537"/>
      <c r="U9" s="339"/>
      <c r="V9" s="538"/>
      <c r="W9" s="340"/>
      <c r="X9" s="537"/>
      <c r="Y9" s="339"/>
      <c r="Z9" s="538"/>
      <c r="AA9" s="340"/>
    </row>
    <row r="10" spans="1:27" ht="15.75" x14ac:dyDescent="0.25">
      <c r="A10" s="148"/>
      <c r="B10" s="343" t="s">
        <v>149</v>
      </c>
      <c r="C10" s="344"/>
      <c r="D10" s="336">
        <f>D11+D16+D20+D21+D22+D23</f>
        <v>301735</v>
      </c>
      <c r="E10" s="388">
        <f>E11+E16+E20+E21+E22+E23</f>
        <v>251735</v>
      </c>
      <c r="F10" s="388">
        <f t="shared" ref="F10:G10" si="0">F11+F16+F20+F21+F22+F23</f>
        <v>50000</v>
      </c>
      <c r="G10" s="388">
        <f t="shared" si="0"/>
        <v>0</v>
      </c>
      <c r="H10" s="336">
        <f>H11+H16+H20+H21+H22+H23</f>
        <v>300235</v>
      </c>
      <c r="I10" s="388">
        <f>I11+I16+I20+I21+I22+I23</f>
        <v>251735</v>
      </c>
      <c r="J10" s="388">
        <f t="shared" ref="J10:W10" si="1">J11+J16+J20+J21+J22+J23</f>
        <v>48500</v>
      </c>
      <c r="K10" s="388">
        <f t="shared" si="1"/>
        <v>0</v>
      </c>
      <c r="L10" s="531">
        <f>L11+L16+L20+L21+L22+L23</f>
        <v>353935</v>
      </c>
      <c r="M10" s="530">
        <f>M11+M16+M20+M21+M22+M23</f>
        <v>250635</v>
      </c>
      <c r="N10" s="530">
        <f t="shared" ref="N10:O10" si="2">N11+N16+N20+N21+N22+N23</f>
        <v>103300</v>
      </c>
      <c r="O10" s="532">
        <f t="shared" si="2"/>
        <v>0</v>
      </c>
      <c r="P10" s="531">
        <f>P11+P16+P20+P21+P22+P23</f>
        <v>440435</v>
      </c>
      <c r="Q10" s="530">
        <f>Q11+Q16+Q20+Q21+Q22+Q23</f>
        <v>258635</v>
      </c>
      <c r="R10" s="530">
        <f t="shared" ref="R10:S10" si="3">R11+R16+R20+R21+R22+R23</f>
        <v>181800</v>
      </c>
      <c r="S10" s="532">
        <f t="shared" si="3"/>
        <v>0</v>
      </c>
      <c r="T10" s="385">
        <f t="shared" si="1"/>
        <v>0</v>
      </c>
      <c r="U10" s="386">
        <f t="shared" si="1"/>
        <v>0</v>
      </c>
      <c r="V10" s="386">
        <f t="shared" si="1"/>
        <v>0</v>
      </c>
      <c r="W10" s="387">
        <f t="shared" si="1"/>
        <v>0</v>
      </c>
      <c r="X10" s="385">
        <f t="shared" ref="X10:AA10" si="4">X11+X16+X20+X21+X22+X23</f>
        <v>440435</v>
      </c>
      <c r="Y10" s="386">
        <f t="shared" si="4"/>
        <v>258635</v>
      </c>
      <c r="Z10" s="386">
        <f t="shared" si="4"/>
        <v>181800</v>
      </c>
      <c r="AA10" s="387">
        <f t="shared" si="4"/>
        <v>0</v>
      </c>
    </row>
    <row r="11" spans="1:27" ht="15.75" x14ac:dyDescent="0.25">
      <c r="A11" s="148"/>
      <c r="B11" s="345" t="s">
        <v>150</v>
      </c>
      <c r="C11" s="346" t="s">
        <v>151</v>
      </c>
      <c r="D11" s="315">
        <f>SUM(D12:D15)</f>
        <v>140200</v>
      </c>
      <c r="E11" s="307">
        <f t="shared" ref="E11" si="5">SUM(E12:E15)</f>
        <v>140200</v>
      </c>
      <c r="F11" s="307">
        <f t="shared" ref="F11" si="6">SUM(F12:F15)</f>
        <v>0</v>
      </c>
      <c r="G11" s="337">
        <f t="shared" ref="G11" si="7">SUM(G12:G15)</f>
        <v>0</v>
      </c>
      <c r="H11" s="315">
        <f>SUM(H12:H15)</f>
        <v>140200</v>
      </c>
      <c r="I11" s="307">
        <f t="shared" ref="I11:M11" si="8">SUM(I12:I15)</f>
        <v>140200</v>
      </c>
      <c r="J11" s="307">
        <f t="shared" si="8"/>
        <v>0</v>
      </c>
      <c r="K11" s="337">
        <f t="shared" si="8"/>
        <v>0</v>
      </c>
      <c r="L11" s="315">
        <f>SUM(L12:L15)</f>
        <v>140200</v>
      </c>
      <c r="M11" s="307">
        <f t="shared" si="8"/>
        <v>140200</v>
      </c>
      <c r="N11" s="307">
        <f t="shared" ref="N11:O11" si="9">SUM(N12:N15)</f>
        <v>0</v>
      </c>
      <c r="O11" s="308">
        <f t="shared" si="9"/>
        <v>0</v>
      </c>
      <c r="P11" s="315">
        <f>SUM(P12:P15)</f>
        <v>142600</v>
      </c>
      <c r="Q11" s="307">
        <f t="shared" ref="Q11:S11" si="10">SUM(Q12:Q15)</f>
        <v>142600</v>
      </c>
      <c r="R11" s="307">
        <f t="shared" si="10"/>
        <v>0</v>
      </c>
      <c r="S11" s="308">
        <f t="shared" si="10"/>
        <v>0</v>
      </c>
      <c r="T11" s="306">
        <f t="shared" ref="T11:W11" si="11">SUM(T12:T15)</f>
        <v>0</v>
      </c>
      <c r="U11" s="304">
        <f t="shared" si="11"/>
        <v>0</v>
      </c>
      <c r="V11" s="304">
        <f t="shared" si="11"/>
        <v>0</v>
      </c>
      <c r="W11" s="305">
        <f t="shared" si="11"/>
        <v>0</v>
      </c>
      <c r="X11" s="306">
        <f t="shared" ref="X11:AA11" si="12">SUM(X12:X15)</f>
        <v>142600</v>
      </c>
      <c r="Y11" s="304">
        <f t="shared" si="12"/>
        <v>142600</v>
      </c>
      <c r="Z11" s="304">
        <f t="shared" si="12"/>
        <v>0</v>
      </c>
      <c r="AA11" s="305">
        <f t="shared" si="12"/>
        <v>0</v>
      </c>
    </row>
    <row r="12" spans="1:27" ht="16.5" x14ac:dyDescent="0.3">
      <c r="A12" s="148"/>
      <c r="B12" s="345">
        <v>1</v>
      </c>
      <c r="C12" s="545" t="s">
        <v>152</v>
      </c>
      <c r="D12" s="315">
        <f>SUM(E12:G12)</f>
        <v>58855</v>
      </c>
      <c r="E12" s="307">
        <f>'[1]1.Plánovanie, manažment a kontr'!$E$5</f>
        <v>58855</v>
      </c>
      <c r="F12" s="307">
        <f>'[1]1.Plánovanie, manažment a kontr'!$F$5</f>
        <v>0</v>
      </c>
      <c r="G12" s="337">
        <f>'[1]1.Plánovanie, manažment a kontr'!$G$5</f>
        <v>0</v>
      </c>
      <c r="H12" s="315">
        <f>SUM(I12:K12)</f>
        <v>58855</v>
      </c>
      <c r="I12" s="307">
        <f>'[1]1.Plánovanie, manažment a kontr'!$E$5</f>
        <v>58855</v>
      </c>
      <c r="J12" s="307">
        <f>'[1]1.Plánovanie, manažment a kontr'!$F$5</f>
        <v>0</v>
      </c>
      <c r="K12" s="337">
        <f>'[1]1.Plánovanie, manažment a kontr'!$G$5</f>
        <v>0</v>
      </c>
      <c r="L12" s="315">
        <f>SUM(M12:O12)</f>
        <v>58855</v>
      </c>
      <c r="M12" s="307">
        <f>'[1]1.Plánovanie, manažment a kontr'!$H$5</f>
        <v>58855</v>
      </c>
      <c r="N12" s="307">
        <f>'[1]1.Plánovanie, manažment a kontr'!$I$5</f>
        <v>0</v>
      </c>
      <c r="O12" s="308">
        <f>'[1]1.Plánovanie, manažment a kontr'!$J$5</f>
        <v>0</v>
      </c>
      <c r="P12" s="315">
        <f>SUM(Q12:S12)</f>
        <v>58855</v>
      </c>
      <c r="Q12" s="307">
        <f>'[1]1.Plánovanie, manažment a kontr'!$K$5</f>
        <v>58855</v>
      </c>
      <c r="R12" s="307">
        <f>'[1]1.Plánovanie, manažment a kontr'!$L$5</f>
        <v>0</v>
      </c>
      <c r="S12" s="308">
        <f>'[1]1.Plánovanie, manažment a kontr'!$M$5</f>
        <v>0</v>
      </c>
      <c r="T12" s="306">
        <f>SUM(U12:W12)</f>
        <v>0</v>
      </c>
      <c r="U12" s="304">
        <f>'[1]1.Plánovanie, manažment a kontr'!$N$5</f>
        <v>0</v>
      </c>
      <c r="V12" s="304">
        <f>'[1]1.Plánovanie, manažment a kontr'!$O$5</f>
        <v>0</v>
      </c>
      <c r="W12" s="305">
        <f>'[1]1.Plánovanie, manažment a kontr'!$P$5</f>
        <v>0</v>
      </c>
      <c r="X12" s="306">
        <f>SUM(Y12:AA12)</f>
        <v>58855</v>
      </c>
      <c r="Y12" s="304">
        <f>'[1]1.Plánovanie, manažment a kontr'!$Q$5</f>
        <v>58855</v>
      </c>
      <c r="Z12" s="304">
        <f>'[1]1.Plánovanie, manažment a kontr'!$R$5</f>
        <v>0</v>
      </c>
      <c r="AA12" s="305">
        <f>'[1]1.Plánovanie, manažment a kontr'!$S$5</f>
        <v>0</v>
      </c>
    </row>
    <row r="13" spans="1:27" ht="16.5" x14ac:dyDescent="0.3">
      <c r="A13" s="152"/>
      <c r="B13" s="345">
        <v>2</v>
      </c>
      <c r="C13" s="545" t="s">
        <v>153</v>
      </c>
      <c r="D13" s="315">
        <f t="shared" ref="D13:D15" si="13">SUM(E13:G13)</f>
        <v>28895</v>
      </c>
      <c r="E13" s="307">
        <f>'[1]1.Plánovanie, manažment a kontr'!$E$16</f>
        <v>28895</v>
      </c>
      <c r="F13" s="307">
        <f>'[1]1.Plánovanie, manažment a kontr'!$F$16</f>
        <v>0</v>
      </c>
      <c r="G13" s="337">
        <f>'[1]1.Plánovanie, manažment a kontr'!$G$16</f>
        <v>0</v>
      </c>
      <c r="H13" s="315">
        <f t="shared" ref="H13:H15" si="14">SUM(I13:K13)</f>
        <v>28895</v>
      </c>
      <c r="I13" s="307">
        <f>'[1]1.Plánovanie, manažment a kontr'!$E$16</f>
        <v>28895</v>
      </c>
      <c r="J13" s="307">
        <f>'[1]1.Plánovanie, manažment a kontr'!$F$16</f>
        <v>0</v>
      </c>
      <c r="K13" s="337">
        <f>'[1]1.Plánovanie, manažment a kontr'!$G$16</f>
        <v>0</v>
      </c>
      <c r="L13" s="315">
        <f t="shared" ref="L13:L15" si="15">SUM(M13:O13)</f>
        <v>28895</v>
      </c>
      <c r="M13" s="307">
        <f>'[1]1.Plánovanie, manažment a kontr'!$H$16</f>
        <v>28895</v>
      </c>
      <c r="N13" s="307">
        <f>'[1]1.Plánovanie, manažment a kontr'!$I$16</f>
        <v>0</v>
      </c>
      <c r="O13" s="308">
        <f>'[1]1.Plánovanie, manažment a kontr'!$J$16</f>
        <v>0</v>
      </c>
      <c r="P13" s="315">
        <f t="shared" ref="P13:P15" si="16">SUM(Q13:S13)</f>
        <v>28995</v>
      </c>
      <c r="Q13" s="307">
        <f>'[1]1.Plánovanie, manažment a kontr'!$K$16</f>
        <v>28995</v>
      </c>
      <c r="R13" s="307">
        <f>'[1]1.Plánovanie, manažment a kontr'!$L$16</f>
        <v>0</v>
      </c>
      <c r="S13" s="308">
        <f>'[1]1.Plánovanie, manažment a kontr'!$M$16</f>
        <v>0</v>
      </c>
      <c r="T13" s="306">
        <f>SUM(U13:W13)</f>
        <v>0</v>
      </c>
      <c r="U13" s="304">
        <f>'[1]1.Plánovanie, manažment a kontr'!$N$16</f>
        <v>0</v>
      </c>
      <c r="V13" s="304">
        <f>'[1]1.Plánovanie, manažment a kontr'!$O$16</f>
        <v>0</v>
      </c>
      <c r="W13" s="305">
        <f>'[1]1.Plánovanie, manažment a kontr'!$P$16</f>
        <v>0</v>
      </c>
      <c r="X13" s="306">
        <f>SUM(Y13:AA13)</f>
        <v>28995</v>
      </c>
      <c r="Y13" s="304">
        <f>'[1]1.Plánovanie, manažment a kontr'!$Q$16</f>
        <v>28995</v>
      </c>
      <c r="Z13" s="304">
        <f>'[1]1.Plánovanie, manažment a kontr'!$R$16</f>
        <v>0</v>
      </c>
      <c r="AA13" s="305">
        <f>'[1]1.Plánovanie, manažment a kontr'!$S$16</f>
        <v>0</v>
      </c>
    </row>
    <row r="14" spans="1:27" ht="16.5" x14ac:dyDescent="0.3">
      <c r="A14" s="152"/>
      <c r="B14" s="345">
        <v>3</v>
      </c>
      <c r="C14" s="352" t="s">
        <v>154</v>
      </c>
      <c r="D14" s="315">
        <f t="shared" si="13"/>
        <v>47950</v>
      </c>
      <c r="E14" s="307">
        <f>'[1]1.Plánovanie, manažment a kontr'!$E$27</f>
        <v>47950</v>
      </c>
      <c r="F14" s="307">
        <f>'[1]1.Plánovanie, manažment a kontr'!$F$27</f>
        <v>0</v>
      </c>
      <c r="G14" s="337">
        <f>'[1]1.Plánovanie, manažment a kontr'!$G$27</f>
        <v>0</v>
      </c>
      <c r="H14" s="315">
        <f t="shared" si="14"/>
        <v>47950</v>
      </c>
      <c r="I14" s="307">
        <f>'[1]1.Plánovanie, manažment a kontr'!$E$27</f>
        <v>47950</v>
      </c>
      <c r="J14" s="307">
        <f>'[1]1.Plánovanie, manažment a kontr'!$F$27</f>
        <v>0</v>
      </c>
      <c r="K14" s="337">
        <f>'[1]1.Plánovanie, manažment a kontr'!$G$27</f>
        <v>0</v>
      </c>
      <c r="L14" s="315">
        <f t="shared" si="15"/>
        <v>47950</v>
      </c>
      <c r="M14" s="307">
        <f>'[1]1.Plánovanie, manažment a kontr'!$H$27</f>
        <v>47950</v>
      </c>
      <c r="N14" s="307">
        <f>'[1]1.Plánovanie, manažment a kontr'!$I$27</f>
        <v>0</v>
      </c>
      <c r="O14" s="308">
        <f>'[1]1.Plánovanie, manažment a kontr'!$J$27</f>
        <v>0</v>
      </c>
      <c r="P14" s="315">
        <f t="shared" si="16"/>
        <v>50250</v>
      </c>
      <c r="Q14" s="307">
        <f>'[1]1.Plánovanie, manažment a kontr'!$K$27</f>
        <v>50250</v>
      </c>
      <c r="R14" s="307">
        <f>'[1]1.Plánovanie, manažment a kontr'!$L$27</f>
        <v>0</v>
      </c>
      <c r="S14" s="308">
        <f>'[1]1.Plánovanie, manažment a kontr'!$M$27</f>
        <v>0</v>
      </c>
      <c r="T14" s="306">
        <f>SUM(U14:W14)</f>
        <v>0</v>
      </c>
      <c r="U14" s="304">
        <f>'[1]1.Plánovanie, manažment a kontr'!$N$27</f>
        <v>0</v>
      </c>
      <c r="V14" s="304">
        <f>'[1]1.Plánovanie, manažment a kontr'!$O$27</f>
        <v>0</v>
      </c>
      <c r="W14" s="305">
        <f>'[1]1.Plánovanie, manažment a kontr'!$P$27</f>
        <v>0</v>
      </c>
      <c r="X14" s="306">
        <f>SUM(Y14:AA14)</f>
        <v>50250</v>
      </c>
      <c r="Y14" s="304">
        <f>'[1]1.Plánovanie, manažment a kontr'!$Q$27</f>
        <v>50250</v>
      </c>
      <c r="Z14" s="304">
        <f>'[1]1.Plánovanie, manažment a kontr'!$R$27</f>
        <v>0</v>
      </c>
      <c r="AA14" s="305">
        <f>'[1]1.Plánovanie, manažment a kontr'!$S$27</f>
        <v>0</v>
      </c>
    </row>
    <row r="15" spans="1:27" ht="16.5" x14ac:dyDescent="0.3">
      <c r="A15" s="152"/>
      <c r="B15" s="345">
        <v>4</v>
      </c>
      <c r="C15" s="352" t="s">
        <v>155</v>
      </c>
      <c r="D15" s="315">
        <f t="shared" si="13"/>
        <v>4500</v>
      </c>
      <c r="E15" s="307">
        <f>'[1]1.Plánovanie, manažment a kontr'!$E$31</f>
        <v>4500</v>
      </c>
      <c r="F15" s="307">
        <f>'[1]1.Plánovanie, manažment a kontr'!$F$31</f>
        <v>0</v>
      </c>
      <c r="G15" s="337">
        <f>'[1]1.Plánovanie, manažment a kontr'!$G$31</f>
        <v>0</v>
      </c>
      <c r="H15" s="315">
        <f t="shared" si="14"/>
        <v>4500</v>
      </c>
      <c r="I15" s="307">
        <f>'[1]1.Plánovanie, manažment a kontr'!$E$31</f>
        <v>4500</v>
      </c>
      <c r="J15" s="307">
        <f>'[1]1.Plánovanie, manažment a kontr'!$F$31</f>
        <v>0</v>
      </c>
      <c r="K15" s="337">
        <f>'[1]1.Plánovanie, manažment a kontr'!$G$31</f>
        <v>0</v>
      </c>
      <c r="L15" s="315">
        <f t="shared" si="15"/>
        <v>4500</v>
      </c>
      <c r="M15" s="307">
        <f>'[1]1.Plánovanie, manažment a kontr'!$H$31</f>
        <v>4500</v>
      </c>
      <c r="N15" s="307">
        <f>'[1]1.Plánovanie, manažment a kontr'!$I$31</f>
        <v>0</v>
      </c>
      <c r="O15" s="308">
        <f>'[1]1.Plánovanie, manažment a kontr'!$J$31</f>
        <v>0</v>
      </c>
      <c r="P15" s="315">
        <f t="shared" si="16"/>
        <v>4500</v>
      </c>
      <c r="Q15" s="307">
        <f>'[1]1.Plánovanie, manažment a kontr'!$K$31</f>
        <v>4500</v>
      </c>
      <c r="R15" s="307">
        <f>'[1]1.Plánovanie, manažment a kontr'!$L$31</f>
        <v>0</v>
      </c>
      <c r="S15" s="308">
        <f>'[1]1.Plánovanie, manažment a kontr'!$M$31</f>
        <v>0</v>
      </c>
      <c r="T15" s="306">
        <f>SUM(U15:W15)</f>
        <v>0</v>
      </c>
      <c r="U15" s="304">
        <f>'[1]1.Plánovanie, manažment a kontr'!$N$31</f>
        <v>0</v>
      </c>
      <c r="V15" s="304">
        <f>'[1]1.Plánovanie, manažment a kontr'!$O$31</f>
        <v>0</v>
      </c>
      <c r="W15" s="305">
        <f>'[1]1.Plánovanie, manažment a kontr'!$P$31</f>
        <v>0</v>
      </c>
      <c r="X15" s="306">
        <f>SUM(Y15:AA15)</f>
        <v>4500</v>
      </c>
      <c r="Y15" s="304">
        <f>'[1]1.Plánovanie, manažment a kontr'!$Q$31</f>
        <v>4500</v>
      </c>
      <c r="Z15" s="304">
        <f>'[1]1.Plánovanie, manažment a kontr'!$R$31</f>
        <v>0</v>
      </c>
      <c r="AA15" s="305">
        <f>'[1]1.Plánovanie, manažment a kontr'!$S$31</f>
        <v>0</v>
      </c>
    </row>
    <row r="16" spans="1:27" ht="15.75" x14ac:dyDescent="0.25">
      <c r="A16" s="152"/>
      <c r="B16" s="345" t="s">
        <v>156</v>
      </c>
      <c r="C16" s="347" t="s">
        <v>157</v>
      </c>
      <c r="D16" s="315">
        <f>SUM(D17:D19)</f>
        <v>95400</v>
      </c>
      <c r="E16" s="307">
        <f t="shared" ref="E16" si="17">SUM(E17:E19)</f>
        <v>45400</v>
      </c>
      <c r="F16" s="307">
        <f t="shared" ref="F16" si="18">SUM(F17:F19)</f>
        <v>50000</v>
      </c>
      <c r="G16" s="337">
        <f t="shared" ref="G16" si="19">SUM(G17:G19)</f>
        <v>0</v>
      </c>
      <c r="H16" s="315">
        <f>SUM(H17:H19)</f>
        <v>93900</v>
      </c>
      <c r="I16" s="307">
        <f t="shared" ref="I16:M16" si="20">SUM(I17:I19)</f>
        <v>45400</v>
      </c>
      <c r="J16" s="307">
        <f t="shared" si="20"/>
        <v>48500</v>
      </c>
      <c r="K16" s="337">
        <f t="shared" si="20"/>
        <v>0</v>
      </c>
      <c r="L16" s="315">
        <f>SUM(L17:L19)</f>
        <v>148700</v>
      </c>
      <c r="M16" s="307">
        <f t="shared" si="20"/>
        <v>45400</v>
      </c>
      <c r="N16" s="307">
        <f t="shared" ref="N16:O16" si="21">SUM(N17:N19)</f>
        <v>103300</v>
      </c>
      <c r="O16" s="308">
        <f t="shared" si="21"/>
        <v>0</v>
      </c>
      <c r="P16" s="315">
        <f>SUM(P17:P19)</f>
        <v>227200</v>
      </c>
      <c r="Q16" s="307">
        <f t="shared" ref="Q16:S16" si="22">SUM(Q17:Q19)</f>
        <v>45400</v>
      </c>
      <c r="R16" s="307">
        <f t="shared" si="22"/>
        <v>181800</v>
      </c>
      <c r="S16" s="308">
        <f t="shared" si="22"/>
        <v>0</v>
      </c>
      <c r="T16" s="306">
        <f t="shared" ref="T16:W16" si="23">SUM(T17:T19)</f>
        <v>0</v>
      </c>
      <c r="U16" s="304">
        <f t="shared" si="23"/>
        <v>0</v>
      </c>
      <c r="V16" s="304">
        <f t="shared" si="23"/>
        <v>0</v>
      </c>
      <c r="W16" s="305">
        <f t="shared" si="23"/>
        <v>0</v>
      </c>
      <c r="X16" s="306">
        <f t="shared" ref="X16:AA16" si="24">SUM(X17:X19)</f>
        <v>227200</v>
      </c>
      <c r="Y16" s="304">
        <f t="shared" si="24"/>
        <v>45400</v>
      </c>
      <c r="Z16" s="304">
        <f t="shared" si="24"/>
        <v>181800</v>
      </c>
      <c r="AA16" s="305">
        <f t="shared" si="24"/>
        <v>0</v>
      </c>
    </row>
    <row r="17" spans="1:27" ht="16.5" x14ac:dyDescent="0.3">
      <c r="A17" s="152"/>
      <c r="B17" s="345">
        <v>1</v>
      </c>
      <c r="C17" s="352" t="s">
        <v>158</v>
      </c>
      <c r="D17" s="315">
        <f t="shared" ref="D17" si="25">SUM(E17:G17)</f>
        <v>21750</v>
      </c>
      <c r="E17" s="307">
        <f>'[1]1.Plánovanie, manažment a kontr'!$E$38</f>
        <v>21750</v>
      </c>
      <c r="F17" s="307">
        <f>'[1]1.Plánovanie, manažment a kontr'!$F$38</f>
        <v>0</v>
      </c>
      <c r="G17" s="337">
        <f>'[1]1.Plánovanie, manažment a kontr'!$G$38</f>
        <v>0</v>
      </c>
      <c r="H17" s="315">
        <f t="shared" ref="H17:H23" si="26">SUM(I17:K17)</f>
        <v>21750</v>
      </c>
      <c r="I17" s="307">
        <f>'[1]1.Plánovanie, manažment a kontr'!$E$38</f>
        <v>21750</v>
      </c>
      <c r="J17" s="307">
        <f>'[1]1.Plánovanie, manažment a kontr'!$F$38</f>
        <v>0</v>
      </c>
      <c r="K17" s="337">
        <f>'[1]1.Plánovanie, manažment a kontr'!$G$38</f>
        <v>0</v>
      </c>
      <c r="L17" s="315">
        <f>SUM(M17:O17)</f>
        <v>21750</v>
      </c>
      <c r="M17" s="307">
        <f>'[1]1.Plánovanie, manažment a kontr'!$H$38</f>
        <v>21750</v>
      </c>
      <c r="N17" s="307">
        <f>'[1]1.Plánovanie, manažment a kontr'!$I$38</f>
        <v>0</v>
      </c>
      <c r="O17" s="308">
        <f>'[1]1.Plánovanie, manažment a kontr'!$J$38</f>
        <v>0</v>
      </c>
      <c r="P17" s="315">
        <f>SUM(Q17:S17)</f>
        <v>21750</v>
      </c>
      <c r="Q17" s="307">
        <f>'[1]1.Plánovanie, manažment a kontr'!$K$38</f>
        <v>21750</v>
      </c>
      <c r="R17" s="307">
        <f>'[1]1.Plánovanie, manažment a kontr'!$L$38</f>
        <v>0</v>
      </c>
      <c r="S17" s="308">
        <f>'[1]1.Plánovanie, manažment a kontr'!$M$38</f>
        <v>0</v>
      </c>
      <c r="T17" s="306">
        <f t="shared" ref="T17:T23" si="27">SUM(U17:W17)</f>
        <v>0</v>
      </c>
      <c r="U17" s="304">
        <f>'[1]1.Plánovanie, manažment a kontr'!$N$38</f>
        <v>0</v>
      </c>
      <c r="V17" s="304">
        <f>'[1]1.Plánovanie, manažment a kontr'!$O$38</f>
        <v>0</v>
      </c>
      <c r="W17" s="305">
        <f>'[1]1.Plánovanie, manažment a kontr'!$P$38</f>
        <v>0</v>
      </c>
      <c r="X17" s="306">
        <f t="shared" ref="X17:X23" si="28">SUM(Y17:AA17)</f>
        <v>21750</v>
      </c>
      <c r="Y17" s="304">
        <f>'[1]1.Plánovanie, manažment a kontr'!$Q$38</f>
        <v>21750</v>
      </c>
      <c r="Z17" s="304">
        <f>'[1]1.Plánovanie, manažment a kontr'!$R$38</f>
        <v>0</v>
      </c>
      <c r="AA17" s="305">
        <f>'[1]1.Plánovanie, manažment a kontr'!$S$38</f>
        <v>0</v>
      </c>
    </row>
    <row r="18" spans="1:27" ht="16.5" x14ac:dyDescent="0.3">
      <c r="A18" s="152"/>
      <c r="B18" s="345">
        <v>2</v>
      </c>
      <c r="C18" s="352" t="s">
        <v>159</v>
      </c>
      <c r="D18" s="315">
        <f>SUM(E18:G18)</f>
        <v>17500</v>
      </c>
      <c r="E18" s="307">
        <f>'[1]1.Plánovanie, manažment a kontr'!$E$50</f>
        <v>17500</v>
      </c>
      <c r="F18" s="307">
        <f>'[1]1.Plánovanie, manažment a kontr'!$F$50</f>
        <v>0</v>
      </c>
      <c r="G18" s="337">
        <f>'[1]1.Plánovanie, manažment a kontr'!$G$50</f>
        <v>0</v>
      </c>
      <c r="H18" s="315">
        <f>SUM(I18:K18)</f>
        <v>17500</v>
      </c>
      <c r="I18" s="307">
        <f>'[1]1.Plánovanie, manažment a kontr'!$E$50</f>
        <v>17500</v>
      </c>
      <c r="J18" s="307">
        <f>'[1]1.Plánovanie, manažment a kontr'!$F$50</f>
        <v>0</v>
      </c>
      <c r="K18" s="337">
        <f>'[1]1.Plánovanie, manažment a kontr'!$G$50</f>
        <v>0</v>
      </c>
      <c r="L18" s="315">
        <f t="shared" ref="L18:L23" si="29">SUM(M18:O18)</f>
        <v>17500</v>
      </c>
      <c r="M18" s="307">
        <f>'[1]1.Plánovanie, manažment a kontr'!$H$50</f>
        <v>17500</v>
      </c>
      <c r="N18" s="307">
        <f>'[1]1.Plánovanie, manažment a kontr'!$I$50</f>
        <v>0</v>
      </c>
      <c r="O18" s="308">
        <f>'[1]1.Plánovanie, manažment a kontr'!$J$50</f>
        <v>0</v>
      </c>
      <c r="P18" s="315">
        <f t="shared" ref="P18:P23" si="30">SUM(Q18:S18)</f>
        <v>17500</v>
      </c>
      <c r="Q18" s="307">
        <f>'[1]1.Plánovanie, manažment a kontr'!$K$50</f>
        <v>17500</v>
      </c>
      <c r="R18" s="307">
        <f>'[1]1.Plánovanie, manažment a kontr'!$L$50</f>
        <v>0</v>
      </c>
      <c r="S18" s="308">
        <f>'[1]1.Plánovanie, manažment a kontr'!$M$50</f>
        <v>0</v>
      </c>
      <c r="T18" s="306">
        <f t="shared" si="27"/>
        <v>0</v>
      </c>
      <c r="U18" s="304">
        <f>'[1]1.Plánovanie, manažment a kontr'!$N$50</f>
        <v>0</v>
      </c>
      <c r="V18" s="304">
        <f>'[1]1.Plánovanie, manažment a kontr'!$O$50</f>
        <v>0</v>
      </c>
      <c r="W18" s="305">
        <f>'[1]1.Plánovanie, manažment a kontr'!$P$50</f>
        <v>0</v>
      </c>
      <c r="X18" s="306">
        <f t="shared" si="28"/>
        <v>17500</v>
      </c>
      <c r="Y18" s="304">
        <f>'[1]1.Plánovanie, manažment a kontr'!$Q$50</f>
        <v>17500</v>
      </c>
      <c r="Z18" s="304">
        <f>'[1]1.Plánovanie, manažment a kontr'!$R$50</f>
        <v>0</v>
      </c>
      <c r="AA18" s="305">
        <f>'[1]1.Plánovanie, manažment a kontr'!$S$50</f>
        <v>0</v>
      </c>
    </row>
    <row r="19" spans="1:27" ht="16.5" x14ac:dyDescent="0.3">
      <c r="A19" s="152"/>
      <c r="B19" s="345">
        <v>3</v>
      </c>
      <c r="C19" s="352" t="s">
        <v>160</v>
      </c>
      <c r="D19" s="315">
        <f t="shared" ref="D19:D23" si="31">SUM(E19:G19)</f>
        <v>56150</v>
      </c>
      <c r="E19" s="307">
        <f>'[1]1.Plánovanie, manažment a kontr'!$E$53</f>
        <v>6150</v>
      </c>
      <c r="F19" s="307">
        <v>50000</v>
      </c>
      <c r="G19" s="307">
        <f>'[1]1.Plánovanie, manažment a kontr'!$G$53</f>
        <v>0</v>
      </c>
      <c r="H19" s="315">
        <f t="shared" si="26"/>
        <v>54650</v>
      </c>
      <c r="I19" s="307">
        <f>'[1]1.Plánovanie, manažment a kontr'!$E$53</f>
        <v>6150</v>
      </c>
      <c r="J19" s="307">
        <f>'[1]1.Plánovanie, manažment a kontr'!$F$53</f>
        <v>48500</v>
      </c>
      <c r="K19" s="337">
        <f>'[1]1.Plánovanie, manažment a kontr'!$G$53</f>
        <v>0</v>
      </c>
      <c r="L19" s="315">
        <f t="shared" si="29"/>
        <v>109450</v>
      </c>
      <c r="M19" s="307">
        <f>'[1]1.Plánovanie, manažment a kontr'!$H$53</f>
        <v>6150</v>
      </c>
      <c r="N19" s="307">
        <f>'[1]1.Plánovanie, manažment a kontr'!$I$53</f>
        <v>103300</v>
      </c>
      <c r="O19" s="308">
        <f>'[1]1.Plánovanie, manažment a kontr'!$J$53</f>
        <v>0</v>
      </c>
      <c r="P19" s="315">
        <f t="shared" si="30"/>
        <v>187950</v>
      </c>
      <c r="Q19" s="307">
        <f>'[1]1.Plánovanie, manažment a kontr'!$K$53</f>
        <v>6150</v>
      </c>
      <c r="R19" s="307">
        <f>'[1]1.Plánovanie, manažment a kontr'!$L$53</f>
        <v>181800</v>
      </c>
      <c r="S19" s="308">
        <f>'[1]1.Plánovanie, manažment a kontr'!$M$53</f>
        <v>0</v>
      </c>
      <c r="T19" s="306">
        <f t="shared" si="27"/>
        <v>0</v>
      </c>
      <c r="U19" s="304">
        <f>'[1]1.Plánovanie, manažment a kontr'!$N$53</f>
        <v>0</v>
      </c>
      <c r="V19" s="304">
        <f>'[1]1.Plánovanie, manažment a kontr'!$O$53</f>
        <v>0</v>
      </c>
      <c r="W19" s="305">
        <f>'[1]1.Plánovanie, manažment a kontr'!$P$53</f>
        <v>0</v>
      </c>
      <c r="X19" s="306">
        <f t="shared" si="28"/>
        <v>187950</v>
      </c>
      <c r="Y19" s="304">
        <f>'[1]1.Plánovanie, manažment a kontr'!$Q$53</f>
        <v>6150</v>
      </c>
      <c r="Z19" s="304">
        <f>'[1]1.Plánovanie, manažment a kontr'!$R$53</f>
        <v>181800</v>
      </c>
      <c r="AA19" s="305">
        <f>'[1]1.Plánovanie, manažment a kontr'!$S$53</f>
        <v>0</v>
      </c>
    </row>
    <row r="20" spans="1:27" ht="15.75" x14ac:dyDescent="0.25">
      <c r="A20" s="151"/>
      <c r="B20" s="345" t="s">
        <v>161</v>
      </c>
      <c r="C20" s="347" t="s">
        <v>162</v>
      </c>
      <c r="D20" s="315">
        <f t="shared" si="31"/>
        <v>53800</v>
      </c>
      <c r="E20" s="307">
        <f>'[1]1.Plánovanie, manažment a kontr'!$E$64</f>
        <v>53800</v>
      </c>
      <c r="F20" s="307">
        <f>'[1]1.Plánovanie, manažment a kontr'!$F$64</f>
        <v>0</v>
      </c>
      <c r="G20" s="337">
        <f>'[1]1.Plánovanie, manažment a kontr'!$G$64</f>
        <v>0</v>
      </c>
      <c r="H20" s="315">
        <f t="shared" si="26"/>
        <v>53800</v>
      </c>
      <c r="I20" s="307">
        <f>'[1]1.Plánovanie, manažment a kontr'!$E$64</f>
        <v>53800</v>
      </c>
      <c r="J20" s="307">
        <f>'[1]1.Plánovanie, manažment a kontr'!$F$64</f>
        <v>0</v>
      </c>
      <c r="K20" s="337">
        <f>'[1]1.Plánovanie, manažment a kontr'!$G$64</f>
        <v>0</v>
      </c>
      <c r="L20" s="315">
        <f t="shared" si="29"/>
        <v>53800</v>
      </c>
      <c r="M20" s="307">
        <f>'[1]1.Plánovanie, manažment a kontr'!$H$64</f>
        <v>53800</v>
      </c>
      <c r="N20" s="307">
        <f>'[1]1.Plánovanie, manažment a kontr'!$I$64</f>
        <v>0</v>
      </c>
      <c r="O20" s="308">
        <f>'[1]1.Plánovanie, manažment a kontr'!$J$64</f>
        <v>0</v>
      </c>
      <c r="P20" s="315">
        <f t="shared" si="30"/>
        <v>61200</v>
      </c>
      <c r="Q20" s="307">
        <f>'[1]1.Plánovanie, manažment a kontr'!$K$64</f>
        <v>61200</v>
      </c>
      <c r="R20" s="307">
        <f>'[1]1.Plánovanie, manažment a kontr'!$L$64</f>
        <v>0</v>
      </c>
      <c r="S20" s="308">
        <f>'[1]1.Plánovanie, manažment a kontr'!$M$64</f>
        <v>0</v>
      </c>
      <c r="T20" s="306">
        <f t="shared" si="27"/>
        <v>0</v>
      </c>
      <c r="U20" s="304">
        <f>'[1]1.Plánovanie, manažment a kontr'!$N$64</f>
        <v>0</v>
      </c>
      <c r="V20" s="304">
        <f>'[1]1.Plánovanie, manažment a kontr'!$O$64</f>
        <v>0</v>
      </c>
      <c r="W20" s="305">
        <f>'[1]1.Plánovanie, manažment a kontr'!$P$64</f>
        <v>0</v>
      </c>
      <c r="X20" s="306">
        <f t="shared" si="28"/>
        <v>61200</v>
      </c>
      <c r="Y20" s="304">
        <f>'[1]1.Plánovanie, manažment a kontr'!$Q$64</f>
        <v>61200</v>
      </c>
      <c r="Z20" s="304">
        <f>'[1]1.Plánovanie, manažment a kontr'!$R$64</f>
        <v>0</v>
      </c>
      <c r="AA20" s="305">
        <f>'[1]1.Plánovanie, manažment a kontr'!$S$64</f>
        <v>0</v>
      </c>
    </row>
    <row r="21" spans="1:27" ht="15.75" x14ac:dyDescent="0.25">
      <c r="A21" s="148"/>
      <c r="B21" s="345" t="s">
        <v>163</v>
      </c>
      <c r="C21" s="347" t="s">
        <v>164</v>
      </c>
      <c r="D21" s="315">
        <f t="shared" si="31"/>
        <v>3900</v>
      </c>
      <c r="E21" s="307">
        <f>'[1]1.Plánovanie, manažment a kontr'!$E$71</f>
        <v>3900</v>
      </c>
      <c r="F21" s="307">
        <f>'[1]1.Plánovanie, manažment a kontr'!$F$71</f>
        <v>0</v>
      </c>
      <c r="G21" s="337">
        <f>'[1]1.Plánovanie, manažment a kontr'!$G$71</f>
        <v>0</v>
      </c>
      <c r="H21" s="315">
        <f t="shared" si="26"/>
        <v>3900</v>
      </c>
      <c r="I21" s="307">
        <f>'[1]1.Plánovanie, manažment a kontr'!$E$71</f>
        <v>3900</v>
      </c>
      <c r="J21" s="307">
        <f>'[1]1.Plánovanie, manažment a kontr'!$F$71</f>
        <v>0</v>
      </c>
      <c r="K21" s="337">
        <f>'[1]1.Plánovanie, manažment a kontr'!$G$71</f>
        <v>0</v>
      </c>
      <c r="L21" s="315">
        <f t="shared" si="29"/>
        <v>3900</v>
      </c>
      <c r="M21" s="307">
        <f>'[1]1.Plánovanie, manažment a kontr'!$H$71</f>
        <v>3900</v>
      </c>
      <c r="N21" s="307">
        <f>'[1]1.Plánovanie, manažment a kontr'!$I$71</f>
        <v>0</v>
      </c>
      <c r="O21" s="308">
        <f>'[1]1.Plánovanie, manažment a kontr'!$J$71</f>
        <v>0</v>
      </c>
      <c r="P21" s="315">
        <f t="shared" si="30"/>
        <v>3900</v>
      </c>
      <c r="Q21" s="307">
        <f>'[1]1.Plánovanie, manažment a kontr'!$K$71</f>
        <v>3900</v>
      </c>
      <c r="R21" s="307">
        <f>'[1]1.Plánovanie, manažment a kontr'!$L$71</f>
        <v>0</v>
      </c>
      <c r="S21" s="308">
        <f>'[1]1.Plánovanie, manažment a kontr'!$M$71</f>
        <v>0</v>
      </c>
      <c r="T21" s="306">
        <f t="shared" si="27"/>
        <v>0</v>
      </c>
      <c r="U21" s="304">
        <f>'[1]1.Plánovanie, manažment a kontr'!$N$71</f>
        <v>0</v>
      </c>
      <c r="V21" s="304">
        <f>'[1]1.Plánovanie, manažment a kontr'!$O$71</f>
        <v>0</v>
      </c>
      <c r="W21" s="305">
        <f>'[1]1.Plánovanie, manažment a kontr'!$P$71</f>
        <v>0</v>
      </c>
      <c r="X21" s="306">
        <f t="shared" si="28"/>
        <v>3900</v>
      </c>
      <c r="Y21" s="304">
        <f>'[1]1.Plánovanie, manažment a kontr'!$Q$71</f>
        <v>3900</v>
      </c>
      <c r="Z21" s="304">
        <f>'[1]1.Plánovanie, manažment a kontr'!$R$71</f>
        <v>0</v>
      </c>
      <c r="AA21" s="305">
        <f>'[1]1.Plánovanie, manažment a kontr'!$S$71</f>
        <v>0</v>
      </c>
    </row>
    <row r="22" spans="1:27" ht="15.75" x14ac:dyDescent="0.25">
      <c r="A22" s="148"/>
      <c r="B22" s="345" t="s">
        <v>165</v>
      </c>
      <c r="C22" s="347" t="s">
        <v>166</v>
      </c>
      <c r="D22" s="315">
        <f t="shared" si="31"/>
        <v>8435</v>
      </c>
      <c r="E22" s="307">
        <f>'[1]1.Plánovanie, manažment a kontr'!$E$75</f>
        <v>8435</v>
      </c>
      <c r="F22" s="307">
        <f>'[1]1.Plánovanie, manažment a kontr'!$F$75</f>
        <v>0</v>
      </c>
      <c r="G22" s="337">
        <f>'[1]1.Plánovanie, manažment a kontr'!$G$75</f>
        <v>0</v>
      </c>
      <c r="H22" s="315">
        <f t="shared" si="26"/>
        <v>8435</v>
      </c>
      <c r="I22" s="307">
        <f>'[1]1.Plánovanie, manažment a kontr'!$E$75</f>
        <v>8435</v>
      </c>
      <c r="J22" s="307">
        <f>'[1]1.Plánovanie, manažment a kontr'!$F$75</f>
        <v>0</v>
      </c>
      <c r="K22" s="337">
        <f>'[1]1.Plánovanie, manažment a kontr'!$G$75</f>
        <v>0</v>
      </c>
      <c r="L22" s="315">
        <f t="shared" si="29"/>
        <v>7335</v>
      </c>
      <c r="M22" s="307">
        <f>'[1]1.Plánovanie, manažment a kontr'!$H$75</f>
        <v>7335</v>
      </c>
      <c r="N22" s="307">
        <f>'[1]1.Plánovanie, manažment a kontr'!$I$75</f>
        <v>0</v>
      </c>
      <c r="O22" s="308">
        <f>'[1]1.Plánovanie, manažment a kontr'!$J$75</f>
        <v>0</v>
      </c>
      <c r="P22" s="315">
        <f t="shared" si="30"/>
        <v>5535</v>
      </c>
      <c r="Q22" s="307">
        <f>'[1]1.Plánovanie, manažment a kontr'!$K$75</f>
        <v>5535</v>
      </c>
      <c r="R22" s="307">
        <f>'[1]1.Plánovanie, manažment a kontr'!$L$75</f>
        <v>0</v>
      </c>
      <c r="S22" s="308">
        <f>'[1]1.Plánovanie, manažment a kontr'!$M$75</f>
        <v>0</v>
      </c>
      <c r="T22" s="306">
        <f t="shared" si="27"/>
        <v>0</v>
      </c>
      <c r="U22" s="304">
        <f>'[1]1.Plánovanie, manažment a kontr'!$N$75</f>
        <v>0</v>
      </c>
      <c r="V22" s="304">
        <f>'[1]1.Plánovanie, manažment a kontr'!$O$75</f>
        <v>0</v>
      </c>
      <c r="W22" s="305">
        <f>'[1]1.Plánovanie, manažment a kontr'!$P$75</f>
        <v>0</v>
      </c>
      <c r="X22" s="306">
        <f t="shared" si="28"/>
        <v>5535</v>
      </c>
      <c r="Y22" s="304">
        <f>'[1]1.Plánovanie, manažment a kontr'!$Q$75</f>
        <v>5535</v>
      </c>
      <c r="Z22" s="304">
        <f>'[1]1.Plánovanie, manažment a kontr'!$R$75</f>
        <v>0</v>
      </c>
      <c r="AA22" s="305">
        <f>'[1]1.Plánovanie, manažment a kontr'!$S$75</f>
        <v>0</v>
      </c>
    </row>
    <row r="23" spans="1:27" ht="16.5" outlineLevel="1" thickBot="1" x14ac:dyDescent="0.3">
      <c r="A23" s="148"/>
      <c r="B23" s="348" t="s">
        <v>167</v>
      </c>
      <c r="C23" s="349" t="s">
        <v>445</v>
      </c>
      <c r="D23" s="328">
        <f t="shared" si="31"/>
        <v>0</v>
      </c>
      <c r="E23" s="329">
        <f>'[1]1.Plánovanie, manažment a kontr'!$E$78</f>
        <v>0</v>
      </c>
      <c r="F23" s="329">
        <f>'[1]1.Plánovanie, manažment a kontr'!$F$78</f>
        <v>0</v>
      </c>
      <c r="G23" s="442">
        <f>'[1]1.Plánovanie, manažment a kontr'!$G$78</f>
        <v>0</v>
      </c>
      <c r="H23" s="328">
        <f t="shared" si="26"/>
        <v>0</v>
      </c>
      <c r="I23" s="329">
        <f>'[1]1.Plánovanie, manažment a kontr'!$E$78</f>
        <v>0</v>
      </c>
      <c r="J23" s="329">
        <f>'[1]1.Plánovanie, manažment a kontr'!$F$78</f>
        <v>0</v>
      </c>
      <c r="K23" s="442">
        <f>'[1]1.Plánovanie, manažment a kontr'!$G$78</f>
        <v>0</v>
      </c>
      <c r="L23" s="328">
        <f t="shared" si="29"/>
        <v>0</v>
      </c>
      <c r="M23" s="329">
        <f>'[1]1.Plánovanie, manažment a kontr'!$H$78</f>
        <v>0</v>
      </c>
      <c r="N23" s="329">
        <f>'[1]1.Plánovanie, manažment a kontr'!$I$78</f>
        <v>0</v>
      </c>
      <c r="O23" s="330">
        <f>'[1]1.Plánovanie, manažment a kontr'!$J$78</f>
        <v>0</v>
      </c>
      <c r="P23" s="328">
        <f t="shared" si="30"/>
        <v>0</v>
      </c>
      <c r="Q23" s="329">
        <f>'[1]1.Plánovanie, manažment a kontr'!$K$78</f>
        <v>0</v>
      </c>
      <c r="R23" s="329">
        <f>'[1]1.Plánovanie, manažment a kontr'!$L$78</f>
        <v>0</v>
      </c>
      <c r="S23" s="330">
        <f>'[1]1.Plánovanie, manažment a kontr'!$M$78</f>
        <v>0</v>
      </c>
      <c r="T23" s="311">
        <f t="shared" si="27"/>
        <v>0</v>
      </c>
      <c r="U23" s="309">
        <f>'[1]1.Plánovanie, manažment a kontr'!$N$78</f>
        <v>0</v>
      </c>
      <c r="V23" s="309">
        <f>'[1]1.Plánovanie, manažment a kontr'!$O$78</f>
        <v>0</v>
      </c>
      <c r="W23" s="310">
        <f>'[1]1.Plánovanie, manažment a kontr'!$P$78</f>
        <v>0</v>
      </c>
      <c r="X23" s="311">
        <f t="shared" si="28"/>
        <v>0</v>
      </c>
      <c r="Y23" s="309">
        <f>'[1]1.Plánovanie, manažment a kontr'!$Q$78</f>
        <v>0</v>
      </c>
      <c r="Z23" s="309">
        <f>'[1]1.Plánovanie, manažment a kontr'!$R$78</f>
        <v>0</v>
      </c>
      <c r="AA23" s="310">
        <f>'[1]1.Plánovanie, manažment a kontr'!$S$78</f>
        <v>0</v>
      </c>
    </row>
    <row r="24" spans="1:27" s="155" customFormat="1" ht="15.75" x14ac:dyDescent="0.25">
      <c r="A24" s="152"/>
      <c r="B24" s="350" t="s">
        <v>169</v>
      </c>
      <c r="C24" s="351"/>
      <c r="D24" s="331">
        <f>D25+D34+D37</f>
        <v>52770</v>
      </c>
      <c r="E24" s="332">
        <f t="shared" ref="E24:G24" si="32">E25+E34+E37</f>
        <v>52770</v>
      </c>
      <c r="F24" s="332">
        <f t="shared" si="32"/>
        <v>0</v>
      </c>
      <c r="G24" s="441">
        <f t="shared" si="32"/>
        <v>0</v>
      </c>
      <c r="H24" s="331">
        <f>H25+H34+H37</f>
        <v>52770</v>
      </c>
      <c r="I24" s="332">
        <f t="shared" ref="I24:W24" si="33">I25+I34+I37</f>
        <v>52770</v>
      </c>
      <c r="J24" s="332">
        <f t="shared" si="33"/>
        <v>0</v>
      </c>
      <c r="K24" s="441">
        <f t="shared" si="33"/>
        <v>0</v>
      </c>
      <c r="L24" s="331">
        <f>L25+L34+L37</f>
        <v>52848</v>
      </c>
      <c r="M24" s="332">
        <f>M25+M34+M37</f>
        <v>52848</v>
      </c>
      <c r="N24" s="332">
        <f t="shared" ref="N24:O24" si="34">N25+N34+N37</f>
        <v>0</v>
      </c>
      <c r="O24" s="333">
        <f t="shared" si="34"/>
        <v>0</v>
      </c>
      <c r="P24" s="331">
        <f>P25+P34+P37</f>
        <v>52848</v>
      </c>
      <c r="Q24" s="332">
        <f>Q25+Q34+Q37</f>
        <v>52848</v>
      </c>
      <c r="R24" s="332">
        <f t="shared" ref="R24:S24" si="35">R25+R34+R37</f>
        <v>0</v>
      </c>
      <c r="S24" s="333">
        <f t="shared" si="35"/>
        <v>0</v>
      </c>
      <c r="T24" s="303">
        <f t="shared" si="33"/>
        <v>0</v>
      </c>
      <c r="U24" s="301">
        <f t="shared" si="33"/>
        <v>0</v>
      </c>
      <c r="V24" s="301">
        <f t="shared" si="33"/>
        <v>0</v>
      </c>
      <c r="W24" s="302">
        <f t="shared" si="33"/>
        <v>0</v>
      </c>
      <c r="X24" s="303">
        <f t="shared" ref="X24:AA24" si="36">X25+X34+X37</f>
        <v>52848</v>
      </c>
      <c r="Y24" s="301">
        <f t="shared" si="36"/>
        <v>52848</v>
      </c>
      <c r="Z24" s="301">
        <f t="shared" si="36"/>
        <v>0</v>
      </c>
      <c r="AA24" s="302">
        <f t="shared" si="36"/>
        <v>0</v>
      </c>
    </row>
    <row r="25" spans="1:27" ht="15.75" x14ac:dyDescent="0.25">
      <c r="A25" s="148"/>
      <c r="B25" s="345" t="s">
        <v>170</v>
      </c>
      <c r="C25" s="347" t="s">
        <v>171</v>
      </c>
      <c r="D25" s="315">
        <f>SUM(D26:D33)</f>
        <v>28220</v>
      </c>
      <c r="E25" s="307">
        <f t="shared" ref="E25" si="37">SUM(E26:E33)</f>
        <v>28220</v>
      </c>
      <c r="F25" s="307">
        <f t="shared" ref="F25" si="38">SUM(F26:F33)</f>
        <v>0</v>
      </c>
      <c r="G25" s="337">
        <f t="shared" ref="G25" si="39">SUM(G26:G33)</f>
        <v>0</v>
      </c>
      <c r="H25" s="315">
        <f>SUM(H26:H33)</f>
        <v>28220</v>
      </c>
      <c r="I25" s="307">
        <f t="shared" ref="I25:M25" si="40">SUM(I26:I33)</f>
        <v>28220</v>
      </c>
      <c r="J25" s="307">
        <f t="shared" si="40"/>
        <v>0</v>
      </c>
      <c r="K25" s="337">
        <f t="shared" si="40"/>
        <v>0</v>
      </c>
      <c r="L25" s="315">
        <f>SUM(L26:L33)</f>
        <v>28298</v>
      </c>
      <c r="M25" s="307">
        <f t="shared" si="40"/>
        <v>28298</v>
      </c>
      <c r="N25" s="307">
        <f t="shared" ref="N25:O25" si="41">SUM(N26:N33)</f>
        <v>0</v>
      </c>
      <c r="O25" s="308">
        <f t="shared" si="41"/>
        <v>0</v>
      </c>
      <c r="P25" s="315">
        <f>SUM(P26:P33)</f>
        <v>28298</v>
      </c>
      <c r="Q25" s="307">
        <f t="shared" ref="Q25:S25" si="42">SUM(Q26:Q33)</f>
        <v>28298</v>
      </c>
      <c r="R25" s="307">
        <f t="shared" si="42"/>
        <v>0</v>
      </c>
      <c r="S25" s="308">
        <f t="shared" si="42"/>
        <v>0</v>
      </c>
      <c r="T25" s="306">
        <f t="shared" ref="T25:W25" si="43">SUM(T26:T33)</f>
        <v>0</v>
      </c>
      <c r="U25" s="304">
        <f t="shared" si="43"/>
        <v>0</v>
      </c>
      <c r="V25" s="304">
        <f t="shared" si="43"/>
        <v>0</v>
      </c>
      <c r="W25" s="305">
        <f t="shared" si="43"/>
        <v>0</v>
      </c>
      <c r="X25" s="306">
        <f t="shared" ref="X25:AA25" si="44">SUM(X26:X33)</f>
        <v>28298</v>
      </c>
      <c r="Y25" s="304">
        <f t="shared" si="44"/>
        <v>28298</v>
      </c>
      <c r="Z25" s="304">
        <f t="shared" si="44"/>
        <v>0</v>
      </c>
      <c r="AA25" s="305">
        <f t="shared" si="44"/>
        <v>0</v>
      </c>
    </row>
    <row r="26" spans="1:27" ht="16.5" x14ac:dyDescent="0.3">
      <c r="A26" s="156"/>
      <c r="B26" s="345">
        <v>1</v>
      </c>
      <c r="C26" s="352" t="s">
        <v>172</v>
      </c>
      <c r="D26" s="315">
        <f>SUM(E26:G26)</f>
        <v>130</v>
      </c>
      <c r="E26" s="307">
        <f>'[1]2. Propagácia a marketing'!$E$5</f>
        <v>130</v>
      </c>
      <c r="F26" s="307">
        <f>'[1]2. Propagácia a marketing'!$F$5</f>
        <v>0</v>
      </c>
      <c r="G26" s="337">
        <f>'[1]2. Propagácia a marketing'!$G$5</f>
        <v>0</v>
      </c>
      <c r="H26" s="315">
        <f>SUM(I26:K26)</f>
        <v>130</v>
      </c>
      <c r="I26" s="307">
        <f>'[1]2. Propagácia a marketing'!$E$5</f>
        <v>130</v>
      </c>
      <c r="J26" s="307">
        <f>'[1]2. Propagácia a marketing'!$F$5</f>
        <v>0</v>
      </c>
      <c r="K26" s="337">
        <f>'[1]2. Propagácia a marketing'!$G$5</f>
        <v>0</v>
      </c>
      <c r="L26" s="315">
        <f>SUM(M26:O26)</f>
        <v>130</v>
      </c>
      <c r="M26" s="307">
        <f>'[1]2. Propagácia a marketing'!$H$5</f>
        <v>130</v>
      </c>
      <c r="N26" s="307">
        <f>'[1]2. Propagácia a marketing'!$I$5</f>
        <v>0</v>
      </c>
      <c r="O26" s="308">
        <f>'[1]2. Propagácia a marketing'!$J$5</f>
        <v>0</v>
      </c>
      <c r="P26" s="315">
        <f>SUM(Q26:S26)</f>
        <v>130</v>
      </c>
      <c r="Q26" s="307">
        <f>'[1]2. Propagácia a marketing'!$K$5</f>
        <v>130</v>
      </c>
      <c r="R26" s="307">
        <f>'[1]2. Propagácia a marketing'!$L$5</f>
        <v>0</v>
      </c>
      <c r="S26" s="308">
        <f>'[1]2. Propagácia a marketing'!$M$5</f>
        <v>0</v>
      </c>
      <c r="T26" s="306">
        <f>SUM(U26:W26)</f>
        <v>0</v>
      </c>
      <c r="U26" s="304">
        <f>'[1]2. Propagácia a marketing'!$N$5</f>
        <v>0</v>
      </c>
      <c r="V26" s="304">
        <f>'[1]2. Propagácia a marketing'!$O$5</f>
        <v>0</v>
      </c>
      <c r="W26" s="305">
        <f>'[1]2. Propagácia a marketing'!$P$5</f>
        <v>0</v>
      </c>
      <c r="X26" s="306">
        <f>SUM(Y26:AA26)</f>
        <v>130</v>
      </c>
      <c r="Y26" s="304">
        <f>'[1]2. Propagácia a marketing'!$Q$5</f>
        <v>130</v>
      </c>
      <c r="Z26" s="304">
        <f>'[1]2. Propagácia a marketing'!$R$5</f>
        <v>0</v>
      </c>
      <c r="AA26" s="305">
        <f>'[1]2. Propagácia a marketing'!$S$5</f>
        <v>0</v>
      </c>
    </row>
    <row r="27" spans="1:27" ht="16.5" x14ac:dyDescent="0.3">
      <c r="A27" s="148"/>
      <c r="B27" s="345">
        <v>2</v>
      </c>
      <c r="C27" s="546" t="s">
        <v>173</v>
      </c>
      <c r="D27" s="315">
        <f>SUM(E27:G27)</f>
        <v>7040</v>
      </c>
      <c r="E27" s="307">
        <f>'[1]2. Propagácia a marketing'!$E$7</f>
        <v>7040</v>
      </c>
      <c r="F27" s="307">
        <f>'[1]2. Propagácia a marketing'!$F$7</f>
        <v>0</v>
      </c>
      <c r="G27" s="337">
        <f>'[1]2. Propagácia a marketing'!$G$7</f>
        <v>0</v>
      </c>
      <c r="H27" s="315">
        <f>SUM(I27:K27)</f>
        <v>7040</v>
      </c>
      <c r="I27" s="307">
        <f>'[1]2. Propagácia a marketing'!$E$7</f>
        <v>7040</v>
      </c>
      <c r="J27" s="307">
        <f>'[1]2. Propagácia a marketing'!$F$7</f>
        <v>0</v>
      </c>
      <c r="K27" s="337">
        <f>'[1]2. Propagácia a marketing'!$G$7</f>
        <v>0</v>
      </c>
      <c r="L27" s="315">
        <f t="shared" ref="L27:L33" si="45">SUM(M27:O27)</f>
        <v>7040</v>
      </c>
      <c r="M27" s="307">
        <f>'[1]2. Propagácia a marketing'!$H$7</f>
        <v>7040</v>
      </c>
      <c r="N27" s="307">
        <f>'[1]2. Propagácia a marketing'!$I$7</f>
        <v>0</v>
      </c>
      <c r="O27" s="308">
        <f>'[1]2. Propagácia a marketing'!$J$7</f>
        <v>0</v>
      </c>
      <c r="P27" s="315">
        <f t="shared" ref="P27:P33" si="46">SUM(Q27:S27)</f>
        <v>7040</v>
      </c>
      <c r="Q27" s="307">
        <f>'[1]2. Propagácia a marketing'!$K$7</f>
        <v>7040</v>
      </c>
      <c r="R27" s="307">
        <f>'[1]2. Propagácia a marketing'!$L$7</f>
        <v>0</v>
      </c>
      <c r="S27" s="308">
        <f>'[1]2. Propagácia a marketing'!$M$7</f>
        <v>0</v>
      </c>
      <c r="T27" s="306">
        <f t="shared" ref="T27:T33" si="47">SUM(U27:W27)</f>
        <v>0</v>
      </c>
      <c r="U27" s="304">
        <f>'[1]2. Propagácia a marketing'!$N$7</f>
        <v>0</v>
      </c>
      <c r="V27" s="304">
        <f>'[1]2. Propagácia a marketing'!$O$7</f>
        <v>0</v>
      </c>
      <c r="W27" s="305">
        <f>'[1]2. Propagácia a marketing'!$P$7</f>
        <v>0</v>
      </c>
      <c r="X27" s="306">
        <f t="shared" ref="X27:X33" si="48">SUM(Y27:AA27)</f>
        <v>7040</v>
      </c>
      <c r="Y27" s="304">
        <f>'[1]2. Propagácia a marketing'!$Q$7</f>
        <v>7040</v>
      </c>
      <c r="Z27" s="304">
        <f>'[1]2. Propagácia a marketing'!$R$7</f>
        <v>0</v>
      </c>
      <c r="AA27" s="305">
        <f>'[1]2. Propagácia a marketing'!$S$7</f>
        <v>0</v>
      </c>
    </row>
    <row r="28" spans="1:27" ht="16.5" x14ac:dyDescent="0.3">
      <c r="A28" s="148"/>
      <c r="B28" s="345">
        <v>3</v>
      </c>
      <c r="C28" s="352" t="s">
        <v>174</v>
      </c>
      <c r="D28" s="315">
        <f t="shared" ref="D28:D33" si="49">SUM(E28:G28)</f>
        <v>15050</v>
      </c>
      <c r="E28" s="307">
        <f>'[1]2. Propagácia a marketing'!$E$11</f>
        <v>15050</v>
      </c>
      <c r="F28" s="307">
        <f>'[1]2. Propagácia a marketing'!$F$11</f>
        <v>0</v>
      </c>
      <c r="G28" s="337">
        <f>'[1]2. Propagácia a marketing'!$G$11</f>
        <v>0</v>
      </c>
      <c r="H28" s="315">
        <f t="shared" ref="H28:H33" si="50">SUM(I28:K28)</f>
        <v>15050</v>
      </c>
      <c r="I28" s="307">
        <f>'[1]2. Propagácia a marketing'!$E$11</f>
        <v>15050</v>
      </c>
      <c r="J28" s="307">
        <f>'[1]2. Propagácia a marketing'!$F$11</f>
        <v>0</v>
      </c>
      <c r="K28" s="337">
        <f>'[1]2. Propagácia a marketing'!$G$11</f>
        <v>0</v>
      </c>
      <c r="L28" s="315">
        <f t="shared" si="45"/>
        <v>15128</v>
      </c>
      <c r="M28" s="307">
        <f>'[1]2. Propagácia a marketing'!$H$11</f>
        <v>15128</v>
      </c>
      <c r="N28" s="307">
        <f>'[1]2. Propagácia a marketing'!$I$11</f>
        <v>0</v>
      </c>
      <c r="O28" s="308">
        <f>'[1]2. Propagácia a marketing'!$J$11</f>
        <v>0</v>
      </c>
      <c r="P28" s="315">
        <f t="shared" si="46"/>
        <v>15128</v>
      </c>
      <c r="Q28" s="307">
        <f>'[1]2. Propagácia a marketing'!$K$11</f>
        <v>15128</v>
      </c>
      <c r="R28" s="307">
        <f>'[1]2. Propagácia a marketing'!$L$11</f>
        <v>0</v>
      </c>
      <c r="S28" s="308">
        <f>'[1]2. Propagácia a marketing'!$M$11</f>
        <v>0</v>
      </c>
      <c r="T28" s="306">
        <f t="shared" si="47"/>
        <v>0</v>
      </c>
      <c r="U28" s="304">
        <f>'[1]2. Propagácia a marketing'!$N$11</f>
        <v>0</v>
      </c>
      <c r="V28" s="304">
        <f>'[1]2. Propagácia a marketing'!$O$11</f>
        <v>0</v>
      </c>
      <c r="W28" s="305">
        <f>'[1]2. Propagácia a marketing'!$P$11</f>
        <v>0</v>
      </c>
      <c r="X28" s="306">
        <f t="shared" si="48"/>
        <v>15128</v>
      </c>
      <c r="Y28" s="304">
        <f>'[1]2. Propagácia a marketing'!$Q$11</f>
        <v>15128</v>
      </c>
      <c r="Z28" s="304">
        <f>'[1]2. Propagácia a marketing'!$R$11</f>
        <v>0</v>
      </c>
      <c r="AA28" s="305">
        <f>'[1]2. Propagácia a marketing'!$S$11</f>
        <v>0</v>
      </c>
    </row>
    <row r="29" spans="1:27" ht="16.5" x14ac:dyDescent="0.3">
      <c r="A29" s="148"/>
      <c r="B29" s="345">
        <v>4</v>
      </c>
      <c r="C29" s="352" t="s">
        <v>175</v>
      </c>
      <c r="D29" s="315">
        <f t="shared" si="49"/>
        <v>1200</v>
      </c>
      <c r="E29" s="307">
        <f>'[1]2. Propagácia a marketing'!$E$18</f>
        <v>1200</v>
      </c>
      <c r="F29" s="307">
        <f>'[1]2. Propagácia a marketing'!$F$18</f>
        <v>0</v>
      </c>
      <c r="G29" s="337">
        <f>'[1]2. Propagácia a marketing'!$G$18</f>
        <v>0</v>
      </c>
      <c r="H29" s="315">
        <f t="shared" si="50"/>
        <v>1200</v>
      </c>
      <c r="I29" s="307">
        <f>'[1]2. Propagácia a marketing'!$E$18</f>
        <v>1200</v>
      </c>
      <c r="J29" s="307">
        <f>'[1]2. Propagácia a marketing'!$F$18</f>
        <v>0</v>
      </c>
      <c r="K29" s="337">
        <f>'[1]2. Propagácia a marketing'!$G$18</f>
        <v>0</v>
      </c>
      <c r="L29" s="315">
        <f t="shared" si="45"/>
        <v>1200</v>
      </c>
      <c r="M29" s="307">
        <f>'[1]2. Propagácia a marketing'!$H$18</f>
        <v>1200</v>
      </c>
      <c r="N29" s="307">
        <f>'[1]2. Propagácia a marketing'!$I$18</f>
        <v>0</v>
      </c>
      <c r="O29" s="308">
        <f>'[1]2. Propagácia a marketing'!$J$18</f>
        <v>0</v>
      </c>
      <c r="P29" s="315">
        <f t="shared" si="46"/>
        <v>1200</v>
      </c>
      <c r="Q29" s="307">
        <f>'[1]2. Propagácia a marketing'!$K$18</f>
        <v>1200</v>
      </c>
      <c r="R29" s="307">
        <f>'[1]2. Propagácia a marketing'!$L$18</f>
        <v>0</v>
      </c>
      <c r="S29" s="308">
        <f>'[1]2. Propagácia a marketing'!$M$18</f>
        <v>0</v>
      </c>
      <c r="T29" s="306">
        <f t="shared" si="47"/>
        <v>0</v>
      </c>
      <c r="U29" s="304">
        <f>'[1]2. Propagácia a marketing'!$N$18</f>
        <v>0</v>
      </c>
      <c r="V29" s="304">
        <f>'[1]2. Propagácia a marketing'!$O$18</f>
        <v>0</v>
      </c>
      <c r="W29" s="305">
        <f>'[1]2. Propagácia a marketing'!$P$18</f>
        <v>0</v>
      </c>
      <c r="X29" s="306">
        <f t="shared" si="48"/>
        <v>1200</v>
      </c>
      <c r="Y29" s="304">
        <f>'[1]2. Propagácia a marketing'!$Q$18</f>
        <v>1200</v>
      </c>
      <c r="Z29" s="304">
        <f>'[1]2. Propagácia a marketing'!$R$18</f>
        <v>0</v>
      </c>
      <c r="AA29" s="305">
        <f>'[1]2. Propagácia a marketing'!$S$18</f>
        <v>0</v>
      </c>
    </row>
    <row r="30" spans="1:27" ht="16.5" x14ac:dyDescent="0.3">
      <c r="A30" s="148"/>
      <c r="B30" s="345">
        <v>5</v>
      </c>
      <c r="C30" s="352" t="s">
        <v>176</v>
      </c>
      <c r="D30" s="315">
        <f t="shared" si="49"/>
        <v>0</v>
      </c>
      <c r="E30" s="307">
        <f>'[1]2. Propagácia a marketing'!$E$20</f>
        <v>0</v>
      </c>
      <c r="F30" s="307">
        <f>'[1]2. Propagácia a marketing'!$F$20</f>
        <v>0</v>
      </c>
      <c r="G30" s="337">
        <f>'[1]2. Propagácia a marketing'!$G$20</f>
        <v>0</v>
      </c>
      <c r="H30" s="315">
        <f t="shared" si="50"/>
        <v>0</v>
      </c>
      <c r="I30" s="307">
        <f>'[1]2. Propagácia a marketing'!$E$20</f>
        <v>0</v>
      </c>
      <c r="J30" s="307">
        <f>'[1]2. Propagácia a marketing'!$F$20</f>
        <v>0</v>
      </c>
      <c r="K30" s="337">
        <f>'[1]2. Propagácia a marketing'!$G$20</f>
        <v>0</v>
      </c>
      <c r="L30" s="315">
        <f t="shared" si="45"/>
        <v>0</v>
      </c>
      <c r="M30" s="307">
        <f>'[1]2. Propagácia a marketing'!$H$20</f>
        <v>0</v>
      </c>
      <c r="N30" s="307">
        <f>'[1]2. Propagácia a marketing'!$I$20</f>
        <v>0</v>
      </c>
      <c r="O30" s="308">
        <f>'[1]2. Propagácia a marketing'!$J$20</f>
        <v>0</v>
      </c>
      <c r="P30" s="315">
        <f t="shared" si="46"/>
        <v>0</v>
      </c>
      <c r="Q30" s="307">
        <f>'[1]2. Propagácia a marketing'!$K$20</f>
        <v>0</v>
      </c>
      <c r="R30" s="307">
        <f>'[1]2. Propagácia a marketing'!$L$20</f>
        <v>0</v>
      </c>
      <c r="S30" s="308">
        <f>'[1]2. Propagácia a marketing'!$M$20</f>
        <v>0</v>
      </c>
      <c r="T30" s="306">
        <f t="shared" si="47"/>
        <v>0</v>
      </c>
      <c r="U30" s="304">
        <f>'[1]2. Propagácia a marketing'!$N$20</f>
        <v>0</v>
      </c>
      <c r="V30" s="304">
        <f>'[1]2. Propagácia a marketing'!$O$20</f>
        <v>0</v>
      </c>
      <c r="W30" s="305">
        <f>'[1]2. Propagácia a marketing'!$P$20</f>
        <v>0</v>
      </c>
      <c r="X30" s="306">
        <f t="shared" si="48"/>
        <v>0</v>
      </c>
      <c r="Y30" s="304">
        <f>'[1]2. Propagácia a marketing'!$Q$20</f>
        <v>0</v>
      </c>
      <c r="Z30" s="304">
        <f>'[1]2. Propagácia a marketing'!$R$20</f>
        <v>0</v>
      </c>
      <c r="AA30" s="305">
        <f>'[1]2. Propagácia a marketing'!$S$20</f>
        <v>0</v>
      </c>
    </row>
    <row r="31" spans="1:27" ht="16.5" x14ac:dyDescent="0.3">
      <c r="A31" s="148"/>
      <c r="B31" s="345">
        <v>6</v>
      </c>
      <c r="C31" s="352" t="s">
        <v>177</v>
      </c>
      <c r="D31" s="315">
        <f t="shared" si="49"/>
        <v>0</v>
      </c>
      <c r="E31" s="307">
        <f>'[1]2. Propagácia a marketing'!$E$23</f>
        <v>0</v>
      </c>
      <c r="F31" s="307">
        <f>'[1]2. Propagácia a marketing'!$F$23</f>
        <v>0</v>
      </c>
      <c r="G31" s="337">
        <f>'[1]2. Propagácia a marketing'!$G$23</f>
        <v>0</v>
      </c>
      <c r="H31" s="315">
        <f t="shared" si="50"/>
        <v>0</v>
      </c>
      <c r="I31" s="307">
        <f>'[1]2. Propagácia a marketing'!$E$23</f>
        <v>0</v>
      </c>
      <c r="J31" s="307">
        <f>'[1]2. Propagácia a marketing'!$F$23</f>
        <v>0</v>
      </c>
      <c r="K31" s="337">
        <f>'[1]2. Propagácia a marketing'!$G$23</f>
        <v>0</v>
      </c>
      <c r="L31" s="315">
        <f t="shared" si="45"/>
        <v>0</v>
      </c>
      <c r="M31" s="307">
        <f>'[1]2. Propagácia a marketing'!$H$23</f>
        <v>0</v>
      </c>
      <c r="N31" s="307">
        <f>'[1]2. Propagácia a marketing'!$I$23</f>
        <v>0</v>
      </c>
      <c r="O31" s="308">
        <f>'[1]2. Propagácia a marketing'!$J$23</f>
        <v>0</v>
      </c>
      <c r="P31" s="315">
        <f t="shared" si="46"/>
        <v>0</v>
      </c>
      <c r="Q31" s="307">
        <f>'[1]2. Propagácia a marketing'!$K$23</f>
        <v>0</v>
      </c>
      <c r="R31" s="307">
        <f>'[1]2. Propagácia a marketing'!$L$23</f>
        <v>0</v>
      </c>
      <c r="S31" s="308">
        <f>'[1]2. Propagácia a marketing'!$M$23</f>
        <v>0</v>
      </c>
      <c r="T31" s="306">
        <f t="shared" si="47"/>
        <v>0</v>
      </c>
      <c r="U31" s="304">
        <f>'[1]2. Propagácia a marketing'!$N$23</f>
        <v>0</v>
      </c>
      <c r="V31" s="304">
        <f>'[1]2. Propagácia a marketing'!$O$23</f>
        <v>0</v>
      </c>
      <c r="W31" s="305">
        <f>'[1]2. Propagácia a marketing'!$P$23</f>
        <v>0</v>
      </c>
      <c r="X31" s="306">
        <f t="shared" si="48"/>
        <v>0</v>
      </c>
      <c r="Y31" s="304">
        <f>'[1]2. Propagácia a marketing'!$Q$23</f>
        <v>0</v>
      </c>
      <c r="Z31" s="304">
        <f>'[1]2. Propagácia a marketing'!$R$23</f>
        <v>0</v>
      </c>
      <c r="AA31" s="305">
        <f>'[1]2. Propagácia a marketing'!$S$23</f>
        <v>0</v>
      </c>
    </row>
    <row r="32" spans="1:27" ht="16.5" x14ac:dyDescent="0.3">
      <c r="A32" s="148"/>
      <c r="B32" s="345">
        <v>7</v>
      </c>
      <c r="C32" s="352" t="s">
        <v>178</v>
      </c>
      <c r="D32" s="315">
        <f t="shared" si="49"/>
        <v>1800</v>
      </c>
      <c r="E32" s="307">
        <f>'[1]2. Propagácia a marketing'!$E$25</f>
        <v>1800</v>
      </c>
      <c r="F32" s="307">
        <f>'[1]2. Propagácia a marketing'!$F$25</f>
        <v>0</v>
      </c>
      <c r="G32" s="337">
        <f>'[1]2. Propagácia a marketing'!$G$25</f>
        <v>0</v>
      </c>
      <c r="H32" s="315">
        <f t="shared" si="50"/>
        <v>1800</v>
      </c>
      <c r="I32" s="307">
        <f>'[1]2. Propagácia a marketing'!$E$25</f>
        <v>1800</v>
      </c>
      <c r="J32" s="307">
        <f>'[1]2. Propagácia a marketing'!$F$25</f>
        <v>0</v>
      </c>
      <c r="K32" s="337">
        <f>'[1]2. Propagácia a marketing'!$G$25</f>
        <v>0</v>
      </c>
      <c r="L32" s="315">
        <f t="shared" si="45"/>
        <v>1800</v>
      </c>
      <c r="M32" s="307">
        <f>'[1]2. Propagácia a marketing'!$H$25</f>
        <v>1800</v>
      </c>
      <c r="N32" s="307">
        <f>'[1]2. Propagácia a marketing'!$I$25</f>
        <v>0</v>
      </c>
      <c r="O32" s="308">
        <f>'[1]2. Propagácia a marketing'!$J$25</f>
        <v>0</v>
      </c>
      <c r="P32" s="315">
        <f t="shared" si="46"/>
        <v>1800</v>
      </c>
      <c r="Q32" s="307">
        <f>'[1]2. Propagácia a marketing'!$K$25</f>
        <v>1800</v>
      </c>
      <c r="R32" s="307">
        <f>'[1]2. Propagácia a marketing'!$L$25</f>
        <v>0</v>
      </c>
      <c r="S32" s="308">
        <f>'[1]2. Propagácia a marketing'!$M$25</f>
        <v>0</v>
      </c>
      <c r="T32" s="306">
        <f t="shared" si="47"/>
        <v>0</v>
      </c>
      <c r="U32" s="304">
        <f>'[1]2. Propagácia a marketing'!$N$25</f>
        <v>0</v>
      </c>
      <c r="V32" s="304">
        <f>'[1]2. Propagácia a marketing'!$O$25</f>
        <v>0</v>
      </c>
      <c r="W32" s="305">
        <f>'[1]2. Propagácia a marketing'!$P$25</f>
        <v>0</v>
      </c>
      <c r="X32" s="306">
        <f t="shared" si="48"/>
        <v>1800</v>
      </c>
      <c r="Y32" s="304">
        <f>'[1]2. Propagácia a marketing'!$Q$25</f>
        <v>1800</v>
      </c>
      <c r="Z32" s="304">
        <f>'[1]2. Propagácia a marketing'!$R$25</f>
        <v>0</v>
      </c>
      <c r="AA32" s="305">
        <f>'[1]2. Propagácia a marketing'!$S$25</f>
        <v>0</v>
      </c>
    </row>
    <row r="33" spans="1:27" ht="16.5" outlineLevel="1" x14ac:dyDescent="0.3">
      <c r="A33" s="148"/>
      <c r="B33" s="345">
        <v>8</v>
      </c>
      <c r="C33" s="352" t="s">
        <v>446</v>
      </c>
      <c r="D33" s="315">
        <f t="shared" si="49"/>
        <v>3000</v>
      </c>
      <c r="E33" s="307">
        <f>'[1]2. Propagácia a marketing'!$E$27</f>
        <v>3000</v>
      </c>
      <c r="F33" s="307">
        <f>'[1]2. Propagácia a marketing'!$F$27</f>
        <v>0</v>
      </c>
      <c r="G33" s="337">
        <f>'[1]2. Propagácia a marketing'!$G$27</f>
        <v>0</v>
      </c>
      <c r="H33" s="315">
        <f t="shared" si="50"/>
        <v>3000</v>
      </c>
      <c r="I33" s="307">
        <f>'[1]2. Propagácia a marketing'!$E$27</f>
        <v>3000</v>
      </c>
      <c r="J33" s="307">
        <f>'[1]2. Propagácia a marketing'!$F$27</f>
        <v>0</v>
      </c>
      <c r="K33" s="337">
        <f>'[1]2. Propagácia a marketing'!$G$27</f>
        <v>0</v>
      </c>
      <c r="L33" s="315">
        <f t="shared" si="45"/>
        <v>3000</v>
      </c>
      <c r="M33" s="307">
        <f>'[1]2. Propagácia a marketing'!$H$27</f>
        <v>3000</v>
      </c>
      <c r="N33" s="307">
        <f>'[1]2. Propagácia a marketing'!$I$27</f>
        <v>0</v>
      </c>
      <c r="O33" s="308">
        <f>'[1]2. Propagácia a marketing'!$J$27</f>
        <v>0</v>
      </c>
      <c r="P33" s="315">
        <f t="shared" si="46"/>
        <v>3000</v>
      </c>
      <c r="Q33" s="307">
        <f>'[1]2. Propagácia a marketing'!$K$27</f>
        <v>3000</v>
      </c>
      <c r="R33" s="307">
        <f>'[1]2. Propagácia a marketing'!$L$27</f>
        <v>0</v>
      </c>
      <c r="S33" s="308">
        <f>'[1]2. Propagácia a marketing'!$M$27</f>
        <v>0</v>
      </c>
      <c r="T33" s="306">
        <f t="shared" si="47"/>
        <v>0</v>
      </c>
      <c r="U33" s="304">
        <f>'[1]2. Propagácia a marketing'!$N$27</f>
        <v>0</v>
      </c>
      <c r="V33" s="304">
        <f>'[1]2. Propagácia a marketing'!$O$27</f>
        <v>0</v>
      </c>
      <c r="W33" s="305">
        <f>'[1]2. Propagácia a marketing'!$P$27</f>
        <v>0</v>
      </c>
      <c r="X33" s="306">
        <f t="shared" si="48"/>
        <v>3000</v>
      </c>
      <c r="Y33" s="304">
        <f>'[1]2. Propagácia a marketing'!$Q$27</f>
        <v>3000</v>
      </c>
      <c r="Z33" s="304">
        <f>'[1]2. Propagácia a marketing'!$R$27</f>
        <v>0</v>
      </c>
      <c r="AA33" s="305">
        <f>'[1]2. Propagácia a marketing'!$S$27</f>
        <v>0</v>
      </c>
    </row>
    <row r="34" spans="1:27" ht="15.75" x14ac:dyDescent="0.25">
      <c r="A34" s="153"/>
      <c r="B34" s="345" t="s">
        <v>180</v>
      </c>
      <c r="C34" s="347" t="s">
        <v>181</v>
      </c>
      <c r="D34" s="315">
        <f>SUM(D35:D36)</f>
        <v>13300</v>
      </c>
      <c r="E34" s="307">
        <f t="shared" ref="E34" si="51">SUM(E35:E36)</f>
        <v>13300</v>
      </c>
      <c r="F34" s="307">
        <f t="shared" ref="F34" si="52">SUM(F35:F36)</f>
        <v>0</v>
      </c>
      <c r="G34" s="337">
        <f t="shared" ref="G34" si="53">SUM(G35:G36)</f>
        <v>0</v>
      </c>
      <c r="H34" s="315">
        <f>SUM(H35:H36)</f>
        <v>13300</v>
      </c>
      <c r="I34" s="307">
        <f t="shared" ref="I34:M34" si="54">SUM(I35:I36)</f>
        <v>13300</v>
      </c>
      <c r="J34" s="307">
        <f t="shared" si="54"/>
        <v>0</v>
      </c>
      <c r="K34" s="337">
        <f t="shared" si="54"/>
        <v>0</v>
      </c>
      <c r="L34" s="315">
        <f>SUM(L35:L36)</f>
        <v>13300</v>
      </c>
      <c r="M34" s="307">
        <f t="shared" si="54"/>
        <v>13300</v>
      </c>
      <c r="N34" s="307">
        <f t="shared" ref="N34:O34" si="55">SUM(N35:N36)</f>
        <v>0</v>
      </c>
      <c r="O34" s="308">
        <f t="shared" si="55"/>
        <v>0</v>
      </c>
      <c r="P34" s="315">
        <f>SUM(P35:P36)</f>
        <v>13300</v>
      </c>
      <c r="Q34" s="307">
        <f t="shared" ref="Q34:S34" si="56">SUM(Q35:Q36)</f>
        <v>13300</v>
      </c>
      <c r="R34" s="307">
        <f t="shared" si="56"/>
        <v>0</v>
      </c>
      <c r="S34" s="308">
        <f t="shared" si="56"/>
        <v>0</v>
      </c>
      <c r="T34" s="306">
        <f t="shared" ref="T34:W34" si="57">SUM(T35:T36)</f>
        <v>0</v>
      </c>
      <c r="U34" s="304">
        <f t="shared" si="57"/>
        <v>0</v>
      </c>
      <c r="V34" s="304">
        <f t="shared" si="57"/>
        <v>0</v>
      </c>
      <c r="W34" s="305">
        <f t="shared" si="57"/>
        <v>0</v>
      </c>
      <c r="X34" s="306">
        <f t="shared" ref="X34:AA34" si="58">SUM(X35:X36)</f>
        <v>13300</v>
      </c>
      <c r="Y34" s="304">
        <f t="shared" si="58"/>
        <v>13300</v>
      </c>
      <c r="Z34" s="304">
        <f t="shared" si="58"/>
        <v>0</v>
      </c>
      <c r="AA34" s="305">
        <f t="shared" si="58"/>
        <v>0</v>
      </c>
    </row>
    <row r="35" spans="1:27" ht="16.5" x14ac:dyDescent="0.3">
      <c r="A35" s="153"/>
      <c r="B35" s="345">
        <v>1</v>
      </c>
      <c r="C35" s="352" t="s">
        <v>182</v>
      </c>
      <c r="D35" s="315">
        <f>SUM(E35:G35)</f>
        <v>11500</v>
      </c>
      <c r="E35" s="307">
        <f>'[1]2. Propagácia a marketing'!$E$31</f>
        <v>11500</v>
      </c>
      <c r="F35" s="307">
        <f>'[1]2. Propagácia a marketing'!$F$31</f>
        <v>0</v>
      </c>
      <c r="G35" s="337">
        <f>'[1]2. Propagácia a marketing'!$G$31</f>
        <v>0</v>
      </c>
      <c r="H35" s="315">
        <f>SUM(I35:K35)</f>
        <v>11500</v>
      </c>
      <c r="I35" s="307">
        <f>'[1]2. Propagácia a marketing'!$E$31</f>
        <v>11500</v>
      </c>
      <c r="J35" s="307">
        <f>'[1]2. Propagácia a marketing'!$F$31</f>
        <v>0</v>
      </c>
      <c r="K35" s="337">
        <f>'[1]2. Propagácia a marketing'!$G$31</f>
        <v>0</v>
      </c>
      <c r="L35" s="315">
        <f>SUM(M35:O35)</f>
        <v>11500</v>
      </c>
      <c r="M35" s="307">
        <f>'[1]2. Propagácia a marketing'!$H$31</f>
        <v>11500</v>
      </c>
      <c r="N35" s="307">
        <f>'[1]2. Propagácia a marketing'!$I$31</f>
        <v>0</v>
      </c>
      <c r="O35" s="308">
        <f>'[1]2. Propagácia a marketing'!$J$31</f>
        <v>0</v>
      </c>
      <c r="P35" s="315">
        <f>SUM(Q35:S35)</f>
        <v>11500</v>
      </c>
      <c r="Q35" s="307">
        <f>'[1]2. Propagácia a marketing'!$K$31</f>
        <v>11500</v>
      </c>
      <c r="R35" s="307">
        <f>'[1]2. Propagácia a marketing'!$L$31</f>
        <v>0</v>
      </c>
      <c r="S35" s="308">
        <f>'[1]2. Propagácia a marketing'!$M$31</f>
        <v>0</v>
      </c>
      <c r="T35" s="306">
        <f>SUM(U35:W35)</f>
        <v>0</v>
      </c>
      <c r="U35" s="304">
        <f>'[1]2. Propagácia a marketing'!$N$31</f>
        <v>0</v>
      </c>
      <c r="V35" s="304">
        <f>'[1]2. Propagácia a marketing'!$O$31</f>
        <v>0</v>
      </c>
      <c r="W35" s="305">
        <f>'[1]2. Propagácia a marketing'!$P$31</f>
        <v>0</v>
      </c>
      <c r="X35" s="306">
        <f>SUM(Y35:AA35)</f>
        <v>11500</v>
      </c>
      <c r="Y35" s="304">
        <f>'[1]2. Propagácia a marketing'!$Q$31</f>
        <v>11500</v>
      </c>
      <c r="Z35" s="304">
        <f>'[1]2. Propagácia a marketing'!$R$31</f>
        <v>0</v>
      </c>
      <c r="AA35" s="305">
        <f>'[1]2. Propagácia a marketing'!$S$31</f>
        <v>0</v>
      </c>
    </row>
    <row r="36" spans="1:27" ht="16.5" x14ac:dyDescent="0.3">
      <c r="A36" s="153"/>
      <c r="B36" s="345">
        <v>2</v>
      </c>
      <c r="C36" s="352" t="s">
        <v>183</v>
      </c>
      <c r="D36" s="315">
        <f>SUM(E36:G36)</f>
        <v>1800</v>
      </c>
      <c r="E36" s="307">
        <f>'[1]2. Propagácia a marketing'!$E$47</f>
        <v>1800</v>
      </c>
      <c r="F36" s="307">
        <f>'[1]2. Propagácia a marketing'!$F$47</f>
        <v>0</v>
      </c>
      <c r="G36" s="337">
        <f>'[1]2. Propagácia a marketing'!$G$47</f>
        <v>0</v>
      </c>
      <c r="H36" s="315">
        <f>SUM(I36:K36)</f>
        <v>1800</v>
      </c>
      <c r="I36" s="307">
        <f>'[1]2. Propagácia a marketing'!$E$47</f>
        <v>1800</v>
      </c>
      <c r="J36" s="307">
        <f>'[1]2. Propagácia a marketing'!$F$47</f>
        <v>0</v>
      </c>
      <c r="K36" s="337">
        <f>'[1]2. Propagácia a marketing'!$G$47</f>
        <v>0</v>
      </c>
      <c r="L36" s="315">
        <f>SUM(M36:O36)</f>
        <v>1800</v>
      </c>
      <c r="M36" s="307">
        <f>'[1]2. Propagácia a marketing'!$H$47</f>
        <v>1800</v>
      </c>
      <c r="N36" s="307">
        <f>'[1]2. Propagácia a marketing'!$I$47</f>
        <v>0</v>
      </c>
      <c r="O36" s="308">
        <f>'[1]2. Propagácia a marketing'!$J$47</f>
        <v>0</v>
      </c>
      <c r="P36" s="315">
        <f>SUM(Q36:S36)</f>
        <v>1800</v>
      </c>
      <c r="Q36" s="307">
        <f>'[1]2. Propagácia a marketing'!$K$47</f>
        <v>1800</v>
      </c>
      <c r="R36" s="307">
        <f>'[1]2. Propagácia a marketing'!$L$47</f>
        <v>0</v>
      </c>
      <c r="S36" s="308">
        <f>'[1]2. Propagácia a marketing'!$M$47</f>
        <v>0</v>
      </c>
      <c r="T36" s="306">
        <f>SUM(U36:W36)</f>
        <v>0</v>
      </c>
      <c r="U36" s="304">
        <f>'[1]2. Propagácia a marketing'!$N$47</f>
        <v>0</v>
      </c>
      <c r="V36" s="304">
        <f>'[1]2. Propagácia a marketing'!$O$47</f>
        <v>0</v>
      </c>
      <c r="W36" s="305">
        <f>'[1]2. Propagácia a marketing'!$P$47</f>
        <v>0</v>
      </c>
      <c r="X36" s="306">
        <f>SUM(Y36:AA36)</f>
        <v>1800</v>
      </c>
      <c r="Y36" s="304">
        <f>'[1]2. Propagácia a marketing'!$Q$47</f>
        <v>1800</v>
      </c>
      <c r="Z36" s="304">
        <f>'[1]2. Propagácia a marketing'!$R$47</f>
        <v>0</v>
      </c>
      <c r="AA36" s="305">
        <f>'[1]2. Propagácia a marketing'!$S$47</f>
        <v>0</v>
      </c>
    </row>
    <row r="37" spans="1:27" ht="16.5" thickBot="1" x14ac:dyDescent="0.3">
      <c r="A37" s="156"/>
      <c r="B37" s="348" t="s">
        <v>184</v>
      </c>
      <c r="C37" s="349" t="s">
        <v>185</v>
      </c>
      <c r="D37" s="328">
        <f>SUM(E37:G37)</f>
        <v>11250</v>
      </c>
      <c r="E37" s="329">
        <f>'[1]2. Propagácia a marketing'!$E$52</f>
        <v>11250</v>
      </c>
      <c r="F37" s="329">
        <f>'[1]2. Propagácia a marketing'!$F$52</f>
        <v>0</v>
      </c>
      <c r="G37" s="442">
        <f>'[1]2. Propagácia a marketing'!$G$52</f>
        <v>0</v>
      </c>
      <c r="H37" s="328">
        <f>SUM(I37:K37)</f>
        <v>11250</v>
      </c>
      <c r="I37" s="329">
        <f>'[1]2. Propagácia a marketing'!$E$52</f>
        <v>11250</v>
      </c>
      <c r="J37" s="329">
        <f>'[1]2. Propagácia a marketing'!$F$52</f>
        <v>0</v>
      </c>
      <c r="K37" s="442">
        <f>'[1]2. Propagácia a marketing'!$G$52</f>
        <v>0</v>
      </c>
      <c r="L37" s="334">
        <f>SUM(M37:O37)</f>
        <v>11250</v>
      </c>
      <c r="M37" s="335">
        <f>'[1]2. Propagácia a marketing'!$H$52</f>
        <v>11250</v>
      </c>
      <c r="N37" s="335">
        <f>'[1]2. Propagácia a marketing'!$I$52</f>
        <v>0</v>
      </c>
      <c r="O37" s="544">
        <f>'[1]2. Propagácia a marketing'!$J$52</f>
        <v>0</v>
      </c>
      <c r="P37" s="334">
        <f>SUM(Q37:S37)</f>
        <v>11250</v>
      </c>
      <c r="Q37" s="335">
        <f>'[1]2. Propagácia a marketing'!$K$52</f>
        <v>11250</v>
      </c>
      <c r="R37" s="335">
        <f>'[1]2. Propagácia a marketing'!$L$52</f>
        <v>0</v>
      </c>
      <c r="S37" s="544">
        <f>'[1]2. Propagácia a marketing'!$M$52</f>
        <v>0</v>
      </c>
      <c r="T37" s="312">
        <f>SUM(U37:W37)</f>
        <v>0</v>
      </c>
      <c r="U37" s="313">
        <f>'[1]2. Propagácia a marketing'!$N$52</f>
        <v>0</v>
      </c>
      <c r="V37" s="313">
        <f>'[1]2. Propagácia a marketing'!$O$52</f>
        <v>0</v>
      </c>
      <c r="W37" s="314">
        <f>'[1]2. Propagácia a marketing'!$P$52</f>
        <v>0</v>
      </c>
      <c r="X37" s="312">
        <f>SUM(Y37:AA37)</f>
        <v>11250</v>
      </c>
      <c r="Y37" s="313">
        <f>'[1]2. Propagácia a marketing'!$Q$52</f>
        <v>11250</v>
      </c>
      <c r="Z37" s="313">
        <f>'[1]2. Propagácia a marketing'!$R$52</f>
        <v>0</v>
      </c>
      <c r="AA37" s="314">
        <f>'[1]2. Propagácia a marketing'!$S$52</f>
        <v>0</v>
      </c>
    </row>
    <row r="38" spans="1:27" s="155" customFormat="1" ht="15.75" x14ac:dyDescent="0.25">
      <c r="A38" s="154"/>
      <c r="B38" s="350" t="s">
        <v>186</v>
      </c>
      <c r="C38" s="351"/>
      <c r="D38" s="331">
        <f>D39+D40+D41+D46+D47</f>
        <v>327470</v>
      </c>
      <c r="E38" s="332">
        <f t="shared" ref="E38:G38" si="59">E39+E40+E41+E46+E47</f>
        <v>282470</v>
      </c>
      <c r="F38" s="332">
        <f t="shared" si="59"/>
        <v>45000</v>
      </c>
      <c r="G38" s="441">
        <f t="shared" si="59"/>
        <v>0</v>
      </c>
      <c r="H38" s="331">
        <f>H39+H40+H41+H46+H47</f>
        <v>327470</v>
      </c>
      <c r="I38" s="332">
        <f t="shared" ref="I38:W38" si="60">I39+I40+I41+I46+I47</f>
        <v>282470</v>
      </c>
      <c r="J38" s="332">
        <f t="shared" si="60"/>
        <v>45000</v>
      </c>
      <c r="K38" s="441">
        <f t="shared" si="60"/>
        <v>0</v>
      </c>
      <c r="L38" s="331">
        <f>L39+L40+L41+L46+L47</f>
        <v>320410</v>
      </c>
      <c r="M38" s="332">
        <f t="shared" ref="M38:O38" si="61">M39+M40+M41+M46+M47</f>
        <v>281370</v>
      </c>
      <c r="N38" s="332">
        <f t="shared" si="61"/>
        <v>39040</v>
      </c>
      <c r="O38" s="333">
        <f t="shared" si="61"/>
        <v>0</v>
      </c>
      <c r="P38" s="331">
        <f>P39+P40+P41+P46+P47</f>
        <v>326630</v>
      </c>
      <c r="Q38" s="332">
        <f t="shared" ref="Q38:S38" si="62">Q39+Q40+Q41+Q46+Q47</f>
        <v>287590</v>
      </c>
      <c r="R38" s="332">
        <f t="shared" si="62"/>
        <v>39040</v>
      </c>
      <c r="S38" s="333">
        <f t="shared" si="62"/>
        <v>0</v>
      </c>
      <c r="T38" s="303">
        <f t="shared" si="60"/>
        <v>0</v>
      </c>
      <c r="U38" s="301">
        <f t="shared" si="60"/>
        <v>0</v>
      </c>
      <c r="V38" s="301">
        <f t="shared" si="60"/>
        <v>0</v>
      </c>
      <c r="W38" s="302">
        <f t="shared" si="60"/>
        <v>0</v>
      </c>
      <c r="X38" s="303">
        <f t="shared" ref="X38:AA38" si="63">X39+X40+X41+X46+X47</f>
        <v>326630</v>
      </c>
      <c r="Y38" s="301">
        <f t="shared" si="63"/>
        <v>287590</v>
      </c>
      <c r="Z38" s="301">
        <f t="shared" si="63"/>
        <v>39040</v>
      </c>
      <c r="AA38" s="302">
        <f t="shared" si="63"/>
        <v>0</v>
      </c>
    </row>
    <row r="39" spans="1:27" ht="15.75" x14ac:dyDescent="0.25">
      <c r="A39" s="148"/>
      <c r="B39" s="345" t="s">
        <v>187</v>
      </c>
      <c r="C39" s="347" t="s">
        <v>188</v>
      </c>
      <c r="D39" s="315">
        <f>SUM(E39:G39)</f>
        <v>55700</v>
      </c>
      <c r="E39" s="307">
        <f>'[1]3.Interné služby'!$E$4</f>
        <v>55700</v>
      </c>
      <c r="F39" s="307">
        <f>'[1]3.Interné služby'!$F$4</f>
        <v>0</v>
      </c>
      <c r="G39" s="337">
        <f>'[1]3.Interné služby'!$G$4</f>
        <v>0</v>
      </c>
      <c r="H39" s="315">
        <f>SUM(I39:K39)</f>
        <v>55700</v>
      </c>
      <c r="I39" s="307">
        <f>'[1]3.Interné služby'!$E$4</f>
        <v>55700</v>
      </c>
      <c r="J39" s="307">
        <f>'[1]3.Interné služby'!$F$4</f>
        <v>0</v>
      </c>
      <c r="K39" s="337">
        <f>'[1]3.Interné služby'!$G$4</f>
        <v>0</v>
      </c>
      <c r="L39" s="315">
        <f>SUM(M39:O39)</f>
        <v>55700</v>
      </c>
      <c r="M39" s="307">
        <f>'[1]3.Interné služby'!$H$4</f>
        <v>55700</v>
      </c>
      <c r="N39" s="307">
        <f>'[1]3.Interné služby'!$I$4</f>
        <v>0</v>
      </c>
      <c r="O39" s="308">
        <f>'[1]3.Interné služby'!$J$4</f>
        <v>0</v>
      </c>
      <c r="P39" s="315">
        <f>SUM(Q39:S39)</f>
        <v>55700</v>
      </c>
      <c r="Q39" s="307">
        <f>'[1]3.Interné služby'!$K$4</f>
        <v>55700</v>
      </c>
      <c r="R39" s="307">
        <f>'[1]3.Interné služby'!$L$4</f>
        <v>0</v>
      </c>
      <c r="S39" s="308">
        <f>'[1]3.Interné služby'!$M$4</f>
        <v>0</v>
      </c>
      <c r="T39" s="306">
        <f>SUM(U39:W39)</f>
        <v>0</v>
      </c>
      <c r="U39" s="304">
        <f>'[1]3.Interné služby'!$N$4</f>
        <v>0</v>
      </c>
      <c r="V39" s="304">
        <f>'[1]3.Interné služby'!$O$4</f>
        <v>0</v>
      </c>
      <c r="W39" s="305">
        <f>'[1]3.Interné služby'!$P$4</f>
        <v>0</v>
      </c>
      <c r="X39" s="306">
        <f>SUM(Y39:AA39)</f>
        <v>55700</v>
      </c>
      <c r="Y39" s="304">
        <f>'[1]3.Interné služby'!$Q$4</f>
        <v>55700</v>
      </c>
      <c r="Z39" s="304">
        <f>'[1]3.Interné služby'!$R$4</f>
        <v>0</v>
      </c>
      <c r="AA39" s="305">
        <f>'[1]3.Interné služby'!$S$4</f>
        <v>0</v>
      </c>
    </row>
    <row r="40" spans="1:27" ht="15.75" x14ac:dyDescent="0.25">
      <c r="A40" s="156"/>
      <c r="B40" s="345" t="s">
        <v>189</v>
      </c>
      <c r="C40" s="347" t="s">
        <v>190</v>
      </c>
      <c r="D40" s="315">
        <f>SUM(E40:G40)</f>
        <v>7100</v>
      </c>
      <c r="E40" s="307">
        <f>'[1]3.Interné služby'!$E$16</f>
        <v>7100</v>
      </c>
      <c r="F40" s="307">
        <f>'[1]3.Interné služby'!$F$16</f>
        <v>0</v>
      </c>
      <c r="G40" s="337">
        <f>'[1]3.Interné služby'!$G$16</f>
        <v>0</v>
      </c>
      <c r="H40" s="315">
        <f>SUM(I40:K40)</f>
        <v>7100</v>
      </c>
      <c r="I40" s="307">
        <f>'[1]3.Interné služby'!$E$16</f>
        <v>7100</v>
      </c>
      <c r="J40" s="307">
        <f>'[1]3.Interné služby'!$F$16</f>
        <v>0</v>
      </c>
      <c r="K40" s="337">
        <f>'[1]3.Interné služby'!$G$16</f>
        <v>0</v>
      </c>
      <c r="L40" s="315">
        <f>SUM(M40:O40)</f>
        <v>7100</v>
      </c>
      <c r="M40" s="307">
        <f>'[1]3.Interné služby'!$H$16</f>
        <v>7100</v>
      </c>
      <c r="N40" s="307">
        <f>'[1]3.Interné služby'!$I$16</f>
        <v>0</v>
      </c>
      <c r="O40" s="308">
        <f>'[1]3.Interné služby'!$J$16</f>
        <v>0</v>
      </c>
      <c r="P40" s="315">
        <f>SUM(Q40:S40)</f>
        <v>7100</v>
      </c>
      <c r="Q40" s="307">
        <f>'[1]3.Interné služby'!$K$16</f>
        <v>7100</v>
      </c>
      <c r="R40" s="307">
        <f>'[1]3.Interné služby'!$L$16</f>
        <v>0</v>
      </c>
      <c r="S40" s="308">
        <f>'[1]3.Interné služby'!$M$16</f>
        <v>0</v>
      </c>
      <c r="T40" s="306">
        <f>SUM(U40:W40)</f>
        <v>0</v>
      </c>
      <c r="U40" s="304">
        <f>'[1]3.Interné služby'!$N$16</f>
        <v>0</v>
      </c>
      <c r="V40" s="304">
        <f>'[1]3.Interné služby'!$O$16</f>
        <v>0</v>
      </c>
      <c r="W40" s="305">
        <f>'[1]3.Interné služby'!$P$16</f>
        <v>0</v>
      </c>
      <c r="X40" s="306">
        <f>SUM(Y40:AA40)</f>
        <v>7100</v>
      </c>
      <c r="Y40" s="304">
        <f>'[1]3.Interné služby'!$Q$16</f>
        <v>7100</v>
      </c>
      <c r="Z40" s="304">
        <f>'[1]3.Interné služby'!$R$16</f>
        <v>0</v>
      </c>
      <c r="AA40" s="305">
        <f>'[1]3.Interné služby'!$S$16</f>
        <v>0</v>
      </c>
    </row>
    <row r="41" spans="1:27" ht="15.75" x14ac:dyDescent="0.25">
      <c r="A41" s="153"/>
      <c r="B41" s="345" t="s">
        <v>191</v>
      </c>
      <c r="C41" s="347" t="s">
        <v>192</v>
      </c>
      <c r="D41" s="315">
        <f t="shared" ref="D41:M41" si="64">SUM(D42:D45)</f>
        <v>260570</v>
      </c>
      <c r="E41" s="307">
        <f t="shared" si="64"/>
        <v>215570</v>
      </c>
      <c r="F41" s="307">
        <f t="shared" si="64"/>
        <v>45000</v>
      </c>
      <c r="G41" s="337">
        <f t="shared" si="64"/>
        <v>0</v>
      </c>
      <c r="H41" s="315">
        <f t="shared" si="64"/>
        <v>260570</v>
      </c>
      <c r="I41" s="307">
        <f t="shared" si="64"/>
        <v>215570</v>
      </c>
      <c r="J41" s="307">
        <f t="shared" si="64"/>
        <v>45000</v>
      </c>
      <c r="K41" s="337">
        <f t="shared" si="64"/>
        <v>0</v>
      </c>
      <c r="L41" s="315">
        <f t="shared" si="64"/>
        <v>253510</v>
      </c>
      <c r="M41" s="307">
        <f t="shared" si="64"/>
        <v>214470</v>
      </c>
      <c r="N41" s="307">
        <f t="shared" ref="N41:Q41" si="65">SUM(N42:N45)</f>
        <v>39040</v>
      </c>
      <c r="O41" s="308">
        <f t="shared" si="65"/>
        <v>0</v>
      </c>
      <c r="P41" s="315">
        <f t="shared" si="65"/>
        <v>259730</v>
      </c>
      <c r="Q41" s="307">
        <f t="shared" si="65"/>
        <v>220690</v>
      </c>
      <c r="R41" s="307">
        <f t="shared" ref="R41:S41" si="66">SUM(R42:R45)</f>
        <v>39040</v>
      </c>
      <c r="S41" s="308">
        <f t="shared" si="66"/>
        <v>0</v>
      </c>
      <c r="T41" s="306">
        <f t="shared" ref="T41:W41" si="67">SUM(T42:T45)</f>
        <v>0</v>
      </c>
      <c r="U41" s="304">
        <f t="shared" si="67"/>
        <v>0</v>
      </c>
      <c r="V41" s="304">
        <f t="shared" si="67"/>
        <v>0</v>
      </c>
      <c r="W41" s="305">
        <f t="shared" si="67"/>
        <v>0</v>
      </c>
      <c r="X41" s="306">
        <f t="shared" ref="X41:AA41" si="68">SUM(X42:X45)</f>
        <v>259730</v>
      </c>
      <c r="Y41" s="304">
        <f t="shared" si="68"/>
        <v>220690</v>
      </c>
      <c r="Z41" s="304">
        <f t="shared" si="68"/>
        <v>39040</v>
      </c>
      <c r="AA41" s="305">
        <f t="shared" si="68"/>
        <v>0</v>
      </c>
    </row>
    <row r="42" spans="1:27" ht="16.5" x14ac:dyDescent="0.3">
      <c r="A42" s="153"/>
      <c r="B42" s="345">
        <v>1</v>
      </c>
      <c r="C42" s="352" t="s">
        <v>193</v>
      </c>
      <c r="D42" s="315">
        <f t="shared" ref="D42:D47" si="69">SUM(E42:G42)</f>
        <v>1700</v>
      </c>
      <c r="E42" s="307">
        <f>'[1]3.Interné služby'!$E$22</f>
        <v>1700</v>
      </c>
      <c r="F42" s="307">
        <f>'[1]3.Interné služby'!$F$22</f>
        <v>0</v>
      </c>
      <c r="G42" s="337">
        <f>'[1]3.Interné služby'!$G$22</f>
        <v>0</v>
      </c>
      <c r="H42" s="315">
        <f t="shared" ref="H42:H47" si="70">SUM(I42:K42)</f>
        <v>1700</v>
      </c>
      <c r="I42" s="307">
        <f>'[1]3.Interné služby'!$E$22</f>
        <v>1700</v>
      </c>
      <c r="J42" s="307">
        <f>'[1]3.Interné služby'!$F$22</f>
        <v>0</v>
      </c>
      <c r="K42" s="337">
        <f>'[1]3.Interné služby'!$G$22</f>
        <v>0</v>
      </c>
      <c r="L42" s="315">
        <f t="shared" ref="L42:L47" si="71">SUM(M42:O42)</f>
        <v>1700</v>
      </c>
      <c r="M42" s="307">
        <f>'[1]3.Interné služby'!$H$22</f>
        <v>1700</v>
      </c>
      <c r="N42" s="307">
        <f>'[1]3.Interné služby'!$I$22</f>
        <v>0</v>
      </c>
      <c r="O42" s="308">
        <f>'[1]3.Interné služby'!$J$22</f>
        <v>0</v>
      </c>
      <c r="P42" s="315">
        <f t="shared" ref="P42:P47" si="72">SUM(Q42:S42)</f>
        <v>1700</v>
      </c>
      <c r="Q42" s="307">
        <f>'[1]3.Interné služby'!$K$22</f>
        <v>1700</v>
      </c>
      <c r="R42" s="307">
        <f>'[1]3.Interné služby'!$L$22</f>
        <v>0</v>
      </c>
      <c r="S42" s="308">
        <f>'[1]3.Interné služby'!$M$22</f>
        <v>0</v>
      </c>
      <c r="T42" s="306">
        <f t="shared" ref="T42:T47" si="73">SUM(U42:W42)</f>
        <v>0</v>
      </c>
      <c r="U42" s="304">
        <f>'[1]3.Interné služby'!$N$22</f>
        <v>0</v>
      </c>
      <c r="V42" s="304">
        <f>'[1]3.Interné služby'!$O$22</f>
        <v>0</v>
      </c>
      <c r="W42" s="305">
        <f>'[1]3.Interné služby'!$P$22</f>
        <v>0</v>
      </c>
      <c r="X42" s="306">
        <f t="shared" ref="X42:X47" si="74">SUM(Y42:AA42)</f>
        <v>1700</v>
      </c>
      <c r="Y42" s="304">
        <f>'[1]3.Interné služby'!$Q$22</f>
        <v>1700</v>
      </c>
      <c r="Z42" s="304">
        <f>'[1]3.Interné služby'!$R$22</f>
        <v>0</v>
      </c>
      <c r="AA42" s="305">
        <f>'[1]3.Interné služby'!$S$22</f>
        <v>0</v>
      </c>
    </row>
    <row r="43" spans="1:27" ht="16.5" x14ac:dyDescent="0.3">
      <c r="A43" s="153"/>
      <c r="B43" s="345">
        <v>2</v>
      </c>
      <c r="C43" s="352" t="s">
        <v>194</v>
      </c>
      <c r="D43" s="315">
        <f t="shared" si="69"/>
        <v>300</v>
      </c>
      <c r="E43" s="307">
        <f>'[1]3.Interné služby'!$E$27</f>
        <v>300</v>
      </c>
      <c r="F43" s="307">
        <f>'[1]3.Interné služby'!$F$27</f>
        <v>0</v>
      </c>
      <c r="G43" s="337">
        <f>'[1]3.Interné služby'!$G$27</f>
        <v>0</v>
      </c>
      <c r="H43" s="315">
        <f t="shared" si="70"/>
        <v>300</v>
      </c>
      <c r="I43" s="307">
        <f>'[1]3.Interné služby'!$E$27</f>
        <v>300</v>
      </c>
      <c r="J43" s="307">
        <f>'[1]3.Interné služby'!$F$27</f>
        <v>0</v>
      </c>
      <c r="K43" s="337">
        <f>'[1]3.Interné služby'!$G$27</f>
        <v>0</v>
      </c>
      <c r="L43" s="315">
        <f t="shared" si="71"/>
        <v>1300</v>
      </c>
      <c r="M43" s="307">
        <f>'[1]3.Interné služby'!$H$27</f>
        <v>1300</v>
      </c>
      <c r="N43" s="307">
        <f>'[1]3.Interné služby'!$I$27</f>
        <v>0</v>
      </c>
      <c r="O43" s="308">
        <f>'[1]3.Interné služby'!$J$27</f>
        <v>0</v>
      </c>
      <c r="P43" s="315">
        <f t="shared" si="72"/>
        <v>1300</v>
      </c>
      <c r="Q43" s="307">
        <f>'[1]3.Interné služby'!$K$27</f>
        <v>1300</v>
      </c>
      <c r="R43" s="307">
        <f>'[1]3.Interné služby'!$L$27</f>
        <v>0</v>
      </c>
      <c r="S43" s="308">
        <f>'[1]3.Interné služby'!$M$27</f>
        <v>0</v>
      </c>
      <c r="T43" s="306">
        <f t="shared" si="73"/>
        <v>0</v>
      </c>
      <c r="U43" s="304">
        <f>'[1]3.Interné služby'!$N$27</f>
        <v>0</v>
      </c>
      <c r="V43" s="304">
        <f>'[1]3.Interné služby'!$O$27</f>
        <v>0</v>
      </c>
      <c r="W43" s="305">
        <f>'[1]3.Interné služby'!$P$27</f>
        <v>0</v>
      </c>
      <c r="X43" s="306">
        <f t="shared" si="74"/>
        <v>1300</v>
      </c>
      <c r="Y43" s="304">
        <f>'[1]3.Interné služby'!$Q$27</f>
        <v>1300</v>
      </c>
      <c r="Z43" s="304">
        <f>'[1]3.Interné služby'!$R$27</f>
        <v>0</v>
      </c>
      <c r="AA43" s="305">
        <f>'[1]3.Interné služby'!$S$27</f>
        <v>0</v>
      </c>
    </row>
    <row r="44" spans="1:27" ht="16.5" x14ac:dyDescent="0.3">
      <c r="A44" s="153"/>
      <c r="B44" s="345">
        <v>3</v>
      </c>
      <c r="C44" s="352" t="s">
        <v>195</v>
      </c>
      <c r="D44" s="315">
        <f t="shared" si="69"/>
        <v>248570</v>
      </c>
      <c r="E44" s="307">
        <f>'[1]3.Interné služby'!$E$30</f>
        <v>203570</v>
      </c>
      <c r="F44" s="307">
        <f>'[1]3.Interné služby'!$F$30</f>
        <v>45000</v>
      </c>
      <c r="G44" s="337">
        <f>'[1]3.Interné služby'!$G$30</f>
        <v>0</v>
      </c>
      <c r="H44" s="315">
        <f t="shared" si="70"/>
        <v>248570</v>
      </c>
      <c r="I44" s="307">
        <f>'[1]3.Interné služby'!$E$30</f>
        <v>203570</v>
      </c>
      <c r="J44" s="307">
        <f>'[1]3.Interné služby'!$F$30</f>
        <v>45000</v>
      </c>
      <c r="K44" s="337">
        <f>'[1]3.Interné služby'!$G$30</f>
        <v>0</v>
      </c>
      <c r="L44" s="315">
        <f t="shared" si="71"/>
        <v>240510</v>
      </c>
      <c r="M44" s="307">
        <f>'[1]3.Interné služby'!$H$30</f>
        <v>201470</v>
      </c>
      <c r="N44" s="307">
        <f>'[1]3.Interné služby'!$I$30</f>
        <v>39040</v>
      </c>
      <c r="O44" s="308">
        <f>'[1]3.Interné služby'!$J$30</f>
        <v>0</v>
      </c>
      <c r="P44" s="315">
        <f t="shared" si="72"/>
        <v>246730</v>
      </c>
      <c r="Q44" s="307">
        <f>'[1]3.Interné služby'!$K$30</f>
        <v>207690</v>
      </c>
      <c r="R44" s="307">
        <f>'[1]3.Interné služby'!$L$30</f>
        <v>39040</v>
      </c>
      <c r="S44" s="308">
        <f>'[1]3.Interné služby'!$M$30</f>
        <v>0</v>
      </c>
      <c r="T44" s="306">
        <f t="shared" si="73"/>
        <v>0</v>
      </c>
      <c r="U44" s="304">
        <f>'[1]3.Interné služby'!$N$30</f>
        <v>0</v>
      </c>
      <c r="V44" s="304">
        <f>'[1]3.Interné služby'!$O$30</f>
        <v>0</v>
      </c>
      <c r="W44" s="305">
        <f>'[1]3.Interné služby'!$P$30</f>
        <v>0</v>
      </c>
      <c r="X44" s="306">
        <f t="shared" si="74"/>
        <v>246730</v>
      </c>
      <c r="Y44" s="304">
        <f>'[1]3.Interné služby'!$Q$30</f>
        <v>207690</v>
      </c>
      <c r="Z44" s="304">
        <f>'[1]3.Interné služby'!$R$30</f>
        <v>39040</v>
      </c>
      <c r="AA44" s="305">
        <f>'[1]3.Interné služby'!$S$30</f>
        <v>0</v>
      </c>
    </row>
    <row r="45" spans="1:27" ht="16.5" x14ac:dyDescent="0.3">
      <c r="A45" s="153"/>
      <c r="B45" s="345">
        <v>4</v>
      </c>
      <c r="C45" s="352" t="s">
        <v>196</v>
      </c>
      <c r="D45" s="315">
        <f t="shared" si="69"/>
        <v>10000</v>
      </c>
      <c r="E45" s="307">
        <f>'[1]3.Interné služby'!$E$73</f>
        <v>10000</v>
      </c>
      <c r="F45" s="307">
        <f>'[1]3.Interné služby'!$F$73</f>
        <v>0</v>
      </c>
      <c r="G45" s="337">
        <f>'[1]3.Interné služby'!$G$73</f>
        <v>0</v>
      </c>
      <c r="H45" s="315">
        <f t="shared" si="70"/>
        <v>10000</v>
      </c>
      <c r="I45" s="307">
        <f>'[1]3.Interné služby'!$E$73</f>
        <v>10000</v>
      </c>
      <c r="J45" s="307">
        <f>'[1]3.Interné služby'!$F$73</f>
        <v>0</v>
      </c>
      <c r="K45" s="337">
        <f>'[1]3.Interné služby'!$G$73</f>
        <v>0</v>
      </c>
      <c r="L45" s="315">
        <f t="shared" si="71"/>
        <v>10000</v>
      </c>
      <c r="M45" s="307">
        <f>'[1]3.Interné služby'!$H$73</f>
        <v>10000</v>
      </c>
      <c r="N45" s="307">
        <f>'[1]3.Interné služby'!$I$73</f>
        <v>0</v>
      </c>
      <c r="O45" s="308">
        <f>'[1]3.Interné služby'!$J$73</f>
        <v>0</v>
      </c>
      <c r="P45" s="315">
        <f t="shared" si="72"/>
        <v>10000</v>
      </c>
      <c r="Q45" s="307">
        <f>'[1]3.Interné služby'!$K$73</f>
        <v>10000</v>
      </c>
      <c r="R45" s="307">
        <f>'[1]3.Interné služby'!$L$73</f>
        <v>0</v>
      </c>
      <c r="S45" s="308">
        <f>'[1]3.Interné služby'!$M$73</f>
        <v>0</v>
      </c>
      <c r="T45" s="306">
        <f t="shared" si="73"/>
        <v>0</v>
      </c>
      <c r="U45" s="304">
        <f>'[1]3.Interné služby'!$N$73</f>
        <v>0</v>
      </c>
      <c r="V45" s="304">
        <f>'[1]3.Interné služby'!$O$73</f>
        <v>0</v>
      </c>
      <c r="W45" s="305">
        <f>'[1]3.Interné služby'!$P$73</f>
        <v>0</v>
      </c>
      <c r="X45" s="306">
        <f t="shared" si="74"/>
        <v>10000</v>
      </c>
      <c r="Y45" s="304">
        <f>'[1]3.Interné služby'!$Q$73</f>
        <v>10000</v>
      </c>
      <c r="Z45" s="304">
        <f>'[1]3.Interné služby'!$R$73</f>
        <v>0</v>
      </c>
      <c r="AA45" s="305">
        <f>'[1]3.Interné služby'!$S$73</f>
        <v>0</v>
      </c>
    </row>
    <row r="46" spans="1:27" ht="15.75" x14ac:dyDescent="0.25">
      <c r="A46" s="153"/>
      <c r="B46" s="345" t="s">
        <v>197</v>
      </c>
      <c r="C46" s="347" t="s">
        <v>198</v>
      </c>
      <c r="D46" s="315">
        <f t="shared" si="69"/>
        <v>3500</v>
      </c>
      <c r="E46" s="307">
        <f>'[1]3.Interné služby'!$E$76</f>
        <v>3500</v>
      </c>
      <c r="F46" s="307">
        <f>'[1]3.Interné služby'!$F$76</f>
        <v>0</v>
      </c>
      <c r="G46" s="337">
        <f>'[1]3.Interné služby'!$G$76</f>
        <v>0</v>
      </c>
      <c r="H46" s="315">
        <f t="shared" si="70"/>
        <v>3500</v>
      </c>
      <c r="I46" s="307">
        <f>'[1]3.Interné služby'!$E$76</f>
        <v>3500</v>
      </c>
      <c r="J46" s="307">
        <f>'[1]3.Interné služby'!$F$76</f>
        <v>0</v>
      </c>
      <c r="K46" s="337">
        <f>'[1]3.Interné služby'!$G$76</f>
        <v>0</v>
      </c>
      <c r="L46" s="315">
        <f t="shared" si="71"/>
        <v>3500</v>
      </c>
      <c r="M46" s="307">
        <f>'[1]3.Interné služby'!$H$76</f>
        <v>3500</v>
      </c>
      <c r="N46" s="307">
        <f>'[1]3.Interné služby'!$I$76</f>
        <v>0</v>
      </c>
      <c r="O46" s="308">
        <f>'[1]3.Interné služby'!$J$76</f>
        <v>0</v>
      </c>
      <c r="P46" s="315">
        <f t="shared" si="72"/>
        <v>3500</v>
      </c>
      <c r="Q46" s="307">
        <f>'[1]3.Interné služby'!$K$76</f>
        <v>3500</v>
      </c>
      <c r="R46" s="307">
        <f>'[1]3.Interné služby'!$L$76</f>
        <v>0</v>
      </c>
      <c r="S46" s="308">
        <f>'[1]3.Interné služby'!$M$76</f>
        <v>0</v>
      </c>
      <c r="T46" s="306">
        <f t="shared" si="73"/>
        <v>0</v>
      </c>
      <c r="U46" s="304">
        <f>'[1]3.Interné služby'!$N$76</f>
        <v>0</v>
      </c>
      <c r="V46" s="304">
        <f>'[1]3.Interné služby'!$O$76</f>
        <v>0</v>
      </c>
      <c r="W46" s="305">
        <f>'[1]3.Interné služby'!$P$76</f>
        <v>0</v>
      </c>
      <c r="X46" s="306">
        <f t="shared" si="74"/>
        <v>3500</v>
      </c>
      <c r="Y46" s="304">
        <f>'[1]3.Interné služby'!$Q$76</f>
        <v>3500</v>
      </c>
      <c r="Z46" s="304">
        <f>'[1]3.Interné služby'!$R$76</f>
        <v>0</v>
      </c>
      <c r="AA46" s="305">
        <f>'[1]3.Interné služby'!$S$76</f>
        <v>0</v>
      </c>
    </row>
    <row r="47" spans="1:27" ht="16.5" thickBot="1" x14ac:dyDescent="0.3">
      <c r="A47" s="153"/>
      <c r="B47" s="353" t="s">
        <v>199</v>
      </c>
      <c r="C47" s="349" t="s">
        <v>200</v>
      </c>
      <c r="D47" s="328">
        <f t="shared" si="69"/>
        <v>600</v>
      </c>
      <c r="E47" s="329">
        <f>'[1]3.Interné služby'!$E$82</f>
        <v>600</v>
      </c>
      <c r="F47" s="329">
        <f>'[1]3.Interné služby'!$F$82</f>
        <v>0</v>
      </c>
      <c r="G47" s="442">
        <f>'[1]3.Interné služby'!$G$82</f>
        <v>0</v>
      </c>
      <c r="H47" s="328">
        <f t="shared" si="70"/>
        <v>600</v>
      </c>
      <c r="I47" s="329">
        <f>'[1]3.Interné služby'!$E$82</f>
        <v>600</v>
      </c>
      <c r="J47" s="329">
        <f>'[1]3.Interné služby'!$F$82</f>
        <v>0</v>
      </c>
      <c r="K47" s="442">
        <f>'[1]3.Interné služby'!$G$82</f>
        <v>0</v>
      </c>
      <c r="L47" s="334">
        <f t="shared" si="71"/>
        <v>600</v>
      </c>
      <c r="M47" s="335">
        <f>'[1]3.Interné služby'!$H$82</f>
        <v>600</v>
      </c>
      <c r="N47" s="335">
        <f>'[1]3.Interné služby'!$I$82</f>
        <v>0</v>
      </c>
      <c r="O47" s="544">
        <f>'[1]3.Interné služby'!$J$82</f>
        <v>0</v>
      </c>
      <c r="P47" s="334">
        <f t="shared" si="72"/>
        <v>600</v>
      </c>
      <c r="Q47" s="335">
        <f>'[1]3.Interné služby'!$K$82</f>
        <v>600</v>
      </c>
      <c r="R47" s="335">
        <f>'[1]3.Interné služby'!$L$82</f>
        <v>0</v>
      </c>
      <c r="S47" s="544">
        <f>'[1]3.Interné služby'!$M$82</f>
        <v>0</v>
      </c>
      <c r="T47" s="312">
        <f t="shared" si="73"/>
        <v>0</v>
      </c>
      <c r="U47" s="313">
        <f>'[1]3.Interné služby'!$N$82</f>
        <v>0</v>
      </c>
      <c r="V47" s="313">
        <f>'[1]3.Interné služby'!$O$82</f>
        <v>0</v>
      </c>
      <c r="W47" s="314">
        <f>'[1]3.Interné služby'!$P$82</f>
        <v>0</v>
      </c>
      <c r="X47" s="312">
        <f t="shared" si="74"/>
        <v>600</v>
      </c>
      <c r="Y47" s="313">
        <f>'[1]3.Interné služby'!$Q$82</f>
        <v>600</v>
      </c>
      <c r="Z47" s="313">
        <f>'[1]3.Interné služby'!$R$82</f>
        <v>0</v>
      </c>
      <c r="AA47" s="314">
        <f>'[1]3.Interné služby'!$S$82</f>
        <v>0</v>
      </c>
    </row>
    <row r="48" spans="1:27" s="155" customFormat="1" ht="15.75" x14ac:dyDescent="0.25">
      <c r="B48" s="355" t="s">
        <v>201</v>
      </c>
      <c r="C48" s="356"/>
      <c r="D48" s="331">
        <f t="shared" ref="D48:G48" si="75">D49+D50+D53</f>
        <v>38530</v>
      </c>
      <c r="E48" s="332">
        <f t="shared" si="75"/>
        <v>38530</v>
      </c>
      <c r="F48" s="332">
        <f t="shared" si="75"/>
        <v>0</v>
      </c>
      <c r="G48" s="441">
        <f t="shared" si="75"/>
        <v>0</v>
      </c>
      <c r="H48" s="331">
        <f t="shared" ref="H48:W48" si="76">H49+H50+H53</f>
        <v>38530</v>
      </c>
      <c r="I48" s="332">
        <f t="shared" si="76"/>
        <v>38530</v>
      </c>
      <c r="J48" s="332">
        <f t="shared" si="76"/>
        <v>0</v>
      </c>
      <c r="K48" s="441">
        <f t="shared" si="76"/>
        <v>0</v>
      </c>
      <c r="L48" s="331">
        <f>L49+L50+L53</f>
        <v>38530</v>
      </c>
      <c r="M48" s="332">
        <f t="shared" ref="M48:O48" si="77">M49+M50+M53</f>
        <v>38530</v>
      </c>
      <c r="N48" s="332">
        <f t="shared" si="77"/>
        <v>0</v>
      </c>
      <c r="O48" s="333">
        <f t="shared" si="77"/>
        <v>0</v>
      </c>
      <c r="P48" s="331">
        <f>P49+P50+P53</f>
        <v>38310</v>
      </c>
      <c r="Q48" s="332">
        <f t="shared" ref="Q48:S48" si="78">Q49+Q50+Q53</f>
        <v>38310</v>
      </c>
      <c r="R48" s="332">
        <f t="shared" si="78"/>
        <v>0</v>
      </c>
      <c r="S48" s="333">
        <f t="shared" si="78"/>
        <v>0</v>
      </c>
      <c r="T48" s="303">
        <f t="shared" si="76"/>
        <v>0</v>
      </c>
      <c r="U48" s="301">
        <f t="shared" si="76"/>
        <v>0</v>
      </c>
      <c r="V48" s="301">
        <f t="shared" si="76"/>
        <v>0</v>
      </c>
      <c r="W48" s="302">
        <f t="shared" si="76"/>
        <v>0</v>
      </c>
      <c r="X48" s="303">
        <f t="shared" ref="X48:AA48" si="79">X49+X50+X53</f>
        <v>38310</v>
      </c>
      <c r="Y48" s="301">
        <f t="shared" si="79"/>
        <v>38310</v>
      </c>
      <c r="Z48" s="301">
        <f t="shared" si="79"/>
        <v>0</v>
      </c>
      <c r="AA48" s="302">
        <f t="shared" si="79"/>
        <v>0</v>
      </c>
    </row>
    <row r="49" spans="1:27" ht="15.75" x14ac:dyDescent="0.25">
      <c r="A49" s="153"/>
      <c r="B49" s="345" t="s">
        <v>202</v>
      </c>
      <c r="C49" s="347" t="s">
        <v>203</v>
      </c>
      <c r="D49" s="315">
        <f>SUM(E49:G49)</f>
        <v>19750</v>
      </c>
      <c r="E49" s="307">
        <f>'[1]4.Služby občanov'!$E$4</f>
        <v>19750</v>
      </c>
      <c r="F49" s="307">
        <f>'[1]4.Služby občanov'!$F$4</f>
        <v>0</v>
      </c>
      <c r="G49" s="337">
        <f>'[1]4.Služby občanov'!$G$4</f>
        <v>0</v>
      </c>
      <c r="H49" s="315">
        <f>SUM(I49:K49)</f>
        <v>19750</v>
      </c>
      <c r="I49" s="307">
        <f>'[1]4.Služby občanov'!$E$4</f>
        <v>19750</v>
      </c>
      <c r="J49" s="307">
        <f>'[1]4.Služby občanov'!$F$4</f>
        <v>0</v>
      </c>
      <c r="K49" s="337">
        <f>'[1]4.Služby občanov'!$G$4</f>
        <v>0</v>
      </c>
      <c r="L49" s="315">
        <f>SUM(M49:O49)</f>
        <v>19750</v>
      </c>
      <c r="M49" s="307">
        <f>'[1]4.Služby občanov'!$H$4</f>
        <v>19750</v>
      </c>
      <c r="N49" s="307">
        <f>'[1]4.Služby občanov'!$I$4</f>
        <v>0</v>
      </c>
      <c r="O49" s="308">
        <f>'[1]4.Služby občanov'!$J$4</f>
        <v>0</v>
      </c>
      <c r="P49" s="315">
        <f>SUM(Q49:S49)</f>
        <v>19750</v>
      </c>
      <c r="Q49" s="307">
        <f>'[1]4.Služby občanov'!$K$4</f>
        <v>19750</v>
      </c>
      <c r="R49" s="307">
        <f>'[1]4.Služby občanov'!$L$4</f>
        <v>0</v>
      </c>
      <c r="S49" s="308">
        <f>'[1]4.Služby občanov'!$M$4</f>
        <v>0</v>
      </c>
      <c r="T49" s="306">
        <f>SUM(U49:W49)</f>
        <v>0</v>
      </c>
      <c r="U49" s="304">
        <f>'[1]4.Služby občanov'!$N$4</f>
        <v>0</v>
      </c>
      <c r="V49" s="304">
        <f>'[1]4.Služby občanov'!$O$4</f>
        <v>0</v>
      </c>
      <c r="W49" s="305">
        <f>'[1]4.Služby občanov'!$P$4</f>
        <v>0</v>
      </c>
      <c r="X49" s="306">
        <f>SUM(Y49:AA49)</f>
        <v>19750</v>
      </c>
      <c r="Y49" s="304">
        <f>'[1]4.Služby občanov'!$Q$4</f>
        <v>19750</v>
      </c>
      <c r="Z49" s="304">
        <f>'[1]4.Služby občanov'!$R$4</f>
        <v>0</v>
      </c>
      <c r="AA49" s="305">
        <f>'[1]4.Služby občanov'!$S$4</f>
        <v>0</v>
      </c>
    </row>
    <row r="50" spans="1:27" ht="15.75" x14ac:dyDescent="0.25">
      <c r="A50" s="157"/>
      <c r="B50" s="345" t="s">
        <v>204</v>
      </c>
      <c r="C50" s="347" t="s">
        <v>205</v>
      </c>
      <c r="D50" s="315">
        <f t="shared" ref="D50:M50" si="80">SUM(D51:D52)</f>
        <v>18780</v>
      </c>
      <c r="E50" s="307">
        <f t="shared" si="80"/>
        <v>18780</v>
      </c>
      <c r="F50" s="307">
        <f t="shared" si="80"/>
        <v>0</v>
      </c>
      <c r="G50" s="337">
        <f t="shared" si="80"/>
        <v>0</v>
      </c>
      <c r="H50" s="315">
        <f t="shared" si="80"/>
        <v>18780</v>
      </c>
      <c r="I50" s="307">
        <f t="shared" si="80"/>
        <v>18780</v>
      </c>
      <c r="J50" s="307">
        <f t="shared" si="80"/>
        <v>0</v>
      </c>
      <c r="K50" s="337">
        <f t="shared" si="80"/>
        <v>0</v>
      </c>
      <c r="L50" s="315">
        <f t="shared" si="80"/>
        <v>18780</v>
      </c>
      <c r="M50" s="307">
        <f t="shared" si="80"/>
        <v>18780</v>
      </c>
      <c r="N50" s="307">
        <f t="shared" ref="N50:Q50" si="81">SUM(N51:N52)</f>
        <v>0</v>
      </c>
      <c r="O50" s="308">
        <f t="shared" si="81"/>
        <v>0</v>
      </c>
      <c r="P50" s="315">
        <f t="shared" si="81"/>
        <v>18560</v>
      </c>
      <c r="Q50" s="307">
        <f t="shared" si="81"/>
        <v>18560</v>
      </c>
      <c r="R50" s="307">
        <f t="shared" ref="R50:S50" si="82">SUM(R51:R52)</f>
        <v>0</v>
      </c>
      <c r="S50" s="308">
        <f t="shared" si="82"/>
        <v>0</v>
      </c>
      <c r="T50" s="306">
        <f t="shared" ref="T50:W50" si="83">SUM(T51:T52)</f>
        <v>0</v>
      </c>
      <c r="U50" s="304">
        <f t="shared" si="83"/>
        <v>0</v>
      </c>
      <c r="V50" s="304">
        <f t="shared" si="83"/>
        <v>0</v>
      </c>
      <c r="W50" s="305">
        <f t="shared" si="83"/>
        <v>0</v>
      </c>
      <c r="X50" s="306">
        <f t="shared" ref="X50:AA50" si="84">SUM(X51:X52)</f>
        <v>18560</v>
      </c>
      <c r="Y50" s="304">
        <f t="shared" si="84"/>
        <v>18560</v>
      </c>
      <c r="Z50" s="304">
        <f t="shared" si="84"/>
        <v>0</v>
      </c>
      <c r="AA50" s="305">
        <f t="shared" si="84"/>
        <v>0</v>
      </c>
    </row>
    <row r="51" spans="1:27" ht="16.5" x14ac:dyDescent="0.3">
      <c r="A51" s="157"/>
      <c r="B51" s="345">
        <v>1</v>
      </c>
      <c r="C51" s="352" t="s">
        <v>206</v>
      </c>
      <c r="D51" s="315">
        <f>SUM(E51:G51)</f>
        <v>18780</v>
      </c>
      <c r="E51" s="307">
        <f>'[1]4.Služby občanov'!$E$17</f>
        <v>18780</v>
      </c>
      <c r="F51" s="307">
        <f>'[1]4.Služby občanov'!$F$17</f>
        <v>0</v>
      </c>
      <c r="G51" s="337">
        <f>'[1]4.Služby občanov'!$G$17</f>
        <v>0</v>
      </c>
      <c r="H51" s="315">
        <f>SUM(I51:K51)</f>
        <v>18780</v>
      </c>
      <c r="I51" s="307">
        <f>'[1]4.Služby občanov'!$E$17</f>
        <v>18780</v>
      </c>
      <c r="J51" s="307">
        <f>'[1]4.Služby občanov'!$F$17</f>
        <v>0</v>
      </c>
      <c r="K51" s="337">
        <f>'[1]4.Služby občanov'!$G$17</f>
        <v>0</v>
      </c>
      <c r="L51" s="315">
        <f t="shared" ref="L51:L53" si="85">SUM(M51:O51)</f>
        <v>18780</v>
      </c>
      <c r="M51" s="307">
        <f>'[1]4.Služby občanov'!$H$17</f>
        <v>18780</v>
      </c>
      <c r="N51" s="307">
        <f>'[1]4.Služby občanov'!$I$17</f>
        <v>0</v>
      </c>
      <c r="O51" s="308">
        <f>'[1]4.Služby občanov'!$J$17</f>
        <v>0</v>
      </c>
      <c r="P51" s="315">
        <f t="shared" ref="P51:P53" si="86">SUM(Q51:S51)</f>
        <v>18560</v>
      </c>
      <c r="Q51" s="307">
        <f>'[1]4.Služby občanov'!$K$17</f>
        <v>18560</v>
      </c>
      <c r="R51" s="307">
        <f>'[1]4.Služby občanov'!$L$17</f>
        <v>0</v>
      </c>
      <c r="S51" s="308">
        <f>'[1]4.Služby občanov'!$M$17</f>
        <v>0</v>
      </c>
      <c r="T51" s="306">
        <f>SUM(U51:W51)</f>
        <v>0</v>
      </c>
      <c r="U51" s="304">
        <f>'[1]4.Služby občanov'!$N$17</f>
        <v>0</v>
      </c>
      <c r="V51" s="304">
        <f>'[1]4.Služby občanov'!$O$17</f>
        <v>0</v>
      </c>
      <c r="W51" s="305">
        <f>'[1]4.Služby občanov'!$P$17</f>
        <v>0</v>
      </c>
      <c r="X51" s="306">
        <f>SUM(Y51:AA51)</f>
        <v>18560</v>
      </c>
      <c r="Y51" s="304">
        <f>'[1]4.Služby občanov'!$Q$17</f>
        <v>18560</v>
      </c>
      <c r="Z51" s="304">
        <f>'[1]4.Služby občanov'!$R$17</f>
        <v>0</v>
      </c>
      <c r="AA51" s="305">
        <f>'[1]4.Služby občanov'!$S$17</f>
        <v>0</v>
      </c>
    </row>
    <row r="52" spans="1:27" ht="16.5" x14ac:dyDescent="0.3">
      <c r="A52" s="157"/>
      <c r="B52" s="345">
        <v>2</v>
      </c>
      <c r="C52" s="352" t="s">
        <v>207</v>
      </c>
      <c r="D52" s="315">
        <f>SUM(E52:G52)</f>
        <v>0</v>
      </c>
      <c r="E52" s="307">
        <f>'[1]4.Služby občanov'!$E$27</f>
        <v>0</v>
      </c>
      <c r="F52" s="307">
        <f>'[1]4.Služby občanov'!$F$27</f>
        <v>0</v>
      </c>
      <c r="G52" s="337">
        <f>'[1]4.Služby občanov'!$G$27</f>
        <v>0</v>
      </c>
      <c r="H52" s="315">
        <f>SUM(I52:K52)</f>
        <v>0</v>
      </c>
      <c r="I52" s="307">
        <f>'[1]4.Služby občanov'!$E$27</f>
        <v>0</v>
      </c>
      <c r="J52" s="307">
        <f>'[1]4.Služby občanov'!$F$27</f>
        <v>0</v>
      </c>
      <c r="K52" s="337">
        <f>'[1]4.Služby občanov'!$G$27</f>
        <v>0</v>
      </c>
      <c r="L52" s="315">
        <f t="shared" si="85"/>
        <v>0</v>
      </c>
      <c r="M52" s="307">
        <f>'[1]4.Služby občanov'!$H$27</f>
        <v>0</v>
      </c>
      <c r="N52" s="307">
        <f>'[1]4.Služby občanov'!$I$27</f>
        <v>0</v>
      </c>
      <c r="O52" s="308">
        <f>'[1]4.Služby občanov'!$J$27</f>
        <v>0</v>
      </c>
      <c r="P52" s="315">
        <f t="shared" si="86"/>
        <v>0</v>
      </c>
      <c r="Q52" s="307">
        <f>'[1]4.Služby občanov'!$K$27</f>
        <v>0</v>
      </c>
      <c r="R52" s="307">
        <f>'[1]4.Služby občanov'!$L$27</f>
        <v>0</v>
      </c>
      <c r="S52" s="308">
        <f>'[1]4.Služby občanov'!$M$27</f>
        <v>0</v>
      </c>
      <c r="T52" s="306">
        <f>SUM(U52:W52)</f>
        <v>0</v>
      </c>
      <c r="U52" s="304">
        <f>'[1]4.Služby občanov'!$N$27</f>
        <v>0</v>
      </c>
      <c r="V52" s="304">
        <f>'[1]4.Služby občanov'!$O$27</f>
        <v>0</v>
      </c>
      <c r="W52" s="305">
        <f>'[1]4.Služby občanov'!$P$27</f>
        <v>0</v>
      </c>
      <c r="X52" s="306">
        <f>SUM(Y52:AA52)</f>
        <v>0</v>
      </c>
      <c r="Y52" s="304">
        <f>'[1]4.Služby občanov'!$Q$27</f>
        <v>0</v>
      </c>
      <c r="Z52" s="304">
        <f>'[1]4.Služby občanov'!$R$27</f>
        <v>0</v>
      </c>
      <c r="AA52" s="305">
        <f>'[1]4.Služby občanov'!$S$27</f>
        <v>0</v>
      </c>
    </row>
    <row r="53" spans="1:27" ht="16.5" outlineLevel="1" thickBot="1" x14ac:dyDescent="0.3">
      <c r="A53" s="157"/>
      <c r="B53" s="357" t="s">
        <v>208</v>
      </c>
      <c r="C53" s="349" t="s">
        <v>209</v>
      </c>
      <c r="D53" s="328">
        <f>SUM(E53:G53)</f>
        <v>0</v>
      </c>
      <c r="E53" s="329">
        <f>'[1]4.Služby občanov'!$E$29</f>
        <v>0</v>
      </c>
      <c r="F53" s="329">
        <f>'[1]4.Služby občanov'!$F$29</f>
        <v>0</v>
      </c>
      <c r="G53" s="442">
        <f>'[1]4.Služby občanov'!$G$29</f>
        <v>0</v>
      </c>
      <c r="H53" s="328">
        <f>SUM(I53:K53)</f>
        <v>0</v>
      </c>
      <c r="I53" s="329">
        <f>'[1]4.Služby občanov'!$E$29</f>
        <v>0</v>
      </c>
      <c r="J53" s="329">
        <f>'[1]4.Služby občanov'!$F$29</f>
        <v>0</v>
      </c>
      <c r="K53" s="442">
        <f>'[1]4.Služby občanov'!$G$29</f>
        <v>0</v>
      </c>
      <c r="L53" s="334">
        <f t="shared" si="85"/>
        <v>0</v>
      </c>
      <c r="M53" s="335">
        <f>'[1]4.Služby občanov'!$H$29</f>
        <v>0</v>
      </c>
      <c r="N53" s="335">
        <f>'[1]4.Služby občanov'!$I$29</f>
        <v>0</v>
      </c>
      <c r="O53" s="544">
        <f>'[1]4.Služby občanov'!$J$29</f>
        <v>0</v>
      </c>
      <c r="P53" s="334">
        <f t="shared" si="86"/>
        <v>0</v>
      </c>
      <c r="Q53" s="335">
        <f>'[1]4.Služby občanov'!$K$29</f>
        <v>0</v>
      </c>
      <c r="R53" s="335">
        <f>'[1]4.Služby občanov'!$L$29</f>
        <v>0</v>
      </c>
      <c r="S53" s="544">
        <f>'[1]4.Služby občanov'!$M$29</f>
        <v>0</v>
      </c>
      <c r="T53" s="312">
        <f>SUM(U53:W53)</f>
        <v>0</v>
      </c>
      <c r="U53" s="313">
        <f>'[1]4.Služby občanov'!$N$29</f>
        <v>0</v>
      </c>
      <c r="V53" s="313">
        <f>'[1]4.Služby občanov'!$O$29</f>
        <v>0</v>
      </c>
      <c r="W53" s="314">
        <f>'[1]4.Služby občanov'!$P$29</f>
        <v>0</v>
      </c>
      <c r="X53" s="312">
        <f>SUM(Y53:AA53)</f>
        <v>0</v>
      </c>
      <c r="Y53" s="313">
        <f>'[1]4.Služby občanov'!$Q$29</f>
        <v>0</v>
      </c>
      <c r="Z53" s="313">
        <f>'[1]4.Služby občanov'!$R$29</f>
        <v>0</v>
      </c>
      <c r="AA53" s="314">
        <f>'[1]4.Služby občanov'!$S$29</f>
        <v>0</v>
      </c>
    </row>
    <row r="54" spans="1:27" s="155" customFormat="1" ht="15.75" x14ac:dyDescent="0.25">
      <c r="A54" s="157"/>
      <c r="B54" s="350" t="s">
        <v>210</v>
      </c>
      <c r="C54" s="358"/>
      <c r="D54" s="331">
        <f t="shared" ref="D54:G54" si="87">D55+D60+D61+D62+D67</f>
        <v>1411480</v>
      </c>
      <c r="E54" s="332">
        <f t="shared" si="87"/>
        <v>784480</v>
      </c>
      <c r="F54" s="332">
        <f t="shared" si="87"/>
        <v>3000</v>
      </c>
      <c r="G54" s="441">
        <f t="shared" si="87"/>
        <v>624000</v>
      </c>
      <c r="H54" s="331">
        <f t="shared" ref="H54:W54" si="88">H55+H60+H61+H62+H67</f>
        <v>1411480</v>
      </c>
      <c r="I54" s="332">
        <f t="shared" si="88"/>
        <v>784480</v>
      </c>
      <c r="J54" s="332">
        <f t="shared" si="88"/>
        <v>3000</v>
      </c>
      <c r="K54" s="441">
        <f t="shared" si="88"/>
        <v>624000</v>
      </c>
      <c r="L54" s="331">
        <f>L55+L60+L61+L62+L67</f>
        <v>1360480</v>
      </c>
      <c r="M54" s="332">
        <f t="shared" ref="M54:O54" si="89">M55+M60+M61+M62+M67</f>
        <v>757480</v>
      </c>
      <c r="N54" s="332">
        <f t="shared" si="89"/>
        <v>3000</v>
      </c>
      <c r="O54" s="333">
        <f t="shared" si="89"/>
        <v>600000</v>
      </c>
      <c r="P54" s="331">
        <f>P55+P60+P61+P62+P67</f>
        <v>1392160</v>
      </c>
      <c r="Q54" s="332">
        <f t="shared" ref="Q54:S54" si="90">Q55+Q60+Q61+Q62+Q67</f>
        <v>779960</v>
      </c>
      <c r="R54" s="332">
        <f t="shared" si="90"/>
        <v>12200</v>
      </c>
      <c r="S54" s="333">
        <f t="shared" si="90"/>
        <v>600000</v>
      </c>
      <c r="T54" s="303">
        <f t="shared" si="88"/>
        <v>0</v>
      </c>
      <c r="U54" s="301">
        <f t="shared" si="88"/>
        <v>0</v>
      </c>
      <c r="V54" s="301">
        <f t="shared" si="88"/>
        <v>0</v>
      </c>
      <c r="W54" s="302">
        <f t="shared" si="88"/>
        <v>0</v>
      </c>
      <c r="X54" s="303">
        <f t="shared" ref="X54:AA54" si="91">X55+X60+X61+X62+X67</f>
        <v>1392160</v>
      </c>
      <c r="Y54" s="301">
        <f t="shared" si="91"/>
        <v>779960</v>
      </c>
      <c r="Z54" s="301">
        <f t="shared" si="91"/>
        <v>12200</v>
      </c>
      <c r="AA54" s="302">
        <f t="shared" si="91"/>
        <v>600000</v>
      </c>
    </row>
    <row r="55" spans="1:27" ht="15.75" x14ac:dyDescent="0.25">
      <c r="A55" s="157"/>
      <c r="B55" s="359" t="s">
        <v>211</v>
      </c>
      <c r="C55" s="346" t="s">
        <v>212</v>
      </c>
      <c r="D55" s="315">
        <f t="shared" ref="D55:M55" si="92">SUM(D56:D59)</f>
        <v>561180</v>
      </c>
      <c r="E55" s="307">
        <f t="shared" si="92"/>
        <v>546180</v>
      </c>
      <c r="F55" s="307">
        <f t="shared" si="92"/>
        <v>0</v>
      </c>
      <c r="G55" s="337">
        <f t="shared" si="92"/>
        <v>15000</v>
      </c>
      <c r="H55" s="315">
        <f t="shared" si="92"/>
        <v>561180</v>
      </c>
      <c r="I55" s="307">
        <f t="shared" si="92"/>
        <v>546180</v>
      </c>
      <c r="J55" s="307">
        <f t="shared" si="92"/>
        <v>0</v>
      </c>
      <c r="K55" s="337">
        <f t="shared" si="92"/>
        <v>15000</v>
      </c>
      <c r="L55" s="315">
        <f t="shared" si="92"/>
        <v>561180</v>
      </c>
      <c r="M55" s="307">
        <f t="shared" si="92"/>
        <v>546180</v>
      </c>
      <c r="N55" s="307">
        <f t="shared" ref="N55:O55" si="93">SUM(N56:N59)</f>
        <v>0</v>
      </c>
      <c r="O55" s="308">
        <f t="shared" si="93"/>
        <v>15000</v>
      </c>
      <c r="P55" s="315">
        <f t="shared" ref="P55:Q55" si="94">SUM(P56:P59)</f>
        <v>599180</v>
      </c>
      <c r="Q55" s="307">
        <f t="shared" si="94"/>
        <v>574980</v>
      </c>
      <c r="R55" s="307">
        <f t="shared" ref="R55:S55" si="95">SUM(R56:R59)</f>
        <v>9200</v>
      </c>
      <c r="S55" s="308">
        <f t="shared" si="95"/>
        <v>15000</v>
      </c>
      <c r="T55" s="306">
        <f t="shared" ref="T55:W55" si="96">SUM(T56:T59)</f>
        <v>0</v>
      </c>
      <c r="U55" s="304">
        <f t="shared" si="96"/>
        <v>0</v>
      </c>
      <c r="V55" s="304">
        <f t="shared" si="96"/>
        <v>0</v>
      </c>
      <c r="W55" s="305">
        <f t="shared" si="96"/>
        <v>0</v>
      </c>
      <c r="X55" s="306">
        <f t="shared" ref="X55:AA55" si="97">SUM(X56:X59)</f>
        <v>599180</v>
      </c>
      <c r="Y55" s="304">
        <f t="shared" si="97"/>
        <v>574980</v>
      </c>
      <c r="Z55" s="304">
        <f t="shared" si="97"/>
        <v>9200</v>
      </c>
      <c r="AA55" s="305">
        <f t="shared" si="97"/>
        <v>15000</v>
      </c>
    </row>
    <row r="56" spans="1:27" ht="16.5" x14ac:dyDescent="0.3">
      <c r="A56" s="157"/>
      <c r="B56" s="345">
        <v>1</v>
      </c>
      <c r="C56" s="352" t="s">
        <v>213</v>
      </c>
      <c r="D56" s="315">
        <f t="shared" ref="D56:D61" si="98">SUM(E56:G56)</f>
        <v>404220</v>
      </c>
      <c r="E56" s="307">
        <f>'[1]5.Bezpečnosť, právo a por.'!$E$5</f>
        <v>389220</v>
      </c>
      <c r="F56" s="307">
        <f>'[1]5.Bezpečnosť, právo a por.'!$F$5</f>
        <v>0</v>
      </c>
      <c r="G56" s="337">
        <f>'[1]5.Bezpečnosť, právo a por.'!$G$5</f>
        <v>15000</v>
      </c>
      <c r="H56" s="315">
        <f t="shared" ref="H56:H61" si="99">SUM(I56:K56)</f>
        <v>404220</v>
      </c>
      <c r="I56" s="307">
        <f>'[1]5.Bezpečnosť, právo a por.'!$E$5</f>
        <v>389220</v>
      </c>
      <c r="J56" s="307">
        <f>'[1]5.Bezpečnosť, právo a por.'!$F$5</f>
        <v>0</v>
      </c>
      <c r="K56" s="337">
        <f>'[1]5.Bezpečnosť, právo a por.'!$G$5</f>
        <v>15000</v>
      </c>
      <c r="L56" s="315">
        <f t="shared" ref="L56:L69" si="100">SUM(M56:O56)</f>
        <v>404220</v>
      </c>
      <c r="M56" s="307">
        <f>'[1]5.Bezpečnosť, právo a por.'!$H$5</f>
        <v>389220</v>
      </c>
      <c r="N56" s="307">
        <f>'[1]5.Bezpečnosť, právo a por.'!$I$5</f>
        <v>0</v>
      </c>
      <c r="O56" s="308">
        <f>'[1]5.Bezpečnosť, právo a por.'!$J$5</f>
        <v>15000</v>
      </c>
      <c r="P56" s="315">
        <f t="shared" ref="P56:P61" si="101">SUM(Q56:S56)</f>
        <v>413220</v>
      </c>
      <c r="Q56" s="307">
        <f>'[1]5.Bezpečnosť, právo a por.'!$K$5</f>
        <v>394020</v>
      </c>
      <c r="R56" s="307">
        <f>'[1]5.Bezpečnosť, právo a por.'!$L$5</f>
        <v>4200</v>
      </c>
      <c r="S56" s="308">
        <f>'[1]5.Bezpečnosť, právo a por.'!$M$5</f>
        <v>15000</v>
      </c>
      <c r="T56" s="306">
        <f t="shared" ref="T56:T61" si="102">SUM(U56:W56)</f>
        <v>0</v>
      </c>
      <c r="U56" s="304">
        <f>'[1]5.Bezpečnosť, právo a por.'!$N$5</f>
        <v>0</v>
      </c>
      <c r="V56" s="304">
        <f>'[1]5.Bezpečnosť, právo a por.'!$O$5</f>
        <v>0</v>
      </c>
      <c r="W56" s="305">
        <f>'[1]5.Bezpečnosť, právo a por.'!$P$5</f>
        <v>0</v>
      </c>
      <c r="X56" s="306">
        <f t="shared" ref="X56:X61" si="103">SUM(Y56:AA56)</f>
        <v>413220</v>
      </c>
      <c r="Y56" s="304">
        <f>'[1]5.Bezpečnosť, právo a por.'!$Q$5</f>
        <v>394020</v>
      </c>
      <c r="Z56" s="304">
        <f>'[1]5.Bezpečnosť, právo a por.'!$R$5</f>
        <v>4200</v>
      </c>
      <c r="AA56" s="305">
        <f>'[1]5.Bezpečnosť, právo a por.'!$S$5</f>
        <v>15000</v>
      </c>
    </row>
    <row r="57" spans="1:27" ht="16.5" x14ac:dyDescent="0.3">
      <c r="A57" s="153"/>
      <c r="B57" s="345">
        <v>2</v>
      </c>
      <c r="C57" s="352" t="s">
        <v>214</v>
      </c>
      <c r="D57" s="315">
        <f t="shared" si="98"/>
        <v>76760</v>
      </c>
      <c r="E57" s="307">
        <f>'[1]5.Bezpečnosť, právo a por.'!$E$48</f>
        <v>76760</v>
      </c>
      <c r="F57" s="307">
        <f>'[1]5.Bezpečnosť, právo a por.'!$F$48</f>
        <v>0</v>
      </c>
      <c r="G57" s="337">
        <f>'[1]5.Bezpečnosť, právo a por.'!$G$48</f>
        <v>0</v>
      </c>
      <c r="H57" s="315">
        <f t="shared" si="99"/>
        <v>76760</v>
      </c>
      <c r="I57" s="307">
        <f>'[1]5.Bezpečnosť, právo a por.'!$E$48</f>
        <v>76760</v>
      </c>
      <c r="J57" s="307">
        <f>'[1]5.Bezpečnosť, právo a por.'!$F$48</f>
        <v>0</v>
      </c>
      <c r="K57" s="337">
        <f>'[1]5.Bezpečnosť, právo a por.'!$G$48</f>
        <v>0</v>
      </c>
      <c r="L57" s="315">
        <f t="shared" si="100"/>
        <v>76760</v>
      </c>
      <c r="M57" s="307">
        <f>'[1]5.Bezpečnosť, právo a por.'!$H$48</f>
        <v>76760</v>
      </c>
      <c r="N57" s="307">
        <f>'[1]5.Bezpečnosť, právo a por.'!$I$48</f>
        <v>0</v>
      </c>
      <c r="O57" s="308">
        <f>'[1]5.Bezpečnosť, právo a por.'!$J$48</f>
        <v>0</v>
      </c>
      <c r="P57" s="315">
        <f t="shared" si="101"/>
        <v>105760</v>
      </c>
      <c r="Q57" s="307">
        <f>'[1]5.Bezpečnosť, právo a por.'!$K$48</f>
        <v>100760</v>
      </c>
      <c r="R57" s="307">
        <f>'[1]5.Bezpečnosť, právo a por.'!$L$48</f>
        <v>5000</v>
      </c>
      <c r="S57" s="308">
        <f>'[1]5.Bezpečnosť, právo a por.'!$M$48</f>
        <v>0</v>
      </c>
      <c r="T57" s="306">
        <f t="shared" si="102"/>
        <v>0</v>
      </c>
      <c r="U57" s="304">
        <f>'[1]5.Bezpečnosť, právo a por.'!$N$48</f>
        <v>0</v>
      </c>
      <c r="V57" s="304">
        <f>'[1]5.Bezpečnosť, právo a por.'!$O$48</f>
        <v>0</v>
      </c>
      <c r="W57" s="305">
        <f>'[1]5.Bezpečnosť, právo a por.'!$P$48</f>
        <v>0</v>
      </c>
      <c r="X57" s="306">
        <f t="shared" si="103"/>
        <v>105760</v>
      </c>
      <c r="Y57" s="304">
        <f>'[1]5.Bezpečnosť, právo a por.'!$Q$48</f>
        <v>100760</v>
      </c>
      <c r="Z57" s="304">
        <f>'[1]5.Bezpečnosť, právo a por.'!$R$48</f>
        <v>5000</v>
      </c>
      <c r="AA57" s="305">
        <f>'[1]5.Bezpečnosť, právo a por.'!$S$48</f>
        <v>0</v>
      </c>
    </row>
    <row r="58" spans="1:27" ht="16.5" x14ac:dyDescent="0.3">
      <c r="A58" s="156"/>
      <c r="B58" s="345">
        <v>3</v>
      </c>
      <c r="C58" s="352" t="s">
        <v>215</v>
      </c>
      <c r="D58" s="315">
        <f t="shared" si="98"/>
        <v>39300</v>
      </c>
      <c r="E58" s="307">
        <f>'[1]5.Bezpečnosť, právo a por.'!$E$67</f>
        <v>39300</v>
      </c>
      <c r="F58" s="307">
        <f>'[1]5.Bezpečnosť, právo a por.'!$F$67</f>
        <v>0</v>
      </c>
      <c r="G58" s="337">
        <f>'[1]5.Bezpečnosť, právo a por.'!$G$67</f>
        <v>0</v>
      </c>
      <c r="H58" s="315">
        <f t="shared" si="99"/>
        <v>39300</v>
      </c>
      <c r="I58" s="307">
        <f>'[1]5.Bezpečnosť, právo a por.'!$E$67</f>
        <v>39300</v>
      </c>
      <c r="J58" s="307">
        <f>'[1]5.Bezpečnosť, právo a por.'!$F$67</f>
        <v>0</v>
      </c>
      <c r="K58" s="337">
        <f>'[1]5.Bezpečnosť, právo a por.'!$G$67</f>
        <v>0</v>
      </c>
      <c r="L58" s="315">
        <f t="shared" si="100"/>
        <v>39300</v>
      </c>
      <c r="M58" s="307">
        <f>'[1]5.Bezpečnosť, právo a por.'!$H$67</f>
        <v>39300</v>
      </c>
      <c r="N58" s="307">
        <f>'[1]5.Bezpečnosť, právo a por.'!$I$67</f>
        <v>0</v>
      </c>
      <c r="O58" s="308">
        <f>'[1]5.Bezpečnosť, právo a por.'!$J$67</f>
        <v>0</v>
      </c>
      <c r="P58" s="315">
        <f t="shared" si="101"/>
        <v>39300</v>
      </c>
      <c r="Q58" s="307">
        <f>'[1]5.Bezpečnosť, právo a por.'!$K$67</f>
        <v>39300</v>
      </c>
      <c r="R58" s="307">
        <f>'[1]5.Bezpečnosť, právo a por.'!$L$67</f>
        <v>0</v>
      </c>
      <c r="S58" s="308">
        <f>'[1]5.Bezpečnosť, právo a por.'!$M$67</f>
        <v>0</v>
      </c>
      <c r="T58" s="306">
        <f t="shared" si="102"/>
        <v>0</v>
      </c>
      <c r="U58" s="304">
        <f>'[1]5.Bezpečnosť, právo a por.'!$N$67</f>
        <v>0</v>
      </c>
      <c r="V58" s="304">
        <f>'[1]5.Bezpečnosť, právo a por.'!$O$67</f>
        <v>0</v>
      </c>
      <c r="W58" s="305">
        <f>'[1]5.Bezpečnosť, právo a por.'!$P$67</f>
        <v>0</v>
      </c>
      <c r="X58" s="306">
        <f t="shared" si="103"/>
        <v>39300</v>
      </c>
      <c r="Y58" s="304">
        <f>'[1]5.Bezpečnosť, právo a por.'!$Q$67</f>
        <v>39300</v>
      </c>
      <c r="Z58" s="304">
        <f>'[1]5.Bezpečnosť, právo a por.'!$R$67</f>
        <v>0</v>
      </c>
      <c r="AA58" s="305">
        <f>'[1]5.Bezpečnosť, právo a por.'!$S$67</f>
        <v>0</v>
      </c>
    </row>
    <row r="59" spans="1:27" ht="16.5" x14ac:dyDescent="0.3">
      <c r="A59" s="156"/>
      <c r="B59" s="345">
        <v>4</v>
      </c>
      <c r="C59" s="352" t="s">
        <v>216</v>
      </c>
      <c r="D59" s="315">
        <f t="shared" si="98"/>
        <v>40900</v>
      </c>
      <c r="E59" s="307">
        <f>'[1]5.Bezpečnosť, právo a por.'!$E$70</f>
        <v>40900</v>
      </c>
      <c r="F59" s="307">
        <f>'[1]5.Bezpečnosť, právo a por.'!$F$70</f>
        <v>0</v>
      </c>
      <c r="G59" s="337">
        <f>'[1]5.Bezpečnosť, právo a por.'!$G$70</f>
        <v>0</v>
      </c>
      <c r="H59" s="315">
        <f t="shared" si="99"/>
        <v>40900</v>
      </c>
      <c r="I59" s="307">
        <f>'[1]5.Bezpečnosť, právo a por.'!$E$70</f>
        <v>40900</v>
      </c>
      <c r="J59" s="307">
        <f>'[1]5.Bezpečnosť, právo a por.'!$F$70</f>
        <v>0</v>
      </c>
      <c r="K59" s="337">
        <f>'[1]5.Bezpečnosť, právo a por.'!$G$70</f>
        <v>0</v>
      </c>
      <c r="L59" s="315">
        <f t="shared" si="100"/>
        <v>40900</v>
      </c>
      <c r="M59" s="307">
        <f>'[1]5.Bezpečnosť, právo a por.'!$H$70</f>
        <v>40900</v>
      </c>
      <c r="N59" s="307">
        <f>'[1]5.Bezpečnosť, právo a por.'!$I$70</f>
        <v>0</v>
      </c>
      <c r="O59" s="308">
        <f>'[1]5.Bezpečnosť, právo a por.'!$J$70</f>
        <v>0</v>
      </c>
      <c r="P59" s="315">
        <f t="shared" si="101"/>
        <v>40900</v>
      </c>
      <c r="Q59" s="307">
        <f>'[1]5.Bezpečnosť, právo a por.'!$K$70</f>
        <v>40900</v>
      </c>
      <c r="R59" s="307">
        <f>'[1]5.Bezpečnosť, právo a por.'!$L$70</f>
        <v>0</v>
      </c>
      <c r="S59" s="308">
        <f>'[1]5.Bezpečnosť, právo a por.'!$M$70</f>
        <v>0</v>
      </c>
      <c r="T59" s="306">
        <f t="shared" si="102"/>
        <v>0</v>
      </c>
      <c r="U59" s="304">
        <f>'[1]5.Bezpečnosť, právo a por.'!$N$70</f>
        <v>0</v>
      </c>
      <c r="V59" s="304">
        <f>'[1]5.Bezpečnosť, právo a por.'!$O$70</f>
        <v>0</v>
      </c>
      <c r="W59" s="305">
        <f>'[1]5.Bezpečnosť, právo a por.'!$P$70</f>
        <v>0</v>
      </c>
      <c r="X59" s="306">
        <f t="shared" si="103"/>
        <v>40900</v>
      </c>
      <c r="Y59" s="304">
        <f>'[1]5.Bezpečnosť, právo a por.'!$Q$70</f>
        <v>40900</v>
      </c>
      <c r="Z59" s="304">
        <f>'[1]5.Bezpečnosť, právo a por.'!$R$70</f>
        <v>0</v>
      </c>
      <c r="AA59" s="305">
        <f>'[1]5.Bezpečnosť, právo a por.'!$S$70</f>
        <v>0</v>
      </c>
    </row>
    <row r="60" spans="1:27" ht="15.75" x14ac:dyDescent="0.25">
      <c r="A60" s="153"/>
      <c r="B60" s="359" t="s">
        <v>217</v>
      </c>
      <c r="C60" s="347" t="s">
        <v>218</v>
      </c>
      <c r="D60" s="315">
        <f t="shared" si="98"/>
        <v>0</v>
      </c>
      <c r="E60" s="307">
        <f>'[1]5.Bezpečnosť, právo a por.'!$E$77</f>
        <v>0</v>
      </c>
      <c r="F60" s="307">
        <f>'[1]5.Bezpečnosť, právo a por.'!$F$77</f>
        <v>0</v>
      </c>
      <c r="G60" s="337">
        <f>'[1]5.Bezpečnosť, právo a por.'!$G$77</f>
        <v>0</v>
      </c>
      <c r="H60" s="315">
        <f t="shared" si="99"/>
        <v>0</v>
      </c>
      <c r="I60" s="307">
        <f>'[1]5.Bezpečnosť, právo a por.'!$E$77</f>
        <v>0</v>
      </c>
      <c r="J60" s="307">
        <f>'[1]5.Bezpečnosť, právo a por.'!$F$77</f>
        <v>0</v>
      </c>
      <c r="K60" s="337">
        <f>'[1]5.Bezpečnosť, právo a por.'!$G$77</f>
        <v>0</v>
      </c>
      <c r="L60" s="315">
        <f t="shared" si="100"/>
        <v>0</v>
      </c>
      <c r="M60" s="307">
        <f>'[1]5.Bezpečnosť, právo a por.'!$H$77</f>
        <v>0</v>
      </c>
      <c r="N60" s="307">
        <f>'[1]5.Bezpečnosť, právo a por.'!$I$77</f>
        <v>0</v>
      </c>
      <c r="O60" s="308">
        <f>'[1]5.Bezpečnosť, právo a por.'!$J$77</f>
        <v>0</v>
      </c>
      <c r="P60" s="315">
        <f t="shared" si="101"/>
        <v>0</v>
      </c>
      <c r="Q60" s="307">
        <f>'[1]5.Bezpečnosť, právo a por.'!$K$77</f>
        <v>0</v>
      </c>
      <c r="R60" s="307">
        <f>'[1]5.Bezpečnosť, právo a por.'!$L$77</f>
        <v>0</v>
      </c>
      <c r="S60" s="308">
        <f>'[1]5.Bezpečnosť, právo a por.'!$M$77</f>
        <v>0</v>
      </c>
      <c r="T60" s="306">
        <f t="shared" si="102"/>
        <v>0</v>
      </c>
      <c r="U60" s="304">
        <f>'[1]5.Bezpečnosť, právo a por.'!$N$77</f>
        <v>0</v>
      </c>
      <c r="V60" s="304">
        <f>'[1]5.Bezpečnosť, právo a por.'!$O$77</f>
        <v>0</v>
      </c>
      <c r="W60" s="305">
        <f>'[1]5.Bezpečnosť, právo a por.'!$P$77</f>
        <v>0</v>
      </c>
      <c r="X60" s="306">
        <f t="shared" si="103"/>
        <v>0</v>
      </c>
      <c r="Y60" s="304">
        <f>'[1]5.Bezpečnosť, právo a por.'!$Q$77</f>
        <v>0</v>
      </c>
      <c r="Z60" s="304">
        <f>'[1]5.Bezpečnosť, právo a por.'!$R$77</f>
        <v>0</v>
      </c>
      <c r="AA60" s="305">
        <f>'[1]5.Bezpečnosť, právo a por.'!$S$77</f>
        <v>0</v>
      </c>
    </row>
    <row r="61" spans="1:27" ht="15.75" x14ac:dyDescent="0.25">
      <c r="A61" s="153"/>
      <c r="B61" s="359" t="s">
        <v>219</v>
      </c>
      <c r="C61" s="347" t="s">
        <v>220</v>
      </c>
      <c r="D61" s="315">
        <f t="shared" si="98"/>
        <v>3800</v>
      </c>
      <c r="E61" s="307">
        <f>'[1]5.Bezpečnosť, právo a por.'!$E$79</f>
        <v>3800</v>
      </c>
      <c r="F61" s="307">
        <f>'[1]5.Bezpečnosť, právo a por.'!$F$79</f>
        <v>0</v>
      </c>
      <c r="G61" s="337">
        <f>'[1]5.Bezpečnosť, právo a por.'!$G$79</f>
        <v>0</v>
      </c>
      <c r="H61" s="315">
        <f t="shared" si="99"/>
        <v>3800</v>
      </c>
      <c r="I61" s="307">
        <f>'[1]5.Bezpečnosť, právo a por.'!$E$79</f>
        <v>3800</v>
      </c>
      <c r="J61" s="307">
        <f>'[1]5.Bezpečnosť, právo a por.'!$F$79</f>
        <v>0</v>
      </c>
      <c r="K61" s="337">
        <f>'[1]5.Bezpečnosť, právo a por.'!$G$79</f>
        <v>0</v>
      </c>
      <c r="L61" s="315">
        <f t="shared" si="100"/>
        <v>3800</v>
      </c>
      <c r="M61" s="307">
        <f>'[1]5.Bezpečnosť, právo a por.'!$H$79</f>
        <v>3800</v>
      </c>
      <c r="N61" s="307">
        <f>'[1]5.Bezpečnosť, právo a por.'!$I$79</f>
        <v>0</v>
      </c>
      <c r="O61" s="308">
        <f>'[1]5.Bezpečnosť, právo a por.'!$J$79</f>
        <v>0</v>
      </c>
      <c r="P61" s="315">
        <f t="shared" si="101"/>
        <v>3800</v>
      </c>
      <c r="Q61" s="307">
        <f>'[1]5.Bezpečnosť, právo a por.'!$K$79</f>
        <v>3800</v>
      </c>
      <c r="R61" s="307">
        <f>'[1]5.Bezpečnosť, právo a por.'!$L$79</f>
        <v>0</v>
      </c>
      <c r="S61" s="308">
        <f>'[1]5.Bezpečnosť, právo a por.'!$M$79</f>
        <v>0</v>
      </c>
      <c r="T61" s="306">
        <f t="shared" si="102"/>
        <v>0</v>
      </c>
      <c r="U61" s="304">
        <f>'[1]5.Bezpečnosť, právo a por.'!$N$79</f>
        <v>0</v>
      </c>
      <c r="V61" s="304">
        <f>'[1]5.Bezpečnosť, právo a por.'!$O$79</f>
        <v>0</v>
      </c>
      <c r="W61" s="305">
        <f>'[1]5.Bezpečnosť, právo a por.'!$P$79</f>
        <v>0</v>
      </c>
      <c r="X61" s="306">
        <f t="shared" si="103"/>
        <v>3800</v>
      </c>
      <c r="Y61" s="304">
        <f>'[1]5.Bezpečnosť, právo a por.'!$Q$79</f>
        <v>3800</v>
      </c>
      <c r="Z61" s="304">
        <f>'[1]5.Bezpečnosť, právo a por.'!$R$79</f>
        <v>0</v>
      </c>
      <c r="AA61" s="305">
        <f>'[1]5.Bezpečnosť, právo a por.'!$S$79</f>
        <v>0</v>
      </c>
    </row>
    <row r="62" spans="1:27" ht="15.75" x14ac:dyDescent="0.25">
      <c r="A62" s="153"/>
      <c r="B62" s="359" t="s">
        <v>221</v>
      </c>
      <c r="C62" s="347" t="s">
        <v>222</v>
      </c>
      <c r="D62" s="315">
        <f t="shared" ref="D62:M62" si="104">SUM(D63:D66)</f>
        <v>839500</v>
      </c>
      <c r="E62" s="307">
        <f t="shared" si="104"/>
        <v>227500</v>
      </c>
      <c r="F62" s="307">
        <f t="shared" si="104"/>
        <v>3000</v>
      </c>
      <c r="G62" s="337">
        <f t="shared" si="104"/>
        <v>609000</v>
      </c>
      <c r="H62" s="315">
        <f t="shared" si="104"/>
        <v>839500</v>
      </c>
      <c r="I62" s="307">
        <f t="shared" si="104"/>
        <v>227500</v>
      </c>
      <c r="J62" s="307">
        <f t="shared" si="104"/>
        <v>3000</v>
      </c>
      <c r="K62" s="337">
        <f t="shared" si="104"/>
        <v>609000</v>
      </c>
      <c r="L62" s="315">
        <f t="shared" si="104"/>
        <v>788500</v>
      </c>
      <c r="M62" s="307">
        <f t="shared" si="104"/>
        <v>200500</v>
      </c>
      <c r="N62" s="307">
        <f t="shared" ref="N62:Q62" si="105">SUM(N63:N66)</f>
        <v>3000</v>
      </c>
      <c r="O62" s="308">
        <f t="shared" si="105"/>
        <v>585000</v>
      </c>
      <c r="P62" s="315">
        <f t="shared" si="105"/>
        <v>782180</v>
      </c>
      <c r="Q62" s="307">
        <f t="shared" si="105"/>
        <v>194180</v>
      </c>
      <c r="R62" s="307">
        <f t="shared" ref="R62:S62" si="106">SUM(R63:R66)</f>
        <v>3000</v>
      </c>
      <c r="S62" s="308">
        <f t="shared" si="106"/>
        <v>585000</v>
      </c>
      <c r="T62" s="306">
        <f t="shared" ref="T62:W62" si="107">SUM(T63:T66)</f>
        <v>0</v>
      </c>
      <c r="U62" s="304">
        <f t="shared" si="107"/>
        <v>0</v>
      </c>
      <c r="V62" s="304">
        <f t="shared" si="107"/>
        <v>0</v>
      </c>
      <c r="W62" s="305">
        <f t="shared" si="107"/>
        <v>0</v>
      </c>
      <c r="X62" s="306">
        <f t="shared" ref="X62:AA62" si="108">SUM(X63:X66)</f>
        <v>782180</v>
      </c>
      <c r="Y62" s="304">
        <f t="shared" si="108"/>
        <v>194180</v>
      </c>
      <c r="Z62" s="304">
        <f t="shared" si="108"/>
        <v>3000</v>
      </c>
      <c r="AA62" s="305">
        <f t="shared" si="108"/>
        <v>585000</v>
      </c>
    </row>
    <row r="63" spans="1:27" ht="16.5" x14ac:dyDescent="0.3">
      <c r="A63" s="153"/>
      <c r="B63" s="345">
        <v>1</v>
      </c>
      <c r="C63" s="352" t="s">
        <v>223</v>
      </c>
      <c r="D63" s="315">
        <f>SUM(E63:G63)</f>
        <v>619500</v>
      </c>
      <c r="E63" s="307">
        <f>'[1]5.Bezpečnosť, právo a por.'!$E$94</f>
        <v>7500</v>
      </c>
      <c r="F63" s="307">
        <f>'[1]5.Bezpečnosť, právo a por.'!$F$94</f>
        <v>3000</v>
      </c>
      <c r="G63" s="337">
        <f>'[1]5.Bezpečnosť, právo a por.'!$G$94</f>
        <v>609000</v>
      </c>
      <c r="H63" s="315">
        <f>SUM(I63:K63)</f>
        <v>619500</v>
      </c>
      <c r="I63" s="307">
        <f>'[1]5.Bezpečnosť, právo a por.'!$E$94</f>
        <v>7500</v>
      </c>
      <c r="J63" s="307">
        <f>'[1]5.Bezpečnosť, právo a por.'!$F$94</f>
        <v>3000</v>
      </c>
      <c r="K63" s="337">
        <f>'[1]5.Bezpečnosť, právo a por.'!$G$94</f>
        <v>609000</v>
      </c>
      <c r="L63" s="315">
        <f>SUM(M63:O63)</f>
        <v>595500</v>
      </c>
      <c r="M63" s="307">
        <f>'[1]5.Bezpečnosť, právo a por.'!$H$94</f>
        <v>7500</v>
      </c>
      <c r="N63" s="307">
        <f>'[1]5.Bezpečnosť, právo a por.'!$I$94</f>
        <v>3000</v>
      </c>
      <c r="O63" s="308">
        <f>'[1]5.Bezpečnosť, právo a por.'!$J$94</f>
        <v>585000</v>
      </c>
      <c r="P63" s="315">
        <f>SUM(Q63:S63)</f>
        <v>595080</v>
      </c>
      <c r="Q63" s="307">
        <f>'[1]5.Bezpečnosť, právo a por.'!$K$94</f>
        <v>7080</v>
      </c>
      <c r="R63" s="307">
        <f>'[1]5.Bezpečnosť, právo a por.'!$L$94</f>
        <v>3000</v>
      </c>
      <c r="S63" s="308">
        <f>'[1]5.Bezpečnosť, právo a por.'!$M$94</f>
        <v>585000</v>
      </c>
      <c r="T63" s="306">
        <f>SUM(U63:W63)</f>
        <v>0</v>
      </c>
      <c r="U63" s="304">
        <f>'[1]5.Bezpečnosť, právo a por.'!$N$94</f>
        <v>0</v>
      </c>
      <c r="V63" s="304">
        <f>'[1]5.Bezpečnosť, právo a por.'!$O$94</f>
        <v>0</v>
      </c>
      <c r="W63" s="305">
        <f>'[1]5.Bezpečnosť, právo a por.'!$P$94</f>
        <v>0</v>
      </c>
      <c r="X63" s="306">
        <f>SUM(Y63:AA63)</f>
        <v>595080</v>
      </c>
      <c r="Y63" s="304">
        <f>'[1]5.Bezpečnosť, právo a por.'!$Q$94</f>
        <v>7080</v>
      </c>
      <c r="Z63" s="304">
        <f>'[1]5.Bezpečnosť, právo a por.'!$R$94</f>
        <v>3000</v>
      </c>
      <c r="AA63" s="305">
        <f>'[1]5.Bezpečnosť, právo a por.'!$S$94</f>
        <v>585000</v>
      </c>
    </row>
    <row r="64" spans="1:27" ht="16.5" x14ac:dyDescent="0.3">
      <c r="A64" s="153"/>
      <c r="B64" s="345">
        <v>2</v>
      </c>
      <c r="C64" s="352" t="s">
        <v>224</v>
      </c>
      <c r="D64" s="315">
        <f>SUM(E64:G64)</f>
        <v>65000</v>
      </c>
      <c r="E64" s="307">
        <f>'[1]5.Bezpečnosť, právo a por.'!$E$101</f>
        <v>65000</v>
      </c>
      <c r="F64" s="307">
        <f>'[1]5.Bezpečnosť, právo a por.'!$F$101</f>
        <v>0</v>
      </c>
      <c r="G64" s="337">
        <f>'[1]5.Bezpečnosť, právo a por.'!$G$101</f>
        <v>0</v>
      </c>
      <c r="H64" s="315">
        <f>SUM(I64:K64)</f>
        <v>65000</v>
      </c>
      <c r="I64" s="307">
        <f>'[1]5.Bezpečnosť, právo a por.'!$E$101</f>
        <v>65000</v>
      </c>
      <c r="J64" s="307">
        <f>'[1]5.Bezpečnosť, právo a por.'!$F$101</f>
        <v>0</v>
      </c>
      <c r="K64" s="337">
        <f>'[1]5.Bezpečnosť, právo a por.'!$G$101</f>
        <v>0</v>
      </c>
      <c r="L64" s="315">
        <f t="shared" si="100"/>
        <v>65000</v>
      </c>
      <c r="M64" s="307">
        <f>'[1]5.Bezpečnosť, právo a por.'!$H$101</f>
        <v>65000</v>
      </c>
      <c r="N64" s="307">
        <f>'[1]5.Bezpečnosť, právo a por.'!$I$101</f>
        <v>0</v>
      </c>
      <c r="O64" s="308">
        <f>'[1]5.Bezpečnosť, právo a por.'!$J$101</f>
        <v>0</v>
      </c>
      <c r="P64" s="315">
        <f t="shared" ref="P64:P66" si="109">SUM(Q64:S64)</f>
        <v>65000</v>
      </c>
      <c r="Q64" s="307">
        <f>'[1]5.Bezpečnosť, právo a por.'!$K$101</f>
        <v>65000</v>
      </c>
      <c r="R64" s="307">
        <f>'[1]5.Bezpečnosť, právo a por.'!$L$101</f>
        <v>0</v>
      </c>
      <c r="S64" s="308">
        <f>'[1]5.Bezpečnosť, právo a por.'!$M$101</f>
        <v>0</v>
      </c>
      <c r="T64" s="306">
        <f>SUM(U64:W64)</f>
        <v>0</v>
      </c>
      <c r="U64" s="304">
        <f>'[1]5.Bezpečnosť, právo a por.'!$N$101</f>
        <v>0</v>
      </c>
      <c r="V64" s="304">
        <f>'[1]5.Bezpečnosť, právo a por.'!$O$101</f>
        <v>0</v>
      </c>
      <c r="W64" s="305">
        <f>'[1]5.Bezpečnosť, právo a por.'!$P$101</f>
        <v>0</v>
      </c>
      <c r="X64" s="306">
        <f>SUM(Y64:AA64)</f>
        <v>65000</v>
      </c>
      <c r="Y64" s="304">
        <f>'[1]5.Bezpečnosť, právo a por.'!$Q$101</f>
        <v>65000</v>
      </c>
      <c r="Z64" s="304">
        <f>'[1]5.Bezpečnosť, právo a por.'!$R$101</f>
        <v>0</v>
      </c>
      <c r="AA64" s="305">
        <f>'[1]5.Bezpečnosť, právo a por.'!$S$101</f>
        <v>0</v>
      </c>
    </row>
    <row r="65" spans="1:27" ht="16.5" x14ac:dyDescent="0.3">
      <c r="A65" s="153"/>
      <c r="B65" s="345">
        <v>3</v>
      </c>
      <c r="C65" s="352" t="s">
        <v>225</v>
      </c>
      <c r="D65" s="315">
        <f>SUM(E65:G65)</f>
        <v>155000</v>
      </c>
      <c r="E65" s="307">
        <f>'[1]5.Bezpečnosť, právo a por.'!$E$104</f>
        <v>155000</v>
      </c>
      <c r="F65" s="307">
        <f>'[1]5.Bezpečnosť, právo a por.'!$F$104</f>
        <v>0</v>
      </c>
      <c r="G65" s="337">
        <f>'[1]5.Bezpečnosť, právo a por.'!$G$104</f>
        <v>0</v>
      </c>
      <c r="H65" s="315">
        <f>SUM(I65:K65)</f>
        <v>155000</v>
      </c>
      <c r="I65" s="307">
        <f>'[1]5.Bezpečnosť, právo a por.'!$E$104</f>
        <v>155000</v>
      </c>
      <c r="J65" s="307">
        <f>'[1]5.Bezpečnosť, právo a por.'!$F$104</f>
        <v>0</v>
      </c>
      <c r="K65" s="337">
        <f>'[1]5.Bezpečnosť, právo a por.'!$G$104</f>
        <v>0</v>
      </c>
      <c r="L65" s="315">
        <f t="shared" si="100"/>
        <v>128000</v>
      </c>
      <c r="M65" s="307">
        <f>'[1]5.Bezpečnosť, právo a por.'!$H$104</f>
        <v>128000</v>
      </c>
      <c r="N65" s="307">
        <f>'[1]5.Bezpečnosť, právo a por.'!$I$104</f>
        <v>0</v>
      </c>
      <c r="O65" s="308">
        <f>'[1]5.Bezpečnosť, právo a por.'!$J$104</f>
        <v>0</v>
      </c>
      <c r="P65" s="315">
        <f t="shared" si="109"/>
        <v>122100</v>
      </c>
      <c r="Q65" s="307">
        <f>'[1]5.Bezpečnosť, právo a por.'!$K$104</f>
        <v>122100</v>
      </c>
      <c r="R65" s="307">
        <f>'[1]5.Bezpečnosť, právo a por.'!$L$104</f>
        <v>0</v>
      </c>
      <c r="S65" s="308">
        <f>'[1]5.Bezpečnosť, právo a por.'!$M$104</f>
        <v>0</v>
      </c>
      <c r="T65" s="306">
        <f>SUM(U65:W65)</f>
        <v>0</v>
      </c>
      <c r="U65" s="304">
        <f>'[1]5.Bezpečnosť, právo a por.'!$N$104</f>
        <v>0</v>
      </c>
      <c r="V65" s="304">
        <f>'[1]5.Bezpečnosť, právo a por.'!$O$104</f>
        <v>0</v>
      </c>
      <c r="W65" s="305">
        <f>'[1]5.Bezpečnosť, právo a por.'!$P$104</f>
        <v>0</v>
      </c>
      <c r="X65" s="306">
        <f>SUM(Y65:AA65)</f>
        <v>122100</v>
      </c>
      <c r="Y65" s="304">
        <f>'[1]5.Bezpečnosť, právo a por.'!$Q$104</f>
        <v>122100</v>
      </c>
      <c r="Z65" s="304">
        <f>'[1]5.Bezpečnosť, právo a por.'!$R$104</f>
        <v>0</v>
      </c>
      <c r="AA65" s="305">
        <f>'[1]5.Bezpečnosť, právo a por.'!$S$104</f>
        <v>0</v>
      </c>
    </row>
    <row r="66" spans="1:27" ht="16.5" x14ac:dyDescent="0.3">
      <c r="A66" s="153"/>
      <c r="B66" s="345">
        <v>4</v>
      </c>
      <c r="C66" s="352" t="s">
        <v>226</v>
      </c>
      <c r="D66" s="315">
        <f>SUM(E66:G66)</f>
        <v>0</v>
      </c>
      <c r="E66" s="307">
        <f>'[1]5.Bezpečnosť, právo a por.'!$E$107</f>
        <v>0</v>
      </c>
      <c r="F66" s="307">
        <f>'[1]5.Bezpečnosť, právo a por.'!$F$107</f>
        <v>0</v>
      </c>
      <c r="G66" s="337">
        <f>'[1]5.Bezpečnosť, právo a por.'!$G$107</f>
        <v>0</v>
      </c>
      <c r="H66" s="315">
        <f>SUM(I66:K66)</f>
        <v>0</v>
      </c>
      <c r="I66" s="307">
        <f>'[1]5.Bezpečnosť, právo a por.'!$E$107</f>
        <v>0</v>
      </c>
      <c r="J66" s="307">
        <f>'[1]5.Bezpečnosť, právo a por.'!$F$107</f>
        <v>0</v>
      </c>
      <c r="K66" s="337">
        <f>'[1]5.Bezpečnosť, právo a por.'!$G$107</f>
        <v>0</v>
      </c>
      <c r="L66" s="315">
        <f t="shared" si="100"/>
        <v>0</v>
      </c>
      <c r="M66" s="307">
        <f>'[1]5.Bezpečnosť, právo a por.'!$H$107</f>
        <v>0</v>
      </c>
      <c r="N66" s="307">
        <f>'[1]5.Bezpečnosť, právo a por.'!$I$107</f>
        <v>0</v>
      </c>
      <c r="O66" s="308">
        <f>'[1]5.Bezpečnosť, právo a por.'!$J$107</f>
        <v>0</v>
      </c>
      <c r="P66" s="315">
        <f t="shared" si="109"/>
        <v>0</v>
      </c>
      <c r="Q66" s="307">
        <f>'[1]5.Bezpečnosť, právo a por.'!$K$107</f>
        <v>0</v>
      </c>
      <c r="R66" s="307">
        <f>'[1]5.Bezpečnosť, právo a por.'!$L$107</f>
        <v>0</v>
      </c>
      <c r="S66" s="308">
        <f>'[1]5.Bezpečnosť, právo a por.'!$M$107</f>
        <v>0</v>
      </c>
      <c r="T66" s="306">
        <f>SUM(U66:W66)</f>
        <v>0</v>
      </c>
      <c r="U66" s="304">
        <f>'[1]5.Bezpečnosť, právo a por.'!$N$107</f>
        <v>0</v>
      </c>
      <c r="V66" s="304">
        <f>'[1]5.Bezpečnosť, právo a por.'!$O$107</f>
        <v>0</v>
      </c>
      <c r="W66" s="305">
        <f>'[1]5.Bezpečnosť, právo a por.'!$P$107</f>
        <v>0</v>
      </c>
      <c r="X66" s="306">
        <f>SUM(Y66:AA66)</f>
        <v>0</v>
      </c>
      <c r="Y66" s="304">
        <f>'[1]5.Bezpečnosť, právo a por.'!$Q$107</f>
        <v>0</v>
      </c>
      <c r="Z66" s="304">
        <f>'[1]5.Bezpečnosť, právo a por.'!$R$107</f>
        <v>0</v>
      </c>
      <c r="AA66" s="305">
        <f>'[1]5.Bezpečnosť, právo a por.'!$S$107</f>
        <v>0</v>
      </c>
    </row>
    <row r="67" spans="1:27" ht="15.75" x14ac:dyDescent="0.25">
      <c r="A67" s="157"/>
      <c r="B67" s="359" t="s">
        <v>227</v>
      </c>
      <c r="C67" s="360" t="s">
        <v>228</v>
      </c>
      <c r="D67" s="315">
        <f t="shared" ref="D67:M67" si="110">SUM(D68:D69)</f>
        <v>7000</v>
      </c>
      <c r="E67" s="307">
        <f t="shared" si="110"/>
        <v>7000</v>
      </c>
      <c r="F67" s="307">
        <f t="shared" si="110"/>
        <v>0</v>
      </c>
      <c r="G67" s="337">
        <f t="shared" si="110"/>
        <v>0</v>
      </c>
      <c r="H67" s="315">
        <f t="shared" si="110"/>
        <v>7000</v>
      </c>
      <c r="I67" s="307">
        <f t="shared" si="110"/>
        <v>7000</v>
      </c>
      <c r="J67" s="307">
        <f t="shared" si="110"/>
        <v>0</v>
      </c>
      <c r="K67" s="337">
        <f t="shared" si="110"/>
        <v>0</v>
      </c>
      <c r="L67" s="315">
        <f t="shared" si="110"/>
        <v>7000</v>
      </c>
      <c r="M67" s="307">
        <f t="shared" si="110"/>
        <v>7000</v>
      </c>
      <c r="N67" s="307">
        <f t="shared" ref="N67:Q67" si="111">SUM(N68:N69)</f>
        <v>0</v>
      </c>
      <c r="O67" s="308">
        <f t="shared" si="111"/>
        <v>0</v>
      </c>
      <c r="P67" s="315">
        <f t="shared" si="111"/>
        <v>7000</v>
      </c>
      <c r="Q67" s="307">
        <f t="shared" si="111"/>
        <v>7000</v>
      </c>
      <c r="R67" s="307">
        <f t="shared" ref="R67:S67" si="112">SUM(R68:R69)</f>
        <v>0</v>
      </c>
      <c r="S67" s="308">
        <f t="shared" si="112"/>
        <v>0</v>
      </c>
      <c r="T67" s="306">
        <f t="shared" ref="T67:W67" si="113">SUM(T68:T69)</f>
        <v>0</v>
      </c>
      <c r="U67" s="304">
        <f t="shared" si="113"/>
        <v>0</v>
      </c>
      <c r="V67" s="304">
        <f t="shared" si="113"/>
        <v>0</v>
      </c>
      <c r="W67" s="305">
        <f t="shared" si="113"/>
        <v>0</v>
      </c>
      <c r="X67" s="306">
        <f t="shared" ref="X67:AA67" si="114">SUM(X68:X69)</f>
        <v>7000</v>
      </c>
      <c r="Y67" s="304">
        <f t="shared" si="114"/>
        <v>7000</v>
      </c>
      <c r="Z67" s="304">
        <f t="shared" si="114"/>
        <v>0</v>
      </c>
      <c r="AA67" s="305">
        <f t="shared" si="114"/>
        <v>0</v>
      </c>
    </row>
    <row r="68" spans="1:27" ht="16.5" x14ac:dyDescent="0.3">
      <c r="A68" s="157"/>
      <c r="B68" s="345">
        <v>1</v>
      </c>
      <c r="C68" s="352" t="s">
        <v>229</v>
      </c>
      <c r="D68" s="315">
        <f>SUM(E68:G68)</f>
        <v>0</v>
      </c>
      <c r="E68" s="307">
        <f>'[1]5.Bezpečnosť, právo a por.'!$E$111</f>
        <v>0</v>
      </c>
      <c r="F68" s="307">
        <f>'[1]5.Bezpečnosť, právo a por.'!$F$111</f>
        <v>0</v>
      </c>
      <c r="G68" s="337">
        <f>'[1]5.Bezpečnosť, právo a por.'!$G$111</f>
        <v>0</v>
      </c>
      <c r="H68" s="315">
        <f>SUM(I68:K68)</f>
        <v>0</v>
      </c>
      <c r="I68" s="307">
        <f>'[1]5.Bezpečnosť, právo a por.'!$E$111</f>
        <v>0</v>
      </c>
      <c r="J68" s="307">
        <f>'[1]5.Bezpečnosť, právo a por.'!$F$111</f>
        <v>0</v>
      </c>
      <c r="K68" s="337">
        <f>'[1]5.Bezpečnosť, právo a por.'!$G$111</f>
        <v>0</v>
      </c>
      <c r="L68" s="315">
        <f t="shared" si="100"/>
        <v>0</v>
      </c>
      <c r="M68" s="307">
        <f>'[1]5.Bezpečnosť, právo a por.'!$H$111</f>
        <v>0</v>
      </c>
      <c r="N68" s="307">
        <f>'[1]5.Bezpečnosť, právo a por.'!$I$111</f>
        <v>0</v>
      </c>
      <c r="O68" s="308">
        <f>'[1]5.Bezpečnosť, právo a por.'!$J$111</f>
        <v>0</v>
      </c>
      <c r="P68" s="315">
        <f t="shared" ref="P68:P69" si="115">SUM(Q68:S68)</f>
        <v>0</v>
      </c>
      <c r="Q68" s="307">
        <f>'[1]5.Bezpečnosť, právo a por.'!$K$111</f>
        <v>0</v>
      </c>
      <c r="R68" s="307">
        <f>'[1]5.Bezpečnosť, právo a por.'!$L$111</f>
        <v>0</v>
      </c>
      <c r="S68" s="308">
        <f>'[1]5.Bezpečnosť, právo a por.'!$M$111</f>
        <v>0</v>
      </c>
      <c r="T68" s="306">
        <f>SUM(U68:W68)</f>
        <v>0</v>
      </c>
      <c r="U68" s="304">
        <f>'[1]5.Bezpečnosť, právo a por.'!$N$111</f>
        <v>0</v>
      </c>
      <c r="V68" s="304">
        <f>'[1]5.Bezpečnosť, právo a por.'!$O$111</f>
        <v>0</v>
      </c>
      <c r="W68" s="305">
        <f>'[1]5.Bezpečnosť, právo a por.'!$P$111</f>
        <v>0</v>
      </c>
      <c r="X68" s="306">
        <f>SUM(Y68:AA68)</f>
        <v>0</v>
      </c>
      <c r="Y68" s="304">
        <f>'[1]5.Bezpečnosť, právo a por.'!$Q$111</f>
        <v>0</v>
      </c>
      <c r="Z68" s="304">
        <f>'[1]5.Bezpečnosť, právo a por.'!$R$111</f>
        <v>0</v>
      </c>
      <c r="AA68" s="305">
        <f>'[1]5.Bezpečnosť, právo a por.'!$S$111</f>
        <v>0</v>
      </c>
    </row>
    <row r="69" spans="1:27" ht="17.25" thickBot="1" x14ac:dyDescent="0.35">
      <c r="A69" s="157"/>
      <c r="B69" s="348">
        <v>2</v>
      </c>
      <c r="C69" s="361" t="s">
        <v>434</v>
      </c>
      <c r="D69" s="328">
        <f>SUM(E69:G69)</f>
        <v>7000</v>
      </c>
      <c r="E69" s="329">
        <f>'[1]5.Bezpečnosť, právo a por.'!$E$113</f>
        <v>7000</v>
      </c>
      <c r="F69" s="329">
        <f>'[1]5.Bezpečnosť, právo a por.'!$F$113</f>
        <v>0</v>
      </c>
      <c r="G69" s="442">
        <f>'[1]5.Bezpečnosť, právo a por.'!$G$113</f>
        <v>0</v>
      </c>
      <c r="H69" s="328">
        <f>SUM(I69:K69)</f>
        <v>7000</v>
      </c>
      <c r="I69" s="329">
        <f>'[1]5.Bezpečnosť, právo a por.'!$E$113</f>
        <v>7000</v>
      </c>
      <c r="J69" s="329">
        <f>'[1]5.Bezpečnosť, právo a por.'!$F$113</f>
        <v>0</v>
      </c>
      <c r="K69" s="442">
        <f>'[1]5.Bezpečnosť, právo a por.'!$G$113</f>
        <v>0</v>
      </c>
      <c r="L69" s="334">
        <f t="shared" si="100"/>
        <v>7000</v>
      </c>
      <c r="M69" s="335">
        <f>'[1]5.Bezpečnosť, právo a por.'!$H$113</f>
        <v>7000</v>
      </c>
      <c r="N69" s="335">
        <f>'[1]5.Bezpečnosť, právo a por.'!$I$113</f>
        <v>0</v>
      </c>
      <c r="O69" s="544">
        <f>'[1]5.Bezpečnosť, právo a por.'!$J$113</f>
        <v>0</v>
      </c>
      <c r="P69" s="334">
        <f t="shared" si="115"/>
        <v>7000</v>
      </c>
      <c r="Q69" s="335">
        <f>'[1]5.Bezpečnosť, právo a por.'!$K$113</f>
        <v>7000</v>
      </c>
      <c r="R69" s="335">
        <f>'[1]5.Bezpečnosť, právo a por.'!$L$113</f>
        <v>0</v>
      </c>
      <c r="S69" s="544">
        <f>'[1]5.Bezpečnosť, právo a por.'!$M$113</f>
        <v>0</v>
      </c>
      <c r="T69" s="312">
        <f>SUM(U69:W69)</f>
        <v>0</v>
      </c>
      <c r="U69" s="313">
        <f>'[1]5.Bezpečnosť, právo a por.'!$N$113</f>
        <v>0</v>
      </c>
      <c r="V69" s="313">
        <f>'[1]5.Bezpečnosť, právo a por.'!$O$113</f>
        <v>0</v>
      </c>
      <c r="W69" s="314">
        <f>'[1]5.Bezpečnosť, právo a por.'!$P$113</f>
        <v>0</v>
      </c>
      <c r="X69" s="312">
        <f>SUM(Y69:AA69)</f>
        <v>7000</v>
      </c>
      <c r="Y69" s="313">
        <f>'[1]5.Bezpečnosť, právo a por.'!$Q$113</f>
        <v>7000</v>
      </c>
      <c r="Z69" s="313">
        <f>'[1]5.Bezpečnosť, právo a por.'!$R$113</f>
        <v>0</v>
      </c>
      <c r="AA69" s="314">
        <f>'[1]5.Bezpečnosť, právo a por.'!$S$113</f>
        <v>0</v>
      </c>
    </row>
    <row r="70" spans="1:27" s="155" customFormat="1" ht="15.75" x14ac:dyDescent="0.25">
      <c r="A70" s="157"/>
      <c r="B70" s="350" t="s">
        <v>231</v>
      </c>
      <c r="C70" s="351"/>
      <c r="D70" s="331">
        <f>D71+D74+D77</f>
        <v>788100</v>
      </c>
      <c r="E70" s="332">
        <f>E71+E74+E77</f>
        <v>788100</v>
      </c>
      <c r="F70" s="332">
        <f t="shared" ref="F70:G70" si="116">F71+F74+F77</f>
        <v>0</v>
      </c>
      <c r="G70" s="441">
        <f t="shared" si="116"/>
        <v>0</v>
      </c>
      <c r="H70" s="331">
        <f>H71+H74+H77</f>
        <v>788100</v>
      </c>
      <c r="I70" s="332">
        <f>I71+I74+I77</f>
        <v>788100</v>
      </c>
      <c r="J70" s="332">
        <f t="shared" ref="J70:W70" si="117">J71+J74+J77</f>
        <v>0</v>
      </c>
      <c r="K70" s="441">
        <f t="shared" si="117"/>
        <v>0</v>
      </c>
      <c r="L70" s="331">
        <f>L71+L74+L77</f>
        <v>788100</v>
      </c>
      <c r="M70" s="332">
        <f t="shared" ref="M70:O70" si="118">M71+M74+M77</f>
        <v>788100</v>
      </c>
      <c r="N70" s="332">
        <f t="shared" si="118"/>
        <v>0</v>
      </c>
      <c r="O70" s="333">
        <f t="shared" si="118"/>
        <v>0</v>
      </c>
      <c r="P70" s="331">
        <f>P71+P74+P77</f>
        <v>788100</v>
      </c>
      <c r="Q70" s="332">
        <f t="shared" ref="Q70:S70" si="119">Q71+Q74+Q77</f>
        <v>788100</v>
      </c>
      <c r="R70" s="332">
        <f t="shared" si="119"/>
        <v>0</v>
      </c>
      <c r="S70" s="333">
        <f t="shared" si="119"/>
        <v>0</v>
      </c>
      <c r="T70" s="303">
        <f t="shared" si="117"/>
        <v>0</v>
      </c>
      <c r="U70" s="301">
        <f t="shared" si="117"/>
        <v>0</v>
      </c>
      <c r="V70" s="301">
        <f t="shared" si="117"/>
        <v>0</v>
      </c>
      <c r="W70" s="302">
        <f t="shared" si="117"/>
        <v>0</v>
      </c>
      <c r="X70" s="303">
        <f t="shared" ref="X70:AA70" si="120">X71+X74+X77</f>
        <v>788100</v>
      </c>
      <c r="Y70" s="301">
        <f t="shared" si="120"/>
        <v>788100</v>
      </c>
      <c r="Z70" s="301">
        <f t="shared" si="120"/>
        <v>0</v>
      </c>
      <c r="AA70" s="302">
        <f t="shared" si="120"/>
        <v>0</v>
      </c>
    </row>
    <row r="71" spans="1:27" ht="15.75" x14ac:dyDescent="0.25">
      <c r="A71" s="156"/>
      <c r="B71" s="359" t="s">
        <v>232</v>
      </c>
      <c r="C71" s="360" t="s">
        <v>233</v>
      </c>
      <c r="D71" s="315">
        <f t="shared" ref="D71:M71" si="121">SUM(D72:D73)</f>
        <v>562100</v>
      </c>
      <c r="E71" s="307">
        <f t="shared" si="121"/>
        <v>562100</v>
      </c>
      <c r="F71" s="307">
        <f t="shared" si="121"/>
        <v>0</v>
      </c>
      <c r="G71" s="337">
        <f t="shared" si="121"/>
        <v>0</v>
      </c>
      <c r="H71" s="315">
        <f t="shared" si="121"/>
        <v>562100</v>
      </c>
      <c r="I71" s="307">
        <f t="shared" si="121"/>
        <v>562100</v>
      </c>
      <c r="J71" s="307">
        <f t="shared" si="121"/>
        <v>0</v>
      </c>
      <c r="K71" s="337">
        <f t="shared" si="121"/>
        <v>0</v>
      </c>
      <c r="L71" s="315">
        <f t="shared" si="121"/>
        <v>557888</v>
      </c>
      <c r="M71" s="307">
        <f t="shared" si="121"/>
        <v>557888</v>
      </c>
      <c r="N71" s="307">
        <f t="shared" ref="N71:O71" si="122">SUM(N72:N73)</f>
        <v>0</v>
      </c>
      <c r="O71" s="308">
        <f t="shared" si="122"/>
        <v>0</v>
      </c>
      <c r="P71" s="315">
        <f t="shared" ref="P71:Q71" si="123">SUM(P72:P73)</f>
        <v>557888</v>
      </c>
      <c r="Q71" s="307">
        <f t="shared" si="123"/>
        <v>557888</v>
      </c>
      <c r="R71" s="307">
        <f t="shared" ref="R71:S71" si="124">SUM(R72:R73)</f>
        <v>0</v>
      </c>
      <c r="S71" s="308">
        <f t="shared" si="124"/>
        <v>0</v>
      </c>
      <c r="T71" s="306">
        <f>SUM(T72:T73)</f>
        <v>0</v>
      </c>
      <c r="U71" s="304">
        <f t="shared" ref="U71:W71" si="125">SUM(U72:U73)</f>
        <v>0</v>
      </c>
      <c r="V71" s="304">
        <f t="shared" si="125"/>
        <v>0</v>
      </c>
      <c r="W71" s="305">
        <f t="shared" si="125"/>
        <v>0</v>
      </c>
      <c r="X71" s="306">
        <f t="shared" ref="X71:AA71" si="126">SUM(X72:X73)</f>
        <v>557888</v>
      </c>
      <c r="Y71" s="304">
        <f t="shared" si="126"/>
        <v>557888</v>
      </c>
      <c r="Z71" s="304">
        <f t="shared" si="126"/>
        <v>0</v>
      </c>
      <c r="AA71" s="305">
        <f t="shared" si="126"/>
        <v>0</v>
      </c>
    </row>
    <row r="72" spans="1:27" ht="16.5" x14ac:dyDescent="0.3">
      <c r="A72" s="153"/>
      <c r="B72" s="345">
        <v>1</v>
      </c>
      <c r="C72" s="547" t="s">
        <v>234</v>
      </c>
      <c r="D72" s="315">
        <f>SUM(E72:G72)</f>
        <v>600</v>
      </c>
      <c r="E72" s="307">
        <f>'[1]6.Odpadové hospodárstvo'!$E$5</f>
        <v>600</v>
      </c>
      <c r="F72" s="307">
        <f>'[1]6.Odpadové hospodárstvo'!$F$5</f>
        <v>0</v>
      </c>
      <c r="G72" s="337">
        <f>'[1]6.Odpadové hospodárstvo'!$G$5</f>
        <v>0</v>
      </c>
      <c r="H72" s="315">
        <f>SUM(I72:K72)</f>
        <v>600</v>
      </c>
      <c r="I72" s="307">
        <f>'[1]6.Odpadové hospodárstvo'!$E$5</f>
        <v>600</v>
      </c>
      <c r="J72" s="307">
        <f>'[1]6.Odpadové hospodárstvo'!$F$5</f>
        <v>0</v>
      </c>
      <c r="K72" s="337">
        <f>'[1]6.Odpadové hospodárstvo'!$G$5</f>
        <v>0</v>
      </c>
      <c r="L72" s="315">
        <f t="shared" ref="L72:L77" si="127">SUM(M72:O72)</f>
        <v>600</v>
      </c>
      <c r="M72" s="307">
        <f>'[1]6.Odpadové hospodárstvo'!$H$5</f>
        <v>600</v>
      </c>
      <c r="N72" s="307">
        <f>'[1]6.Odpadové hospodárstvo'!$I$5</f>
        <v>0</v>
      </c>
      <c r="O72" s="308">
        <f>'[1]6.Odpadové hospodárstvo'!$J$5</f>
        <v>0</v>
      </c>
      <c r="P72" s="315">
        <f t="shared" ref="P72:P73" si="128">SUM(Q72:S72)</f>
        <v>1600</v>
      </c>
      <c r="Q72" s="307">
        <f>'[1]6.Odpadové hospodárstvo'!$K$5</f>
        <v>1600</v>
      </c>
      <c r="R72" s="307">
        <f>'[1]6.Odpadové hospodárstvo'!$L$5</f>
        <v>0</v>
      </c>
      <c r="S72" s="308">
        <f>'[1]6.Odpadové hospodárstvo'!$M$5</f>
        <v>0</v>
      </c>
      <c r="T72" s="306">
        <f>SUM(U72:W72)</f>
        <v>0</v>
      </c>
      <c r="U72" s="304">
        <f>'[1]6.Odpadové hospodárstvo'!$N$5</f>
        <v>0</v>
      </c>
      <c r="V72" s="304">
        <f>'[1]6.Odpadové hospodárstvo'!$O$5</f>
        <v>0</v>
      </c>
      <c r="W72" s="305">
        <f>'[1]6.Odpadové hospodárstvo'!$P$5</f>
        <v>0</v>
      </c>
      <c r="X72" s="306">
        <f>SUM(Y72:AA72)</f>
        <v>1600</v>
      </c>
      <c r="Y72" s="304">
        <f>'[1]6.Odpadové hospodárstvo'!$Q$5</f>
        <v>1600</v>
      </c>
      <c r="Z72" s="304">
        <f>'[1]6.Odpadové hospodárstvo'!$R$5</f>
        <v>0</v>
      </c>
      <c r="AA72" s="305">
        <f>'[1]6.Odpadové hospodárstvo'!$S$5</f>
        <v>0</v>
      </c>
    </row>
    <row r="73" spans="1:27" ht="16.5" x14ac:dyDescent="0.3">
      <c r="A73" s="153"/>
      <c r="B73" s="345">
        <v>2</v>
      </c>
      <c r="C73" s="352" t="s">
        <v>235</v>
      </c>
      <c r="D73" s="315">
        <f>SUM(E73:G73)</f>
        <v>561500</v>
      </c>
      <c r="E73" s="307">
        <f>'[1]6.Odpadové hospodárstvo'!$E$10</f>
        <v>561500</v>
      </c>
      <c r="F73" s="307">
        <f>'[1]6.Odpadové hospodárstvo'!$F$10</f>
        <v>0</v>
      </c>
      <c r="G73" s="337">
        <f>'[1]6.Odpadové hospodárstvo'!$G$10</f>
        <v>0</v>
      </c>
      <c r="H73" s="315">
        <f>SUM(I73:K73)</f>
        <v>561500</v>
      </c>
      <c r="I73" s="307">
        <f>'[1]6.Odpadové hospodárstvo'!$E$10</f>
        <v>561500</v>
      </c>
      <c r="J73" s="307">
        <f>'[1]6.Odpadové hospodárstvo'!$F$10</f>
        <v>0</v>
      </c>
      <c r="K73" s="337">
        <f>'[1]6.Odpadové hospodárstvo'!$G$10</f>
        <v>0</v>
      </c>
      <c r="L73" s="315">
        <f t="shared" si="127"/>
        <v>557288</v>
      </c>
      <c r="M73" s="307">
        <f>'[1]6.Odpadové hospodárstvo'!$H$10</f>
        <v>557288</v>
      </c>
      <c r="N73" s="307">
        <f>'[1]6.Odpadové hospodárstvo'!$I$10</f>
        <v>0</v>
      </c>
      <c r="O73" s="308">
        <f>'[1]6.Odpadové hospodárstvo'!$J$10</f>
        <v>0</v>
      </c>
      <c r="P73" s="315">
        <f t="shared" si="128"/>
        <v>556288</v>
      </c>
      <c r="Q73" s="307">
        <f>'[1]6.Odpadové hospodárstvo'!$K$10</f>
        <v>556288</v>
      </c>
      <c r="R73" s="307">
        <f>'[1]6.Odpadové hospodárstvo'!$L$10</f>
        <v>0</v>
      </c>
      <c r="S73" s="308">
        <f>'[1]6.Odpadové hospodárstvo'!$M$10</f>
        <v>0</v>
      </c>
      <c r="T73" s="306">
        <f>SUM(U73:W73)</f>
        <v>0</v>
      </c>
      <c r="U73" s="304">
        <f>'[1]6.Odpadové hospodárstvo'!$N$10</f>
        <v>0</v>
      </c>
      <c r="V73" s="304">
        <f>'[1]6.Odpadové hospodárstvo'!$O$10</f>
        <v>0</v>
      </c>
      <c r="W73" s="305">
        <f>'[1]6.Odpadové hospodárstvo'!$P$10</f>
        <v>0</v>
      </c>
      <c r="X73" s="306">
        <f>SUM(Y73:AA73)</f>
        <v>556288</v>
      </c>
      <c r="Y73" s="304">
        <f>'[1]6.Odpadové hospodárstvo'!$Q$10</f>
        <v>556288</v>
      </c>
      <c r="Z73" s="304">
        <f>'[1]6.Odpadové hospodárstvo'!$R$10</f>
        <v>0</v>
      </c>
      <c r="AA73" s="305">
        <f>'[1]6.Odpadové hospodárstvo'!$S$10</f>
        <v>0</v>
      </c>
    </row>
    <row r="74" spans="1:27" ht="15.75" x14ac:dyDescent="0.25">
      <c r="A74" s="153"/>
      <c r="B74" s="359" t="s">
        <v>236</v>
      </c>
      <c r="C74" s="347" t="s">
        <v>237</v>
      </c>
      <c r="D74" s="315">
        <f t="shared" ref="D74:M74" si="129">SUM(D75:D76)</f>
        <v>119000</v>
      </c>
      <c r="E74" s="307">
        <f t="shared" si="129"/>
        <v>119000</v>
      </c>
      <c r="F74" s="307">
        <f t="shared" si="129"/>
        <v>0</v>
      </c>
      <c r="G74" s="337">
        <f t="shared" si="129"/>
        <v>0</v>
      </c>
      <c r="H74" s="315">
        <f t="shared" si="129"/>
        <v>119000</v>
      </c>
      <c r="I74" s="307">
        <f t="shared" si="129"/>
        <v>119000</v>
      </c>
      <c r="J74" s="307">
        <f t="shared" si="129"/>
        <v>0</v>
      </c>
      <c r="K74" s="337">
        <f t="shared" si="129"/>
        <v>0</v>
      </c>
      <c r="L74" s="315">
        <f t="shared" si="129"/>
        <v>123212</v>
      </c>
      <c r="M74" s="307">
        <f t="shared" si="129"/>
        <v>123212</v>
      </c>
      <c r="N74" s="307">
        <f t="shared" ref="N74:Q74" si="130">SUM(N75:N76)</f>
        <v>0</v>
      </c>
      <c r="O74" s="308">
        <f t="shared" si="130"/>
        <v>0</v>
      </c>
      <c r="P74" s="315">
        <f t="shared" si="130"/>
        <v>123212</v>
      </c>
      <c r="Q74" s="307">
        <f t="shared" si="130"/>
        <v>123212</v>
      </c>
      <c r="R74" s="307">
        <f t="shared" ref="R74:S74" si="131">SUM(R75:R76)</f>
        <v>0</v>
      </c>
      <c r="S74" s="308">
        <f t="shared" si="131"/>
        <v>0</v>
      </c>
      <c r="T74" s="306">
        <f t="shared" ref="T74:W74" si="132">SUM(T75:T76)</f>
        <v>0</v>
      </c>
      <c r="U74" s="304">
        <f t="shared" si="132"/>
        <v>0</v>
      </c>
      <c r="V74" s="304">
        <f t="shared" si="132"/>
        <v>0</v>
      </c>
      <c r="W74" s="305">
        <f t="shared" si="132"/>
        <v>0</v>
      </c>
      <c r="X74" s="306">
        <f t="shared" ref="X74:AA74" si="133">SUM(X75:X76)</f>
        <v>123212</v>
      </c>
      <c r="Y74" s="304">
        <f t="shared" si="133"/>
        <v>123212</v>
      </c>
      <c r="Z74" s="304">
        <f t="shared" si="133"/>
        <v>0</v>
      </c>
      <c r="AA74" s="305">
        <f t="shared" si="133"/>
        <v>0</v>
      </c>
    </row>
    <row r="75" spans="1:27" ht="16.5" x14ac:dyDescent="0.3">
      <c r="A75" s="153"/>
      <c r="B75" s="345">
        <v>1</v>
      </c>
      <c r="C75" s="352" t="s">
        <v>238</v>
      </c>
      <c r="D75" s="315">
        <f>SUM(E75:G75)</f>
        <v>109000</v>
      </c>
      <c r="E75" s="307">
        <f>'[1]6.Odpadové hospodárstvo'!$E$16</f>
        <v>109000</v>
      </c>
      <c r="F75" s="307">
        <f>'[1]6.Odpadové hospodárstvo'!$F$16</f>
        <v>0</v>
      </c>
      <c r="G75" s="337">
        <f>'[1]6.Odpadové hospodárstvo'!$G$16</f>
        <v>0</v>
      </c>
      <c r="H75" s="315">
        <f>SUM(I75:K75)</f>
        <v>109000</v>
      </c>
      <c r="I75" s="307">
        <f>'[1]6.Odpadové hospodárstvo'!$E$16</f>
        <v>109000</v>
      </c>
      <c r="J75" s="307">
        <f>'[1]6.Odpadové hospodárstvo'!$F$16</f>
        <v>0</v>
      </c>
      <c r="K75" s="337">
        <f>'[1]6.Odpadové hospodárstvo'!$G$16</f>
        <v>0</v>
      </c>
      <c r="L75" s="315">
        <f t="shared" si="127"/>
        <v>109000</v>
      </c>
      <c r="M75" s="307">
        <f>'[1]6.Odpadové hospodárstvo'!$H$16</f>
        <v>109000</v>
      </c>
      <c r="N75" s="307">
        <f>'[1]6.Odpadové hospodárstvo'!$I$16</f>
        <v>0</v>
      </c>
      <c r="O75" s="308">
        <f>'[1]6.Odpadové hospodárstvo'!$J$16</f>
        <v>0</v>
      </c>
      <c r="P75" s="315">
        <f t="shared" ref="P75:P77" si="134">SUM(Q75:S75)</f>
        <v>109000</v>
      </c>
      <c r="Q75" s="307">
        <f>'[1]6.Odpadové hospodárstvo'!$K$16</f>
        <v>109000</v>
      </c>
      <c r="R75" s="307">
        <f>'[1]6.Odpadové hospodárstvo'!$L$16</f>
        <v>0</v>
      </c>
      <c r="S75" s="308">
        <f>'[1]6.Odpadové hospodárstvo'!$M$16</f>
        <v>0</v>
      </c>
      <c r="T75" s="306">
        <f>SUM(U75:W75)</f>
        <v>0</v>
      </c>
      <c r="U75" s="304">
        <f>'[1]6.Odpadové hospodárstvo'!$N$16</f>
        <v>0</v>
      </c>
      <c r="V75" s="304">
        <f>'[1]6.Odpadové hospodárstvo'!$O$16</f>
        <v>0</v>
      </c>
      <c r="W75" s="305">
        <f>'[1]6.Odpadové hospodárstvo'!$P$16</f>
        <v>0</v>
      </c>
      <c r="X75" s="306">
        <f>SUM(Y75:AA75)</f>
        <v>109000</v>
      </c>
      <c r="Y75" s="304">
        <f>'[1]6.Odpadové hospodárstvo'!$Q$16</f>
        <v>109000</v>
      </c>
      <c r="Z75" s="304">
        <f>'[1]6.Odpadové hospodárstvo'!$R$16</f>
        <v>0</v>
      </c>
      <c r="AA75" s="305">
        <f>'[1]6.Odpadové hospodárstvo'!$S$16</f>
        <v>0</v>
      </c>
    </row>
    <row r="76" spans="1:27" ht="16.5" x14ac:dyDescent="0.3">
      <c r="A76" s="153"/>
      <c r="B76" s="345">
        <v>2</v>
      </c>
      <c r="C76" s="547" t="s">
        <v>239</v>
      </c>
      <c r="D76" s="315">
        <f>SUM(E76:G76)</f>
        <v>10000</v>
      </c>
      <c r="E76" s="307">
        <f>'[1]6.Odpadové hospodárstvo'!$E$19</f>
        <v>10000</v>
      </c>
      <c r="F76" s="307">
        <f>'[1]6.Odpadové hospodárstvo'!$F$19</f>
        <v>0</v>
      </c>
      <c r="G76" s="337">
        <f>'[1]6.Odpadové hospodárstvo'!$G$19</f>
        <v>0</v>
      </c>
      <c r="H76" s="315">
        <f>SUM(I76:K76)</f>
        <v>10000</v>
      </c>
      <c r="I76" s="307">
        <f>'[1]6.Odpadové hospodárstvo'!$E$19</f>
        <v>10000</v>
      </c>
      <c r="J76" s="307">
        <f>'[1]6.Odpadové hospodárstvo'!$F$19</f>
        <v>0</v>
      </c>
      <c r="K76" s="337">
        <f>'[1]6.Odpadové hospodárstvo'!$G$19</f>
        <v>0</v>
      </c>
      <c r="L76" s="315">
        <f t="shared" si="127"/>
        <v>14212</v>
      </c>
      <c r="M76" s="307">
        <f>'[1]6.Odpadové hospodárstvo'!$H$19</f>
        <v>14212</v>
      </c>
      <c r="N76" s="307">
        <f>'[1]6.Odpadové hospodárstvo'!$I$19</f>
        <v>0</v>
      </c>
      <c r="O76" s="308">
        <f>'[1]6.Odpadové hospodárstvo'!$J$19</f>
        <v>0</v>
      </c>
      <c r="P76" s="315">
        <f t="shared" si="134"/>
        <v>14212</v>
      </c>
      <c r="Q76" s="307">
        <f>'[1]6.Odpadové hospodárstvo'!$K$19</f>
        <v>14212</v>
      </c>
      <c r="R76" s="307">
        <f>'[1]6.Odpadové hospodárstvo'!$L$19</f>
        <v>0</v>
      </c>
      <c r="S76" s="308">
        <f>'[1]6.Odpadové hospodárstvo'!$M$19</f>
        <v>0</v>
      </c>
      <c r="T76" s="306">
        <f>SUM(U76:W76)</f>
        <v>0</v>
      </c>
      <c r="U76" s="304">
        <f>'[1]6.Odpadové hospodárstvo'!$N$19</f>
        <v>0</v>
      </c>
      <c r="V76" s="304">
        <f>'[1]6.Odpadové hospodárstvo'!$O$19</f>
        <v>0</v>
      </c>
      <c r="W76" s="305">
        <f>'[1]6.Odpadové hospodárstvo'!$P$19</f>
        <v>0</v>
      </c>
      <c r="X76" s="306">
        <f>SUM(Y76:AA76)</f>
        <v>14212</v>
      </c>
      <c r="Y76" s="304">
        <f>'[1]6.Odpadové hospodárstvo'!$Q$19</f>
        <v>14212</v>
      </c>
      <c r="Z76" s="304">
        <f>'[1]6.Odpadové hospodárstvo'!$R$19</f>
        <v>0</v>
      </c>
      <c r="AA76" s="305">
        <f>'[1]6.Odpadové hospodárstvo'!$S$19</f>
        <v>0</v>
      </c>
    </row>
    <row r="77" spans="1:27" ht="16.5" thickBot="1" x14ac:dyDescent="0.3">
      <c r="A77" s="153"/>
      <c r="B77" s="362" t="s">
        <v>240</v>
      </c>
      <c r="C77" s="363" t="s">
        <v>241</v>
      </c>
      <c r="D77" s="328">
        <f>SUM(E77:G77)</f>
        <v>107000</v>
      </c>
      <c r="E77" s="329">
        <f>'[1]6.Odpadové hospodárstvo'!$E$21</f>
        <v>107000</v>
      </c>
      <c r="F77" s="329">
        <f>'[1]6.Odpadové hospodárstvo'!$F$21</f>
        <v>0</v>
      </c>
      <c r="G77" s="442">
        <f>'[1]6.Odpadové hospodárstvo'!$G$21</f>
        <v>0</v>
      </c>
      <c r="H77" s="328">
        <f>SUM(I77:K77)</f>
        <v>107000</v>
      </c>
      <c r="I77" s="329">
        <f>'[1]6.Odpadové hospodárstvo'!$E$21</f>
        <v>107000</v>
      </c>
      <c r="J77" s="329">
        <f>'[1]6.Odpadové hospodárstvo'!$F$21</f>
        <v>0</v>
      </c>
      <c r="K77" s="442">
        <f>'[1]6.Odpadové hospodárstvo'!$G$21</f>
        <v>0</v>
      </c>
      <c r="L77" s="334">
        <f t="shared" si="127"/>
        <v>107000</v>
      </c>
      <c r="M77" s="335">
        <f>'[1]6.Odpadové hospodárstvo'!$H$21</f>
        <v>107000</v>
      </c>
      <c r="N77" s="335">
        <f>'[1]6.Odpadové hospodárstvo'!$I$21</f>
        <v>0</v>
      </c>
      <c r="O77" s="544">
        <f>'[1]6.Odpadové hospodárstvo'!$J$21</f>
        <v>0</v>
      </c>
      <c r="P77" s="334">
        <f t="shared" si="134"/>
        <v>107000</v>
      </c>
      <c r="Q77" s="335">
        <f>'[1]6.Odpadové hospodárstvo'!$K$21</f>
        <v>107000</v>
      </c>
      <c r="R77" s="335">
        <f>'[1]6.Odpadové hospodárstvo'!$L$21</f>
        <v>0</v>
      </c>
      <c r="S77" s="544">
        <f>'[1]6.Odpadové hospodárstvo'!$M$21</f>
        <v>0</v>
      </c>
      <c r="T77" s="312">
        <f>SUM(U77:W77)</f>
        <v>0</v>
      </c>
      <c r="U77" s="313">
        <f>'[1]6.Odpadové hospodárstvo'!$N$21</f>
        <v>0</v>
      </c>
      <c r="V77" s="313">
        <f>'[1]6.Odpadové hospodárstvo'!$O$21</f>
        <v>0</v>
      </c>
      <c r="W77" s="314">
        <f>'[1]6.Odpadové hospodárstvo'!$P$21</f>
        <v>0</v>
      </c>
      <c r="X77" s="312">
        <f>SUM(Y77:AA77)</f>
        <v>107000</v>
      </c>
      <c r="Y77" s="313">
        <f>'[1]6.Odpadové hospodárstvo'!$Q$21</f>
        <v>107000</v>
      </c>
      <c r="Z77" s="313">
        <f>'[1]6.Odpadové hospodárstvo'!$R$21</f>
        <v>0</v>
      </c>
      <c r="AA77" s="314">
        <f>'[1]6.Odpadové hospodárstvo'!$S$21</f>
        <v>0</v>
      </c>
    </row>
    <row r="78" spans="1:27" s="155" customFormat="1" ht="15.75" x14ac:dyDescent="0.25">
      <c r="B78" s="350" t="s">
        <v>242</v>
      </c>
      <c r="C78" s="351"/>
      <c r="D78" s="331">
        <f t="shared" ref="D78:G78" si="135">D79+D87+D90</f>
        <v>617000</v>
      </c>
      <c r="E78" s="332">
        <f t="shared" si="135"/>
        <v>347000</v>
      </c>
      <c r="F78" s="332">
        <f t="shared" si="135"/>
        <v>270000</v>
      </c>
      <c r="G78" s="441">
        <f t="shared" si="135"/>
        <v>0</v>
      </c>
      <c r="H78" s="331">
        <f t="shared" ref="H78:W78" si="136">H79+H87+H90</f>
        <v>617000</v>
      </c>
      <c r="I78" s="332">
        <f t="shared" si="136"/>
        <v>347000</v>
      </c>
      <c r="J78" s="332">
        <f t="shared" si="136"/>
        <v>270000</v>
      </c>
      <c r="K78" s="441">
        <f t="shared" si="136"/>
        <v>0</v>
      </c>
      <c r="L78" s="331">
        <f>L79+L87+L90</f>
        <v>692796</v>
      </c>
      <c r="M78" s="332">
        <f t="shared" ref="M78:O78" si="137">M79+M87+M90</f>
        <v>419000</v>
      </c>
      <c r="N78" s="332">
        <f t="shared" si="137"/>
        <v>273796</v>
      </c>
      <c r="O78" s="333">
        <f t="shared" si="137"/>
        <v>0</v>
      </c>
      <c r="P78" s="331">
        <f>P79+P87+P90</f>
        <v>698696</v>
      </c>
      <c r="Q78" s="332">
        <f t="shared" ref="Q78:S78" si="138">Q79+Q87+Q90</f>
        <v>424900</v>
      </c>
      <c r="R78" s="332">
        <f t="shared" si="138"/>
        <v>273796</v>
      </c>
      <c r="S78" s="333">
        <f t="shared" si="138"/>
        <v>0</v>
      </c>
      <c r="T78" s="303">
        <f t="shared" si="136"/>
        <v>0</v>
      </c>
      <c r="U78" s="301">
        <f t="shared" si="136"/>
        <v>0</v>
      </c>
      <c r="V78" s="301">
        <f t="shared" si="136"/>
        <v>0</v>
      </c>
      <c r="W78" s="302">
        <f t="shared" si="136"/>
        <v>0</v>
      </c>
      <c r="X78" s="303">
        <f t="shared" ref="X78:AA78" si="139">X79+X87+X90</f>
        <v>698696</v>
      </c>
      <c r="Y78" s="301">
        <f t="shared" si="139"/>
        <v>424900</v>
      </c>
      <c r="Z78" s="301">
        <f t="shared" si="139"/>
        <v>273796</v>
      </c>
      <c r="AA78" s="302">
        <f t="shared" si="139"/>
        <v>0</v>
      </c>
    </row>
    <row r="79" spans="1:27" ht="15.75" x14ac:dyDescent="0.25">
      <c r="A79" s="153"/>
      <c r="B79" s="359" t="s">
        <v>243</v>
      </c>
      <c r="C79" s="347" t="s">
        <v>244</v>
      </c>
      <c r="D79" s="315">
        <f t="shared" ref="D79:M79" si="140">SUM(D80:D86)</f>
        <v>552000</v>
      </c>
      <c r="E79" s="307">
        <f t="shared" si="140"/>
        <v>312000</v>
      </c>
      <c r="F79" s="307">
        <f t="shared" si="140"/>
        <v>240000</v>
      </c>
      <c r="G79" s="337">
        <f t="shared" si="140"/>
        <v>0</v>
      </c>
      <c r="H79" s="315">
        <f t="shared" si="140"/>
        <v>552000</v>
      </c>
      <c r="I79" s="307">
        <f t="shared" si="140"/>
        <v>312000</v>
      </c>
      <c r="J79" s="307">
        <f t="shared" si="140"/>
        <v>240000</v>
      </c>
      <c r="K79" s="337">
        <f t="shared" si="140"/>
        <v>0</v>
      </c>
      <c r="L79" s="315">
        <f t="shared" si="140"/>
        <v>609000</v>
      </c>
      <c r="M79" s="307">
        <f t="shared" si="140"/>
        <v>369000</v>
      </c>
      <c r="N79" s="307">
        <f t="shared" ref="N79:O79" si="141">SUM(N80:N86)</f>
        <v>240000</v>
      </c>
      <c r="O79" s="308">
        <f t="shared" si="141"/>
        <v>0</v>
      </c>
      <c r="P79" s="315">
        <f t="shared" ref="P79:Q79" si="142">SUM(P80:P86)</f>
        <v>627900</v>
      </c>
      <c r="Q79" s="307">
        <f t="shared" si="142"/>
        <v>387900</v>
      </c>
      <c r="R79" s="307">
        <f t="shared" ref="R79:S79" si="143">SUM(R80:R86)</f>
        <v>240000</v>
      </c>
      <c r="S79" s="308">
        <f t="shared" si="143"/>
        <v>0</v>
      </c>
      <c r="T79" s="306">
        <f t="shared" ref="T79:W79" si="144">SUM(T80:T86)</f>
        <v>0</v>
      </c>
      <c r="U79" s="304">
        <f t="shared" si="144"/>
        <v>0</v>
      </c>
      <c r="V79" s="304">
        <f t="shared" si="144"/>
        <v>0</v>
      </c>
      <c r="W79" s="305">
        <f t="shared" si="144"/>
        <v>0</v>
      </c>
      <c r="X79" s="306">
        <f t="shared" ref="X79:AA79" si="145">SUM(X80:X86)</f>
        <v>627900</v>
      </c>
      <c r="Y79" s="304">
        <f t="shared" si="145"/>
        <v>387900</v>
      </c>
      <c r="Z79" s="304">
        <f t="shared" si="145"/>
        <v>240000</v>
      </c>
      <c r="AA79" s="305">
        <f t="shared" si="145"/>
        <v>0</v>
      </c>
    </row>
    <row r="80" spans="1:27" ht="16.5" x14ac:dyDescent="0.3">
      <c r="A80" s="153"/>
      <c r="B80" s="345">
        <v>1</v>
      </c>
      <c r="C80" s="352" t="s">
        <v>245</v>
      </c>
      <c r="D80" s="315">
        <f>SUM(E80:G80)</f>
        <v>0</v>
      </c>
      <c r="E80" s="307">
        <f>'[1]7.Komunikácie'!$E$5</f>
        <v>0</v>
      </c>
      <c r="F80" s="307">
        <f>'[1]7.Komunikácie'!$F$5</f>
        <v>0</v>
      </c>
      <c r="G80" s="337">
        <f>'[1]7.Komunikácie'!$G$5</f>
        <v>0</v>
      </c>
      <c r="H80" s="315">
        <f>SUM(I80:K80)</f>
        <v>0</v>
      </c>
      <c r="I80" s="307">
        <f>'[1]7.Komunikácie'!$E$5</f>
        <v>0</v>
      </c>
      <c r="J80" s="307">
        <f>'[1]7.Komunikácie'!$F$5</f>
        <v>0</v>
      </c>
      <c r="K80" s="337">
        <f>'[1]7.Komunikácie'!$G$5</f>
        <v>0</v>
      </c>
      <c r="L80" s="315">
        <f>SUM(M80:O80)</f>
        <v>0</v>
      </c>
      <c r="M80" s="307">
        <f>'[1]7.Komunikácie'!$H$5</f>
        <v>0</v>
      </c>
      <c r="N80" s="307">
        <f>'[1]7.Komunikácie'!$I$5</f>
        <v>0</v>
      </c>
      <c r="O80" s="308">
        <f>'[1]7.Komunikácie'!$J$5</f>
        <v>0</v>
      </c>
      <c r="P80" s="315">
        <f>SUM(Q80:S80)</f>
        <v>0</v>
      </c>
      <c r="Q80" s="307">
        <f>'[1]7.Komunikácie'!$K$5</f>
        <v>0</v>
      </c>
      <c r="R80" s="307">
        <f>'[1]7.Komunikácie'!$L$5</f>
        <v>0</v>
      </c>
      <c r="S80" s="308">
        <f>'[1]7.Komunikácie'!$M$5</f>
        <v>0</v>
      </c>
      <c r="T80" s="306">
        <f t="shared" ref="T80:T86" si="146">SUM(U80:W80)</f>
        <v>0</v>
      </c>
      <c r="U80" s="304">
        <f>'[1]7.Komunikácie'!$N$5</f>
        <v>0</v>
      </c>
      <c r="V80" s="304">
        <f>'[1]7.Komunikácie'!$O$5</f>
        <v>0</v>
      </c>
      <c r="W80" s="305">
        <f>'[1]7.Komunikácie'!$P$5</f>
        <v>0</v>
      </c>
      <c r="X80" s="306">
        <f t="shared" ref="X80:X86" si="147">SUM(Y80:AA80)</f>
        <v>0</v>
      </c>
      <c r="Y80" s="304">
        <f>'[1]7.Komunikácie'!$Q$5</f>
        <v>0</v>
      </c>
      <c r="Z80" s="304">
        <f>'[1]7.Komunikácie'!$R$5</f>
        <v>0</v>
      </c>
      <c r="AA80" s="305">
        <f>'[1]7.Komunikácie'!$S$5</f>
        <v>0</v>
      </c>
    </row>
    <row r="81" spans="1:27" ht="16.5" x14ac:dyDescent="0.3">
      <c r="A81" s="153"/>
      <c r="B81" s="345">
        <v>2</v>
      </c>
      <c r="C81" s="352" t="s">
        <v>415</v>
      </c>
      <c r="D81" s="315">
        <f t="shared" ref="D81:D86" si="148">SUM(E81:G81)</f>
        <v>240000</v>
      </c>
      <c r="E81" s="307">
        <f>'[1]7.Komunikácie'!$E$7</f>
        <v>0</v>
      </c>
      <c r="F81" s="307">
        <f>'[1]7.Komunikácie'!$F$7</f>
        <v>240000</v>
      </c>
      <c r="G81" s="337">
        <f>'[1]7.Komunikácie'!$G$7</f>
        <v>0</v>
      </c>
      <c r="H81" s="315">
        <f t="shared" ref="H81:H86" si="149">SUM(I81:K81)</f>
        <v>240000</v>
      </c>
      <c r="I81" s="307">
        <f>'[1]7.Komunikácie'!$E$7</f>
        <v>0</v>
      </c>
      <c r="J81" s="307">
        <f>'[1]7.Komunikácie'!$F$7</f>
        <v>240000</v>
      </c>
      <c r="K81" s="337">
        <f>'[1]7.Komunikácie'!$G$7</f>
        <v>0</v>
      </c>
      <c r="L81" s="315">
        <f t="shared" ref="L81:L86" si="150">SUM(M81:O81)</f>
        <v>240000</v>
      </c>
      <c r="M81" s="307">
        <f>'[1]7.Komunikácie'!$H$7</f>
        <v>0</v>
      </c>
      <c r="N81" s="307">
        <f>'[1]7.Komunikácie'!$I$7</f>
        <v>240000</v>
      </c>
      <c r="O81" s="308">
        <f>'[1]7.Komunikácie'!$J$7</f>
        <v>0</v>
      </c>
      <c r="P81" s="315">
        <f t="shared" ref="P81:P86" si="151">SUM(Q81:S81)</f>
        <v>240000</v>
      </c>
      <c r="Q81" s="307">
        <f>'[1]7.Komunikácie'!$K$7</f>
        <v>0</v>
      </c>
      <c r="R81" s="307">
        <f>'[1]7.Komunikácie'!$L$7</f>
        <v>240000</v>
      </c>
      <c r="S81" s="308">
        <f>'[1]7.Komunikácie'!$M$7</f>
        <v>0</v>
      </c>
      <c r="T81" s="306">
        <f t="shared" si="146"/>
        <v>0</v>
      </c>
      <c r="U81" s="304">
        <f>'[1]7.Komunikácie'!$N$7</f>
        <v>0</v>
      </c>
      <c r="V81" s="304">
        <f>'[1]7.Komunikácie'!$O$7</f>
        <v>0</v>
      </c>
      <c r="W81" s="305">
        <f>'[1]7.Komunikácie'!$P$7</f>
        <v>0</v>
      </c>
      <c r="X81" s="306">
        <f t="shared" si="147"/>
        <v>240000</v>
      </c>
      <c r="Y81" s="304">
        <f>'[1]7.Komunikácie'!$Q$7</f>
        <v>0</v>
      </c>
      <c r="Z81" s="304">
        <f>'[1]7.Komunikácie'!$R$7</f>
        <v>240000</v>
      </c>
      <c r="AA81" s="305">
        <f>'[1]7.Komunikácie'!$S$7</f>
        <v>0</v>
      </c>
    </row>
    <row r="82" spans="1:27" ht="16.5" x14ac:dyDescent="0.3">
      <c r="A82" s="153"/>
      <c r="B82" s="345">
        <v>3</v>
      </c>
      <c r="C82" s="352" t="s">
        <v>247</v>
      </c>
      <c r="D82" s="315">
        <f t="shared" si="148"/>
        <v>48000</v>
      </c>
      <c r="E82" s="307">
        <f>'[1]7.Komunikácie'!$E$15</f>
        <v>48000</v>
      </c>
      <c r="F82" s="307">
        <f>'[1]7.Komunikácie'!$F$15</f>
        <v>0</v>
      </c>
      <c r="G82" s="337">
        <f>'[1]7.Komunikácie'!$G$15</f>
        <v>0</v>
      </c>
      <c r="H82" s="315">
        <f t="shared" si="149"/>
        <v>48000</v>
      </c>
      <c r="I82" s="307">
        <f>'[1]7.Komunikácie'!$E$15</f>
        <v>48000</v>
      </c>
      <c r="J82" s="307">
        <f>'[1]7.Komunikácie'!$F$15</f>
        <v>0</v>
      </c>
      <c r="K82" s="337">
        <f>'[1]7.Komunikácie'!$G$15</f>
        <v>0</v>
      </c>
      <c r="L82" s="315">
        <f t="shared" si="150"/>
        <v>63000</v>
      </c>
      <c r="M82" s="307">
        <f>'[1]7.Komunikácie'!$H$15</f>
        <v>63000</v>
      </c>
      <c r="N82" s="307">
        <f>'[1]7.Komunikácie'!$I$15</f>
        <v>0</v>
      </c>
      <c r="O82" s="308">
        <f>'[1]7.Komunikácie'!$J$15</f>
        <v>0</v>
      </c>
      <c r="P82" s="315">
        <f t="shared" si="151"/>
        <v>63000</v>
      </c>
      <c r="Q82" s="307">
        <f>'[1]7.Komunikácie'!$K$15</f>
        <v>63000</v>
      </c>
      <c r="R82" s="307">
        <f>'[1]7.Komunikácie'!$L$15</f>
        <v>0</v>
      </c>
      <c r="S82" s="308">
        <f>'[1]7.Komunikácie'!$M$15</f>
        <v>0</v>
      </c>
      <c r="T82" s="306">
        <f t="shared" si="146"/>
        <v>0</v>
      </c>
      <c r="U82" s="304">
        <f>'[1]7.Komunikácie'!$N$15</f>
        <v>0</v>
      </c>
      <c r="V82" s="304">
        <f>'[1]7.Komunikácie'!$O$15</f>
        <v>0</v>
      </c>
      <c r="W82" s="305">
        <f>'[1]7.Komunikácie'!$P$15</f>
        <v>0</v>
      </c>
      <c r="X82" s="306">
        <f t="shared" si="147"/>
        <v>63000</v>
      </c>
      <c r="Y82" s="304">
        <f>'[1]7.Komunikácie'!$Q$15</f>
        <v>63000</v>
      </c>
      <c r="Z82" s="304">
        <f>'[1]7.Komunikácie'!$R$15</f>
        <v>0</v>
      </c>
      <c r="AA82" s="305">
        <f>'[1]7.Komunikácie'!$S$15</f>
        <v>0</v>
      </c>
    </row>
    <row r="83" spans="1:27" ht="16.5" x14ac:dyDescent="0.3">
      <c r="A83" s="153"/>
      <c r="B83" s="345">
        <v>4</v>
      </c>
      <c r="C83" s="352" t="s">
        <v>248</v>
      </c>
      <c r="D83" s="315">
        <f t="shared" si="148"/>
        <v>150000</v>
      </c>
      <c r="E83" s="307">
        <f>'[1]7.Komunikácie'!$E$17</f>
        <v>150000</v>
      </c>
      <c r="F83" s="307">
        <f>'[1]7.Komunikácie'!$F$17</f>
        <v>0</v>
      </c>
      <c r="G83" s="337">
        <f>'[1]7.Komunikácie'!$G$17</f>
        <v>0</v>
      </c>
      <c r="H83" s="315">
        <f t="shared" si="149"/>
        <v>150000</v>
      </c>
      <c r="I83" s="307">
        <f>'[1]7.Komunikácie'!$E$17</f>
        <v>150000</v>
      </c>
      <c r="J83" s="307">
        <f>'[1]7.Komunikácie'!$F$17</f>
        <v>0</v>
      </c>
      <c r="K83" s="337">
        <f>'[1]7.Komunikácie'!$G$17</f>
        <v>0</v>
      </c>
      <c r="L83" s="315">
        <f t="shared" si="150"/>
        <v>172500</v>
      </c>
      <c r="M83" s="307">
        <f>'[1]7.Komunikácie'!$H$17</f>
        <v>172500</v>
      </c>
      <c r="N83" s="307">
        <f>'[1]7.Komunikácie'!$I$17</f>
        <v>0</v>
      </c>
      <c r="O83" s="308">
        <f>'[1]7.Komunikácie'!$J$17</f>
        <v>0</v>
      </c>
      <c r="P83" s="315">
        <f t="shared" si="151"/>
        <v>185500</v>
      </c>
      <c r="Q83" s="307">
        <f>'[1]7.Komunikácie'!$K$17</f>
        <v>185500</v>
      </c>
      <c r="R83" s="307">
        <f>'[1]7.Komunikácie'!$L$17</f>
        <v>0</v>
      </c>
      <c r="S83" s="308">
        <f>'[1]7.Komunikácie'!$M$17</f>
        <v>0</v>
      </c>
      <c r="T83" s="306">
        <f t="shared" si="146"/>
        <v>0</v>
      </c>
      <c r="U83" s="304">
        <f>'[1]7.Komunikácie'!$N$17</f>
        <v>0</v>
      </c>
      <c r="V83" s="304">
        <f>'[1]7.Komunikácie'!$O$17</f>
        <v>0</v>
      </c>
      <c r="W83" s="305">
        <f>'[1]7.Komunikácie'!$P$17</f>
        <v>0</v>
      </c>
      <c r="X83" s="306">
        <f t="shared" si="147"/>
        <v>185500</v>
      </c>
      <c r="Y83" s="304">
        <f>'[1]7.Komunikácie'!$Q$17</f>
        <v>185500</v>
      </c>
      <c r="Z83" s="304">
        <f>'[1]7.Komunikácie'!$R$17</f>
        <v>0</v>
      </c>
      <c r="AA83" s="305">
        <f>'[1]7.Komunikácie'!$S$17</f>
        <v>0</v>
      </c>
    </row>
    <row r="84" spans="1:27" ht="16.5" x14ac:dyDescent="0.3">
      <c r="A84" s="153"/>
      <c r="B84" s="345">
        <v>5</v>
      </c>
      <c r="C84" s="352" t="s">
        <v>249</v>
      </c>
      <c r="D84" s="315">
        <f t="shared" si="148"/>
        <v>66000</v>
      </c>
      <c r="E84" s="307">
        <f>'[1]7.Komunikácie'!$E$19</f>
        <v>66000</v>
      </c>
      <c r="F84" s="307">
        <f>'[1]7.Komunikácie'!$F$19</f>
        <v>0</v>
      </c>
      <c r="G84" s="337">
        <f>'[1]7.Komunikácie'!$G$19</f>
        <v>0</v>
      </c>
      <c r="H84" s="315">
        <f t="shared" si="149"/>
        <v>66000</v>
      </c>
      <c r="I84" s="307">
        <f>'[1]7.Komunikácie'!$E$19</f>
        <v>66000</v>
      </c>
      <c r="J84" s="307">
        <f>'[1]7.Komunikácie'!$F$19</f>
        <v>0</v>
      </c>
      <c r="K84" s="337">
        <f>'[1]7.Komunikácie'!$G$19</f>
        <v>0</v>
      </c>
      <c r="L84" s="315">
        <f t="shared" si="150"/>
        <v>66000</v>
      </c>
      <c r="M84" s="307">
        <f>'[1]7.Komunikácie'!$H$19</f>
        <v>66000</v>
      </c>
      <c r="N84" s="307">
        <f>'[1]7.Komunikácie'!$I$19</f>
        <v>0</v>
      </c>
      <c r="O84" s="308">
        <f>'[1]7.Komunikácie'!$J$19</f>
        <v>0</v>
      </c>
      <c r="P84" s="315">
        <f t="shared" si="151"/>
        <v>66000</v>
      </c>
      <c r="Q84" s="307">
        <f>'[1]7.Komunikácie'!$K$19</f>
        <v>66000</v>
      </c>
      <c r="R84" s="307">
        <f>'[1]7.Komunikácie'!$L$19</f>
        <v>0</v>
      </c>
      <c r="S84" s="308">
        <f>'[1]7.Komunikácie'!$M$19</f>
        <v>0</v>
      </c>
      <c r="T84" s="306">
        <f t="shared" si="146"/>
        <v>0</v>
      </c>
      <c r="U84" s="304">
        <f>'[1]7.Komunikácie'!$N$19</f>
        <v>0</v>
      </c>
      <c r="V84" s="304">
        <f>'[1]7.Komunikácie'!$O$19</f>
        <v>0</v>
      </c>
      <c r="W84" s="305">
        <f>'[1]7.Komunikácie'!$P$19</f>
        <v>0</v>
      </c>
      <c r="X84" s="306">
        <f t="shared" si="147"/>
        <v>66000</v>
      </c>
      <c r="Y84" s="304">
        <f>'[1]7.Komunikácie'!$Q$19</f>
        <v>66000</v>
      </c>
      <c r="Z84" s="304">
        <f>'[1]7.Komunikácie'!$R$19</f>
        <v>0</v>
      </c>
      <c r="AA84" s="305">
        <f>'[1]7.Komunikácie'!$S$19</f>
        <v>0</v>
      </c>
    </row>
    <row r="85" spans="1:27" ht="16.5" x14ac:dyDescent="0.3">
      <c r="A85" s="153"/>
      <c r="B85" s="345">
        <v>5</v>
      </c>
      <c r="C85" s="352" t="s">
        <v>250</v>
      </c>
      <c r="D85" s="315">
        <f t="shared" si="148"/>
        <v>30000</v>
      </c>
      <c r="E85" s="307">
        <f>'[1]7.Komunikácie'!$E$24</f>
        <v>30000</v>
      </c>
      <c r="F85" s="307">
        <f>'[1]7.Komunikácie'!$F$24</f>
        <v>0</v>
      </c>
      <c r="G85" s="337">
        <f>'[1]7.Komunikácie'!$G$24</f>
        <v>0</v>
      </c>
      <c r="H85" s="315">
        <f t="shared" si="149"/>
        <v>30000</v>
      </c>
      <c r="I85" s="307">
        <f>'[1]7.Komunikácie'!$E$24</f>
        <v>30000</v>
      </c>
      <c r="J85" s="307">
        <f>'[1]7.Komunikácie'!$F$24</f>
        <v>0</v>
      </c>
      <c r="K85" s="337">
        <f>'[1]7.Komunikácie'!$G$24</f>
        <v>0</v>
      </c>
      <c r="L85" s="315">
        <f t="shared" si="150"/>
        <v>37500</v>
      </c>
      <c r="M85" s="307">
        <f>'[1]7.Komunikácie'!$H$24</f>
        <v>37500</v>
      </c>
      <c r="N85" s="307">
        <f>'[1]7.Komunikácie'!$I$24</f>
        <v>0</v>
      </c>
      <c r="O85" s="308">
        <f>'[1]7.Komunikácie'!$J$24</f>
        <v>0</v>
      </c>
      <c r="P85" s="315">
        <f t="shared" si="151"/>
        <v>43400</v>
      </c>
      <c r="Q85" s="307">
        <f>'[1]7.Komunikácie'!$K$24</f>
        <v>43400</v>
      </c>
      <c r="R85" s="307">
        <f>'[1]7.Komunikácie'!$L$24</f>
        <v>0</v>
      </c>
      <c r="S85" s="308">
        <f>'[1]7.Komunikácie'!$M$24</f>
        <v>0</v>
      </c>
      <c r="T85" s="306">
        <f t="shared" si="146"/>
        <v>0</v>
      </c>
      <c r="U85" s="304">
        <f>'[1]7.Komunikácie'!$N$24</f>
        <v>0</v>
      </c>
      <c r="V85" s="304">
        <f>'[1]7.Komunikácie'!$O$24</f>
        <v>0</v>
      </c>
      <c r="W85" s="305">
        <f>'[1]7.Komunikácie'!$P$24</f>
        <v>0</v>
      </c>
      <c r="X85" s="306">
        <f t="shared" si="147"/>
        <v>43400</v>
      </c>
      <c r="Y85" s="304">
        <f>'[1]7.Komunikácie'!$Q$24</f>
        <v>43400</v>
      </c>
      <c r="Z85" s="304">
        <f>'[1]7.Komunikácie'!$R$24</f>
        <v>0</v>
      </c>
      <c r="AA85" s="305">
        <f>'[1]7.Komunikácie'!$S$24</f>
        <v>0</v>
      </c>
    </row>
    <row r="86" spans="1:27" ht="16.5" x14ac:dyDescent="0.3">
      <c r="A86" s="153"/>
      <c r="B86" s="345">
        <v>6</v>
      </c>
      <c r="C86" s="352" t="s">
        <v>251</v>
      </c>
      <c r="D86" s="315">
        <f t="shared" si="148"/>
        <v>18000</v>
      </c>
      <c r="E86" s="307">
        <f>'[1]7.Komunikácie'!$E$26</f>
        <v>18000</v>
      </c>
      <c r="F86" s="307">
        <f>'[1]7.Komunikácie'!$F$26</f>
        <v>0</v>
      </c>
      <c r="G86" s="337">
        <f>'[1]7.Komunikácie'!$G$26</f>
        <v>0</v>
      </c>
      <c r="H86" s="315">
        <f t="shared" si="149"/>
        <v>18000</v>
      </c>
      <c r="I86" s="307">
        <f>'[1]7.Komunikácie'!$E$26</f>
        <v>18000</v>
      </c>
      <c r="J86" s="307">
        <f>'[1]7.Komunikácie'!$F$26</f>
        <v>0</v>
      </c>
      <c r="K86" s="337">
        <f>'[1]7.Komunikácie'!$G$26</f>
        <v>0</v>
      </c>
      <c r="L86" s="315">
        <f t="shared" si="150"/>
        <v>30000</v>
      </c>
      <c r="M86" s="307">
        <f>'[1]7.Komunikácie'!$H$26</f>
        <v>30000</v>
      </c>
      <c r="N86" s="307">
        <f>'[1]7.Komunikácie'!$I$26</f>
        <v>0</v>
      </c>
      <c r="O86" s="308">
        <f>'[1]7.Komunikácie'!$J$26</f>
        <v>0</v>
      </c>
      <c r="P86" s="315">
        <f t="shared" si="151"/>
        <v>30000</v>
      </c>
      <c r="Q86" s="307">
        <f>'[1]7.Komunikácie'!$K$26</f>
        <v>30000</v>
      </c>
      <c r="R86" s="307">
        <f>'[1]7.Komunikácie'!$L$26</f>
        <v>0</v>
      </c>
      <c r="S86" s="308">
        <f>'[1]7.Komunikácie'!$M$26</f>
        <v>0</v>
      </c>
      <c r="T86" s="306">
        <f t="shared" si="146"/>
        <v>0</v>
      </c>
      <c r="U86" s="304">
        <f>'[1]7.Komunikácie'!$N$26</f>
        <v>0</v>
      </c>
      <c r="V86" s="304">
        <f>'[1]7.Komunikácie'!$O$26</f>
        <v>0</v>
      </c>
      <c r="W86" s="305">
        <f>'[1]7.Komunikácie'!$P$26</f>
        <v>0</v>
      </c>
      <c r="X86" s="306">
        <f t="shared" si="147"/>
        <v>30000</v>
      </c>
      <c r="Y86" s="304">
        <f>'[1]7.Komunikácie'!$Q$26</f>
        <v>30000</v>
      </c>
      <c r="Z86" s="304">
        <f>'[1]7.Komunikácie'!$R$26</f>
        <v>0</v>
      </c>
      <c r="AA86" s="305">
        <f>'[1]7.Komunikácie'!$S$26</f>
        <v>0</v>
      </c>
    </row>
    <row r="87" spans="1:27" ht="15.75" x14ac:dyDescent="0.25">
      <c r="A87" s="153"/>
      <c r="B87" s="359" t="s">
        <v>252</v>
      </c>
      <c r="C87" s="347" t="s">
        <v>253</v>
      </c>
      <c r="D87" s="315">
        <f t="shared" ref="D87:M87" si="152">SUM(D88:D89)</f>
        <v>65000</v>
      </c>
      <c r="E87" s="307">
        <f t="shared" si="152"/>
        <v>35000</v>
      </c>
      <c r="F87" s="307">
        <f t="shared" si="152"/>
        <v>30000</v>
      </c>
      <c r="G87" s="337">
        <f t="shared" si="152"/>
        <v>0</v>
      </c>
      <c r="H87" s="315">
        <f t="shared" si="152"/>
        <v>65000</v>
      </c>
      <c r="I87" s="307">
        <f t="shared" si="152"/>
        <v>35000</v>
      </c>
      <c r="J87" s="307">
        <f t="shared" si="152"/>
        <v>30000</v>
      </c>
      <c r="K87" s="337">
        <f t="shared" si="152"/>
        <v>0</v>
      </c>
      <c r="L87" s="315">
        <f t="shared" si="152"/>
        <v>83796</v>
      </c>
      <c r="M87" s="307">
        <f t="shared" si="152"/>
        <v>50000</v>
      </c>
      <c r="N87" s="307">
        <f t="shared" ref="N87:Q87" si="153">SUM(N88:N89)</f>
        <v>33796</v>
      </c>
      <c r="O87" s="308">
        <f t="shared" si="153"/>
        <v>0</v>
      </c>
      <c r="P87" s="315">
        <f t="shared" si="153"/>
        <v>70796</v>
      </c>
      <c r="Q87" s="307">
        <f t="shared" si="153"/>
        <v>37000</v>
      </c>
      <c r="R87" s="307">
        <f t="shared" ref="R87:S87" si="154">SUM(R88:R89)</f>
        <v>33796</v>
      </c>
      <c r="S87" s="308">
        <f t="shared" si="154"/>
        <v>0</v>
      </c>
      <c r="T87" s="306">
        <f t="shared" ref="T87:W87" si="155">SUM(T88:T89)</f>
        <v>0</v>
      </c>
      <c r="U87" s="304">
        <f t="shared" si="155"/>
        <v>0</v>
      </c>
      <c r="V87" s="304">
        <f t="shared" si="155"/>
        <v>0</v>
      </c>
      <c r="W87" s="305">
        <f t="shared" si="155"/>
        <v>0</v>
      </c>
      <c r="X87" s="306">
        <f t="shared" ref="X87:AA87" si="156">SUM(X88:X89)</f>
        <v>70796</v>
      </c>
      <c r="Y87" s="304">
        <f t="shared" si="156"/>
        <v>37000</v>
      </c>
      <c r="Z87" s="304">
        <f t="shared" si="156"/>
        <v>33796</v>
      </c>
      <c r="AA87" s="305">
        <f t="shared" si="156"/>
        <v>0</v>
      </c>
    </row>
    <row r="88" spans="1:27" ht="16.5" x14ac:dyDescent="0.3">
      <c r="A88" s="153"/>
      <c r="B88" s="345">
        <v>1</v>
      </c>
      <c r="C88" s="352" t="s">
        <v>254</v>
      </c>
      <c r="D88" s="315">
        <f>SUM(E88:G88)</f>
        <v>0</v>
      </c>
      <c r="E88" s="307">
        <f>'[1]7.Komunikácie'!$E$29</f>
        <v>0</v>
      </c>
      <c r="F88" s="307">
        <f>'[1]7.Komunikácie'!$F$29</f>
        <v>0</v>
      </c>
      <c r="G88" s="337">
        <f>'[1]7.Komunikácie'!$G$29</f>
        <v>0</v>
      </c>
      <c r="H88" s="315">
        <f>SUM(I88:K88)</f>
        <v>0</v>
      </c>
      <c r="I88" s="307">
        <f>'[1]7.Komunikácie'!$E$29</f>
        <v>0</v>
      </c>
      <c r="J88" s="307">
        <f>'[1]7.Komunikácie'!$F$29</f>
        <v>0</v>
      </c>
      <c r="K88" s="337">
        <f>'[1]7.Komunikácie'!$G$29</f>
        <v>0</v>
      </c>
      <c r="L88" s="315">
        <f>SUM(M88:O88)</f>
        <v>3796</v>
      </c>
      <c r="M88" s="307">
        <f>'[1]7.Komunikácie'!$H$29</f>
        <v>0</v>
      </c>
      <c r="N88" s="307">
        <f>'[1]7.Komunikácie'!$I$29</f>
        <v>3796</v>
      </c>
      <c r="O88" s="308">
        <f>'[1]7.Komunikácie'!$J$29</f>
        <v>0</v>
      </c>
      <c r="P88" s="315">
        <f>SUM(Q88:S88)</f>
        <v>3796</v>
      </c>
      <c r="Q88" s="307">
        <f>'[1]7.Komunikácie'!$K$29</f>
        <v>0</v>
      </c>
      <c r="R88" s="307">
        <f>'[1]7.Komunikácie'!$L$29</f>
        <v>3796</v>
      </c>
      <c r="S88" s="308">
        <f>'[1]7.Komunikácie'!$M$29</f>
        <v>0</v>
      </c>
      <c r="T88" s="306">
        <f>SUM(U88:W88)</f>
        <v>0</v>
      </c>
      <c r="U88" s="304">
        <f>'[1]7.Komunikácie'!$N$29</f>
        <v>0</v>
      </c>
      <c r="V88" s="304">
        <f>'[1]7.Komunikácie'!$O$29</f>
        <v>0</v>
      </c>
      <c r="W88" s="305">
        <f>'[1]7.Komunikácie'!$P$29</f>
        <v>0</v>
      </c>
      <c r="X88" s="306">
        <f>SUM(Y88:AA88)</f>
        <v>3796</v>
      </c>
      <c r="Y88" s="304">
        <f>'[1]7.Komunikácie'!$Q$29</f>
        <v>0</v>
      </c>
      <c r="Z88" s="304">
        <f>'[1]7.Komunikácie'!$R$29</f>
        <v>3796</v>
      </c>
      <c r="AA88" s="305">
        <f>'[1]7.Komunikácie'!$S$29</f>
        <v>0</v>
      </c>
    </row>
    <row r="89" spans="1:27" ht="16.5" x14ac:dyDescent="0.3">
      <c r="A89" s="153"/>
      <c r="B89" s="345">
        <v>2</v>
      </c>
      <c r="C89" s="352" t="s">
        <v>255</v>
      </c>
      <c r="D89" s="315">
        <f>SUM(E89:G89)</f>
        <v>65000</v>
      </c>
      <c r="E89" s="307">
        <f>'[1]7.Komunikácie'!$E$31</f>
        <v>35000</v>
      </c>
      <c r="F89" s="307">
        <f>'[1]7.Komunikácie'!$F$31</f>
        <v>30000</v>
      </c>
      <c r="G89" s="337">
        <f>'[1]7.Komunikácie'!$G$31</f>
        <v>0</v>
      </c>
      <c r="H89" s="315">
        <f>SUM(I89:K89)</f>
        <v>65000</v>
      </c>
      <c r="I89" s="307">
        <f>'[1]7.Komunikácie'!$E$31</f>
        <v>35000</v>
      </c>
      <c r="J89" s="307">
        <f>'[1]7.Komunikácie'!$F$31</f>
        <v>30000</v>
      </c>
      <c r="K89" s="337">
        <f>'[1]7.Komunikácie'!$G$31</f>
        <v>0</v>
      </c>
      <c r="L89" s="315">
        <f>SUM(M89:O89)</f>
        <v>80000</v>
      </c>
      <c r="M89" s="307">
        <f>'[1]7.Komunikácie'!$H$31</f>
        <v>50000</v>
      </c>
      <c r="N89" s="307">
        <f>'[1]7.Komunikácie'!$I$31</f>
        <v>30000</v>
      </c>
      <c r="O89" s="308">
        <f>'[1]7.Komunikácie'!$J$31</f>
        <v>0</v>
      </c>
      <c r="P89" s="315">
        <f>SUM(Q89:S89)</f>
        <v>67000</v>
      </c>
      <c r="Q89" s="307">
        <f>'[1]7.Komunikácie'!$K$31</f>
        <v>37000</v>
      </c>
      <c r="R89" s="307">
        <f>'[1]7.Komunikácie'!$L$31</f>
        <v>30000</v>
      </c>
      <c r="S89" s="308">
        <f>'[1]7.Komunikácie'!$M$31</f>
        <v>0</v>
      </c>
      <c r="T89" s="306">
        <f>SUM(U89:W89)</f>
        <v>0</v>
      </c>
      <c r="U89" s="304">
        <f>'[1]7.Komunikácie'!$N$31</f>
        <v>0</v>
      </c>
      <c r="V89" s="304">
        <f>'[1]7.Komunikácie'!$O$31</f>
        <v>0</v>
      </c>
      <c r="W89" s="305">
        <f>'[1]7.Komunikácie'!$P$31</f>
        <v>0</v>
      </c>
      <c r="X89" s="306">
        <f>SUM(Y89:AA89)</f>
        <v>67000</v>
      </c>
      <c r="Y89" s="304">
        <f>'[1]7.Komunikácie'!$Q$31</f>
        <v>37000</v>
      </c>
      <c r="Z89" s="304">
        <f>'[1]7.Komunikácie'!$R$31</f>
        <v>30000</v>
      </c>
      <c r="AA89" s="305">
        <f>'[1]7.Komunikácie'!$S$31</f>
        <v>0</v>
      </c>
    </row>
    <row r="90" spans="1:27" ht="15.75" outlineLevel="1" x14ac:dyDescent="0.25">
      <c r="A90" s="153"/>
      <c r="B90" s="359" t="s">
        <v>256</v>
      </c>
      <c r="C90" s="347" t="s">
        <v>257</v>
      </c>
      <c r="D90" s="315">
        <f t="shared" ref="D90:M90" si="157">SUM(D91:D92)</f>
        <v>0</v>
      </c>
      <c r="E90" s="307">
        <f t="shared" si="157"/>
        <v>0</v>
      </c>
      <c r="F90" s="307">
        <f t="shared" si="157"/>
        <v>0</v>
      </c>
      <c r="G90" s="337">
        <f t="shared" si="157"/>
        <v>0</v>
      </c>
      <c r="H90" s="315">
        <f t="shared" si="157"/>
        <v>0</v>
      </c>
      <c r="I90" s="307">
        <f t="shared" si="157"/>
        <v>0</v>
      </c>
      <c r="J90" s="307">
        <f t="shared" si="157"/>
        <v>0</v>
      </c>
      <c r="K90" s="337">
        <f t="shared" si="157"/>
        <v>0</v>
      </c>
      <c r="L90" s="315">
        <f t="shared" si="157"/>
        <v>0</v>
      </c>
      <c r="M90" s="307">
        <f t="shared" si="157"/>
        <v>0</v>
      </c>
      <c r="N90" s="307">
        <f t="shared" ref="N90:Q90" si="158">SUM(N91:N92)</f>
        <v>0</v>
      </c>
      <c r="O90" s="308">
        <f t="shared" si="158"/>
        <v>0</v>
      </c>
      <c r="P90" s="315">
        <f t="shared" si="158"/>
        <v>0</v>
      </c>
      <c r="Q90" s="307">
        <f t="shared" si="158"/>
        <v>0</v>
      </c>
      <c r="R90" s="307">
        <f t="shared" ref="R90:S90" si="159">SUM(R91:R92)</f>
        <v>0</v>
      </c>
      <c r="S90" s="308">
        <f t="shared" si="159"/>
        <v>0</v>
      </c>
      <c r="T90" s="306">
        <f t="shared" ref="T90:W90" si="160">SUM(T91:T92)</f>
        <v>0</v>
      </c>
      <c r="U90" s="304">
        <f t="shared" si="160"/>
        <v>0</v>
      </c>
      <c r="V90" s="304">
        <f t="shared" si="160"/>
        <v>0</v>
      </c>
      <c r="W90" s="305">
        <f t="shared" si="160"/>
        <v>0</v>
      </c>
      <c r="X90" s="306">
        <f t="shared" ref="X90:AA90" si="161">SUM(X91:X92)</f>
        <v>0</v>
      </c>
      <c r="Y90" s="304">
        <f t="shared" si="161"/>
        <v>0</v>
      </c>
      <c r="Z90" s="304">
        <f t="shared" si="161"/>
        <v>0</v>
      </c>
      <c r="AA90" s="305">
        <f t="shared" si="161"/>
        <v>0</v>
      </c>
    </row>
    <row r="91" spans="1:27" ht="16.5" outlineLevel="1" x14ac:dyDescent="0.3">
      <c r="A91" s="153"/>
      <c r="B91" s="345">
        <v>1</v>
      </c>
      <c r="C91" s="352" t="s">
        <v>258</v>
      </c>
      <c r="D91" s="315">
        <f>SUM(E91:G91)</f>
        <v>0</v>
      </c>
      <c r="E91" s="307">
        <f>'[1]7.Komunikácie'!$E$34</f>
        <v>0</v>
      </c>
      <c r="F91" s="307">
        <f>'[1]7.Komunikácie'!$F$34</f>
        <v>0</v>
      </c>
      <c r="G91" s="337">
        <f>'[1]7.Komunikácie'!$G$34</f>
        <v>0</v>
      </c>
      <c r="H91" s="315">
        <f>SUM(I91:K91)</f>
        <v>0</v>
      </c>
      <c r="I91" s="307">
        <f>'[1]7.Komunikácie'!$E$34</f>
        <v>0</v>
      </c>
      <c r="J91" s="307">
        <f>'[1]7.Komunikácie'!$F$34</f>
        <v>0</v>
      </c>
      <c r="K91" s="337">
        <f>'[1]7.Komunikácie'!$G$34</f>
        <v>0</v>
      </c>
      <c r="L91" s="315">
        <f>SUM(M91:O91)</f>
        <v>0</v>
      </c>
      <c r="M91" s="307">
        <f>'[1]7.Komunikácie'!$H$34</f>
        <v>0</v>
      </c>
      <c r="N91" s="307">
        <f>'[1]7.Komunikácie'!$I$34</f>
        <v>0</v>
      </c>
      <c r="O91" s="308">
        <f>'[1]7.Komunikácie'!$J$34</f>
        <v>0</v>
      </c>
      <c r="P91" s="315">
        <f>SUM(Q91:S91)</f>
        <v>0</v>
      </c>
      <c r="Q91" s="307">
        <f>'[1]7.Komunikácie'!$K$34</f>
        <v>0</v>
      </c>
      <c r="R91" s="307">
        <f>'[1]7.Komunikácie'!$L$34</f>
        <v>0</v>
      </c>
      <c r="S91" s="308">
        <f>'[1]7.Komunikácie'!$M$34</f>
        <v>0</v>
      </c>
      <c r="T91" s="306">
        <f>SUM(U91:W91)</f>
        <v>0</v>
      </c>
      <c r="U91" s="304">
        <f>'[1]7.Komunikácie'!$N$34</f>
        <v>0</v>
      </c>
      <c r="V91" s="304">
        <f>'[1]7.Komunikácie'!$O$34</f>
        <v>0</v>
      </c>
      <c r="W91" s="305">
        <f>'[1]7.Komunikácie'!$P$34</f>
        <v>0</v>
      </c>
      <c r="X91" s="306">
        <f>SUM(Y91:AA91)</f>
        <v>0</v>
      </c>
      <c r="Y91" s="304">
        <f>'[1]7.Komunikácie'!$Q$34</f>
        <v>0</v>
      </c>
      <c r="Z91" s="304">
        <f>'[1]7.Komunikácie'!$R$34</f>
        <v>0</v>
      </c>
      <c r="AA91" s="305">
        <f>'[1]7.Komunikácie'!$S$34</f>
        <v>0</v>
      </c>
    </row>
    <row r="92" spans="1:27" ht="17.25" outlineLevel="1" thickBot="1" x14ac:dyDescent="0.35">
      <c r="A92" s="153"/>
      <c r="B92" s="348">
        <v>2</v>
      </c>
      <c r="C92" s="354" t="s">
        <v>259</v>
      </c>
      <c r="D92" s="334">
        <f>SUM(E92:G92)</f>
        <v>0</v>
      </c>
      <c r="E92" s="335">
        <f>'[1]7.Komunikácie'!$E$37</f>
        <v>0</v>
      </c>
      <c r="F92" s="335">
        <f>'[1]7.Komunikácie'!$F$37</f>
        <v>0</v>
      </c>
      <c r="G92" s="524">
        <f>'[1]7.Komunikácie'!$G$37</f>
        <v>0</v>
      </c>
      <c r="H92" s="334">
        <f>SUM(I92:K92)</f>
        <v>0</v>
      </c>
      <c r="I92" s="335">
        <f>'[1]7.Komunikácie'!$E$37</f>
        <v>0</v>
      </c>
      <c r="J92" s="335">
        <f>'[1]7.Komunikácie'!$F$37</f>
        <v>0</v>
      </c>
      <c r="K92" s="524">
        <f>'[1]7.Komunikácie'!$G$37</f>
        <v>0</v>
      </c>
      <c r="L92" s="334">
        <f>SUM(M92:O92)</f>
        <v>0</v>
      </c>
      <c r="M92" s="335">
        <f>'[1]7.Komunikácie'!$H$37</f>
        <v>0</v>
      </c>
      <c r="N92" s="335">
        <f>'[1]7.Komunikácie'!$I$37</f>
        <v>0</v>
      </c>
      <c r="O92" s="544">
        <f>'[1]7.Komunikácie'!$J$37</f>
        <v>0</v>
      </c>
      <c r="P92" s="334">
        <f>SUM(Q92:S92)</f>
        <v>0</v>
      </c>
      <c r="Q92" s="335">
        <f>'[1]7.Komunikácie'!$K$37</f>
        <v>0</v>
      </c>
      <c r="R92" s="335">
        <f>'[1]7.Komunikácie'!$L$37</f>
        <v>0</v>
      </c>
      <c r="S92" s="544">
        <f>'[1]7.Komunikácie'!$M$37</f>
        <v>0</v>
      </c>
      <c r="T92" s="312">
        <f>SUM(U92:W92)</f>
        <v>0</v>
      </c>
      <c r="U92" s="313">
        <f>'[1]7.Komunikácie'!$N$37</f>
        <v>0</v>
      </c>
      <c r="V92" s="313">
        <f>'[1]7.Komunikácie'!$O$37</f>
        <v>0</v>
      </c>
      <c r="W92" s="314">
        <f>'[1]7.Komunikácie'!$P$37</f>
        <v>0</v>
      </c>
      <c r="X92" s="312">
        <f>SUM(Y92:AA92)</f>
        <v>0</v>
      </c>
      <c r="Y92" s="313">
        <f>'[1]7.Komunikácie'!$Q$37</f>
        <v>0</v>
      </c>
      <c r="Z92" s="313">
        <f>'[1]7.Komunikácie'!$R$37</f>
        <v>0</v>
      </c>
      <c r="AA92" s="314">
        <f>'[1]7.Komunikácie'!$S$37</f>
        <v>0</v>
      </c>
    </row>
    <row r="93" spans="1:27" s="155" customFormat="1" ht="15.75" x14ac:dyDescent="0.25">
      <c r="B93" s="350" t="s">
        <v>260</v>
      </c>
      <c r="C93" s="351"/>
      <c r="D93" s="331">
        <f t="shared" ref="D93:G93" si="162">D94+D95</f>
        <v>80000</v>
      </c>
      <c r="E93" s="332">
        <f t="shared" si="162"/>
        <v>80000</v>
      </c>
      <c r="F93" s="332">
        <f t="shared" si="162"/>
        <v>0</v>
      </c>
      <c r="G93" s="441">
        <f t="shared" si="162"/>
        <v>0</v>
      </c>
      <c r="H93" s="331">
        <f t="shared" ref="H93:W93" si="163">H94+H95</f>
        <v>80000</v>
      </c>
      <c r="I93" s="332">
        <f t="shared" si="163"/>
        <v>80000</v>
      </c>
      <c r="J93" s="332">
        <f t="shared" si="163"/>
        <v>0</v>
      </c>
      <c r="K93" s="441">
        <f t="shared" si="163"/>
        <v>0</v>
      </c>
      <c r="L93" s="331">
        <f>L94+L95</f>
        <v>85000</v>
      </c>
      <c r="M93" s="332">
        <f t="shared" ref="M93:O93" si="164">M94+M95</f>
        <v>85000</v>
      </c>
      <c r="N93" s="332">
        <f t="shared" si="164"/>
        <v>0</v>
      </c>
      <c r="O93" s="333">
        <f t="shared" si="164"/>
        <v>0</v>
      </c>
      <c r="P93" s="331">
        <f>P94+P95</f>
        <v>85000</v>
      </c>
      <c r="Q93" s="332">
        <f t="shared" ref="Q93:S93" si="165">Q94+Q95</f>
        <v>85000</v>
      </c>
      <c r="R93" s="332">
        <f t="shared" si="165"/>
        <v>0</v>
      </c>
      <c r="S93" s="333">
        <f t="shared" si="165"/>
        <v>0</v>
      </c>
      <c r="T93" s="303">
        <f t="shared" si="163"/>
        <v>0</v>
      </c>
      <c r="U93" s="301">
        <f t="shared" si="163"/>
        <v>0</v>
      </c>
      <c r="V93" s="301">
        <f t="shared" si="163"/>
        <v>0</v>
      </c>
      <c r="W93" s="302">
        <f t="shared" si="163"/>
        <v>0</v>
      </c>
      <c r="X93" s="303">
        <f t="shared" ref="X93:AA93" si="166">X94+X95</f>
        <v>85000</v>
      </c>
      <c r="Y93" s="301">
        <f t="shared" si="166"/>
        <v>85000</v>
      </c>
      <c r="Z93" s="301">
        <f t="shared" si="166"/>
        <v>0</v>
      </c>
      <c r="AA93" s="302">
        <f t="shared" si="166"/>
        <v>0</v>
      </c>
    </row>
    <row r="94" spans="1:27" ht="15.75" x14ac:dyDescent="0.25">
      <c r="A94" s="153"/>
      <c r="B94" s="359" t="s">
        <v>261</v>
      </c>
      <c r="C94" s="347" t="s">
        <v>262</v>
      </c>
      <c r="D94" s="315">
        <f>SUM(E94:G94)</f>
        <v>80000</v>
      </c>
      <c r="E94" s="307">
        <f>'[1]8.Doprava'!$E$4</f>
        <v>80000</v>
      </c>
      <c r="F94" s="307">
        <f>'[1]8.Doprava'!$F$4</f>
        <v>0</v>
      </c>
      <c r="G94" s="337">
        <f>'[1]8.Doprava'!$G$4</f>
        <v>0</v>
      </c>
      <c r="H94" s="315">
        <f>SUM(I94:K94)</f>
        <v>80000</v>
      </c>
      <c r="I94" s="307">
        <f>'[1]8.Doprava'!$E$4</f>
        <v>80000</v>
      </c>
      <c r="J94" s="307">
        <f>'[1]8.Doprava'!$F$4</f>
        <v>0</v>
      </c>
      <c r="K94" s="337">
        <f>'[1]8.Doprava'!$G$4</f>
        <v>0</v>
      </c>
      <c r="L94" s="315">
        <f>SUM(M94:O94)</f>
        <v>80000</v>
      </c>
      <c r="M94" s="307">
        <f>'[1]8.Doprava'!$H$4</f>
        <v>80000</v>
      </c>
      <c r="N94" s="307">
        <f>'[1]8.Doprava'!$I$4</f>
        <v>0</v>
      </c>
      <c r="O94" s="308">
        <f>'[1]8.Doprava'!$J$4</f>
        <v>0</v>
      </c>
      <c r="P94" s="315">
        <f>SUM(Q94:S94)</f>
        <v>80000</v>
      </c>
      <c r="Q94" s="307">
        <f>'[1]8.Doprava'!$K$4</f>
        <v>80000</v>
      </c>
      <c r="R94" s="307">
        <f>'[1]8.Doprava'!$L$4</f>
        <v>0</v>
      </c>
      <c r="S94" s="308">
        <f>'[1]8.Doprava'!$M$4</f>
        <v>0</v>
      </c>
      <c r="T94" s="306">
        <f>SUM(U94:W94)</f>
        <v>0</v>
      </c>
      <c r="U94" s="304">
        <f>'[1]8.Doprava'!$N$4</f>
        <v>0</v>
      </c>
      <c r="V94" s="304">
        <f>'[1]8.Doprava'!$O$4</f>
        <v>0</v>
      </c>
      <c r="W94" s="305">
        <f>'[1]8.Doprava'!$P$4</f>
        <v>0</v>
      </c>
      <c r="X94" s="306">
        <f>SUM(Y94:AA94)</f>
        <v>80000</v>
      </c>
      <c r="Y94" s="304">
        <f>'[1]8.Doprava'!$Q$4</f>
        <v>80000</v>
      </c>
      <c r="Z94" s="304">
        <f>'[1]8.Doprava'!$R$4</f>
        <v>0</v>
      </c>
      <c r="AA94" s="305">
        <f>'[1]8.Doprava'!$S$4</f>
        <v>0</v>
      </c>
    </row>
    <row r="95" spans="1:27" ht="15.75" x14ac:dyDescent="0.25">
      <c r="A95" s="153"/>
      <c r="B95" s="359" t="s">
        <v>263</v>
      </c>
      <c r="C95" s="347" t="s">
        <v>264</v>
      </c>
      <c r="D95" s="315">
        <f t="shared" ref="D95:M95" si="167">SUM(D96)</f>
        <v>0</v>
      </c>
      <c r="E95" s="307">
        <f t="shared" si="167"/>
        <v>0</v>
      </c>
      <c r="F95" s="307">
        <f t="shared" si="167"/>
        <v>0</v>
      </c>
      <c r="G95" s="337">
        <f t="shared" si="167"/>
        <v>0</v>
      </c>
      <c r="H95" s="315">
        <f t="shared" si="167"/>
        <v>0</v>
      </c>
      <c r="I95" s="307">
        <f t="shared" si="167"/>
        <v>0</v>
      </c>
      <c r="J95" s="307">
        <f t="shared" si="167"/>
        <v>0</v>
      </c>
      <c r="K95" s="337">
        <f t="shared" si="167"/>
        <v>0</v>
      </c>
      <c r="L95" s="315">
        <f t="shared" si="167"/>
        <v>5000</v>
      </c>
      <c r="M95" s="307">
        <f t="shared" si="167"/>
        <v>5000</v>
      </c>
      <c r="N95" s="307">
        <f t="shared" ref="N95:O95" si="168">SUM(N96)</f>
        <v>0</v>
      </c>
      <c r="O95" s="308">
        <f t="shared" si="168"/>
        <v>0</v>
      </c>
      <c r="P95" s="315">
        <f t="shared" ref="P95:Q95" si="169">SUM(P96)</f>
        <v>5000</v>
      </c>
      <c r="Q95" s="307">
        <f t="shared" si="169"/>
        <v>5000</v>
      </c>
      <c r="R95" s="307">
        <f t="shared" ref="R95:S95" si="170">SUM(R96)</f>
        <v>0</v>
      </c>
      <c r="S95" s="308">
        <f t="shared" si="170"/>
        <v>0</v>
      </c>
      <c r="T95" s="306">
        <f t="shared" ref="T95:AA95" si="171">SUM(T96)</f>
        <v>0</v>
      </c>
      <c r="U95" s="304">
        <f t="shared" si="171"/>
        <v>0</v>
      </c>
      <c r="V95" s="304">
        <f t="shared" si="171"/>
        <v>0</v>
      </c>
      <c r="W95" s="305">
        <f t="shared" si="171"/>
        <v>0</v>
      </c>
      <c r="X95" s="306">
        <f t="shared" si="171"/>
        <v>5000</v>
      </c>
      <c r="Y95" s="304">
        <f t="shared" si="171"/>
        <v>5000</v>
      </c>
      <c r="Z95" s="304">
        <f t="shared" si="171"/>
        <v>0</v>
      </c>
      <c r="AA95" s="305">
        <f t="shared" si="171"/>
        <v>0</v>
      </c>
    </row>
    <row r="96" spans="1:27" ht="17.25" thickBot="1" x14ac:dyDescent="0.35">
      <c r="A96" s="153"/>
      <c r="B96" s="348">
        <v>1</v>
      </c>
      <c r="C96" s="354" t="s">
        <v>265</v>
      </c>
      <c r="D96" s="328">
        <f>SUM(E96:G96)</f>
        <v>0</v>
      </c>
      <c r="E96" s="329">
        <f>'[1]8.Doprava'!$E$7</f>
        <v>0</v>
      </c>
      <c r="F96" s="329">
        <f>'[1]8.Doprava'!$F$7</f>
        <v>0</v>
      </c>
      <c r="G96" s="442">
        <f>'[1]8.Doprava'!$G$7</f>
        <v>0</v>
      </c>
      <c r="H96" s="328">
        <f>SUM(I96:K96)</f>
        <v>0</v>
      </c>
      <c r="I96" s="329">
        <f>'[1]8.Doprava'!$E$7</f>
        <v>0</v>
      </c>
      <c r="J96" s="329">
        <f>'[1]8.Doprava'!$F$7</f>
        <v>0</v>
      </c>
      <c r="K96" s="442">
        <f>'[1]8.Doprava'!$G$7</f>
        <v>0</v>
      </c>
      <c r="L96" s="334">
        <f>SUM(M96:O96)</f>
        <v>5000</v>
      </c>
      <c r="M96" s="335">
        <f>'[1]8.Doprava'!$H$7</f>
        <v>5000</v>
      </c>
      <c r="N96" s="335">
        <f>'[1]8.Doprava'!$I$7</f>
        <v>0</v>
      </c>
      <c r="O96" s="544">
        <f>'[1]8.Doprava'!$J$7</f>
        <v>0</v>
      </c>
      <c r="P96" s="334">
        <f>SUM(Q96:S96)</f>
        <v>5000</v>
      </c>
      <c r="Q96" s="335">
        <f>'[1]8.Doprava'!$K$7</f>
        <v>5000</v>
      </c>
      <c r="R96" s="335">
        <f>'[1]8.Doprava'!$L$7</f>
        <v>0</v>
      </c>
      <c r="S96" s="544">
        <f>'[1]8.Doprava'!$M$7</f>
        <v>0</v>
      </c>
      <c r="T96" s="312">
        <f>SUM(U96:W96)</f>
        <v>0</v>
      </c>
      <c r="U96" s="313">
        <f>'[1]8.Doprava'!$N$7</f>
        <v>0</v>
      </c>
      <c r="V96" s="313">
        <f>'[1]8.Doprava'!$O$7</f>
        <v>0</v>
      </c>
      <c r="W96" s="314">
        <f>'[1]8.Doprava'!$P$7</f>
        <v>0</v>
      </c>
      <c r="X96" s="312">
        <f>SUM(Y96:AA96)</f>
        <v>5000</v>
      </c>
      <c r="Y96" s="313">
        <f>'[1]8.Doprava'!$Q$7</f>
        <v>5000</v>
      </c>
      <c r="Z96" s="313">
        <f>'[1]8.Doprava'!$R$7</f>
        <v>0</v>
      </c>
      <c r="AA96" s="314">
        <f>'[1]8.Doprava'!$S$7</f>
        <v>0</v>
      </c>
    </row>
    <row r="97" spans="1:27" s="155" customFormat="1" ht="15.75" x14ac:dyDescent="0.25">
      <c r="B97" s="350" t="s">
        <v>266</v>
      </c>
      <c r="C97" s="351"/>
      <c r="D97" s="331">
        <f t="shared" ref="D97:G97" si="172">D98+D99+D108+D115+D118+D119+D120</f>
        <v>6058903</v>
      </c>
      <c r="E97" s="332">
        <f t="shared" si="172"/>
        <v>6021403</v>
      </c>
      <c r="F97" s="332">
        <f t="shared" si="172"/>
        <v>37500</v>
      </c>
      <c r="G97" s="441">
        <f t="shared" si="172"/>
        <v>0</v>
      </c>
      <c r="H97" s="331">
        <f t="shared" ref="H97:W97" si="173">H98+H99+H108+H115+H118+H119+H120</f>
        <v>6058903</v>
      </c>
      <c r="I97" s="332">
        <f t="shared" si="173"/>
        <v>6021403</v>
      </c>
      <c r="J97" s="332">
        <f t="shared" si="173"/>
        <v>37500</v>
      </c>
      <c r="K97" s="441">
        <f t="shared" si="173"/>
        <v>0</v>
      </c>
      <c r="L97" s="331">
        <f>L98+L99+L108+L115+L118+L119+L120</f>
        <v>6534618</v>
      </c>
      <c r="M97" s="332">
        <f t="shared" ref="M97:O97" si="174">M98+M99+M108+M115+M118+M119+M120</f>
        <v>6208708</v>
      </c>
      <c r="N97" s="332">
        <f t="shared" si="174"/>
        <v>325910</v>
      </c>
      <c r="O97" s="333">
        <f t="shared" si="174"/>
        <v>0</v>
      </c>
      <c r="P97" s="331">
        <f>P98+P99+P108+P115+P118+P119+P120</f>
        <v>6719135</v>
      </c>
      <c r="Q97" s="332">
        <f t="shared" ref="Q97:S97" si="175">Q98+Q99+Q108+Q115+Q118+Q119+Q120</f>
        <v>6241846</v>
      </c>
      <c r="R97" s="332">
        <f t="shared" si="175"/>
        <v>477289</v>
      </c>
      <c r="S97" s="333">
        <f t="shared" si="175"/>
        <v>0</v>
      </c>
      <c r="T97" s="303">
        <f t="shared" si="173"/>
        <v>163133</v>
      </c>
      <c r="U97" s="301">
        <f>U98+U99+U108+U115+U118+U119+U120</f>
        <v>133645</v>
      </c>
      <c r="V97" s="301">
        <f t="shared" si="173"/>
        <v>29488</v>
      </c>
      <c r="W97" s="302">
        <f t="shared" si="173"/>
        <v>0</v>
      </c>
      <c r="X97" s="303">
        <f t="shared" ref="X97:AA97" si="176">X98+X99+X108+X115+X118+X119+X120</f>
        <v>6882268</v>
      </c>
      <c r="Y97" s="301">
        <f t="shared" si="176"/>
        <v>6375491</v>
      </c>
      <c r="Z97" s="301">
        <f t="shared" si="176"/>
        <v>506777</v>
      </c>
      <c r="AA97" s="302">
        <f t="shared" si="176"/>
        <v>0</v>
      </c>
    </row>
    <row r="98" spans="1:27" ht="15.75" x14ac:dyDescent="0.25">
      <c r="A98" s="153"/>
      <c r="B98" s="359" t="s">
        <v>267</v>
      </c>
      <c r="C98" s="347" t="s">
        <v>268</v>
      </c>
      <c r="D98" s="315">
        <f>SUM(E98:G98)</f>
        <v>5340</v>
      </c>
      <c r="E98" s="307">
        <f>'[1]9. Vzdelávanie'!$E$4</f>
        <v>5340</v>
      </c>
      <c r="F98" s="307">
        <f>'[1]9. Vzdelávanie'!$F$4</f>
        <v>0</v>
      </c>
      <c r="G98" s="337">
        <f>'[1]9. Vzdelávanie'!$G$4</f>
        <v>0</v>
      </c>
      <c r="H98" s="315">
        <f>SUM(I98:K98)</f>
        <v>5340</v>
      </c>
      <c r="I98" s="307">
        <f>'[1]9. Vzdelávanie'!$E$4</f>
        <v>5340</v>
      </c>
      <c r="J98" s="307">
        <f>'[1]9. Vzdelávanie'!$F$4</f>
        <v>0</v>
      </c>
      <c r="K98" s="337">
        <f>'[1]9. Vzdelávanie'!$G$4</f>
        <v>0</v>
      </c>
      <c r="L98" s="315">
        <f>SUM(M98:O98)</f>
        <v>5340</v>
      </c>
      <c r="M98" s="307">
        <f>'[1]9. Vzdelávanie'!$H$4</f>
        <v>5340</v>
      </c>
      <c r="N98" s="307">
        <f>'[1]9. Vzdelávanie'!$I$4</f>
        <v>0</v>
      </c>
      <c r="O98" s="308">
        <f>'[1]9. Vzdelávanie'!$J$4</f>
        <v>0</v>
      </c>
      <c r="P98" s="315">
        <f>SUM(Q98:S98)</f>
        <v>6340</v>
      </c>
      <c r="Q98" s="307">
        <f>'[1]9. Vzdelávanie'!$K$4</f>
        <v>6340</v>
      </c>
      <c r="R98" s="307">
        <f>'[1]9. Vzdelávanie'!$L$4</f>
        <v>0</v>
      </c>
      <c r="S98" s="308">
        <f>'[1]9. Vzdelávanie'!$M$4</f>
        <v>0</v>
      </c>
      <c r="T98" s="306">
        <f>SUM(U98:W98)</f>
        <v>0</v>
      </c>
      <c r="U98" s="304">
        <f>'[1]9. Vzdelávanie'!$N$4</f>
        <v>0</v>
      </c>
      <c r="V98" s="304">
        <f>'[1]9. Vzdelávanie'!$O$4</f>
        <v>0</v>
      </c>
      <c r="W98" s="305">
        <f>'[1]9. Vzdelávanie'!$P$4</f>
        <v>0</v>
      </c>
      <c r="X98" s="306">
        <f>SUM(Y98:AA98)</f>
        <v>6340</v>
      </c>
      <c r="Y98" s="304">
        <f>'[1]9. Vzdelávanie'!$Q$4</f>
        <v>6340</v>
      </c>
      <c r="Z98" s="304">
        <f>'[1]9. Vzdelávanie'!$R$4</f>
        <v>0</v>
      </c>
      <c r="AA98" s="305">
        <f>'[1]9. Vzdelávanie'!$S$4</f>
        <v>0</v>
      </c>
    </row>
    <row r="99" spans="1:27" ht="15.75" x14ac:dyDescent="0.25">
      <c r="A99" s="153"/>
      <c r="B99" s="359" t="s">
        <v>269</v>
      </c>
      <c r="C99" s="347" t="s">
        <v>270</v>
      </c>
      <c r="D99" s="315">
        <f t="shared" ref="D99:L99" si="177">SUM(D100:D107)</f>
        <v>1508990</v>
      </c>
      <c r="E99" s="307">
        <f t="shared" si="177"/>
        <v>1479290</v>
      </c>
      <c r="F99" s="307">
        <f t="shared" si="177"/>
        <v>29700</v>
      </c>
      <c r="G99" s="337">
        <f t="shared" si="177"/>
        <v>0</v>
      </c>
      <c r="H99" s="315">
        <f t="shared" si="177"/>
        <v>1508990</v>
      </c>
      <c r="I99" s="307">
        <f t="shared" si="177"/>
        <v>1479290</v>
      </c>
      <c r="J99" s="307">
        <f t="shared" si="177"/>
        <v>29700</v>
      </c>
      <c r="K99" s="337">
        <f t="shared" si="177"/>
        <v>0</v>
      </c>
      <c r="L99" s="315">
        <f t="shared" si="177"/>
        <v>1490937</v>
      </c>
      <c r="M99" s="307">
        <f t="shared" ref="M99:P99" si="178">SUM(M100:M107)</f>
        <v>1467447</v>
      </c>
      <c r="N99" s="307">
        <f t="shared" si="178"/>
        <v>23490</v>
      </c>
      <c r="O99" s="308">
        <f t="shared" si="178"/>
        <v>0</v>
      </c>
      <c r="P99" s="315">
        <f t="shared" si="178"/>
        <v>1490937</v>
      </c>
      <c r="Q99" s="307">
        <f t="shared" ref="Q99:S99" si="179">SUM(Q100:Q107)</f>
        <v>1467447</v>
      </c>
      <c r="R99" s="307">
        <f t="shared" si="179"/>
        <v>23490</v>
      </c>
      <c r="S99" s="308">
        <f t="shared" si="179"/>
        <v>0</v>
      </c>
      <c r="T99" s="306">
        <f t="shared" ref="T99:AA99" si="180">SUM(T100:T107)</f>
        <v>-11409</v>
      </c>
      <c r="U99" s="304">
        <f t="shared" si="180"/>
        <v>-8397</v>
      </c>
      <c r="V99" s="304">
        <f t="shared" si="180"/>
        <v>-3012</v>
      </c>
      <c r="W99" s="305">
        <f t="shared" si="180"/>
        <v>0</v>
      </c>
      <c r="X99" s="306">
        <f t="shared" si="180"/>
        <v>1479528</v>
      </c>
      <c r="Y99" s="304">
        <f t="shared" si="180"/>
        <v>1459050</v>
      </c>
      <c r="Z99" s="304">
        <f t="shared" si="180"/>
        <v>20478</v>
      </c>
      <c r="AA99" s="305">
        <f t="shared" si="180"/>
        <v>0</v>
      </c>
    </row>
    <row r="100" spans="1:27" ht="16.5" x14ac:dyDescent="0.3">
      <c r="A100" s="153"/>
      <c r="B100" s="345">
        <v>1</v>
      </c>
      <c r="C100" s="352" t="s">
        <v>271</v>
      </c>
      <c r="D100" s="315">
        <f>SUM(E100:G100)</f>
        <v>169500</v>
      </c>
      <c r="E100" s="307">
        <f>'[1]9. Vzdelávanie'!$E$19</f>
        <v>146000</v>
      </c>
      <c r="F100" s="307">
        <f>'[1]9. Vzdelávanie'!$F$19</f>
        <v>23500</v>
      </c>
      <c r="G100" s="337">
        <f>'[1]9. Vzdelávanie'!$G$19</f>
        <v>0</v>
      </c>
      <c r="H100" s="315">
        <f>SUM(I100:K100)</f>
        <v>169500</v>
      </c>
      <c r="I100" s="307">
        <f>'[1]9. Vzdelávanie'!$E$19</f>
        <v>146000</v>
      </c>
      <c r="J100" s="307">
        <f>'[1]9. Vzdelávanie'!$F$19</f>
        <v>23500</v>
      </c>
      <c r="K100" s="337">
        <f>'[1]9. Vzdelávanie'!$G$19</f>
        <v>0</v>
      </c>
      <c r="L100" s="315">
        <f>SUM(M100:O100)</f>
        <v>162804</v>
      </c>
      <c r="M100" s="307">
        <f>'[1]9. Vzdelávanie'!$H$19</f>
        <v>143564</v>
      </c>
      <c r="N100" s="307">
        <f>'[1]9. Vzdelávanie'!$I$19</f>
        <v>19240</v>
      </c>
      <c r="O100" s="308">
        <f>'[1]9. Vzdelávanie'!$J$19</f>
        <v>0</v>
      </c>
      <c r="P100" s="315">
        <f>SUM(Q100:S100)</f>
        <v>162804</v>
      </c>
      <c r="Q100" s="307">
        <f>'[1]9. Vzdelávanie'!$K$19</f>
        <v>143564</v>
      </c>
      <c r="R100" s="307">
        <f>'[1]9. Vzdelávanie'!$L$19</f>
        <v>19240</v>
      </c>
      <c r="S100" s="308">
        <f>'[1]9. Vzdelávanie'!$M$19</f>
        <v>0</v>
      </c>
      <c r="T100" s="306">
        <f t="shared" ref="T100:T107" si="181">SUM(U100:W100)</f>
        <v>4</v>
      </c>
      <c r="U100" s="304">
        <f>'[1]9. Vzdelávanie'!$N$19</f>
        <v>2866</v>
      </c>
      <c r="V100" s="304">
        <f>'[1]9. Vzdelávanie'!$O$19</f>
        <v>-2862</v>
      </c>
      <c r="W100" s="305">
        <f>'[1]9. Vzdelávanie'!$P$19</f>
        <v>0</v>
      </c>
      <c r="X100" s="306">
        <f t="shared" ref="X100:X107" si="182">SUM(Y100:AA100)</f>
        <v>162808</v>
      </c>
      <c r="Y100" s="304">
        <f>'[1]9. Vzdelávanie'!$Q$19</f>
        <v>146430</v>
      </c>
      <c r="Z100" s="304">
        <f>'[1]9. Vzdelávanie'!$R$19</f>
        <v>16378</v>
      </c>
      <c r="AA100" s="305">
        <f>'[1]9. Vzdelávanie'!$S$19</f>
        <v>0</v>
      </c>
    </row>
    <row r="101" spans="1:27" ht="16.5" x14ac:dyDescent="0.3">
      <c r="A101" s="153"/>
      <c r="B101" s="345">
        <v>2</v>
      </c>
      <c r="C101" s="352" t="s">
        <v>272</v>
      </c>
      <c r="D101" s="315">
        <f t="shared" ref="D101:D107" si="183">SUM(E101:G101)</f>
        <v>313500</v>
      </c>
      <c r="E101" s="307">
        <f>'[1]9. Vzdelávanie'!$E$20</f>
        <v>311000</v>
      </c>
      <c r="F101" s="307">
        <f>'[1]9. Vzdelávanie'!$F$20</f>
        <v>2500</v>
      </c>
      <c r="G101" s="337">
        <f>'[1]9. Vzdelávanie'!$G$20</f>
        <v>0</v>
      </c>
      <c r="H101" s="315">
        <f t="shared" ref="H101:H107" si="184">SUM(I101:K101)</f>
        <v>313500</v>
      </c>
      <c r="I101" s="307">
        <f>'[1]9. Vzdelávanie'!$E$20</f>
        <v>311000</v>
      </c>
      <c r="J101" s="307">
        <f>'[1]9. Vzdelávanie'!$F$20</f>
        <v>2500</v>
      </c>
      <c r="K101" s="337">
        <f>'[1]9. Vzdelávanie'!$G$20</f>
        <v>0</v>
      </c>
      <c r="L101" s="315">
        <f t="shared" ref="L101:L107" si="185">SUM(M101:O101)</f>
        <v>280590</v>
      </c>
      <c r="M101" s="307">
        <f>'[1]9. Vzdelávanie'!$H$20</f>
        <v>278090</v>
      </c>
      <c r="N101" s="307">
        <f>'[1]9. Vzdelávanie'!$I$20</f>
        <v>2500</v>
      </c>
      <c r="O101" s="308">
        <f>'[1]9. Vzdelávanie'!$J$20</f>
        <v>0</v>
      </c>
      <c r="P101" s="315">
        <f t="shared" ref="P101:P107" si="186">SUM(Q101:S101)</f>
        <v>300590</v>
      </c>
      <c r="Q101" s="307">
        <f>'[1]9. Vzdelávanie'!$K$20</f>
        <v>298090</v>
      </c>
      <c r="R101" s="307">
        <f>'[1]9. Vzdelávanie'!$L$20</f>
        <v>2500</v>
      </c>
      <c r="S101" s="308">
        <f>'[1]9. Vzdelávanie'!$M$20</f>
        <v>0</v>
      </c>
      <c r="T101" s="306">
        <f t="shared" si="181"/>
        <v>3587</v>
      </c>
      <c r="U101" s="304">
        <f>'[1]9. Vzdelávanie'!$N$20</f>
        <v>4087</v>
      </c>
      <c r="V101" s="304">
        <f>'[1]9. Vzdelávanie'!$O$20</f>
        <v>-500</v>
      </c>
      <c r="W101" s="305">
        <f>'[1]9. Vzdelávanie'!$P$20</f>
        <v>0</v>
      </c>
      <c r="X101" s="306">
        <f t="shared" si="182"/>
        <v>304177</v>
      </c>
      <c r="Y101" s="304">
        <f>'[1]9. Vzdelávanie'!$Q$20</f>
        <v>302177</v>
      </c>
      <c r="Z101" s="304">
        <f>'[1]9. Vzdelávanie'!$R$20</f>
        <v>2000</v>
      </c>
      <c r="AA101" s="305">
        <f>'[1]9. Vzdelávanie'!$S$20</f>
        <v>0</v>
      </c>
    </row>
    <row r="102" spans="1:27" ht="16.5" x14ac:dyDescent="0.3">
      <c r="A102" s="153"/>
      <c r="B102" s="345">
        <v>3</v>
      </c>
      <c r="C102" s="352" t="s">
        <v>273</v>
      </c>
      <c r="D102" s="315">
        <f t="shared" si="183"/>
        <v>333000</v>
      </c>
      <c r="E102" s="307">
        <f>'[1]9. Vzdelávanie'!$E$21</f>
        <v>333000</v>
      </c>
      <c r="F102" s="307">
        <f>'[1]9. Vzdelávanie'!$F$21</f>
        <v>0</v>
      </c>
      <c r="G102" s="337">
        <f>'[1]9. Vzdelávanie'!$G$21</f>
        <v>0</v>
      </c>
      <c r="H102" s="315">
        <f t="shared" si="184"/>
        <v>333000</v>
      </c>
      <c r="I102" s="307">
        <f>'[1]9. Vzdelávanie'!$E$21</f>
        <v>333000</v>
      </c>
      <c r="J102" s="307">
        <f>'[1]9. Vzdelávanie'!$F$21</f>
        <v>0</v>
      </c>
      <c r="K102" s="337">
        <f>'[1]9. Vzdelávanie'!$G$21</f>
        <v>0</v>
      </c>
      <c r="L102" s="315">
        <f t="shared" si="185"/>
        <v>354286</v>
      </c>
      <c r="M102" s="307">
        <f>'[1]9. Vzdelávanie'!$H$21</f>
        <v>354286</v>
      </c>
      <c r="N102" s="307">
        <f>'[1]9. Vzdelávanie'!$I$21</f>
        <v>0</v>
      </c>
      <c r="O102" s="308">
        <f>'[1]9. Vzdelávanie'!$J$21</f>
        <v>0</v>
      </c>
      <c r="P102" s="315">
        <f t="shared" si="186"/>
        <v>334286</v>
      </c>
      <c r="Q102" s="307">
        <f>'[1]9. Vzdelávanie'!$K$21</f>
        <v>334286</v>
      </c>
      <c r="R102" s="307">
        <f>'[1]9. Vzdelávanie'!$L$21</f>
        <v>0</v>
      </c>
      <c r="S102" s="308">
        <f>'[1]9. Vzdelávanie'!$M$21</f>
        <v>0</v>
      </c>
      <c r="T102" s="306">
        <f t="shared" si="181"/>
        <v>4937</v>
      </c>
      <c r="U102" s="304">
        <f>'[1]9. Vzdelávanie'!$N$21</f>
        <v>4937</v>
      </c>
      <c r="V102" s="304">
        <f>'[1]9. Vzdelávanie'!$O$21</f>
        <v>0</v>
      </c>
      <c r="W102" s="305">
        <f>'[1]9. Vzdelávanie'!$P$21</f>
        <v>0</v>
      </c>
      <c r="X102" s="306">
        <f t="shared" si="182"/>
        <v>339223</v>
      </c>
      <c r="Y102" s="304">
        <f>'[1]9. Vzdelávanie'!$Q$21</f>
        <v>339223</v>
      </c>
      <c r="Z102" s="304">
        <f>'[1]9. Vzdelávanie'!$R$21</f>
        <v>0</v>
      </c>
      <c r="AA102" s="305">
        <f>'[1]9. Vzdelávanie'!$S$21</f>
        <v>0</v>
      </c>
    </row>
    <row r="103" spans="1:27" ht="16.5" x14ac:dyDescent="0.3">
      <c r="A103" s="151"/>
      <c r="B103" s="345">
        <v>4</v>
      </c>
      <c r="C103" s="352" t="s">
        <v>435</v>
      </c>
      <c r="D103" s="315">
        <f t="shared" si="183"/>
        <v>108890</v>
      </c>
      <c r="E103" s="307">
        <f>'[1]9. Vzdelávanie'!$E$22</f>
        <v>108890</v>
      </c>
      <c r="F103" s="307">
        <f>'[1]9. Vzdelávanie'!$F$22</f>
        <v>0</v>
      </c>
      <c r="G103" s="337">
        <f>'[1]9. Vzdelávanie'!$G$22</f>
        <v>0</v>
      </c>
      <c r="H103" s="315">
        <f t="shared" si="184"/>
        <v>108890</v>
      </c>
      <c r="I103" s="307">
        <f>'[1]9. Vzdelávanie'!$E$22</f>
        <v>108890</v>
      </c>
      <c r="J103" s="307">
        <f>'[1]9. Vzdelávanie'!$F$22</f>
        <v>0</v>
      </c>
      <c r="K103" s="337">
        <f>'[1]9. Vzdelávanie'!$G$22</f>
        <v>0</v>
      </c>
      <c r="L103" s="315">
        <f t="shared" si="185"/>
        <v>102191</v>
      </c>
      <c r="M103" s="307">
        <f>'[1]9. Vzdelávanie'!$H$22</f>
        <v>102191</v>
      </c>
      <c r="N103" s="307">
        <f>'[1]9. Vzdelávanie'!$I$22</f>
        <v>0</v>
      </c>
      <c r="O103" s="308">
        <f>'[1]9. Vzdelávanie'!$J$22</f>
        <v>0</v>
      </c>
      <c r="P103" s="315">
        <f t="shared" si="186"/>
        <v>102191</v>
      </c>
      <c r="Q103" s="307">
        <f>'[1]9. Vzdelávanie'!$K$22</f>
        <v>102191</v>
      </c>
      <c r="R103" s="307">
        <f>'[1]9. Vzdelávanie'!$L$22</f>
        <v>0</v>
      </c>
      <c r="S103" s="308">
        <f>'[1]9. Vzdelávanie'!$M$22</f>
        <v>0</v>
      </c>
      <c r="T103" s="306">
        <f t="shared" si="181"/>
        <v>-33553</v>
      </c>
      <c r="U103" s="304">
        <f>'[1]9. Vzdelávanie'!$N$22</f>
        <v>-33553</v>
      </c>
      <c r="V103" s="304">
        <f>'[1]9. Vzdelávanie'!$O$22</f>
        <v>0</v>
      </c>
      <c r="W103" s="305">
        <f>'[1]9. Vzdelávanie'!$P$22</f>
        <v>0</v>
      </c>
      <c r="X103" s="306">
        <f t="shared" si="182"/>
        <v>68638</v>
      </c>
      <c r="Y103" s="304">
        <f>'[1]9. Vzdelávanie'!$Q$22</f>
        <v>68638</v>
      </c>
      <c r="Z103" s="304">
        <f>'[1]9. Vzdelávanie'!$R$22</f>
        <v>0</v>
      </c>
      <c r="AA103" s="305">
        <f>'[1]9. Vzdelávanie'!$S$22</f>
        <v>0</v>
      </c>
    </row>
    <row r="104" spans="1:27" ht="16.5" x14ac:dyDescent="0.3">
      <c r="A104" s="153"/>
      <c r="B104" s="345">
        <v>5</v>
      </c>
      <c r="C104" s="352" t="s">
        <v>275</v>
      </c>
      <c r="D104" s="315">
        <f t="shared" si="183"/>
        <v>187950</v>
      </c>
      <c r="E104" s="307">
        <f>'[1]9. Vzdelávanie'!$E$23</f>
        <v>186200</v>
      </c>
      <c r="F104" s="307">
        <f>'[1]9. Vzdelávanie'!$F$23</f>
        <v>1750</v>
      </c>
      <c r="G104" s="337">
        <f>'[1]9. Vzdelávanie'!$G$23</f>
        <v>0</v>
      </c>
      <c r="H104" s="315">
        <f t="shared" si="184"/>
        <v>187950</v>
      </c>
      <c r="I104" s="307">
        <f>'[1]9. Vzdelávanie'!$E$23</f>
        <v>186200</v>
      </c>
      <c r="J104" s="307">
        <f>'[1]9. Vzdelávanie'!$F$23</f>
        <v>1750</v>
      </c>
      <c r="K104" s="337">
        <f>'[1]9. Vzdelávanie'!$G$23</f>
        <v>0</v>
      </c>
      <c r="L104" s="315">
        <f t="shared" si="185"/>
        <v>192065</v>
      </c>
      <c r="M104" s="307">
        <f>'[1]9. Vzdelávanie'!$H$23</f>
        <v>190315</v>
      </c>
      <c r="N104" s="307">
        <f>'[1]9. Vzdelávanie'!$I$23</f>
        <v>1750</v>
      </c>
      <c r="O104" s="308">
        <f>'[1]9. Vzdelávanie'!$J$23</f>
        <v>0</v>
      </c>
      <c r="P104" s="315">
        <f t="shared" si="186"/>
        <v>192065</v>
      </c>
      <c r="Q104" s="307">
        <f>'[1]9. Vzdelávanie'!$K$23</f>
        <v>190315</v>
      </c>
      <c r="R104" s="307">
        <f>'[1]9. Vzdelávanie'!$L$23</f>
        <v>1750</v>
      </c>
      <c r="S104" s="308">
        <f>'[1]9. Vzdelávanie'!$M$23</f>
        <v>0</v>
      </c>
      <c r="T104" s="306">
        <f t="shared" si="181"/>
        <v>3929</v>
      </c>
      <c r="U104" s="304">
        <f>'[1]9. Vzdelávanie'!$N$23</f>
        <v>3579</v>
      </c>
      <c r="V104" s="304">
        <f>'[1]9. Vzdelávanie'!$O$23</f>
        <v>350</v>
      </c>
      <c r="W104" s="305">
        <f>'[1]9. Vzdelávanie'!$P$23</f>
        <v>0</v>
      </c>
      <c r="X104" s="306">
        <f t="shared" si="182"/>
        <v>195994</v>
      </c>
      <c r="Y104" s="304">
        <f>'[1]9. Vzdelávanie'!$Q$23</f>
        <v>193894</v>
      </c>
      <c r="Z104" s="304">
        <f>'[1]9. Vzdelávanie'!$R$23</f>
        <v>2100</v>
      </c>
      <c r="AA104" s="305">
        <f>'[1]9. Vzdelávanie'!$S$23</f>
        <v>0</v>
      </c>
    </row>
    <row r="105" spans="1:27" ht="16.5" x14ac:dyDescent="0.3">
      <c r="A105" s="153"/>
      <c r="B105" s="345">
        <v>6</v>
      </c>
      <c r="C105" s="352" t="s">
        <v>276</v>
      </c>
      <c r="D105" s="315">
        <f t="shared" si="183"/>
        <v>192000</v>
      </c>
      <c r="E105" s="307">
        <f>'[1]9. Vzdelávanie'!$E$24</f>
        <v>192000</v>
      </c>
      <c r="F105" s="307">
        <f>'[1]9. Vzdelávanie'!$F$24</f>
        <v>0</v>
      </c>
      <c r="G105" s="337">
        <f>'[1]9. Vzdelávanie'!$G$24</f>
        <v>0</v>
      </c>
      <c r="H105" s="315">
        <f t="shared" si="184"/>
        <v>192000</v>
      </c>
      <c r="I105" s="307">
        <f>'[1]9. Vzdelávanie'!$E$24</f>
        <v>192000</v>
      </c>
      <c r="J105" s="307">
        <f>'[1]9. Vzdelávanie'!$F$24</f>
        <v>0</v>
      </c>
      <c r="K105" s="337">
        <f>'[1]9. Vzdelávanie'!$G$24</f>
        <v>0</v>
      </c>
      <c r="L105" s="315">
        <f t="shared" si="185"/>
        <v>182361</v>
      </c>
      <c r="M105" s="307">
        <f>'[1]9. Vzdelávanie'!$H$24</f>
        <v>182361</v>
      </c>
      <c r="N105" s="307">
        <f>'[1]9. Vzdelávanie'!$I$24</f>
        <v>0</v>
      </c>
      <c r="O105" s="308">
        <f>'[1]9. Vzdelávanie'!$J$24</f>
        <v>0</v>
      </c>
      <c r="P105" s="315">
        <f t="shared" si="186"/>
        <v>182361</v>
      </c>
      <c r="Q105" s="307">
        <f>'[1]9. Vzdelávanie'!$K$24</f>
        <v>182361</v>
      </c>
      <c r="R105" s="307">
        <f>'[1]9. Vzdelávanie'!$L$24</f>
        <v>0</v>
      </c>
      <c r="S105" s="308">
        <f>'[1]9. Vzdelávanie'!$M$24</f>
        <v>0</v>
      </c>
      <c r="T105" s="306">
        <f t="shared" si="181"/>
        <v>7293</v>
      </c>
      <c r="U105" s="304">
        <f>'[1]9. Vzdelávanie'!$N$24</f>
        <v>7293</v>
      </c>
      <c r="V105" s="304">
        <f>'[1]9. Vzdelávanie'!$O$24</f>
        <v>0</v>
      </c>
      <c r="W105" s="305">
        <f>'[1]9. Vzdelávanie'!$P$24</f>
        <v>0</v>
      </c>
      <c r="X105" s="306">
        <f t="shared" si="182"/>
        <v>189654</v>
      </c>
      <c r="Y105" s="304">
        <f>'[1]9. Vzdelávanie'!$Q$24</f>
        <v>189654</v>
      </c>
      <c r="Z105" s="304">
        <f>'[1]9. Vzdelávanie'!$R$24</f>
        <v>0</v>
      </c>
      <c r="AA105" s="305">
        <f>'[1]9. Vzdelávanie'!$S$24</f>
        <v>0</v>
      </c>
    </row>
    <row r="106" spans="1:27" ht="16.5" x14ac:dyDescent="0.3">
      <c r="A106" s="153"/>
      <c r="B106" s="345">
        <v>7</v>
      </c>
      <c r="C106" s="352" t="s">
        <v>277</v>
      </c>
      <c r="D106" s="315">
        <f t="shared" si="183"/>
        <v>184150</v>
      </c>
      <c r="E106" s="307">
        <f>'[1]9. Vzdelávanie'!$E$25</f>
        <v>182200</v>
      </c>
      <c r="F106" s="307">
        <f>'[1]9. Vzdelávanie'!$F$25</f>
        <v>1950</v>
      </c>
      <c r="G106" s="337">
        <f>'[1]9. Vzdelávanie'!$G$25</f>
        <v>0</v>
      </c>
      <c r="H106" s="315">
        <f t="shared" si="184"/>
        <v>184150</v>
      </c>
      <c r="I106" s="307">
        <f>'[1]9. Vzdelávanie'!$E$25</f>
        <v>182200</v>
      </c>
      <c r="J106" s="307">
        <f>'[1]9. Vzdelávanie'!$F$25</f>
        <v>1950</v>
      </c>
      <c r="K106" s="337">
        <f>'[1]9. Vzdelávanie'!$G$25</f>
        <v>0</v>
      </c>
      <c r="L106" s="315">
        <f t="shared" si="185"/>
        <v>183120</v>
      </c>
      <c r="M106" s="307">
        <f>'[1]9. Vzdelávanie'!$H$25</f>
        <v>183120</v>
      </c>
      <c r="N106" s="307">
        <f>'[1]9. Vzdelávanie'!$I$25</f>
        <v>0</v>
      </c>
      <c r="O106" s="308">
        <f>'[1]9. Vzdelávanie'!$J$25</f>
        <v>0</v>
      </c>
      <c r="P106" s="315">
        <f t="shared" si="186"/>
        <v>183120</v>
      </c>
      <c r="Q106" s="307">
        <f>'[1]9. Vzdelávanie'!$K$25</f>
        <v>183120</v>
      </c>
      <c r="R106" s="307">
        <f>'[1]9. Vzdelávanie'!$L$25</f>
        <v>0</v>
      </c>
      <c r="S106" s="308">
        <f>'[1]9. Vzdelávanie'!$M$25</f>
        <v>0</v>
      </c>
      <c r="T106" s="306">
        <f t="shared" si="181"/>
        <v>2394</v>
      </c>
      <c r="U106" s="304">
        <f>'[1]9. Vzdelávanie'!$N$25</f>
        <v>2394</v>
      </c>
      <c r="V106" s="304">
        <f>'[1]9. Vzdelávanie'!$O$25</f>
        <v>0</v>
      </c>
      <c r="W106" s="305">
        <f>'[1]9. Vzdelávanie'!$P$25</f>
        <v>0</v>
      </c>
      <c r="X106" s="306">
        <f t="shared" si="182"/>
        <v>185514</v>
      </c>
      <c r="Y106" s="304">
        <f>'[1]9. Vzdelávanie'!$Q$25</f>
        <v>185514</v>
      </c>
      <c r="Z106" s="304">
        <f>'[1]9. Vzdelávanie'!$R$25</f>
        <v>0</v>
      </c>
      <c r="AA106" s="305">
        <f>'[1]9. Vzdelávanie'!$S$25</f>
        <v>0</v>
      </c>
    </row>
    <row r="107" spans="1:27" ht="16.5" x14ac:dyDescent="0.3">
      <c r="A107" s="153"/>
      <c r="B107" s="345">
        <v>8</v>
      </c>
      <c r="C107" s="352" t="s">
        <v>444</v>
      </c>
      <c r="D107" s="315">
        <f t="shared" si="183"/>
        <v>20000</v>
      </c>
      <c r="E107" s="307">
        <f>'[1]9. Vzdelávanie'!$E$26</f>
        <v>20000</v>
      </c>
      <c r="F107" s="307">
        <f>'[1]9. Vzdelávanie'!$F$26</f>
        <v>0</v>
      </c>
      <c r="G107" s="337">
        <f>'[1]9. Vzdelávanie'!$G$26</f>
        <v>0</v>
      </c>
      <c r="H107" s="315">
        <f t="shared" si="184"/>
        <v>20000</v>
      </c>
      <c r="I107" s="307">
        <f>'[1]9. Vzdelávanie'!$E$26</f>
        <v>20000</v>
      </c>
      <c r="J107" s="307">
        <f>'[1]9. Vzdelávanie'!$F$26</f>
        <v>0</v>
      </c>
      <c r="K107" s="337">
        <f>'[1]9. Vzdelávanie'!$G$26</f>
        <v>0</v>
      </c>
      <c r="L107" s="315">
        <f t="shared" si="185"/>
        <v>33520</v>
      </c>
      <c r="M107" s="307">
        <f>'[1]9. Vzdelávanie'!$H$26</f>
        <v>33520</v>
      </c>
      <c r="N107" s="307">
        <f>'[1]9. Vzdelávanie'!$I$26</f>
        <v>0</v>
      </c>
      <c r="O107" s="308">
        <f>'[1]9. Vzdelávanie'!$J$26</f>
        <v>0</v>
      </c>
      <c r="P107" s="315">
        <f t="shared" si="186"/>
        <v>33520</v>
      </c>
      <c r="Q107" s="307">
        <f>'[1]9. Vzdelávanie'!$K$26</f>
        <v>33520</v>
      </c>
      <c r="R107" s="307">
        <f>'[1]9. Vzdelávanie'!$L$26</f>
        <v>0</v>
      </c>
      <c r="S107" s="308">
        <f>'[1]9. Vzdelávanie'!$M$26</f>
        <v>0</v>
      </c>
      <c r="T107" s="306">
        <f t="shared" si="181"/>
        <v>0</v>
      </c>
      <c r="U107" s="304">
        <f>'[1]9. Vzdelávanie'!$N$26</f>
        <v>0</v>
      </c>
      <c r="V107" s="304">
        <f>'[1]9. Vzdelávanie'!$O$26</f>
        <v>0</v>
      </c>
      <c r="W107" s="305">
        <f>'[1]9. Vzdelávanie'!$P$26</f>
        <v>0</v>
      </c>
      <c r="X107" s="306">
        <f t="shared" si="182"/>
        <v>33520</v>
      </c>
      <c r="Y107" s="304">
        <f>'[1]9. Vzdelávanie'!$Q$26</f>
        <v>33520</v>
      </c>
      <c r="Z107" s="304">
        <f>'[1]9. Vzdelávanie'!$R$26</f>
        <v>0</v>
      </c>
      <c r="AA107" s="305">
        <f>'[1]9. Vzdelávanie'!$S$26</f>
        <v>0</v>
      </c>
    </row>
    <row r="108" spans="1:27" ht="15.75" x14ac:dyDescent="0.25">
      <c r="A108" s="153"/>
      <c r="B108" s="359" t="s">
        <v>278</v>
      </c>
      <c r="C108" s="347" t="s">
        <v>279</v>
      </c>
      <c r="D108" s="315">
        <f t="shared" ref="D108:L108" si="187">SUM(D109:D114)</f>
        <v>3527791</v>
      </c>
      <c r="E108" s="307">
        <f t="shared" si="187"/>
        <v>3519991</v>
      </c>
      <c r="F108" s="307">
        <f t="shared" si="187"/>
        <v>7800</v>
      </c>
      <c r="G108" s="337">
        <f t="shared" si="187"/>
        <v>0</v>
      </c>
      <c r="H108" s="315">
        <f t="shared" si="187"/>
        <v>3527791</v>
      </c>
      <c r="I108" s="307">
        <f t="shared" si="187"/>
        <v>3519991</v>
      </c>
      <c r="J108" s="307">
        <f t="shared" si="187"/>
        <v>7800</v>
      </c>
      <c r="K108" s="337">
        <f t="shared" si="187"/>
        <v>0</v>
      </c>
      <c r="L108" s="315">
        <f t="shared" si="187"/>
        <v>3952905</v>
      </c>
      <c r="M108" s="307">
        <f t="shared" ref="M108:P108" si="188">SUM(M109:M114)</f>
        <v>3658645</v>
      </c>
      <c r="N108" s="307">
        <f t="shared" si="188"/>
        <v>294260</v>
      </c>
      <c r="O108" s="308">
        <f t="shared" si="188"/>
        <v>0</v>
      </c>
      <c r="P108" s="315">
        <f t="shared" si="188"/>
        <v>4047855</v>
      </c>
      <c r="Q108" s="307">
        <f t="shared" ref="Q108:S108" si="189">SUM(Q109:Q114)</f>
        <v>3662495</v>
      </c>
      <c r="R108" s="307">
        <f t="shared" si="189"/>
        <v>385360</v>
      </c>
      <c r="S108" s="308">
        <f t="shared" si="189"/>
        <v>0</v>
      </c>
      <c r="T108" s="306">
        <f t="shared" ref="T108:W108" si="190">SUM(T109:T114)</f>
        <v>136838</v>
      </c>
      <c r="U108" s="304">
        <f t="shared" si="190"/>
        <v>104338</v>
      </c>
      <c r="V108" s="304">
        <f t="shared" si="190"/>
        <v>32500</v>
      </c>
      <c r="W108" s="305">
        <f t="shared" si="190"/>
        <v>0</v>
      </c>
      <c r="X108" s="306">
        <f t="shared" ref="X108:AA108" si="191">SUM(X109:X114)</f>
        <v>4184693</v>
      </c>
      <c r="Y108" s="304">
        <f t="shared" si="191"/>
        <v>3766833</v>
      </c>
      <c r="Z108" s="304">
        <f t="shared" si="191"/>
        <v>417860</v>
      </c>
      <c r="AA108" s="305">
        <f t="shared" si="191"/>
        <v>0</v>
      </c>
    </row>
    <row r="109" spans="1:27" ht="16.5" x14ac:dyDescent="0.3">
      <c r="A109" s="153"/>
      <c r="B109" s="345">
        <v>1</v>
      </c>
      <c r="C109" s="352" t="s">
        <v>280</v>
      </c>
      <c r="D109" s="315">
        <f t="shared" ref="D109:D114" si="192">SUM(E109:G109)</f>
        <v>254956</v>
      </c>
      <c r="E109" s="307">
        <f>'[1]9. Vzdelávanie'!$E$28</f>
        <v>254956</v>
      </c>
      <c r="F109" s="307">
        <f>'[1]9. Vzdelávanie'!$F$28</f>
        <v>0</v>
      </c>
      <c r="G109" s="337">
        <f>'[1]9. Vzdelávanie'!$G$28</f>
        <v>0</v>
      </c>
      <c r="H109" s="315">
        <f t="shared" ref="H109:H114" si="193">SUM(I109:K109)</f>
        <v>254956</v>
      </c>
      <c r="I109" s="307">
        <f>'[1]9. Vzdelávanie'!$E$28</f>
        <v>254956</v>
      </c>
      <c r="J109" s="307">
        <f>'[1]9. Vzdelávanie'!$F$28</f>
        <v>0</v>
      </c>
      <c r="K109" s="337">
        <f>'[1]9. Vzdelávanie'!$G$28</f>
        <v>0</v>
      </c>
      <c r="L109" s="315">
        <f>SUM(M109:O109)</f>
        <v>263996</v>
      </c>
      <c r="M109" s="307">
        <f>'[1]9. Vzdelávanie'!$H$28</f>
        <v>263996</v>
      </c>
      <c r="N109" s="307">
        <f>'[1]9. Vzdelávanie'!$I$28</f>
        <v>0</v>
      </c>
      <c r="O109" s="308">
        <f>'[1]9. Vzdelávanie'!$J$28</f>
        <v>0</v>
      </c>
      <c r="P109" s="315">
        <f>SUM(Q109:S109)</f>
        <v>255096</v>
      </c>
      <c r="Q109" s="307">
        <f>'[1]9. Vzdelávanie'!$K$28</f>
        <v>255096</v>
      </c>
      <c r="R109" s="307">
        <f>'[1]9. Vzdelávanie'!$L$28</f>
        <v>0</v>
      </c>
      <c r="S109" s="308">
        <f>'[1]9. Vzdelávanie'!$M$28</f>
        <v>0</v>
      </c>
      <c r="T109" s="306">
        <f t="shared" ref="T109:T114" si="194">SUM(U109:W109)</f>
        <v>37538</v>
      </c>
      <c r="U109" s="304">
        <f>'[1]9. Vzdelávanie'!$N$28</f>
        <v>37538</v>
      </c>
      <c r="V109" s="304">
        <f>'[1]9. Vzdelávanie'!$O$28</f>
        <v>0</v>
      </c>
      <c r="W109" s="305">
        <f>'[1]9. Vzdelávanie'!$P$28</f>
        <v>0</v>
      </c>
      <c r="X109" s="306">
        <f t="shared" ref="X109:X114" si="195">SUM(Y109:AA109)</f>
        <v>292634</v>
      </c>
      <c r="Y109" s="304">
        <f>'[1]9. Vzdelávanie'!$Q$28</f>
        <v>292634</v>
      </c>
      <c r="Z109" s="304">
        <f>'[1]9. Vzdelávanie'!$R$28</f>
        <v>0</v>
      </c>
      <c r="AA109" s="305">
        <f>'[1]9. Vzdelávanie'!$S$28</f>
        <v>0</v>
      </c>
    </row>
    <row r="110" spans="1:27" ht="16.5" x14ac:dyDescent="0.3">
      <c r="A110" s="153"/>
      <c r="B110" s="345">
        <v>2</v>
      </c>
      <c r="C110" s="352" t="s">
        <v>281</v>
      </c>
      <c r="D110" s="315">
        <f t="shared" si="192"/>
        <v>602638</v>
      </c>
      <c r="E110" s="307">
        <f>'[1]9. Vzdelávanie'!$E$31</f>
        <v>602638</v>
      </c>
      <c r="F110" s="307">
        <f>'[1]9. Vzdelávanie'!$F$31</f>
        <v>0</v>
      </c>
      <c r="G110" s="337">
        <f>'[1]9. Vzdelávanie'!$G$31</f>
        <v>0</v>
      </c>
      <c r="H110" s="315">
        <f t="shared" si="193"/>
        <v>602638</v>
      </c>
      <c r="I110" s="307">
        <f>'[1]9. Vzdelávanie'!$E$31</f>
        <v>602638</v>
      </c>
      <c r="J110" s="307">
        <f>'[1]9. Vzdelávanie'!$F$31</f>
        <v>0</v>
      </c>
      <c r="K110" s="337">
        <f>'[1]9. Vzdelávanie'!$G$31</f>
        <v>0</v>
      </c>
      <c r="L110" s="315">
        <f t="shared" ref="L110:L114" si="196">SUM(M110:O110)</f>
        <v>907865</v>
      </c>
      <c r="M110" s="307">
        <f>'[1]9. Vzdelávanie'!$H$31</f>
        <v>622865</v>
      </c>
      <c r="N110" s="307">
        <f>'[1]9. Vzdelávanie'!$I$31</f>
        <v>285000</v>
      </c>
      <c r="O110" s="308">
        <f>'[1]9. Vzdelávanie'!$J$31</f>
        <v>0</v>
      </c>
      <c r="P110" s="315">
        <f t="shared" ref="P110:P114" si="197">SUM(Q110:S110)</f>
        <v>857865</v>
      </c>
      <c r="Q110" s="307">
        <f>'[1]9. Vzdelávanie'!$K$31</f>
        <v>622865</v>
      </c>
      <c r="R110" s="307">
        <f>'[1]9. Vzdelávanie'!$L$31</f>
        <v>235000</v>
      </c>
      <c r="S110" s="308">
        <f>'[1]9. Vzdelávanie'!$M$31</f>
        <v>0</v>
      </c>
      <c r="T110" s="306">
        <f t="shared" si="194"/>
        <v>50101</v>
      </c>
      <c r="U110" s="304">
        <f>'[1]9. Vzdelávanie'!$N$31</f>
        <v>15101</v>
      </c>
      <c r="V110" s="304">
        <f>'[1]9. Vzdelávanie'!$O$31</f>
        <v>35000</v>
      </c>
      <c r="W110" s="305">
        <f>'[1]9. Vzdelávanie'!$P$31</f>
        <v>0</v>
      </c>
      <c r="X110" s="306">
        <f t="shared" si="195"/>
        <v>907966</v>
      </c>
      <c r="Y110" s="304">
        <f>'[1]9. Vzdelávanie'!$Q$31</f>
        <v>637966</v>
      </c>
      <c r="Z110" s="304">
        <f>'[1]9. Vzdelávanie'!$R$31</f>
        <v>270000</v>
      </c>
      <c r="AA110" s="305">
        <f>'[1]9. Vzdelávanie'!$S$31</f>
        <v>0</v>
      </c>
    </row>
    <row r="111" spans="1:27" ht="16.5" x14ac:dyDescent="0.3">
      <c r="A111" s="156"/>
      <c r="B111" s="345">
        <v>3</v>
      </c>
      <c r="C111" s="352" t="s">
        <v>282</v>
      </c>
      <c r="D111" s="315">
        <f t="shared" si="192"/>
        <v>992743</v>
      </c>
      <c r="E111" s="307">
        <f>'[1]9. Vzdelávanie'!$E$35</f>
        <v>990243</v>
      </c>
      <c r="F111" s="307">
        <f>'[1]9. Vzdelávanie'!$F$35</f>
        <v>2500</v>
      </c>
      <c r="G111" s="337">
        <f>'[1]9. Vzdelávanie'!$G$35</f>
        <v>0</v>
      </c>
      <c r="H111" s="315">
        <f t="shared" si="193"/>
        <v>992743</v>
      </c>
      <c r="I111" s="307">
        <f>'[1]9. Vzdelávanie'!$E$35</f>
        <v>990243</v>
      </c>
      <c r="J111" s="307">
        <f>'[1]9. Vzdelávanie'!$F$35</f>
        <v>2500</v>
      </c>
      <c r="K111" s="337">
        <f>'[1]9. Vzdelávanie'!$G$35</f>
        <v>0</v>
      </c>
      <c r="L111" s="315">
        <f t="shared" si="196"/>
        <v>1043978</v>
      </c>
      <c r="M111" s="307">
        <f>'[1]9. Vzdelávanie'!$H$35</f>
        <v>1038068</v>
      </c>
      <c r="N111" s="307">
        <f>'[1]9. Vzdelávanie'!$I$35</f>
        <v>5910</v>
      </c>
      <c r="O111" s="308">
        <f>'[1]9. Vzdelávanie'!$J$35</f>
        <v>0</v>
      </c>
      <c r="P111" s="315">
        <f t="shared" si="197"/>
        <v>1043978</v>
      </c>
      <c r="Q111" s="307">
        <f>'[1]9. Vzdelávanie'!$K$35</f>
        <v>1038068</v>
      </c>
      <c r="R111" s="307">
        <f>'[1]9. Vzdelávanie'!$L$35</f>
        <v>5910</v>
      </c>
      <c r="S111" s="308">
        <f>'[1]9. Vzdelávanie'!$M$35</f>
        <v>0</v>
      </c>
      <c r="T111" s="306">
        <f t="shared" si="194"/>
        <v>17332</v>
      </c>
      <c r="U111" s="304">
        <f>'[1]9. Vzdelávanie'!$N$35</f>
        <v>19832</v>
      </c>
      <c r="V111" s="304">
        <f>'[1]9. Vzdelávanie'!$O$35</f>
        <v>-2500</v>
      </c>
      <c r="W111" s="305">
        <f>'[1]9. Vzdelávanie'!$P$35</f>
        <v>0</v>
      </c>
      <c r="X111" s="306">
        <f t="shared" si="195"/>
        <v>1061310</v>
      </c>
      <c r="Y111" s="304">
        <f>'[1]9. Vzdelávanie'!$Q$35</f>
        <v>1057900</v>
      </c>
      <c r="Z111" s="304">
        <f>'[1]9. Vzdelávanie'!$R$35</f>
        <v>3410</v>
      </c>
      <c r="AA111" s="305">
        <f>'[1]9. Vzdelávanie'!$S$35</f>
        <v>0</v>
      </c>
    </row>
    <row r="112" spans="1:27" ht="16.5" x14ac:dyDescent="0.3">
      <c r="A112" s="156"/>
      <c r="B112" s="345">
        <v>4</v>
      </c>
      <c r="C112" s="352" t="s">
        <v>283</v>
      </c>
      <c r="D112" s="315">
        <f t="shared" si="192"/>
        <v>652417</v>
      </c>
      <c r="E112" s="307">
        <f>'[1]9. Vzdelávanie'!$E$36</f>
        <v>652417</v>
      </c>
      <c r="F112" s="307">
        <f>'[1]9. Vzdelávanie'!$F$36</f>
        <v>0</v>
      </c>
      <c r="G112" s="337">
        <f>'[1]9. Vzdelávanie'!$G$36</f>
        <v>0</v>
      </c>
      <c r="H112" s="315">
        <f t="shared" si="193"/>
        <v>652417</v>
      </c>
      <c r="I112" s="307">
        <f>'[1]9. Vzdelávanie'!$E$36</f>
        <v>652417</v>
      </c>
      <c r="J112" s="307">
        <f>'[1]9. Vzdelávanie'!$F$36</f>
        <v>0</v>
      </c>
      <c r="K112" s="337">
        <f>'[1]9. Vzdelávanie'!$G$36</f>
        <v>0</v>
      </c>
      <c r="L112" s="315">
        <f t="shared" si="196"/>
        <v>680845</v>
      </c>
      <c r="M112" s="307">
        <f>'[1]9. Vzdelávanie'!$H$36</f>
        <v>680845</v>
      </c>
      <c r="N112" s="307">
        <f>'[1]9. Vzdelávanie'!$I$36</f>
        <v>0</v>
      </c>
      <c r="O112" s="308">
        <f>'[1]9. Vzdelávanie'!$J$36</f>
        <v>0</v>
      </c>
      <c r="P112" s="315">
        <f t="shared" si="197"/>
        <v>682495</v>
      </c>
      <c r="Q112" s="307">
        <f>'[1]9. Vzdelávanie'!$K$36</f>
        <v>682495</v>
      </c>
      <c r="R112" s="307">
        <f>'[1]9. Vzdelávanie'!$L$36</f>
        <v>0</v>
      </c>
      <c r="S112" s="308">
        <f>'[1]9. Vzdelávanie'!$M$36</f>
        <v>0</v>
      </c>
      <c r="T112" s="306">
        <f t="shared" si="194"/>
        <v>13825</v>
      </c>
      <c r="U112" s="304">
        <f>'[1]9. Vzdelávanie'!$N$36</f>
        <v>13825</v>
      </c>
      <c r="V112" s="304">
        <f>'[1]9. Vzdelávanie'!$O$36</f>
        <v>0</v>
      </c>
      <c r="W112" s="305">
        <f>'[1]9. Vzdelávanie'!$P$36</f>
        <v>0</v>
      </c>
      <c r="X112" s="306">
        <f t="shared" si="195"/>
        <v>696320</v>
      </c>
      <c r="Y112" s="304">
        <f>'[1]9. Vzdelávanie'!$Q$36</f>
        <v>696320</v>
      </c>
      <c r="Z112" s="304">
        <f>'[1]9. Vzdelávanie'!$R$36</f>
        <v>0</v>
      </c>
      <c r="AA112" s="305">
        <f>'[1]9. Vzdelávanie'!$S$36</f>
        <v>0</v>
      </c>
    </row>
    <row r="113" spans="1:27" ht="16.5" x14ac:dyDescent="0.3">
      <c r="A113" s="156"/>
      <c r="B113" s="345">
        <v>5</v>
      </c>
      <c r="C113" s="352" t="s">
        <v>284</v>
      </c>
      <c r="D113" s="315">
        <f t="shared" si="192"/>
        <v>665933</v>
      </c>
      <c r="E113" s="307">
        <f>'[1]9. Vzdelávanie'!$E$39</f>
        <v>660633</v>
      </c>
      <c r="F113" s="307">
        <f>'[1]9. Vzdelávanie'!$F$39</f>
        <v>5300</v>
      </c>
      <c r="G113" s="337">
        <f>'[1]9. Vzdelávanie'!$G$39</f>
        <v>0</v>
      </c>
      <c r="H113" s="315">
        <f t="shared" si="193"/>
        <v>665933</v>
      </c>
      <c r="I113" s="307">
        <f>'[1]9. Vzdelávanie'!$E$39</f>
        <v>660633</v>
      </c>
      <c r="J113" s="307">
        <f>'[1]9. Vzdelávanie'!$F$39</f>
        <v>5300</v>
      </c>
      <c r="K113" s="337">
        <f>'[1]9. Vzdelávanie'!$G$39</f>
        <v>0</v>
      </c>
      <c r="L113" s="315">
        <f t="shared" si="196"/>
        <v>676619</v>
      </c>
      <c r="M113" s="307">
        <f>'[1]9. Vzdelávanie'!$H$39</f>
        <v>673269</v>
      </c>
      <c r="N113" s="307">
        <f>'[1]9. Vzdelávanie'!$I$39</f>
        <v>3350</v>
      </c>
      <c r="O113" s="308">
        <f>'[1]9. Vzdelávanie'!$J$39</f>
        <v>0</v>
      </c>
      <c r="P113" s="315">
        <f t="shared" si="197"/>
        <v>757719</v>
      </c>
      <c r="Q113" s="307">
        <f>'[1]9. Vzdelávanie'!$K$39</f>
        <v>674369</v>
      </c>
      <c r="R113" s="307">
        <f>'[1]9. Vzdelávanie'!$L$39</f>
        <v>83350</v>
      </c>
      <c r="S113" s="308">
        <f>'[1]9. Vzdelávanie'!$M$39</f>
        <v>0</v>
      </c>
      <c r="T113" s="306">
        <f t="shared" si="194"/>
        <v>12560</v>
      </c>
      <c r="U113" s="304">
        <f>'[1]9. Vzdelávanie'!$N$39</f>
        <v>12560</v>
      </c>
      <c r="V113" s="304">
        <f>'[1]9. Vzdelávanie'!$O$39</f>
        <v>0</v>
      </c>
      <c r="W113" s="305">
        <f>'[1]9. Vzdelávanie'!$P$39</f>
        <v>0</v>
      </c>
      <c r="X113" s="306">
        <f t="shared" si="195"/>
        <v>770279</v>
      </c>
      <c r="Y113" s="304">
        <f>'[1]9. Vzdelávanie'!$Q$39</f>
        <v>686929</v>
      </c>
      <c r="Z113" s="304">
        <f>'[1]9. Vzdelávanie'!$R$39</f>
        <v>83350</v>
      </c>
      <c r="AA113" s="305">
        <f>'[1]9. Vzdelávanie'!$S$39</f>
        <v>0</v>
      </c>
    </row>
    <row r="114" spans="1:27" ht="16.5" x14ac:dyDescent="0.3">
      <c r="A114" s="156"/>
      <c r="B114" s="345">
        <v>6</v>
      </c>
      <c r="C114" s="352" t="s">
        <v>285</v>
      </c>
      <c r="D114" s="315">
        <f t="shared" si="192"/>
        <v>359104</v>
      </c>
      <c r="E114" s="307">
        <f>'[1]9. Vzdelávanie'!$E$42</f>
        <v>359104</v>
      </c>
      <c r="F114" s="307">
        <f>'[1]9. Vzdelávanie'!$F$42</f>
        <v>0</v>
      </c>
      <c r="G114" s="337">
        <f>'[1]9. Vzdelávanie'!$G$42</f>
        <v>0</v>
      </c>
      <c r="H114" s="315">
        <f t="shared" si="193"/>
        <v>359104</v>
      </c>
      <c r="I114" s="307">
        <f>'[1]9. Vzdelávanie'!$E$42</f>
        <v>359104</v>
      </c>
      <c r="J114" s="307">
        <f>'[1]9. Vzdelávanie'!$F$42</f>
        <v>0</v>
      </c>
      <c r="K114" s="337">
        <f>'[1]9. Vzdelávanie'!$G$42</f>
        <v>0</v>
      </c>
      <c r="L114" s="315">
        <f t="shared" si="196"/>
        <v>379602</v>
      </c>
      <c r="M114" s="307">
        <f>'[1]9. Vzdelávanie'!$H$42</f>
        <v>379602</v>
      </c>
      <c r="N114" s="307">
        <f>'[1]9. Vzdelávanie'!$I$42</f>
        <v>0</v>
      </c>
      <c r="O114" s="308">
        <f>'[1]9. Vzdelávanie'!$J$42</f>
        <v>0</v>
      </c>
      <c r="P114" s="315">
        <f t="shared" si="197"/>
        <v>450702</v>
      </c>
      <c r="Q114" s="307">
        <f>'[1]9. Vzdelávanie'!$K$42</f>
        <v>389602</v>
      </c>
      <c r="R114" s="307">
        <f>'[1]9. Vzdelávanie'!$L$42</f>
        <v>61100</v>
      </c>
      <c r="S114" s="308">
        <f>'[1]9. Vzdelávanie'!$M$42</f>
        <v>0</v>
      </c>
      <c r="T114" s="306">
        <f t="shared" si="194"/>
        <v>5482</v>
      </c>
      <c r="U114" s="304">
        <f>'[1]9. Vzdelávanie'!$N$42</f>
        <v>5482</v>
      </c>
      <c r="V114" s="304">
        <f>'[1]9. Vzdelávanie'!$O$42</f>
        <v>0</v>
      </c>
      <c r="W114" s="305">
        <f>'[1]9. Vzdelávanie'!$P$42</f>
        <v>0</v>
      </c>
      <c r="X114" s="306">
        <f t="shared" si="195"/>
        <v>456184</v>
      </c>
      <c r="Y114" s="304">
        <f>'[1]9. Vzdelávanie'!$Q$42</f>
        <v>395084</v>
      </c>
      <c r="Z114" s="304">
        <f>'[1]9. Vzdelávanie'!$R$42</f>
        <v>61100</v>
      </c>
      <c r="AA114" s="305">
        <f>'[1]9. Vzdelávanie'!$S$42</f>
        <v>0</v>
      </c>
    </row>
    <row r="115" spans="1:27" ht="15.75" x14ac:dyDescent="0.25">
      <c r="A115" s="156"/>
      <c r="B115" s="359" t="s">
        <v>286</v>
      </c>
      <c r="C115" s="347" t="s">
        <v>287</v>
      </c>
      <c r="D115" s="315">
        <f t="shared" ref="D115:L115" si="198">SUM(D116:D117)</f>
        <v>539500</v>
      </c>
      <c r="E115" s="307">
        <f t="shared" si="198"/>
        <v>539500</v>
      </c>
      <c r="F115" s="307">
        <f t="shared" si="198"/>
        <v>0</v>
      </c>
      <c r="G115" s="337">
        <f t="shared" si="198"/>
        <v>0</v>
      </c>
      <c r="H115" s="315">
        <f t="shared" si="198"/>
        <v>539500</v>
      </c>
      <c r="I115" s="307">
        <f t="shared" si="198"/>
        <v>539500</v>
      </c>
      <c r="J115" s="307">
        <f t="shared" si="198"/>
        <v>0</v>
      </c>
      <c r="K115" s="337">
        <f t="shared" si="198"/>
        <v>0</v>
      </c>
      <c r="L115" s="315">
        <f t="shared" si="198"/>
        <v>552573</v>
      </c>
      <c r="M115" s="307">
        <f t="shared" ref="M115:P115" si="199">SUM(M116:M117)</f>
        <v>552573</v>
      </c>
      <c r="N115" s="307">
        <f t="shared" si="199"/>
        <v>0</v>
      </c>
      <c r="O115" s="308">
        <f t="shared" si="199"/>
        <v>0</v>
      </c>
      <c r="P115" s="315">
        <f t="shared" si="199"/>
        <v>609973</v>
      </c>
      <c r="Q115" s="307">
        <f t="shared" ref="Q115:S115" si="200">SUM(Q116:Q117)</f>
        <v>552573</v>
      </c>
      <c r="R115" s="307">
        <f t="shared" si="200"/>
        <v>57400</v>
      </c>
      <c r="S115" s="308">
        <f t="shared" si="200"/>
        <v>0</v>
      </c>
      <c r="T115" s="306">
        <f t="shared" ref="T115:W115" si="201">SUM(T116:T117)</f>
        <v>8176</v>
      </c>
      <c r="U115" s="304">
        <f t="shared" si="201"/>
        <v>8176</v>
      </c>
      <c r="V115" s="304">
        <f t="shared" si="201"/>
        <v>0</v>
      </c>
      <c r="W115" s="305">
        <f t="shared" si="201"/>
        <v>0</v>
      </c>
      <c r="X115" s="306">
        <f t="shared" ref="X115:AA115" si="202">SUM(X116:X117)</f>
        <v>618149</v>
      </c>
      <c r="Y115" s="304">
        <f t="shared" si="202"/>
        <v>560749</v>
      </c>
      <c r="Z115" s="304">
        <f t="shared" si="202"/>
        <v>57400</v>
      </c>
      <c r="AA115" s="305">
        <f t="shared" si="202"/>
        <v>0</v>
      </c>
    </row>
    <row r="116" spans="1:27" ht="16.5" x14ac:dyDescent="0.3">
      <c r="A116" s="156"/>
      <c r="B116" s="345">
        <v>1</v>
      </c>
      <c r="C116" s="352" t="s">
        <v>288</v>
      </c>
      <c r="D116" s="315">
        <f>SUM(E116:G116)</f>
        <v>369500</v>
      </c>
      <c r="E116" s="307">
        <f>'[1]9. Vzdelávanie'!$E$44</f>
        <v>369500</v>
      </c>
      <c r="F116" s="307">
        <f>'[1]9. Vzdelávanie'!$F$44</f>
        <v>0</v>
      </c>
      <c r="G116" s="337">
        <f>'[1]9. Vzdelávanie'!$G$44</f>
        <v>0</v>
      </c>
      <c r="H116" s="315">
        <f>SUM(I116:K116)</f>
        <v>369500</v>
      </c>
      <c r="I116" s="307">
        <f>'[1]9. Vzdelávanie'!$E$44</f>
        <v>369500</v>
      </c>
      <c r="J116" s="307">
        <f>'[1]9. Vzdelávanie'!$F$44</f>
        <v>0</v>
      </c>
      <c r="K116" s="337">
        <f>'[1]9. Vzdelávanie'!$G$44</f>
        <v>0</v>
      </c>
      <c r="L116" s="315">
        <f>SUM(M116:O116)</f>
        <v>389500</v>
      </c>
      <c r="M116" s="307">
        <f>'[1]9. Vzdelávanie'!$H$44</f>
        <v>389500</v>
      </c>
      <c r="N116" s="307">
        <f>'[1]9. Vzdelávanie'!$I$44</f>
        <v>0</v>
      </c>
      <c r="O116" s="308">
        <f>'[1]9. Vzdelávanie'!$J$44</f>
        <v>0</v>
      </c>
      <c r="P116" s="315">
        <f>SUM(Q116:S116)</f>
        <v>446900</v>
      </c>
      <c r="Q116" s="307">
        <f>'[1]9. Vzdelávanie'!$K$44</f>
        <v>389500</v>
      </c>
      <c r="R116" s="307">
        <f>'[1]9. Vzdelávanie'!$L$44</f>
        <v>57400</v>
      </c>
      <c r="S116" s="308">
        <f>'[1]9. Vzdelávanie'!$M$44</f>
        <v>0</v>
      </c>
      <c r="T116" s="306">
        <f>SUM(U116:W116)</f>
        <v>6693</v>
      </c>
      <c r="U116" s="304">
        <f>'[1]9. Vzdelávanie'!$N$44</f>
        <v>6693</v>
      </c>
      <c r="V116" s="304">
        <f>'[1]9. Vzdelávanie'!$O$44</f>
        <v>0</v>
      </c>
      <c r="W116" s="305">
        <f>'[1]9. Vzdelávanie'!$P$44</f>
        <v>0</v>
      </c>
      <c r="X116" s="306">
        <f>SUM(Y116:AA116)</f>
        <v>453593</v>
      </c>
      <c r="Y116" s="304">
        <f>'[1]9. Vzdelávanie'!$Q$44</f>
        <v>396193</v>
      </c>
      <c r="Z116" s="304">
        <f>'[1]9. Vzdelávanie'!$R$44</f>
        <v>57400</v>
      </c>
      <c r="AA116" s="305">
        <f>'[1]9. Vzdelávanie'!$S$44</f>
        <v>0</v>
      </c>
    </row>
    <row r="117" spans="1:27" ht="16.5" x14ac:dyDescent="0.3">
      <c r="A117" s="156"/>
      <c r="B117" s="345">
        <v>2</v>
      </c>
      <c r="C117" s="352" t="s">
        <v>289</v>
      </c>
      <c r="D117" s="315">
        <f>SUM(E117:G117)</f>
        <v>170000</v>
      </c>
      <c r="E117" s="307">
        <f>'[1]9. Vzdelávanie'!$E$45</f>
        <v>170000</v>
      </c>
      <c r="F117" s="307">
        <f>'[1]9. Vzdelávanie'!$F$45</f>
        <v>0</v>
      </c>
      <c r="G117" s="337">
        <f>'[1]9. Vzdelávanie'!$G$45</f>
        <v>0</v>
      </c>
      <c r="H117" s="315">
        <f>SUM(I117:K117)</f>
        <v>170000</v>
      </c>
      <c r="I117" s="307">
        <f>'[1]9. Vzdelávanie'!$E$45</f>
        <v>170000</v>
      </c>
      <c r="J117" s="307">
        <f>'[1]9. Vzdelávanie'!$F$45</f>
        <v>0</v>
      </c>
      <c r="K117" s="337">
        <f>'[1]9. Vzdelávanie'!$G$45</f>
        <v>0</v>
      </c>
      <c r="L117" s="315">
        <f t="shared" ref="L117:L120" si="203">SUM(M117:O117)</f>
        <v>163073</v>
      </c>
      <c r="M117" s="307">
        <f>'[1]9. Vzdelávanie'!$H$45</f>
        <v>163073</v>
      </c>
      <c r="N117" s="307">
        <f>'[1]9. Vzdelávanie'!$I$45</f>
        <v>0</v>
      </c>
      <c r="O117" s="308">
        <f>'[1]9. Vzdelávanie'!$J$45</f>
        <v>0</v>
      </c>
      <c r="P117" s="315">
        <f t="shared" ref="P117:P120" si="204">SUM(Q117:S117)</f>
        <v>163073</v>
      </c>
      <c r="Q117" s="307">
        <f>'[1]9. Vzdelávanie'!$K$45</f>
        <v>163073</v>
      </c>
      <c r="R117" s="307">
        <f>'[1]9. Vzdelávanie'!$L$45</f>
        <v>0</v>
      </c>
      <c r="S117" s="308">
        <f>'[1]9. Vzdelávanie'!$M$45</f>
        <v>0</v>
      </c>
      <c r="T117" s="306">
        <f>SUM(U117:W117)</f>
        <v>1483</v>
      </c>
      <c r="U117" s="304">
        <f>'[1]9. Vzdelávanie'!$N$45</f>
        <v>1483</v>
      </c>
      <c r="V117" s="304">
        <f>'[1]9. Vzdelávanie'!$O$45</f>
        <v>0</v>
      </c>
      <c r="W117" s="305">
        <f>'[1]9. Vzdelávanie'!$P$45</f>
        <v>0</v>
      </c>
      <c r="X117" s="306">
        <f>SUM(Y117:AA117)</f>
        <v>164556</v>
      </c>
      <c r="Y117" s="304">
        <f>'[1]9. Vzdelávanie'!$Q$45</f>
        <v>164556</v>
      </c>
      <c r="Z117" s="304">
        <f>'[1]9. Vzdelávanie'!$R$45</f>
        <v>0</v>
      </c>
      <c r="AA117" s="305">
        <f>'[1]9. Vzdelávanie'!$S$45</f>
        <v>0</v>
      </c>
    </row>
    <row r="118" spans="1:27" ht="15.75" x14ac:dyDescent="0.25">
      <c r="A118" s="156"/>
      <c r="B118" s="364" t="s">
        <v>290</v>
      </c>
      <c r="C118" s="347" t="s">
        <v>291</v>
      </c>
      <c r="D118" s="315">
        <f>SUM(E118:G118)</f>
        <v>182852</v>
      </c>
      <c r="E118" s="307">
        <f>'[1]9. Vzdelávanie'!$E$46</f>
        <v>182852</v>
      </c>
      <c r="F118" s="307">
        <f>'[1]9. Vzdelávanie'!$F$46</f>
        <v>0</v>
      </c>
      <c r="G118" s="337">
        <f>'[1]9. Vzdelávanie'!$G$46</f>
        <v>0</v>
      </c>
      <c r="H118" s="315">
        <f>SUM(I118:K118)</f>
        <v>182852</v>
      </c>
      <c r="I118" s="307">
        <f>'[1]9. Vzdelávanie'!$E$46</f>
        <v>182852</v>
      </c>
      <c r="J118" s="307">
        <f>'[1]9. Vzdelávanie'!$F$46</f>
        <v>0</v>
      </c>
      <c r="K118" s="337">
        <f>'[1]9. Vzdelávanie'!$G$46</f>
        <v>0</v>
      </c>
      <c r="L118" s="315">
        <f t="shared" si="203"/>
        <v>222538</v>
      </c>
      <c r="M118" s="307">
        <f>'[1]9. Vzdelávanie'!$H$46</f>
        <v>222538</v>
      </c>
      <c r="N118" s="307">
        <f>'[1]9. Vzdelávanie'!$I$46</f>
        <v>0</v>
      </c>
      <c r="O118" s="308">
        <f>'[1]9. Vzdelávanie'!$J$46</f>
        <v>0</v>
      </c>
      <c r="P118" s="315">
        <f t="shared" si="204"/>
        <v>231426</v>
      </c>
      <c r="Q118" s="307">
        <f>'[1]9. Vzdelávanie'!$K$46</f>
        <v>231426</v>
      </c>
      <c r="R118" s="307">
        <f>'[1]9. Vzdelávanie'!$L$46</f>
        <v>0</v>
      </c>
      <c r="S118" s="308">
        <f>'[1]9. Vzdelávanie'!$M$46</f>
        <v>0</v>
      </c>
      <c r="T118" s="306">
        <f>SUM(U118:W118)</f>
        <v>22948</v>
      </c>
      <c r="U118" s="304">
        <f>'[1]9. Vzdelávanie'!$N$46</f>
        <v>22948</v>
      </c>
      <c r="V118" s="304">
        <f>'[1]9. Vzdelávanie'!$O$46</f>
        <v>0</v>
      </c>
      <c r="W118" s="305">
        <f>'[1]9. Vzdelávanie'!$P$46</f>
        <v>0</v>
      </c>
      <c r="X118" s="306">
        <f>SUM(Y118:AA118)</f>
        <v>254374</v>
      </c>
      <c r="Y118" s="304">
        <f>'[1]9. Vzdelávanie'!$Q$46</f>
        <v>254374</v>
      </c>
      <c r="Z118" s="304">
        <f>'[1]9. Vzdelávanie'!$R$46</f>
        <v>0</v>
      </c>
      <c r="AA118" s="305">
        <f>'[1]9. Vzdelávanie'!$S$46</f>
        <v>0</v>
      </c>
    </row>
    <row r="119" spans="1:27" ht="15.75" x14ac:dyDescent="0.25">
      <c r="A119" s="156"/>
      <c r="B119" s="364" t="s">
        <v>292</v>
      </c>
      <c r="C119" s="347" t="s">
        <v>293</v>
      </c>
      <c r="D119" s="315">
        <f>SUM(E119:G119)</f>
        <v>294430</v>
      </c>
      <c r="E119" s="307">
        <f>'[1]9. Vzdelávanie'!$E$61</f>
        <v>294430</v>
      </c>
      <c r="F119" s="307">
        <f>'[1]9. Vzdelávanie'!$F$61</f>
        <v>0</v>
      </c>
      <c r="G119" s="337">
        <f>'[1]9. Vzdelávanie'!$G$61</f>
        <v>0</v>
      </c>
      <c r="H119" s="315">
        <f>SUM(I119:K119)</f>
        <v>294430</v>
      </c>
      <c r="I119" s="307">
        <f>'[1]9. Vzdelávanie'!$E$61</f>
        <v>294430</v>
      </c>
      <c r="J119" s="307">
        <f>'[1]9. Vzdelávanie'!$F$61</f>
        <v>0</v>
      </c>
      <c r="K119" s="337">
        <f>'[1]9. Vzdelávanie'!$G$61</f>
        <v>0</v>
      </c>
      <c r="L119" s="315">
        <f t="shared" si="203"/>
        <v>302165</v>
      </c>
      <c r="M119" s="307">
        <f>'[1]9. Vzdelávanie'!$H$61</f>
        <v>302165</v>
      </c>
      <c r="N119" s="307">
        <f>'[1]9. Vzdelávanie'!$I$61</f>
        <v>0</v>
      </c>
      <c r="O119" s="308">
        <f>'[1]9. Vzdelávanie'!$J$61</f>
        <v>0</v>
      </c>
      <c r="P119" s="315">
        <f t="shared" si="204"/>
        <v>321444</v>
      </c>
      <c r="Q119" s="307">
        <f>'[1]9. Vzdelávanie'!$K$61</f>
        <v>318565</v>
      </c>
      <c r="R119" s="307">
        <f>'[1]9. Vzdelávanie'!$L$61</f>
        <v>2879</v>
      </c>
      <c r="S119" s="308">
        <f>'[1]9. Vzdelávanie'!$M$61</f>
        <v>0</v>
      </c>
      <c r="T119" s="306">
        <f>SUM(U119:W119)</f>
        <v>6580</v>
      </c>
      <c r="U119" s="304">
        <f>'[1]9. Vzdelávanie'!$N$61</f>
        <v>6580</v>
      </c>
      <c r="V119" s="304">
        <f>'[1]9. Vzdelávanie'!$O$61</f>
        <v>0</v>
      </c>
      <c r="W119" s="305">
        <f>'[1]9. Vzdelávanie'!$P$61</f>
        <v>0</v>
      </c>
      <c r="X119" s="306">
        <f>SUM(Y119:AA119)</f>
        <v>328024</v>
      </c>
      <c r="Y119" s="304">
        <f>'[1]9. Vzdelávanie'!$Q$61</f>
        <v>325145</v>
      </c>
      <c r="Z119" s="304">
        <f>'[1]9. Vzdelávanie'!$R$61</f>
        <v>2879</v>
      </c>
      <c r="AA119" s="305">
        <f>'[1]9. Vzdelávanie'!$S$61</f>
        <v>0</v>
      </c>
    </row>
    <row r="120" spans="1:27" ht="16.5" thickBot="1" x14ac:dyDescent="0.3">
      <c r="A120" s="156"/>
      <c r="B120" s="365" t="s">
        <v>294</v>
      </c>
      <c r="C120" s="548" t="s">
        <v>418</v>
      </c>
      <c r="D120" s="328">
        <f>SUM(E120:G120)</f>
        <v>0</v>
      </c>
      <c r="E120" s="329">
        <f>'[1]9. Vzdelávanie'!$E$62</f>
        <v>0</v>
      </c>
      <c r="F120" s="329">
        <f>'[1]9. Vzdelávanie'!$F$62</f>
        <v>0</v>
      </c>
      <c r="G120" s="442">
        <f>'[1]9. Vzdelávanie'!$G$62</f>
        <v>0</v>
      </c>
      <c r="H120" s="328">
        <f>SUM(I120:K120)</f>
        <v>0</v>
      </c>
      <c r="I120" s="329">
        <f>'[1]9. Vzdelávanie'!$E$62</f>
        <v>0</v>
      </c>
      <c r="J120" s="329">
        <f>'[1]9. Vzdelávanie'!$F$62</f>
        <v>0</v>
      </c>
      <c r="K120" s="442">
        <f>'[1]9. Vzdelávanie'!$G$62</f>
        <v>0</v>
      </c>
      <c r="L120" s="334">
        <f t="shared" si="203"/>
        <v>8160</v>
      </c>
      <c r="M120" s="335">
        <f>'[1]9. Vzdelávanie'!$H$62</f>
        <v>0</v>
      </c>
      <c r="N120" s="335">
        <f>'[1]9. Vzdelávanie'!$I$62</f>
        <v>8160</v>
      </c>
      <c r="O120" s="544">
        <f>'[1]9. Vzdelávanie'!$J$62</f>
        <v>0</v>
      </c>
      <c r="P120" s="334">
        <f t="shared" si="204"/>
        <v>11160</v>
      </c>
      <c r="Q120" s="335">
        <f>'[1]9. Vzdelávanie'!$K$62</f>
        <v>3000</v>
      </c>
      <c r="R120" s="335">
        <f>'[1]9. Vzdelávanie'!$L$62</f>
        <v>8160</v>
      </c>
      <c r="S120" s="544">
        <f>'[1]9. Vzdelávanie'!$M$62</f>
        <v>0</v>
      </c>
      <c r="T120" s="312">
        <f>SUM(U120:W120)</f>
        <v>0</v>
      </c>
      <c r="U120" s="313">
        <f>'[1]9. Vzdelávanie'!$N$62</f>
        <v>0</v>
      </c>
      <c r="V120" s="313">
        <f>'[1]9. Vzdelávanie'!$O$62</f>
        <v>0</v>
      </c>
      <c r="W120" s="314">
        <f>'[1]9. Vzdelávanie'!$P$62</f>
        <v>0</v>
      </c>
      <c r="X120" s="311">
        <f>SUM(Y120:AA120)</f>
        <v>11160</v>
      </c>
      <c r="Y120" s="309">
        <f>'[1]9. Vzdelávanie'!$Q$62</f>
        <v>3000</v>
      </c>
      <c r="Z120" s="309">
        <f>'[1]9. Vzdelávanie'!$R$62</f>
        <v>8160</v>
      </c>
      <c r="AA120" s="310">
        <f>'[1]9. Vzdelávanie'!$S$62</f>
        <v>0</v>
      </c>
    </row>
    <row r="121" spans="1:27" s="155" customFormat="1" ht="15.75" x14ac:dyDescent="0.25">
      <c r="A121" s="157"/>
      <c r="B121" s="350" t="s">
        <v>296</v>
      </c>
      <c r="C121" s="366"/>
      <c r="D121" s="331">
        <f t="shared" ref="D121:G121" si="205">D122+D123+D130</f>
        <v>333850</v>
      </c>
      <c r="E121" s="332">
        <f t="shared" si="205"/>
        <v>333850</v>
      </c>
      <c r="F121" s="332">
        <f t="shared" si="205"/>
        <v>0</v>
      </c>
      <c r="G121" s="441">
        <f t="shared" si="205"/>
        <v>0</v>
      </c>
      <c r="H121" s="331">
        <f t="shared" ref="H121:W121" si="206">H122+H123+H130</f>
        <v>350350</v>
      </c>
      <c r="I121" s="332">
        <f t="shared" si="206"/>
        <v>333850</v>
      </c>
      <c r="J121" s="332">
        <f t="shared" si="206"/>
        <v>16500</v>
      </c>
      <c r="K121" s="441">
        <f t="shared" si="206"/>
        <v>0</v>
      </c>
      <c r="L121" s="331">
        <f>L122+L123+L130</f>
        <v>368380</v>
      </c>
      <c r="M121" s="332">
        <f t="shared" ref="M121:O121" si="207">M122+M123+M130</f>
        <v>313850</v>
      </c>
      <c r="N121" s="332">
        <f t="shared" si="207"/>
        <v>54530</v>
      </c>
      <c r="O121" s="333">
        <f t="shared" si="207"/>
        <v>0</v>
      </c>
      <c r="P121" s="331">
        <f>P122+P123+P130</f>
        <v>370380</v>
      </c>
      <c r="Q121" s="332">
        <f t="shared" ref="Q121:S121" si="208">Q122+Q123+Q130</f>
        <v>315850</v>
      </c>
      <c r="R121" s="332">
        <f t="shared" si="208"/>
        <v>54530</v>
      </c>
      <c r="S121" s="333">
        <f t="shared" si="208"/>
        <v>0</v>
      </c>
      <c r="T121" s="303">
        <f t="shared" si="206"/>
        <v>0</v>
      </c>
      <c r="U121" s="301">
        <f t="shared" si="206"/>
        <v>0</v>
      </c>
      <c r="V121" s="301">
        <f t="shared" si="206"/>
        <v>0</v>
      </c>
      <c r="W121" s="798">
        <f t="shared" si="206"/>
        <v>0</v>
      </c>
      <c r="X121" s="802">
        <f t="shared" ref="X121:AA121" si="209">X122+X123+X130</f>
        <v>370380</v>
      </c>
      <c r="Y121" s="803">
        <f t="shared" si="209"/>
        <v>315850</v>
      </c>
      <c r="Z121" s="803">
        <f t="shared" si="209"/>
        <v>54530</v>
      </c>
      <c r="AA121" s="804">
        <f t="shared" si="209"/>
        <v>0</v>
      </c>
    </row>
    <row r="122" spans="1:27" ht="15.75" x14ac:dyDescent="0.25">
      <c r="A122" s="153"/>
      <c r="B122" s="359" t="s">
        <v>297</v>
      </c>
      <c r="C122" s="347" t="s">
        <v>298</v>
      </c>
      <c r="D122" s="315">
        <f>SUM(E122:G122)</f>
        <v>21000</v>
      </c>
      <c r="E122" s="307">
        <f>'[1]10. Šport'!$E$4</f>
        <v>21000</v>
      </c>
      <c r="F122" s="307">
        <f>'[1]10. Šport'!$F$4</f>
        <v>0</v>
      </c>
      <c r="G122" s="337">
        <f>'[1]10. Šport'!$G$4</f>
        <v>0</v>
      </c>
      <c r="H122" s="315">
        <f>SUM(I122:K122)</f>
        <v>21000</v>
      </c>
      <c r="I122" s="307">
        <f>'[1]10. Šport'!$E$4</f>
        <v>21000</v>
      </c>
      <c r="J122" s="307">
        <f>'[1]10. Šport'!$F$4</f>
        <v>0</v>
      </c>
      <c r="K122" s="337">
        <f>'[1]10. Šport'!$G$4</f>
        <v>0</v>
      </c>
      <c r="L122" s="315">
        <f>SUM(M122:O122)</f>
        <v>21000</v>
      </c>
      <c r="M122" s="307">
        <f>'[1]10. Šport'!$H$4</f>
        <v>21000</v>
      </c>
      <c r="N122" s="307">
        <f>'[1]10. Šport'!$I$4</f>
        <v>0</v>
      </c>
      <c r="O122" s="308">
        <f>'[1]10. Šport'!$J$4</f>
        <v>0</v>
      </c>
      <c r="P122" s="315">
        <f>SUM(Q122:S122)</f>
        <v>20000</v>
      </c>
      <c r="Q122" s="307">
        <f>'[1]10. Šport'!$K$4</f>
        <v>20000</v>
      </c>
      <c r="R122" s="307">
        <f>'[1]10. Šport'!$L$4</f>
        <v>0</v>
      </c>
      <c r="S122" s="308">
        <f>'[1]10. Šport'!$M$4</f>
        <v>0</v>
      </c>
      <c r="T122" s="306">
        <f>SUM(U122:W122)</f>
        <v>0</v>
      </c>
      <c r="U122" s="304">
        <f>'[1]10. Šport'!$N$4</f>
        <v>0</v>
      </c>
      <c r="V122" s="304">
        <f>'[1]10. Šport'!$O$4</f>
        <v>0</v>
      </c>
      <c r="W122" s="799">
        <f>'[1]10. Šport'!$P$4</f>
        <v>0</v>
      </c>
      <c r="X122" s="805">
        <f>SUM(Y122:AA122)</f>
        <v>20000</v>
      </c>
      <c r="Y122" s="304">
        <f>'[1]10. Šport'!$Q$4</f>
        <v>20000</v>
      </c>
      <c r="Z122" s="304">
        <f>'[1]10. Šport'!$R$4</f>
        <v>0</v>
      </c>
      <c r="AA122" s="806">
        <f>'[1]10. Šport'!$S$4</f>
        <v>0</v>
      </c>
    </row>
    <row r="123" spans="1:27" ht="15.75" x14ac:dyDescent="0.25">
      <c r="A123" s="153"/>
      <c r="B123" s="359" t="s">
        <v>299</v>
      </c>
      <c r="C123" s="347" t="s">
        <v>300</v>
      </c>
      <c r="D123" s="315">
        <f t="shared" ref="D123:L123" si="210">SUM(D124:D129)</f>
        <v>230850</v>
      </c>
      <c r="E123" s="307">
        <f t="shared" si="210"/>
        <v>230850</v>
      </c>
      <c r="F123" s="307">
        <f t="shared" si="210"/>
        <v>0</v>
      </c>
      <c r="G123" s="337">
        <f t="shared" si="210"/>
        <v>0</v>
      </c>
      <c r="H123" s="315">
        <f t="shared" si="210"/>
        <v>247350</v>
      </c>
      <c r="I123" s="307">
        <f t="shared" si="210"/>
        <v>230850</v>
      </c>
      <c r="J123" s="307">
        <f t="shared" si="210"/>
        <v>16500</v>
      </c>
      <c r="K123" s="337">
        <f t="shared" si="210"/>
        <v>0</v>
      </c>
      <c r="L123" s="315">
        <f t="shared" si="210"/>
        <v>265380</v>
      </c>
      <c r="M123" s="307">
        <f t="shared" ref="M123:P123" si="211">SUM(M124:M129)</f>
        <v>210850</v>
      </c>
      <c r="N123" s="307">
        <f t="shared" si="211"/>
        <v>54530</v>
      </c>
      <c r="O123" s="308">
        <f t="shared" si="211"/>
        <v>0</v>
      </c>
      <c r="P123" s="315">
        <f t="shared" si="211"/>
        <v>268380</v>
      </c>
      <c r="Q123" s="307">
        <f t="shared" ref="Q123:S123" si="212">SUM(Q124:Q129)</f>
        <v>213850</v>
      </c>
      <c r="R123" s="307">
        <f t="shared" si="212"/>
        <v>54530</v>
      </c>
      <c r="S123" s="308">
        <f t="shared" si="212"/>
        <v>0</v>
      </c>
      <c r="T123" s="306">
        <f t="shared" ref="T123" si="213">SUM(T124:T129)</f>
        <v>0</v>
      </c>
      <c r="U123" s="304">
        <f t="shared" ref="U123:AA123" si="214">SUM(U124:U129)</f>
        <v>0</v>
      </c>
      <c r="V123" s="304">
        <f t="shared" si="214"/>
        <v>0</v>
      </c>
      <c r="W123" s="799">
        <f t="shared" si="214"/>
        <v>0</v>
      </c>
      <c r="X123" s="805">
        <f t="shared" si="214"/>
        <v>268380</v>
      </c>
      <c r="Y123" s="304">
        <f t="shared" si="214"/>
        <v>213850</v>
      </c>
      <c r="Z123" s="304">
        <f t="shared" si="214"/>
        <v>54530</v>
      </c>
      <c r="AA123" s="806">
        <f t="shared" si="214"/>
        <v>0</v>
      </c>
    </row>
    <row r="124" spans="1:27" ht="16.5" x14ac:dyDescent="0.3">
      <c r="A124" s="153"/>
      <c r="B124" s="345">
        <v>1</v>
      </c>
      <c r="C124" s="352" t="s">
        <v>301</v>
      </c>
      <c r="D124" s="315">
        <f t="shared" ref="D124:D130" si="215">SUM(E124:G124)</f>
        <v>52200</v>
      </c>
      <c r="E124" s="307">
        <f>'[1]10. Šport'!$E$8</f>
        <v>52200</v>
      </c>
      <c r="F124" s="307">
        <f>'[1]10. Šport'!$F$8</f>
        <v>0</v>
      </c>
      <c r="G124" s="337">
        <f>'[1]10. Šport'!$G$8</f>
        <v>0</v>
      </c>
      <c r="H124" s="315">
        <f t="shared" ref="H124:H130" si="216">SUM(I124:K124)</f>
        <v>52200</v>
      </c>
      <c r="I124" s="307">
        <f>'[1]10. Šport'!$E$8</f>
        <v>52200</v>
      </c>
      <c r="J124" s="307">
        <f>'[1]10. Šport'!$F$8</f>
        <v>0</v>
      </c>
      <c r="K124" s="337">
        <f>'[1]10. Šport'!$G$8</f>
        <v>0</v>
      </c>
      <c r="L124" s="315">
        <f>SUM(M124:O124)</f>
        <v>52200</v>
      </c>
      <c r="M124" s="307">
        <f>'[1]10. Šport'!$H$8</f>
        <v>52200</v>
      </c>
      <c r="N124" s="307">
        <f>'[1]10. Šport'!$I$8</f>
        <v>0</v>
      </c>
      <c r="O124" s="308">
        <f>'[1]10. Šport'!$J$8</f>
        <v>0</v>
      </c>
      <c r="P124" s="315">
        <f>SUM(Q124:S124)</f>
        <v>55200</v>
      </c>
      <c r="Q124" s="307">
        <f>'[1]10. Šport'!$K$8</f>
        <v>55200</v>
      </c>
      <c r="R124" s="307">
        <f>'[1]10. Šport'!$L$8</f>
        <v>0</v>
      </c>
      <c r="S124" s="308">
        <f>'[1]10. Šport'!$M$8</f>
        <v>0</v>
      </c>
      <c r="T124" s="306">
        <f t="shared" ref="T124:T130" si="217">SUM(U124:W124)</f>
        <v>0</v>
      </c>
      <c r="U124" s="304">
        <f>'[1]10. Šport'!$N$8</f>
        <v>0</v>
      </c>
      <c r="V124" s="304">
        <f>'[1]10. Šport'!$O$8</f>
        <v>0</v>
      </c>
      <c r="W124" s="799">
        <f>'[1]10. Šport'!$P$8</f>
        <v>0</v>
      </c>
      <c r="X124" s="805">
        <f t="shared" ref="X124:X129" si="218">SUM(Y124:AA124)</f>
        <v>55200</v>
      </c>
      <c r="Y124" s="304">
        <f>'[1]10. Šport'!$Q$8</f>
        <v>55200</v>
      </c>
      <c r="Z124" s="304">
        <f>'[1]10. Šport'!$R$8</f>
        <v>0</v>
      </c>
      <c r="AA124" s="806">
        <f>'[1]10. Šport'!$S$8</f>
        <v>0</v>
      </c>
    </row>
    <row r="125" spans="1:27" ht="16.5" x14ac:dyDescent="0.3">
      <c r="A125" s="153"/>
      <c r="B125" s="345">
        <v>2</v>
      </c>
      <c r="C125" s="352" t="s">
        <v>302</v>
      </c>
      <c r="D125" s="315">
        <f t="shared" si="215"/>
        <v>59200</v>
      </c>
      <c r="E125" s="307">
        <f>'[1]10. Šport'!$E$24</f>
        <v>59200</v>
      </c>
      <c r="F125" s="307">
        <v>0</v>
      </c>
      <c r="G125" s="337">
        <f>'[1]10. Šport'!$G$24</f>
        <v>0</v>
      </c>
      <c r="H125" s="315">
        <f t="shared" si="216"/>
        <v>75700</v>
      </c>
      <c r="I125" s="307">
        <f>'[1]10. Šport'!$E$24</f>
        <v>59200</v>
      </c>
      <c r="J125" s="307">
        <f>'[1]10. Šport'!$F$24</f>
        <v>16500</v>
      </c>
      <c r="K125" s="337">
        <f>'[1]10. Šport'!$G$24</f>
        <v>0</v>
      </c>
      <c r="L125" s="315">
        <f t="shared" ref="L125:L130" si="219">SUM(M125:O125)</f>
        <v>93730</v>
      </c>
      <c r="M125" s="307">
        <f>'[1]10. Šport'!$H$24</f>
        <v>39200</v>
      </c>
      <c r="N125" s="307">
        <f>'[1]10. Šport'!$I$24</f>
        <v>54530</v>
      </c>
      <c r="O125" s="308">
        <f>'[1]10. Šport'!$J$24</f>
        <v>0</v>
      </c>
      <c r="P125" s="315">
        <f t="shared" ref="P125:P130" si="220">SUM(Q125:S125)</f>
        <v>93730</v>
      </c>
      <c r="Q125" s="307">
        <f>'[1]10. Šport'!$K$24</f>
        <v>39200</v>
      </c>
      <c r="R125" s="307">
        <f>'[1]10. Šport'!$L$24</f>
        <v>54530</v>
      </c>
      <c r="S125" s="308">
        <f>'[1]10. Šport'!$M$24</f>
        <v>0</v>
      </c>
      <c r="T125" s="306">
        <f t="shared" si="217"/>
        <v>0</v>
      </c>
      <c r="U125" s="304">
        <f>'[1]10. Šport'!$N$24</f>
        <v>0</v>
      </c>
      <c r="V125" s="304">
        <f>'[1]10. Šport'!$O$24</f>
        <v>0</v>
      </c>
      <c r="W125" s="799">
        <f>'[1]10. Šport'!$P$24</f>
        <v>0</v>
      </c>
      <c r="X125" s="805">
        <f t="shared" si="218"/>
        <v>93730</v>
      </c>
      <c r="Y125" s="304">
        <f>'[1]10. Šport'!$Q$24</f>
        <v>39200</v>
      </c>
      <c r="Z125" s="304">
        <f>'[1]10. Šport'!$R$24</f>
        <v>54530</v>
      </c>
      <c r="AA125" s="806">
        <f>'[1]10. Šport'!$S$24</f>
        <v>0</v>
      </c>
    </row>
    <row r="126" spans="1:27" ht="16.5" x14ac:dyDescent="0.3">
      <c r="A126" s="153"/>
      <c r="B126" s="345">
        <v>3</v>
      </c>
      <c r="C126" s="352" t="s">
        <v>303</v>
      </c>
      <c r="D126" s="315">
        <f t="shared" si="215"/>
        <v>19600</v>
      </c>
      <c r="E126" s="307">
        <f>'[1]10. Šport'!$E$34</f>
        <v>19600</v>
      </c>
      <c r="F126" s="307">
        <f>'[1]10. Šport'!$F$34</f>
        <v>0</v>
      </c>
      <c r="G126" s="337">
        <f>'[1]10. Šport'!$G$34</f>
        <v>0</v>
      </c>
      <c r="H126" s="315">
        <f t="shared" si="216"/>
        <v>19600</v>
      </c>
      <c r="I126" s="307">
        <f>'[1]10. Šport'!$E$34</f>
        <v>19600</v>
      </c>
      <c r="J126" s="307">
        <f>'[1]10. Šport'!$F$34</f>
        <v>0</v>
      </c>
      <c r="K126" s="337">
        <f>'[1]10. Šport'!$G$34</f>
        <v>0</v>
      </c>
      <c r="L126" s="315">
        <f t="shared" si="219"/>
        <v>19600</v>
      </c>
      <c r="M126" s="307">
        <f>'[1]10. Šport'!$H$34</f>
        <v>19600</v>
      </c>
      <c r="N126" s="307">
        <f>'[1]10. Šport'!$I$34</f>
        <v>0</v>
      </c>
      <c r="O126" s="308">
        <f>'[1]10. Šport'!$J$34</f>
        <v>0</v>
      </c>
      <c r="P126" s="315">
        <f t="shared" si="220"/>
        <v>19600</v>
      </c>
      <c r="Q126" s="307">
        <f>'[1]10. Šport'!$K$34</f>
        <v>19600</v>
      </c>
      <c r="R126" s="307">
        <f>'[1]10. Šport'!$L$34</f>
        <v>0</v>
      </c>
      <c r="S126" s="308">
        <f>'[1]10. Šport'!$M$34</f>
        <v>0</v>
      </c>
      <c r="T126" s="306">
        <f t="shared" si="217"/>
        <v>0</v>
      </c>
      <c r="U126" s="304">
        <f>'[1]10. Šport'!$N$34</f>
        <v>0</v>
      </c>
      <c r="V126" s="304">
        <f>'[1]10. Šport'!$O$34</f>
        <v>0</v>
      </c>
      <c r="W126" s="799">
        <f>'[1]10. Šport'!$P$34</f>
        <v>0</v>
      </c>
      <c r="X126" s="805">
        <f t="shared" si="218"/>
        <v>19600</v>
      </c>
      <c r="Y126" s="304">
        <f>'[1]10. Šport'!$Q$34</f>
        <v>19600</v>
      </c>
      <c r="Z126" s="304">
        <f>'[1]10. Šport'!$R$34</f>
        <v>0</v>
      </c>
      <c r="AA126" s="806">
        <f>'[1]10. Šport'!$S$34</f>
        <v>0</v>
      </c>
    </row>
    <row r="127" spans="1:27" ht="16.5" x14ac:dyDescent="0.3">
      <c r="A127" s="153"/>
      <c r="B127" s="345">
        <v>4</v>
      </c>
      <c r="C127" s="352" t="s">
        <v>304</v>
      </c>
      <c r="D127" s="315">
        <f t="shared" si="215"/>
        <v>94100</v>
      </c>
      <c r="E127" s="307">
        <f>'[1]10. Šport'!$E$41</f>
        <v>94100</v>
      </c>
      <c r="F127" s="307">
        <f>'[1]10. Šport'!$F$41</f>
        <v>0</v>
      </c>
      <c r="G127" s="337">
        <f>'[1]10. Šport'!$G$41</f>
        <v>0</v>
      </c>
      <c r="H127" s="315">
        <f t="shared" si="216"/>
        <v>94100</v>
      </c>
      <c r="I127" s="307">
        <f>'[1]10. Šport'!$E$41</f>
        <v>94100</v>
      </c>
      <c r="J127" s="307">
        <f>'[1]10. Šport'!$F$41</f>
        <v>0</v>
      </c>
      <c r="K127" s="337">
        <f>'[1]10. Šport'!$G$41</f>
        <v>0</v>
      </c>
      <c r="L127" s="315">
        <f t="shared" si="219"/>
        <v>94100</v>
      </c>
      <c r="M127" s="307">
        <f>'[1]10. Šport'!$H$41</f>
        <v>94100</v>
      </c>
      <c r="N127" s="307">
        <f>'[1]10. Šport'!$I$41</f>
        <v>0</v>
      </c>
      <c r="O127" s="308">
        <f>'[1]10. Šport'!$J$41</f>
        <v>0</v>
      </c>
      <c r="P127" s="315">
        <f t="shared" si="220"/>
        <v>94100</v>
      </c>
      <c r="Q127" s="307">
        <f>'[1]10. Šport'!$K$41</f>
        <v>94100</v>
      </c>
      <c r="R127" s="307">
        <f>'[1]10. Šport'!$L$41</f>
        <v>0</v>
      </c>
      <c r="S127" s="308">
        <f>'[1]10. Šport'!$M$41</f>
        <v>0</v>
      </c>
      <c r="T127" s="306">
        <f t="shared" si="217"/>
        <v>0</v>
      </c>
      <c r="U127" s="304">
        <f>'[1]10. Šport'!$N$41</f>
        <v>0</v>
      </c>
      <c r="V127" s="304">
        <f>'[1]10. Šport'!$O$41</f>
        <v>0</v>
      </c>
      <c r="W127" s="799">
        <f>'[1]10. Šport'!$P$41</f>
        <v>0</v>
      </c>
      <c r="X127" s="805">
        <f t="shared" si="218"/>
        <v>94100</v>
      </c>
      <c r="Y127" s="304">
        <f>'[1]10. Šport'!$Q$41</f>
        <v>94100</v>
      </c>
      <c r="Z127" s="304">
        <f>'[1]10. Šport'!$R$41</f>
        <v>0</v>
      </c>
      <c r="AA127" s="806">
        <f>'[1]10. Šport'!$S$41</f>
        <v>0</v>
      </c>
    </row>
    <row r="128" spans="1:27" ht="16.5" x14ac:dyDescent="0.3">
      <c r="A128" s="153"/>
      <c r="B128" s="345">
        <v>5</v>
      </c>
      <c r="C128" s="352" t="s">
        <v>305</v>
      </c>
      <c r="D128" s="315">
        <f t="shared" si="215"/>
        <v>4350</v>
      </c>
      <c r="E128" s="307">
        <f>'[1]10. Šport'!$E$53</f>
        <v>4350</v>
      </c>
      <c r="F128" s="307">
        <f>'[1]10. Šport'!$F$53</f>
        <v>0</v>
      </c>
      <c r="G128" s="337">
        <f>'[1]10. Šport'!$G$53</f>
        <v>0</v>
      </c>
      <c r="H128" s="315">
        <f t="shared" si="216"/>
        <v>4350</v>
      </c>
      <c r="I128" s="307">
        <f>'[1]10. Šport'!$E$53</f>
        <v>4350</v>
      </c>
      <c r="J128" s="307">
        <f>'[1]10. Šport'!$F$53</f>
        <v>0</v>
      </c>
      <c r="K128" s="337">
        <f>'[1]10. Šport'!$G$53</f>
        <v>0</v>
      </c>
      <c r="L128" s="315">
        <f t="shared" si="219"/>
        <v>4350</v>
      </c>
      <c r="M128" s="307">
        <f>'[1]10. Šport'!$H$53</f>
        <v>4350</v>
      </c>
      <c r="N128" s="307">
        <f>'[1]10. Šport'!$I$53</f>
        <v>0</v>
      </c>
      <c r="O128" s="308">
        <f>'[1]10. Šport'!$J$53</f>
        <v>0</v>
      </c>
      <c r="P128" s="315">
        <f t="shared" si="220"/>
        <v>4350</v>
      </c>
      <c r="Q128" s="307">
        <f>'[1]10. Šport'!$K$53</f>
        <v>4350</v>
      </c>
      <c r="R128" s="307">
        <f>'[1]10. Šport'!$L$53</f>
        <v>0</v>
      </c>
      <c r="S128" s="308">
        <f>'[1]10. Šport'!$M$53</f>
        <v>0</v>
      </c>
      <c r="T128" s="306">
        <f t="shared" si="217"/>
        <v>0</v>
      </c>
      <c r="U128" s="304">
        <f>'[1]10. Šport'!$N$53</f>
        <v>0</v>
      </c>
      <c r="V128" s="304">
        <f>'[1]10. Šport'!$O$53</f>
        <v>0</v>
      </c>
      <c r="W128" s="799">
        <f>'[1]10. Šport'!$P$53</f>
        <v>0</v>
      </c>
      <c r="X128" s="805">
        <f t="shared" si="218"/>
        <v>4350</v>
      </c>
      <c r="Y128" s="304">
        <f>'[1]10. Šport'!$Q$53</f>
        <v>4350</v>
      </c>
      <c r="Z128" s="304">
        <f>'[1]10. Šport'!$R$53</f>
        <v>0</v>
      </c>
      <c r="AA128" s="806">
        <f>'[1]10. Šport'!$S$53</f>
        <v>0</v>
      </c>
    </row>
    <row r="129" spans="1:27" ht="16.5" x14ac:dyDescent="0.3">
      <c r="A129" s="153"/>
      <c r="B129" s="367">
        <v>6</v>
      </c>
      <c r="C129" s="371" t="s">
        <v>386</v>
      </c>
      <c r="D129" s="315">
        <f t="shared" si="215"/>
        <v>1400</v>
      </c>
      <c r="E129" s="307">
        <f>'[1]10. Šport'!$E$60</f>
        <v>1400</v>
      </c>
      <c r="F129" s="307">
        <f>'[1]10. Šport'!$F$60</f>
        <v>0</v>
      </c>
      <c r="G129" s="337">
        <f>'[1]10. Šport'!$G$60</f>
        <v>0</v>
      </c>
      <c r="H129" s="315">
        <f t="shared" si="216"/>
        <v>1400</v>
      </c>
      <c r="I129" s="307">
        <f>'[1]10. Šport'!$E$60</f>
        <v>1400</v>
      </c>
      <c r="J129" s="307">
        <f>'[1]10. Šport'!$F$60</f>
        <v>0</v>
      </c>
      <c r="K129" s="337">
        <f>'[1]10. Šport'!$G$60</f>
        <v>0</v>
      </c>
      <c r="L129" s="315">
        <f t="shared" si="219"/>
        <v>1400</v>
      </c>
      <c r="M129" s="307">
        <f>'[1]10. Šport'!$H$60</f>
        <v>1400</v>
      </c>
      <c r="N129" s="307">
        <f>'[1]10. Šport'!$I$60</f>
        <v>0</v>
      </c>
      <c r="O129" s="308">
        <f>'[1]10. Šport'!$J$60</f>
        <v>0</v>
      </c>
      <c r="P129" s="315">
        <f t="shared" si="220"/>
        <v>1400</v>
      </c>
      <c r="Q129" s="307">
        <f>'[1]10. Šport'!$K$60</f>
        <v>1400</v>
      </c>
      <c r="R129" s="307">
        <f>'[1]10. Šport'!$L$60</f>
        <v>0</v>
      </c>
      <c r="S129" s="308">
        <f>'[1]10. Šport'!$M$60</f>
        <v>0</v>
      </c>
      <c r="T129" s="306">
        <f t="shared" si="217"/>
        <v>0</v>
      </c>
      <c r="U129" s="309">
        <f>'[1]10. Šport'!$N$60</f>
        <v>0</v>
      </c>
      <c r="V129" s="309">
        <f>'[1]10. Šport'!$O$60</f>
        <v>0</v>
      </c>
      <c r="W129" s="800">
        <f>'[1]10. Šport'!$P$60</f>
        <v>0</v>
      </c>
      <c r="X129" s="805">
        <f t="shared" si="218"/>
        <v>1400</v>
      </c>
      <c r="Y129" s="309">
        <f>'[1]10. Šport'!$Q$60</f>
        <v>1400</v>
      </c>
      <c r="Z129" s="309">
        <f>'[1]10. Šport'!$R$60</f>
        <v>0</v>
      </c>
      <c r="AA129" s="807">
        <f>'[1]10. Šport'!$S$60</f>
        <v>0</v>
      </c>
    </row>
    <row r="130" spans="1:27" ht="16.5" thickBot="1" x14ac:dyDescent="0.3">
      <c r="A130" s="153"/>
      <c r="B130" s="353" t="s">
        <v>306</v>
      </c>
      <c r="C130" s="349" t="s">
        <v>307</v>
      </c>
      <c r="D130" s="328">
        <f t="shared" si="215"/>
        <v>82000</v>
      </c>
      <c r="E130" s="329">
        <f>'[1]10. Šport'!$E$65</f>
        <v>82000</v>
      </c>
      <c r="F130" s="329">
        <f>'[1]10. Šport'!$F$65</f>
        <v>0</v>
      </c>
      <c r="G130" s="442">
        <f>'[1]10. Šport'!$G$65</f>
        <v>0</v>
      </c>
      <c r="H130" s="328">
        <f t="shared" si="216"/>
        <v>82000</v>
      </c>
      <c r="I130" s="329">
        <f>'[1]10. Šport'!$E$65</f>
        <v>82000</v>
      </c>
      <c r="J130" s="329">
        <f>'[1]10. Šport'!$F$65</f>
        <v>0</v>
      </c>
      <c r="K130" s="442">
        <f>'[1]10. Šport'!$G$65</f>
        <v>0</v>
      </c>
      <c r="L130" s="334">
        <f t="shared" si="219"/>
        <v>82000</v>
      </c>
      <c r="M130" s="335">
        <f>'[1]10. Šport'!$H$65</f>
        <v>82000</v>
      </c>
      <c r="N130" s="335">
        <f>'[1]10. Šport'!$I$65</f>
        <v>0</v>
      </c>
      <c r="O130" s="544">
        <f>'[1]10. Šport'!$J$65</f>
        <v>0</v>
      </c>
      <c r="P130" s="334">
        <f t="shared" si="220"/>
        <v>82000</v>
      </c>
      <c r="Q130" s="335">
        <f>'[1]10. Šport'!$K$65</f>
        <v>82000</v>
      </c>
      <c r="R130" s="335">
        <f>'[1]10. Šport'!$L$65</f>
        <v>0</v>
      </c>
      <c r="S130" s="544">
        <f>'[1]10. Šport'!$M$65</f>
        <v>0</v>
      </c>
      <c r="T130" s="312">
        <f t="shared" si="217"/>
        <v>0</v>
      </c>
      <c r="U130" s="313">
        <f>'[1]10. Šport'!$N$65</f>
        <v>0</v>
      </c>
      <c r="V130" s="313">
        <f>'[1]10. Šport'!$O$65</f>
        <v>0</v>
      </c>
      <c r="W130" s="801">
        <f>'[1]10. Šport'!$P$65</f>
        <v>0</v>
      </c>
      <c r="X130" s="808">
        <f>SUM(Y130:AA130)</f>
        <v>82000</v>
      </c>
      <c r="Y130" s="809">
        <f>'[1]10. Šport'!$Q$65</f>
        <v>82000</v>
      </c>
      <c r="Z130" s="809">
        <f>'[1]10. Šport'!$R$65</f>
        <v>0</v>
      </c>
      <c r="AA130" s="810">
        <f>'[1]10. Šport'!$S$65</f>
        <v>0</v>
      </c>
    </row>
    <row r="131" spans="1:27" s="155" customFormat="1" ht="15.75" x14ac:dyDescent="0.25">
      <c r="B131" s="350" t="s">
        <v>308</v>
      </c>
      <c r="C131" s="366"/>
      <c r="D131" s="331">
        <f t="shared" ref="D131:G131" si="221">D132+D133+D138+D139</f>
        <v>695950</v>
      </c>
      <c r="E131" s="332">
        <f t="shared" si="221"/>
        <v>601450</v>
      </c>
      <c r="F131" s="332">
        <f t="shared" si="221"/>
        <v>94500</v>
      </c>
      <c r="G131" s="441">
        <f t="shared" si="221"/>
        <v>0</v>
      </c>
      <c r="H131" s="331">
        <f t="shared" ref="H131:K131" si="222">H132+H133+H138+H139</f>
        <v>695950</v>
      </c>
      <c r="I131" s="332">
        <f t="shared" si="222"/>
        <v>601450</v>
      </c>
      <c r="J131" s="332">
        <f t="shared" si="222"/>
        <v>94500</v>
      </c>
      <c r="K131" s="441">
        <f t="shared" si="222"/>
        <v>0</v>
      </c>
      <c r="L131" s="331">
        <f>L132+L133+L138+L139</f>
        <v>612302</v>
      </c>
      <c r="M131" s="332">
        <f t="shared" ref="M131:O131" si="223">M132+M133+M138+M139</f>
        <v>604372</v>
      </c>
      <c r="N131" s="332">
        <f t="shared" si="223"/>
        <v>7930</v>
      </c>
      <c r="O131" s="333">
        <f t="shared" si="223"/>
        <v>0</v>
      </c>
      <c r="P131" s="331">
        <f>P132+P133+P138+P139</f>
        <v>631302</v>
      </c>
      <c r="Q131" s="332">
        <f t="shared" ref="Q131:S131" si="224">Q132+Q133+Q138+Q139</f>
        <v>623372</v>
      </c>
      <c r="R131" s="332">
        <f t="shared" si="224"/>
        <v>7930</v>
      </c>
      <c r="S131" s="333">
        <f t="shared" si="224"/>
        <v>0</v>
      </c>
      <c r="T131" s="303">
        <f>T132+T133+T139+T138</f>
        <v>0</v>
      </c>
      <c r="U131" s="301">
        <f>U132+U133+U138+U139</f>
        <v>0</v>
      </c>
      <c r="V131" s="301">
        <f>V132+V133+V138+V139</f>
        <v>0</v>
      </c>
      <c r="W131" s="302">
        <f>W132+W133+W138+W139</f>
        <v>0</v>
      </c>
      <c r="X131" s="385">
        <f>X132+X133+X139+X138</f>
        <v>631302</v>
      </c>
      <c r="Y131" s="386">
        <f>Y132+Y133+Y138+Y139</f>
        <v>623372</v>
      </c>
      <c r="Z131" s="386">
        <f>Z132+Z133+Z138+Z139</f>
        <v>7930</v>
      </c>
      <c r="AA131" s="387">
        <f>AA132+AA133+AA138+AA139</f>
        <v>0</v>
      </c>
    </row>
    <row r="132" spans="1:27" ht="15.75" x14ac:dyDescent="0.25">
      <c r="A132" s="153"/>
      <c r="B132" s="359" t="s">
        <v>309</v>
      </c>
      <c r="C132" s="347" t="s">
        <v>310</v>
      </c>
      <c r="D132" s="315">
        <f>SUM(E132:G132)</f>
        <v>6500</v>
      </c>
      <c r="E132" s="307">
        <f>'[1]11. Kultúra'!$E$4</f>
        <v>6500</v>
      </c>
      <c r="F132" s="307">
        <f>'[1]11. Kultúra'!$F$4</f>
        <v>0</v>
      </c>
      <c r="G132" s="337">
        <f>'[1]11. Kultúra'!$G$4</f>
        <v>0</v>
      </c>
      <c r="H132" s="315">
        <f>SUM(I132:K132)</f>
        <v>6500</v>
      </c>
      <c r="I132" s="307">
        <f>'[1]11. Kultúra'!$E$4</f>
        <v>6500</v>
      </c>
      <c r="J132" s="307">
        <f>'[1]11. Kultúra'!$F$4</f>
        <v>0</v>
      </c>
      <c r="K132" s="337">
        <f>'[1]11. Kultúra'!$G$4</f>
        <v>0</v>
      </c>
      <c r="L132" s="315">
        <f>SUM(M132:O132)</f>
        <v>6500</v>
      </c>
      <c r="M132" s="307">
        <f>'[1]11. Kultúra'!$H$4</f>
        <v>6500</v>
      </c>
      <c r="N132" s="307">
        <f>'[1]11. Kultúra'!$I$4</f>
        <v>0</v>
      </c>
      <c r="O132" s="308">
        <f>'[1]11. Kultúra'!$J$4</f>
        <v>0</v>
      </c>
      <c r="P132" s="315">
        <f>SUM(Q132:S132)</f>
        <v>6500</v>
      </c>
      <c r="Q132" s="307">
        <f>'[1]11. Kultúra'!$K$4</f>
        <v>6500</v>
      </c>
      <c r="R132" s="307">
        <f>'[1]11. Kultúra'!$L$4</f>
        <v>0</v>
      </c>
      <c r="S132" s="308">
        <f>'[1]11. Kultúra'!$M$4</f>
        <v>0</v>
      </c>
      <c r="T132" s="306">
        <f>SUM(U132:W132)</f>
        <v>0</v>
      </c>
      <c r="U132" s="304">
        <f>'[1]11. Kultúra'!$N$4</f>
        <v>0</v>
      </c>
      <c r="V132" s="304">
        <f>'[1]11. Kultúra'!$O$4</f>
        <v>0</v>
      </c>
      <c r="W132" s="305">
        <f>'[1]11. Kultúra'!$P$4</f>
        <v>0</v>
      </c>
      <c r="X132" s="306">
        <f>SUM(Y132:AA132)</f>
        <v>6500</v>
      </c>
      <c r="Y132" s="304">
        <f>'[1]11. Kultúra'!$Q$4</f>
        <v>6500</v>
      </c>
      <c r="Z132" s="304">
        <f>'[1]11. Kultúra'!$R$4</f>
        <v>0</v>
      </c>
      <c r="AA132" s="305">
        <f>'[1]11. Kultúra'!$S$4</f>
        <v>0</v>
      </c>
    </row>
    <row r="133" spans="1:27" ht="15.75" x14ac:dyDescent="0.25">
      <c r="A133" s="153"/>
      <c r="B133" s="359" t="s">
        <v>311</v>
      </c>
      <c r="C133" s="347" t="s">
        <v>312</v>
      </c>
      <c r="D133" s="315">
        <f t="shared" ref="D133:G133" si="225">SUM(D134:D137)</f>
        <v>681950</v>
      </c>
      <c r="E133" s="307">
        <f t="shared" si="225"/>
        <v>587450</v>
      </c>
      <c r="F133" s="307">
        <f t="shared" si="225"/>
        <v>94500</v>
      </c>
      <c r="G133" s="337">
        <f t="shared" si="225"/>
        <v>0</v>
      </c>
      <c r="H133" s="315">
        <f t="shared" ref="H133:AA133" si="226">SUM(H134:H137)</f>
        <v>681950</v>
      </c>
      <c r="I133" s="307">
        <f t="shared" si="226"/>
        <v>587450</v>
      </c>
      <c r="J133" s="307">
        <f t="shared" si="226"/>
        <v>94500</v>
      </c>
      <c r="K133" s="337">
        <f t="shared" si="226"/>
        <v>0</v>
      </c>
      <c r="L133" s="315">
        <f>SUM(L134:L137)</f>
        <v>598302</v>
      </c>
      <c r="M133" s="307">
        <f t="shared" ref="M133:O133" si="227">SUM(M134:M137)</f>
        <v>590372</v>
      </c>
      <c r="N133" s="307">
        <f t="shared" si="227"/>
        <v>7930</v>
      </c>
      <c r="O133" s="308">
        <f t="shared" si="227"/>
        <v>0</v>
      </c>
      <c r="P133" s="315">
        <f>SUM(P134:P137)</f>
        <v>617302</v>
      </c>
      <c r="Q133" s="307">
        <f t="shared" ref="Q133:S133" si="228">SUM(Q134:Q137)</f>
        <v>609372</v>
      </c>
      <c r="R133" s="307">
        <f t="shared" si="228"/>
        <v>7930</v>
      </c>
      <c r="S133" s="308">
        <f t="shared" si="228"/>
        <v>0</v>
      </c>
      <c r="T133" s="306">
        <f t="shared" si="226"/>
        <v>0</v>
      </c>
      <c r="U133" s="304">
        <f t="shared" si="226"/>
        <v>0</v>
      </c>
      <c r="V133" s="304">
        <f t="shared" si="226"/>
        <v>0</v>
      </c>
      <c r="W133" s="305">
        <f t="shared" si="226"/>
        <v>0</v>
      </c>
      <c r="X133" s="306">
        <f t="shared" si="226"/>
        <v>617302</v>
      </c>
      <c r="Y133" s="304">
        <f t="shared" si="226"/>
        <v>609372</v>
      </c>
      <c r="Z133" s="304">
        <f t="shared" si="226"/>
        <v>7930</v>
      </c>
      <c r="AA133" s="305">
        <f t="shared" si="226"/>
        <v>0</v>
      </c>
    </row>
    <row r="134" spans="1:27" ht="16.5" x14ac:dyDescent="0.3">
      <c r="A134" s="153"/>
      <c r="B134" s="345">
        <v>1</v>
      </c>
      <c r="C134" s="352" t="s">
        <v>313</v>
      </c>
      <c r="D134" s="315">
        <f t="shared" ref="D134:D139" si="229">SUM(E134:G134)</f>
        <v>117500</v>
      </c>
      <c r="E134" s="307">
        <f>'[1]11. Kultúra'!$E$16</f>
        <v>117500</v>
      </c>
      <c r="F134" s="307">
        <f>'[1]11. Kultúra'!$F$16</f>
        <v>0</v>
      </c>
      <c r="G134" s="337">
        <f>'[1]11. Kultúra'!$G$16</f>
        <v>0</v>
      </c>
      <c r="H134" s="315">
        <f t="shared" ref="H134:H139" si="230">SUM(I134:K134)</f>
        <v>117500</v>
      </c>
      <c r="I134" s="307">
        <f>'[1]11. Kultúra'!$E$16</f>
        <v>117500</v>
      </c>
      <c r="J134" s="307">
        <f>'[1]11. Kultúra'!$F$16</f>
        <v>0</v>
      </c>
      <c r="K134" s="337">
        <f>'[1]11. Kultúra'!$G$16</f>
        <v>0</v>
      </c>
      <c r="L134" s="315">
        <f>SUM(M134:O134)</f>
        <v>120500</v>
      </c>
      <c r="M134" s="307">
        <f>'[1]11. Kultúra'!$H$16</f>
        <v>120500</v>
      </c>
      <c r="N134" s="307">
        <f>'[1]11. Kultúra'!$I$16</f>
        <v>0</v>
      </c>
      <c r="O134" s="308">
        <f>'[1]11. Kultúra'!$J$16</f>
        <v>0</v>
      </c>
      <c r="P134" s="315">
        <f>SUM(Q134:S134)</f>
        <v>120500</v>
      </c>
      <c r="Q134" s="307">
        <f>'[1]11. Kultúra'!$K$16</f>
        <v>120500</v>
      </c>
      <c r="R134" s="307">
        <f>'[1]11. Kultúra'!$L$16</f>
        <v>0</v>
      </c>
      <c r="S134" s="308">
        <f>'[1]11. Kultúra'!$M$16</f>
        <v>0</v>
      </c>
      <c r="T134" s="306">
        <f t="shared" ref="T134:T139" si="231">SUM(U134:W134)</f>
        <v>0</v>
      </c>
      <c r="U134" s="304">
        <f>'[1]11. Kultúra'!$N$16</f>
        <v>0</v>
      </c>
      <c r="V134" s="304">
        <f>'[1]11. Kultúra'!$O$16</f>
        <v>0</v>
      </c>
      <c r="W134" s="305">
        <f>'[1]11. Kultúra'!$P$16</f>
        <v>0</v>
      </c>
      <c r="X134" s="306">
        <f t="shared" ref="X134:X139" si="232">SUM(Y134:AA134)</f>
        <v>120500</v>
      </c>
      <c r="Y134" s="304">
        <f>'[1]11. Kultúra'!$Q$16</f>
        <v>120500</v>
      </c>
      <c r="Z134" s="304">
        <f>'[1]11. Kultúra'!$R$16</f>
        <v>0</v>
      </c>
      <c r="AA134" s="305">
        <f>'[1]11. Kultúra'!$S$16</f>
        <v>0</v>
      </c>
    </row>
    <row r="135" spans="1:27" ht="16.5" x14ac:dyDescent="0.3">
      <c r="A135" s="153"/>
      <c r="B135" s="345">
        <v>2</v>
      </c>
      <c r="C135" s="352" t="s">
        <v>314</v>
      </c>
      <c r="D135" s="315">
        <f t="shared" si="229"/>
        <v>5450</v>
      </c>
      <c r="E135" s="307">
        <f>'[1]11. Kultúra'!$E$23</f>
        <v>5450</v>
      </c>
      <c r="F135" s="307">
        <f>'[1]11. Kultúra'!$F$23</f>
        <v>0</v>
      </c>
      <c r="G135" s="337">
        <f>'[1]11. Kultúra'!$G$23</f>
        <v>0</v>
      </c>
      <c r="H135" s="315">
        <f t="shared" si="230"/>
        <v>5450</v>
      </c>
      <c r="I135" s="307">
        <f>'[1]11. Kultúra'!$E$23</f>
        <v>5450</v>
      </c>
      <c r="J135" s="307">
        <f>'[1]11. Kultúra'!$F$23</f>
        <v>0</v>
      </c>
      <c r="K135" s="337">
        <f>'[1]11. Kultúra'!$G$23</f>
        <v>0</v>
      </c>
      <c r="L135" s="315">
        <f t="shared" ref="L135:L139" si="233">SUM(M135:O135)</f>
        <v>5450</v>
      </c>
      <c r="M135" s="307">
        <f>'[1]11. Kultúra'!$H$23</f>
        <v>5450</v>
      </c>
      <c r="N135" s="307">
        <f>'[1]11. Kultúra'!$I$23</f>
        <v>0</v>
      </c>
      <c r="O135" s="308">
        <f>'[1]11. Kultúra'!$J$23</f>
        <v>0</v>
      </c>
      <c r="P135" s="315">
        <f t="shared" ref="P135:P139" si="234">SUM(Q135:S135)</f>
        <v>5450</v>
      </c>
      <c r="Q135" s="307">
        <f>'[1]11. Kultúra'!$K$23</f>
        <v>5450</v>
      </c>
      <c r="R135" s="307">
        <f>'[1]11. Kultúra'!$L$23</f>
        <v>0</v>
      </c>
      <c r="S135" s="308">
        <f>'[1]11. Kultúra'!$M$23</f>
        <v>0</v>
      </c>
      <c r="T135" s="306">
        <f t="shared" si="231"/>
        <v>0</v>
      </c>
      <c r="U135" s="304">
        <f>'[1]11. Kultúra'!$N$23</f>
        <v>0</v>
      </c>
      <c r="V135" s="304">
        <f>'[1]11. Kultúra'!$O$23</f>
        <v>0</v>
      </c>
      <c r="W135" s="305">
        <f>'[1]11. Kultúra'!$P$23</f>
        <v>0</v>
      </c>
      <c r="X135" s="306">
        <f t="shared" si="232"/>
        <v>5450</v>
      </c>
      <c r="Y135" s="304">
        <f>'[1]11. Kultúra'!$Q$23</f>
        <v>5450</v>
      </c>
      <c r="Z135" s="304">
        <f>'[1]11. Kultúra'!$R$23</f>
        <v>0</v>
      </c>
      <c r="AA135" s="305">
        <f>'[1]11. Kultúra'!$S$23</f>
        <v>0</v>
      </c>
    </row>
    <row r="136" spans="1:27" ht="16.5" x14ac:dyDescent="0.3">
      <c r="A136" s="153"/>
      <c r="B136" s="345">
        <v>3</v>
      </c>
      <c r="C136" s="352" t="s">
        <v>315</v>
      </c>
      <c r="D136" s="315">
        <f t="shared" si="229"/>
        <v>543280</v>
      </c>
      <c r="E136" s="307">
        <f>'[1]11. Kultúra'!$E$33</f>
        <v>448780</v>
      </c>
      <c r="F136" s="307">
        <f>'[1]11. Kultúra'!$F$33</f>
        <v>94500</v>
      </c>
      <c r="G136" s="337">
        <f>'[1]11. Kultúra'!$G$33</f>
        <v>0</v>
      </c>
      <c r="H136" s="315">
        <f t="shared" si="230"/>
        <v>543280</v>
      </c>
      <c r="I136" s="307">
        <f>'[1]11. Kultúra'!$E$33</f>
        <v>448780</v>
      </c>
      <c r="J136" s="307">
        <f>'[1]11. Kultúra'!$F$33</f>
        <v>94500</v>
      </c>
      <c r="K136" s="337">
        <f>'[1]11. Kultúra'!$G$33</f>
        <v>0</v>
      </c>
      <c r="L136" s="315">
        <f t="shared" si="233"/>
        <v>456632</v>
      </c>
      <c r="M136" s="307">
        <f>'[1]11. Kultúra'!$H$33</f>
        <v>448702</v>
      </c>
      <c r="N136" s="307">
        <f>'[1]11. Kultúra'!$I$33</f>
        <v>7930</v>
      </c>
      <c r="O136" s="308">
        <f>'[1]11. Kultúra'!$J$33</f>
        <v>0</v>
      </c>
      <c r="P136" s="315">
        <f t="shared" si="234"/>
        <v>472632</v>
      </c>
      <c r="Q136" s="307">
        <f>'[1]11. Kultúra'!$K$33</f>
        <v>464702</v>
      </c>
      <c r="R136" s="307">
        <f>'[1]11. Kultúra'!$L$33</f>
        <v>7930</v>
      </c>
      <c r="S136" s="308">
        <f>'[1]11. Kultúra'!$M$33</f>
        <v>0</v>
      </c>
      <c r="T136" s="306">
        <f t="shared" si="231"/>
        <v>0</v>
      </c>
      <c r="U136" s="304">
        <f>'[1]11. Kultúra'!$N$33</f>
        <v>0</v>
      </c>
      <c r="V136" s="304">
        <f>'[1]11. Kultúra'!$O$33</f>
        <v>0</v>
      </c>
      <c r="W136" s="305">
        <f>'[1]11. Kultúra'!$P$33</f>
        <v>0</v>
      </c>
      <c r="X136" s="306">
        <f t="shared" si="232"/>
        <v>472632</v>
      </c>
      <c r="Y136" s="304">
        <f>'[1]11. Kultúra'!$Q$33</f>
        <v>464702</v>
      </c>
      <c r="Z136" s="304">
        <f>'[1]11. Kultúra'!$R$33</f>
        <v>7930</v>
      </c>
      <c r="AA136" s="305">
        <f>'[1]11. Kultúra'!$S$33</f>
        <v>0</v>
      </c>
    </row>
    <row r="137" spans="1:27" ht="16.5" x14ac:dyDescent="0.3">
      <c r="A137" s="153"/>
      <c r="B137" s="345">
        <v>4</v>
      </c>
      <c r="C137" s="352" t="s">
        <v>316</v>
      </c>
      <c r="D137" s="315">
        <f t="shared" si="229"/>
        <v>15720</v>
      </c>
      <c r="E137" s="307">
        <f>'[1]11. Kultúra'!$E$99</f>
        <v>15720</v>
      </c>
      <c r="F137" s="307">
        <f>'[1]11. Kultúra'!$F$99</f>
        <v>0</v>
      </c>
      <c r="G137" s="337">
        <f>'[1]11. Kultúra'!$G$99</f>
        <v>0</v>
      </c>
      <c r="H137" s="315">
        <f t="shared" si="230"/>
        <v>15720</v>
      </c>
      <c r="I137" s="307">
        <f>'[1]11. Kultúra'!$E$99</f>
        <v>15720</v>
      </c>
      <c r="J137" s="307">
        <f>'[1]11. Kultúra'!$F$99</f>
        <v>0</v>
      </c>
      <c r="K137" s="337">
        <f>'[1]11. Kultúra'!$G$99</f>
        <v>0</v>
      </c>
      <c r="L137" s="315">
        <f t="shared" si="233"/>
        <v>15720</v>
      </c>
      <c r="M137" s="307">
        <f>'[1]11. Kultúra'!$H$99</f>
        <v>15720</v>
      </c>
      <c r="N137" s="307">
        <f>'[1]11. Kultúra'!$I$99</f>
        <v>0</v>
      </c>
      <c r="O137" s="308">
        <f>'[1]11. Kultúra'!$J$99</f>
        <v>0</v>
      </c>
      <c r="P137" s="315">
        <f t="shared" si="234"/>
        <v>18720</v>
      </c>
      <c r="Q137" s="307">
        <f>'[1]11. Kultúra'!$K$99</f>
        <v>18720</v>
      </c>
      <c r="R137" s="307">
        <f>'[1]11. Kultúra'!$L$99</f>
        <v>0</v>
      </c>
      <c r="S137" s="308">
        <f>'[1]11. Kultúra'!$M$99</f>
        <v>0</v>
      </c>
      <c r="T137" s="306">
        <f t="shared" si="231"/>
        <v>0</v>
      </c>
      <c r="U137" s="304">
        <f>'[1]11. Kultúra'!$N$99</f>
        <v>0</v>
      </c>
      <c r="V137" s="304">
        <f>'[1]11. Kultúra'!$O$99</f>
        <v>0</v>
      </c>
      <c r="W137" s="305">
        <f>'[1]11. Kultúra'!$P$99</f>
        <v>0</v>
      </c>
      <c r="X137" s="306">
        <f t="shared" si="232"/>
        <v>18720</v>
      </c>
      <c r="Y137" s="304">
        <f>'[1]11. Kultúra'!$Q$99</f>
        <v>18720</v>
      </c>
      <c r="Z137" s="304">
        <f>'[1]11. Kultúra'!$R$99</f>
        <v>0</v>
      </c>
      <c r="AA137" s="305">
        <f>'[1]11. Kultúra'!$S$99</f>
        <v>0</v>
      </c>
    </row>
    <row r="138" spans="1:27" ht="15.75" x14ac:dyDescent="0.25">
      <c r="A138" s="153"/>
      <c r="B138" s="359" t="s">
        <v>317</v>
      </c>
      <c r="C138" s="347" t="s">
        <v>318</v>
      </c>
      <c r="D138" s="315">
        <f t="shared" si="229"/>
        <v>2500</v>
      </c>
      <c r="E138" s="307">
        <f>'[1]11. Kultúra'!$E$112</f>
        <v>2500</v>
      </c>
      <c r="F138" s="307">
        <f>'[1]11. Kultúra'!$F$112</f>
        <v>0</v>
      </c>
      <c r="G138" s="337">
        <f>'[1]11. Kultúra'!$G$112</f>
        <v>0</v>
      </c>
      <c r="H138" s="315">
        <f t="shared" si="230"/>
        <v>2500</v>
      </c>
      <c r="I138" s="307">
        <f>'[1]11. Kultúra'!$E$112</f>
        <v>2500</v>
      </c>
      <c r="J138" s="307">
        <f>'[1]11. Kultúra'!$F$112</f>
        <v>0</v>
      </c>
      <c r="K138" s="337">
        <f>'[1]11. Kultúra'!$G$112</f>
        <v>0</v>
      </c>
      <c r="L138" s="315">
        <f t="shared" si="233"/>
        <v>2500</v>
      </c>
      <c r="M138" s="307">
        <f>'[1]11. Kultúra'!$H$112</f>
        <v>2500</v>
      </c>
      <c r="N138" s="307">
        <f>'[1]11. Kultúra'!$I$112</f>
        <v>0</v>
      </c>
      <c r="O138" s="308">
        <f>'[1]11. Kultúra'!$J$112</f>
        <v>0</v>
      </c>
      <c r="P138" s="315">
        <f t="shared" si="234"/>
        <v>2500</v>
      </c>
      <c r="Q138" s="307">
        <f>'[1]11. Kultúra'!$K$112</f>
        <v>2500</v>
      </c>
      <c r="R138" s="307">
        <f>'[1]11. Kultúra'!$L$112</f>
        <v>0</v>
      </c>
      <c r="S138" s="308">
        <f>'[1]11. Kultúra'!$M$112</f>
        <v>0</v>
      </c>
      <c r="T138" s="306">
        <f t="shared" si="231"/>
        <v>0</v>
      </c>
      <c r="U138" s="304">
        <f>'[1]11. Kultúra'!$N$112</f>
        <v>0</v>
      </c>
      <c r="V138" s="304">
        <f>'[1]11. Kultúra'!$O$112</f>
        <v>0</v>
      </c>
      <c r="W138" s="305">
        <f>'[1]11. Kultúra'!$P$112</f>
        <v>0</v>
      </c>
      <c r="X138" s="306">
        <f t="shared" si="232"/>
        <v>2500</v>
      </c>
      <c r="Y138" s="304">
        <f>'[1]11. Kultúra'!$Q$112</f>
        <v>2500</v>
      </c>
      <c r="Z138" s="304">
        <f>'[1]11. Kultúra'!$R$112</f>
        <v>0</v>
      </c>
      <c r="AA138" s="305">
        <f>'[1]11. Kultúra'!$S$112</f>
        <v>0</v>
      </c>
    </row>
    <row r="139" spans="1:27" ht="16.5" thickBot="1" x14ac:dyDescent="0.3">
      <c r="A139" s="153"/>
      <c r="B139" s="353" t="s">
        <v>319</v>
      </c>
      <c r="C139" s="349" t="s">
        <v>320</v>
      </c>
      <c r="D139" s="328">
        <f t="shared" si="229"/>
        <v>5000</v>
      </c>
      <c r="E139" s="389">
        <f>'[1]11. Kultúra'!$E$115</f>
        <v>5000</v>
      </c>
      <c r="F139" s="389">
        <f>'[1]11. Kultúra'!$F$115</f>
        <v>0</v>
      </c>
      <c r="G139" s="525">
        <f>'[1]11. Kultúra'!$G$115</f>
        <v>0</v>
      </c>
      <c r="H139" s="328">
        <f t="shared" si="230"/>
        <v>5000</v>
      </c>
      <c r="I139" s="389">
        <f>'[1]11. Kultúra'!$E$115</f>
        <v>5000</v>
      </c>
      <c r="J139" s="389">
        <f>'[1]11. Kultúra'!$F$115</f>
        <v>0</v>
      </c>
      <c r="K139" s="525">
        <f>'[1]11. Kultúra'!$G$115</f>
        <v>0</v>
      </c>
      <c r="L139" s="334">
        <f t="shared" si="233"/>
        <v>5000</v>
      </c>
      <c r="M139" s="550">
        <f>'[1]11. Kultúra'!$H$115</f>
        <v>5000</v>
      </c>
      <c r="N139" s="550">
        <f>'[1]11. Kultúra'!$I$115</f>
        <v>0</v>
      </c>
      <c r="O139" s="551">
        <f>'[1]11. Kultúra'!$J$115</f>
        <v>0</v>
      </c>
      <c r="P139" s="334">
        <f t="shared" si="234"/>
        <v>5000</v>
      </c>
      <c r="Q139" s="550">
        <f>'[1]11. Kultúra'!$K$115</f>
        <v>5000</v>
      </c>
      <c r="R139" s="550">
        <f>'[1]11. Kultúra'!$L$115</f>
        <v>0</v>
      </c>
      <c r="S139" s="551">
        <f>'[1]11. Kultúra'!$M$115</f>
        <v>0</v>
      </c>
      <c r="T139" s="312">
        <f t="shared" si="231"/>
        <v>0</v>
      </c>
      <c r="U139" s="313">
        <f>'[1]11. Kultúra'!$N$115</f>
        <v>0</v>
      </c>
      <c r="V139" s="313">
        <f>'[1]11. Kultúra'!$O$115</f>
        <v>0</v>
      </c>
      <c r="W139" s="316">
        <f>'[1]11. Kultúra'!$P$115</f>
        <v>0</v>
      </c>
      <c r="X139" s="312">
        <f t="shared" si="232"/>
        <v>5000</v>
      </c>
      <c r="Y139" s="313">
        <f>'[1]11. Kultúra'!$Q$115</f>
        <v>5000</v>
      </c>
      <c r="Z139" s="313">
        <f>'[1]11. Kultúra'!$R$115</f>
        <v>0</v>
      </c>
      <c r="AA139" s="316">
        <f>'[1]11. Kultúra'!$S$115</f>
        <v>0</v>
      </c>
    </row>
    <row r="140" spans="1:27" s="155" customFormat="1" ht="15.75" x14ac:dyDescent="0.25">
      <c r="B140" s="350" t="s">
        <v>321</v>
      </c>
      <c r="C140" s="366"/>
      <c r="D140" s="331">
        <f t="shared" ref="D140:G140" si="235">D141+D146+D147+D148+D149+D150+D151</f>
        <v>382579</v>
      </c>
      <c r="E140" s="332">
        <f t="shared" si="235"/>
        <v>286060</v>
      </c>
      <c r="F140" s="332">
        <f t="shared" si="235"/>
        <v>96519</v>
      </c>
      <c r="G140" s="441">
        <f t="shared" si="235"/>
        <v>0</v>
      </c>
      <c r="H140" s="331">
        <f t="shared" ref="H140:W140" si="236">H141+H146+H147+H148+H149+H150+H151</f>
        <v>382579</v>
      </c>
      <c r="I140" s="332">
        <f t="shared" si="236"/>
        <v>286060</v>
      </c>
      <c r="J140" s="332">
        <f t="shared" si="236"/>
        <v>96519</v>
      </c>
      <c r="K140" s="441">
        <f t="shared" si="236"/>
        <v>0</v>
      </c>
      <c r="L140" s="331">
        <f>L141+L146+L147+L148+L149+L150+L151</f>
        <v>382579</v>
      </c>
      <c r="M140" s="332">
        <f t="shared" ref="M140:O140" si="237">M141+M146+M147+M148+M149+M150+M151</f>
        <v>286060</v>
      </c>
      <c r="N140" s="332">
        <f t="shared" si="237"/>
        <v>96519</v>
      </c>
      <c r="O140" s="333">
        <f t="shared" si="237"/>
        <v>0</v>
      </c>
      <c r="P140" s="331">
        <f>P141+P146+P147+P148+P149+P150+P151</f>
        <v>397679</v>
      </c>
      <c r="Q140" s="332">
        <f t="shared" ref="Q140:S140" si="238">Q141+Q146+Q147+Q148+Q149+Q150+Q151</f>
        <v>273060</v>
      </c>
      <c r="R140" s="332">
        <f t="shared" si="238"/>
        <v>124619</v>
      </c>
      <c r="S140" s="333">
        <f t="shared" si="238"/>
        <v>0</v>
      </c>
      <c r="T140" s="303">
        <f t="shared" si="236"/>
        <v>0</v>
      </c>
      <c r="U140" s="301">
        <f t="shared" si="236"/>
        <v>0</v>
      </c>
      <c r="V140" s="301">
        <f t="shared" si="236"/>
        <v>0</v>
      </c>
      <c r="W140" s="302">
        <f t="shared" si="236"/>
        <v>0</v>
      </c>
      <c r="X140" s="303">
        <f t="shared" ref="X140:AA140" si="239">X141+X146+X147+X148+X149+X150+X151</f>
        <v>397679</v>
      </c>
      <c r="Y140" s="301">
        <f t="shared" si="239"/>
        <v>273060</v>
      </c>
      <c r="Z140" s="301">
        <f t="shared" si="239"/>
        <v>124619</v>
      </c>
      <c r="AA140" s="302">
        <f t="shared" si="239"/>
        <v>0</v>
      </c>
    </row>
    <row r="141" spans="1:27" ht="15.75" x14ac:dyDescent="0.25">
      <c r="A141" s="153"/>
      <c r="B141" s="359" t="s">
        <v>322</v>
      </c>
      <c r="C141" s="347" t="s">
        <v>323</v>
      </c>
      <c r="D141" s="315">
        <f t="shared" ref="D141:L141" si="240">SUM(D142:D145)</f>
        <v>234000</v>
      </c>
      <c r="E141" s="307">
        <f t="shared" si="240"/>
        <v>234000</v>
      </c>
      <c r="F141" s="307">
        <f t="shared" si="240"/>
        <v>0</v>
      </c>
      <c r="G141" s="337">
        <f t="shared" si="240"/>
        <v>0</v>
      </c>
      <c r="H141" s="315">
        <f t="shared" si="240"/>
        <v>234000</v>
      </c>
      <c r="I141" s="307">
        <f t="shared" si="240"/>
        <v>234000</v>
      </c>
      <c r="J141" s="307">
        <f t="shared" si="240"/>
        <v>0</v>
      </c>
      <c r="K141" s="337">
        <f t="shared" si="240"/>
        <v>0</v>
      </c>
      <c r="L141" s="315">
        <f t="shared" si="240"/>
        <v>234000</v>
      </c>
      <c r="M141" s="307">
        <f t="shared" ref="M141:O141" si="241">SUM(M142:M145)</f>
        <v>234000</v>
      </c>
      <c r="N141" s="307">
        <f t="shared" si="241"/>
        <v>0</v>
      </c>
      <c r="O141" s="308">
        <f t="shared" si="241"/>
        <v>0</v>
      </c>
      <c r="P141" s="315">
        <f t="shared" ref="P141" si="242">SUM(P142:P145)</f>
        <v>219000</v>
      </c>
      <c r="Q141" s="307">
        <f t="shared" ref="Q141:S141" si="243">SUM(Q142:Q145)</f>
        <v>219000</v>
      </c>
      <c r="R141" s="307">
        <f t="shared" si="243"/>
        <v>0</v>
      </c>
      <c r="S141" s="308">
        <f t="shared" si="243"/>
        <v>0</v>
      </c>
      <c r="T141" s="306">
        <f t="shared" ref="T141:W141" si="244">SUM(T142:T145)</f>
        <v>0</v>
      </c>
      <c r="U141" s="304">
        <f t="shared" si="244"/>
        <v>0</v>
      </c>
      <c r="V141" s="304">
        <f t="shared" si="244"/>
        <v>0</v>
      </c>
      <c r="W141" s="305">
        <f t="shared" si="244"/>
        <v>0</v>
      </c>
      <c r="X141" s="306">
        <f t="shared" ref="X141:AA141" si="245">SUM(X142:X145)</f>
        <v>219000</v>
      </c>
      <c r="Y141" s="304">
        <f t="shared" si="245"/>
        <v>219000</v>
      </c>
      <c r="Z141" s="304">
        <f t="shared" si="245"/>
        <v>0</v>
      </c>
      <c r="AA141" s="305">
        <f t="shared" si="245"/>
        <v>0</v>
      </c>
    </row>
    <row r="142" spans="1:27" ht="16.5" x14ac:dyDescent="0.3">
      <c r="A142" s="153"/>
      <c r="B142" s="345">
        <v>1</v>
      </c>
      <c r="C142" s="352" t="s">
        <v>324</v>
      </c>
      <c r="D142" s="315">
        <f>SUM(E142:G142)</f>
        <v>227100</v>
      </c>
      <c r="E142" s="307">
        <f>'[1]12. Prostredie pre život'!$E$5</f>
        <v>227100</v>
      </c>
      <c r="F142" s="307">
        <f>'[1]12. Prostredie pre život'!$F$5</f>
        <v>0</v>
      </c>
      <c r="G142" s="337">
        <f>'[1]12. Prostredie pre život'!$G$5</f>
        <v>0</v>
      </c>
      <c r="H142" s="315">
        <f>SUM(I142:K142)</f>
        <v>227100</v>
      </c>
      <c r="I142" s="307">
        <f>'[1]12. Prostredie pre život'!$E$5</f>
        <v>227100</v>
      </c>
      <c r="J142" s="307">
        <f>'[1]12. Prostredie pre život'!$F$5</f>
        <v>0</v>
      </c>
      <c r="K142" s="337">
        <f>'[1]12. Prostredie pre život'!$G$5</f>
        <v>0</v>
      </c>
      <c r="L142" s="315">
        <f>SUM(M142:O142)</f>
        <v>227100</v>
      </c>
      <c r="M142" s="307">
        <f>'[1]12. Prostredie pre život'!$H$5</f>
        <v>227100</v>
      </c>
      <c r="N142" s="307">
        <f>'[1]12. Prostredie pre život'!$I$5</f>
        <v>0</v>
      </c>
      <c r="O142" s="308">
        <f>'[1]12. Prostredie pre život'!$J$5</f>
        <v>0</v>
      </c>
      <c r="P142" s="315">
        <f>SUM(Q142:S142)</f>
        <v>212100</v>
      </c>
      <c r="Q142" s="307">
        <f>'[1]12. Prostredie pre život'!$K$5</f>
        <v>212100</v>
      </c>
      <c r="R142" s="307">
        <f>'[1]12. Prostredie pre život'!$L$5</f>
        <v>0</v>
      </c>
      <c r="S142" s="308">
        <f>'[1]12. Prostredie pre život'!$M$5</f>
        <v>0</v>
      </c>
      <c r="T142" s="306">
        <f t="shared" ref="T142:T151" si="246">SUM(U142:W142)</f>
        <v>0</v>
      </c>
      <c r="U142" s="304">
        <f>'[1]12. Prostredie pre život'!$N$5</f>
        <v>0</v>
      </c>
      <c r="V142" s="304">
        <f>'[1]12. Prostredie pre život'!$O$5</f>
        <v>0</v>
      </c>
      <c r="W142" s="305">
        <f>'[1]12. Prostredie pre život'!$P$5</f>
        <v>0</v>
      </c>
      <c r="X142" s="306">
        <f t="shared" ref="X142:X151" si="247">SUM(Y142:AA142)</f>
        <v>212100</v>
      </c>
      <c r="Y142" s="304">
        <f>'[1]12. Prostredie pre život'!$Q$5</f>
        <v>212100</v>
      </c>
      <c r="Z142" s="304">
        <f>'[1]12. Prostredie pre život'!$R$5</f>
        <v>0</v>
      </c>
      <c r="AA142" s="305">
        <f>'[1]12. Prostredie pre život'!$S$5</f>
        <v>0</v>
      </c>
    </row>
    <row r="143" spans="1:27" ht="16.5" x14ac:dyDescent="0.3">
      <c r="A143" s="153"/>
      <c r="B143" s="345">
        <v>2</v>
      </c>
      <c r="C143" s="352" t="s">
        <v>325</v>
      </c>
      <c r="D143" s="315">
        <f t="shared" ref="D143:D151" si="248">SUM(E143:G143)</f>
        <v>1000</v>
      </c>
      <c r="E143" s="307">
        <f>'[1]12. Prostredie pre život'!$E$18</f>
        <v>1000</v>
      </c>
      <c r="F143" s="307">
        <f>'[1]12. Prostredie pre život'!$F$18</f>
        <v>0</v>
      </c>
      <c r="G143" s="337">
        <f>'[1]12. Prostredie pre život'!$G$18</f>
        <v>0</v>
      </c>
      <c r="H143" s="315">
        <f t="shared" ref="H143:H151" si="249">SUM(I143:K143)</f>
        <v>1000</v>
      </c>
      <c r="I143" s="307">
        <f>'[1]12. Prostredie pre život'!$E$18</f>
        <v>1000</v>
      </c>
      <c r="J143" s="307">
        <f>'[1]12. Prostredie pre život'!$F$18</f>
        <v>0</v>
      </c>
      <c r="K143" s="337">
        <f>'[1]12. Prostredie pre život'!$G$18</f>
        <v>0</v>
      </c>
      <c r="L143" s="315">
        <f t="shared" ref="L143:L151" si="250">SUM(M143:O143)</f>
        <v>1000</v>
      </c>
      <c r="M143" s="307">
        <f>'[1]12. Prostredie pre život'!$H$18</f>
        <v>1000</v>
      </c>
      <c r="N143" s="307">
        <f>'[1]12. Prostredie pre život'!$I$18</f>
        <v>0</v>
      </c>
      <c r="O143" s="308">
        <f>'[1]12. Prostredie pre život'!$J$18</f>
        <v>0</v>
      </c>
      <c r="P143" s="315">
        <f t="shared" ref="P143:P151" si="251">SUM(Q143:S143)</f>
        <v>1000</v>
      </c>
      <c r="Q143" s="307">
        <f>'[1]12. Prostredie pre život'!$K$18</f>
        <v>1000</v>
      </c>
      <c r="R143" s="307">
        <f>'[1]12. Prostredie pre život'!$L$18</f>
        <v>0</v>
      </c>
      <c r="S143" s="308">
        <f>'[1]12. Prostredie pre život'!$M$18</f>
        <v>0</v>
      </c>
      <c r="T143" s="306">
        <f t="shared" si="246"/>
        <v>0</v>
      </c>
      <c r="U143" s="304">
        <f>'[1]12. Prostredie pre život'!$N$18</f>
        <v>0</v>
      </c>
      <c r="V143" s="304">
        <f>'[1]12. Prostredie pre život'!$O$18</f>
        <v>0</v>
      </c>
      <c r="W143" s="305">
        <f>'[1]12. Prostredie pre život'!$P$18</f>
        <v>0</v>
      </c>
      <c r="X143" s="306">
        <f t="shared" si="247"/>
        <v>1000</v>
      </c>
      <c r="Y143" s="304">
        <f>'[1]12. Prostredie pre život'!$Q$18</f>
        <v>1000</v>
      </c>
      <c r="Z143" s="304">
        <f>'[1]12. Prostredie pre život'!$R$18</f>
        <v>0</v>
      </c>
      <c r="AA143" s="305">
        <f>'[1]12. Prostredie pre život'!$S$18</f>
        <v>0</v>
      </c>
    </row>
    <row r="144" spans="1:27" ht="16.5" x14ac:dyDescent="0.3">
      <c r="A144" s="153"/>
      <c r="B144" s="345">
        <v>3</v>
      </c>
      <c r="C144" s="352" t="s">
        <v>326</v>
      </c>
      <c r="D144" s="315">
        <f t="shared" si="248"/>
        <v>5500</v>
      </c>
      <c r="E144" s="307">
        <f>'[1]12. Prostredie pre život'!$E$20</f>
        <v>5500</v>
      </c>
      <c r="F144" s="307">
        <f>'[1]12. Prostredie pre život'!$F$20</f>
        <v>0</v>
      </c>
      <c r="G144" s="337">
        <f>'[1]12. Prostredie pre život'!$G$20</f>
        <v>0</v>
      </c>
      <c r="H144" s="315">
        <f t="shared" si="249"/>
        <v>5500</v>
      </c>
      <c r="I144" s="307">
        <f>'[1]12. Prostredie pre život'!$E$20</f>
        <v>5500</v>
      </c>
      <c r="J144" s="307">
        <f>'[1]12. Prostredie pre život'!$F$20</f>
        <v>0</v>
      </c>
      <c r="K144" s="337">
        <f>'[1]12. Prostredie pre život'!$G$20</f>
        <v>0</v>
      </c>
      <c r="L144" s="315">
        <f t="shared" si="250"/>
        <v>5500</v>
      </c>
      <c r="M144" s="307">
        <f>'[1]12. Prostredie pre život'!$H$20</f>
        <v>5500</v>
      </c>
      <c r="N144" s="307">
        <f>'[1]12. Prostredie pre život'!$I$20</f>
        <v>0</v>
      </c>
      <c r="O144" s="308">
        <f>'[1]12. Prostredie pre život'!$J$20</f>
        <v>0</v>
      </c>
      <c r="P144" s="315">
        <f t="shared" si="251"/>
        <v>5500</v>
      </c>
      <c r="Q144" s="307">
        <f>'[1]12. Prostredie pre život'!$K$20</f>
        <v>5500</v>
      </c>
      <c r="R144" s="307">
        <f>'[1]12. Prostredie pre život'!$L$20</f>
        <v>0</v>
      </c>
      <c r="S144" s="308">
        <f>'[1]12. Prostredie pre život'!$M$20</f>
        <v>0</v>
      </c>
      <c r="T144" s="306">
        <f t="shared" si="246"/>
        <v>0</v>
      </c>
      <c r="U144" s="304">
        <f>'[1]12. Prostredie pre život'!$N$20</f>
        <v>0</v>
      </c>
      <c r="V144" s="304">
        <f>'[1]12. Prostredie pre život'!$O$20</f>
        <v>0</v>
      </c>
      <c r="W144" s="305">
        <f>'[1]12. Prostredie pre život'!$P$20</f>
        <v>0</v>
      </c>
      <c r="X144" s="306">
        <f t="shared" si="247"/>
        <v>5500</v>
      </c>
      <c r="Y144" s="304">
        <f>'[1]12. Prostredie pre život'!$Q$20</f>
        <v>5500</v>
      </c>
      <c r="Z144" s="304">
        <f>'[1]12. Prostredie pre život'!$R$20</f>
        <v>0</v>
      </c>
      <c r="AA144" s="305">
        <f>'[1]12. Prostredie pre život'!$S$20</f>
        <v>0</v>
      </c>
    </row>
    <row r="145" spans="1:27" ht="16.5" x14ac:dyDescent="0.3">
      <c r="A145" s="153"/>
      <c r="B145" s="345">
        <v>4</v>
      </c>
      <c r="C145" s="352" t="s">
        <v>327</v>
      </c>
      <c r="D145" s="315">
        <f t="shared" si="248"/>
        <v>400</v>
      </c>
      <c r="E145" s="307">
        <f>'[1]12. Prostredie pre život'!$E$35</f>
        <v>400</v>
      </c>
      <c r="F145" s="307">
        <f>'[1]12. Prostredie pre život'!$F$35</f>
        <v>0</v>
      </c>
      <c r="G145" s="337">
        <f>'[1]12. Prostredie pre život'!$G$35</f>
        <v>0</v>
      </c>
      <c r="H145" s="315">
        <f t="shared" si="249"/>
        <v>400</v>
      </c>
      <c r="I145" s="307">
        <f>'[1]12. Prostredie pre život'!$E$35</f>
        <v>400</v>
      </c>
      <c r="J145" s="307">
        <f>'[1]12. Prostredie pre život'!$F$35</f>
        <v>0</v>
      </c>
      <c r="K145" s="337">
        <f>'[1]12. Prostredie pre život'!$G$35</f>
        <v>0</v>
      </c>
      <c r="L145" s="315">
        <f t="shared" si="250"/>
        <v>400</v>
      </c>
      <c r="M145" s="307">
        <f>'[1]12. Prostredie pre život'!$H$35</f>
        <v>400</v>
      </c>
      <c r="N145" s="307">
        <f>'[1]12. Prostredie pre život'!$I$35</f>
        <v>0</v>
      </c>
      <c r="O145" s="308">
        <f>'[1]12. Prostredie pre život'!$J$35</f>
        <v>0</v>
      </c>
      <c r="P145" s="315">
        <f t="shared" si="251"/>
        <v>400</v>
      </c>
      <c r="Q145" s="307">
        <f>'[1]12. Prostredie pre život'!$K$35</f>
        <v>400</v>
      </c>
      <c r="R145" s="307">
        <f>'[1]12. Prostredie pre život'!$L$35</f>
        <v>0</v>
      </c>
      <c r="S145" s="308">
        <f>'[1]12. Prostredie pre život'!$M$35</f>
        <v>0</v>
      </c>
      <c r="T145" s="306">
        <f t="shared" si="246"/>
        <v>0</v>
      </c>
      <c r="U145" s="304">
        <f>'[1]12. Prostredie pre život'!$N$35</f>
        <v>0</v>
      </c>
      <c r="V145" s="304">
        <f>'[1]12. Prostredie pre život'!$O$35</f>
        <v>0</v>
      </c>
      <c r="W145" s="305">
        <f>'[1]12. Prostredie pre život'!$P$35</f>
        <v>0</v>
      </c>
      <c r="X145" s="306">
        <f t="shared" si="247"/>
        <v>400</v>
      </c>
      <c r="Y145" s="304">
        <f>'[1]12. Prostredie pre život'!$Q$35</f>
        <v>400</v>
      </c>
      <c r="Z145" s="304">
        <f>'[1]12. Prostredie pre život'!$R$35</f>
        <v>0</v>
      </c>
      <c r="AA145" s="305">
        <f>'[1]12. Prostredie pre život'!$S$35</f>
        <v>0</v>
      </c>
    </row>
    <row r="146" spans="1:27" ht="15.75" x14ac:dyDescent="0.25">
      <c r="A146" s="153"/>
      <c r="B146" s="359" t="s">
        <v>328</v>
      </c>
      <c r="C146" s="347" t="s">
        <v>329</v>
      </c>
      <c r="D146" s="315">
        <f t="shared" si="248"/>
        <v>5000</v>
      </c>
      <c r="E146" s="307">
        <f>'[1]12. Prostredie pre život'!$E$39</f>
        <v>5000</v>
      </c>
      <c r="F146" s="307">
        <f>'[1]12. Prostredie pre život'!$F$39</f>
        <v>0</v>
      </c>
      <c r="G146" s="337">
        <f>'[1]12. Prostredie pre život'!$G$39</f>
        <v>0</v>
      </c>
      <c r="H146" s="315">
        <f t="shared" si="249"/>
        <v>5000</v>
      </c>
      <c r="I146" s="307">
        <f>'[1]12. Prostredie pre život'!$E$39</f>
        <v>5000</v>
      </c>
      <c r="J146" s="307">
        <f>'[1]12. Prostredie pre život'!$F$39</f>
        <v>0</v>
      </c>
      <c r="K146" s="337">
        <f>'[1]12. Prostredie pre život'!$G$39</f>
        <v>0</v>
      </c>
      <c r="L146" s="315">
        <f t="shared" si="250"/>
        <v>5000</v>
      </c>
      <c r="M146" s="307">
        <f>'[1]12. Prostredie pre život'!$H$39</f>
        <v>5000</v>
      </c>
      <c r="N146" s="307">
        <f>'[1]12. Prostredie pre život'!$I$39</f>
        <v>0</v>
      </c>
      <c r="O146" s="308">
        <f>'[1]12. Prostredie pre život'!$J$39</f>
        <v>0</v>
      </c>
      <c r="P146" s="315">
        <f t="shared" si="251"/>
        <v>5000</v>
      </c>
      <c r="Q146" s="307">
        <f>'[1]12. Prostredie pre život'!$K$39</f>
        <v>5000</v>
      </c>
      <c r="R146" s="307">
        <f>'[1]12. Prostredie pre život'!$L$39</f>
        <v>0</v>
      </c>
      <c r="S146" s="308">
        <f>'[1]12. Prostredie pre život'!$M$39</f>
        <v>0</v>
      </c>
      <c r="T146" s="306">
        <f t="shared" si="246"/>
        <v>0</v>
      </c>
      <c r="U146" s="304">
        <f>'[1]12. Prostredie pre život'!$N$39</f>
        <v>0</v>
      </c>
      <c r="V146" s="304">
        <f>'[1]12. Prostredie pre život'!$O$39</f>
        <v>0</v>
      </c>
      <c r="W146" s="305">
        <f>'[1]12. Prostredie pre život'!$P$39</f>
        <v>0</v>
      </c>
      <c r="X146" s="306">
        <f t="shared" si="247"/>
        <v>5000</v>
      </c>
      <c r="Y146" s="304">
        <f>'[1]12. Prostredie pre život'!$Q$39</f>
        <v>5000</v>
      </c>
      <c r="Z146" s="304">
        <f>'[1]12. Prostredie pre život'!$R$39</f>
        <v>0</v>
      </c>
      <c r="AA146" s="305">
        <f>'[1]12. Prostredie pre život'!$S$39</f>
        <v>0</v>
      </c>
    </row>
    <row r="147" spans="1:27" ht="15.75" x14ac:dyDescent="0.25">
      <c r="A147" s="156"/>
      <c r="B147" s="369" t="s">
        <v>330</v>
      </c>
      <c r="C147" s="347" t="s">
        <v>331</v>
      </c>
      <c r="D147" s="315">
        <f t="shared" si="248"/>
        <v>92839</v>
      </c>
      <c r="E147" s="307">
        <f>'[1]12. Prostredie pre život'!$E$42</f>
        <v>8660</v>
      </c>
      <c r="F147" s="307">
        <f>'[1]12. Prostredie pre život'!$F$42</f>
        <v>84179</v>
      </c>
      <c r="G147" s="337">
        <f>'[1]12. Prostredie pre život'!$G$42</f>
        <v>0</v>
      </c>
      <c r="H147" s="315">
        <f t="shared" si="249"/>
        <v>92839</v>
      </c>
      <c r="I147" s="307">
        <f>'[1]12. Prostredie pre život'!$E$42</f>
        <v>8660</v>
      </c>
      <c r="J147" s="307">
        <f>'[1]12. Prostredie pre život'!$F$42</f>
        <v>84179</v>
      </c>
      <c r="K147" s="337">
        <f>'[1]12. Prostredie pre život'!$G$42</f>
        <v>0</v>
      </c>
      <c r="L147" s="315">
        <f t="shared" si="250"/>
        <v>92839</v>
      </c>
      <c r="M147" s="307">
        <f>'[1]12. Prostredie pre život'!$H$42</f>
        <v>8660</v>
      </c>
      <c r="N147" s="307">
        <f>'[1]12. Prostredie pre život'!$I$42</f>
        <v>84179</v>
      </c>
      <c r="O147" s="308">
        <f>'[1]12. Prostredie pre život'!$J$42</f>
        <v>0</v>
      </c>
      <c r="P147" s="315">
        <f t="shared" si="251"/>
        <v>112839</v>
      </c>
      <c r="Q147" s="307">
        <f>'[1]12. Prostredie pre život'!$K$42</f>
        <v>8660</v>
      </c>
      <c r="R147" s="307">
        <f>'[1]12. Prostredie pre život'!$L$42</f>
        <v>104179</v>
      </c>
      <c r="S147" s="308">
        <f>'[1]12. Prostredie pre život'!$M$42</f>
        <v>0</v>
      </c>
      <c r="T147" s="306">
        <f t="shared" si="246"/>
        <v>0</v>
      </c>
      <c r="U147" s="304">
        <f>'[1]12. Prostredie pre život'!$N$42</f>
        <v>0</v>
      </c>
      <c r="V147" s="304">
        <f>'[1]12. Prostredie pre život'!$O$42</f>
        <v>0</v>
      </c>
      <c r="W147" s="305">
        <f>'[1]12. Prostredie pre život'!$P$42</f>
        <v>0</v>
      </c>
      <c r="X147" s="306">
        <f t="shared" si="247"/>
        <v>112839</v>
      </c>
      <c r="Y147" s="304">
        <f>'[1]12. Prostredie pre život'!$Q$42</f>
        <v>8660</v>
      </c>
      <c r="Z147" s="304">
        <f>'[1]12. Prostredie pre život'!$R$42</f>
        <v>104179</v>
      </c>
      <c r="AA147" s="305">
        <f>'[1]12. Prostredie pre život'!$S$42</f>
        <v>0</v>
      </c>
    </row>
    <row r="148" spans="1:27" ht="15.75" x14ac:dyDescent="0.25">
      <c r="A148" s="156"/>
      <c r="B148" s="369" t="s">
        <v>332</v>
      </c>
      <c r="C148" s="347" t="s">
        <v>333</v>
      </c>
      <c r="D148" s="315">
        <f t="shared" si="248"/>
        <v>700</v>
      </c>
      <c r="E148" s="307">
        <f>'[1]12. Prostredie pre život'!$E$52</f>
        <v>700</v>
      </c>
      <c r="F148" s="307">
        <f>'[1]12. Prostredie pre život'!$F$52</f>
        <v>0</v>
      </c>
      <c r="G148" s="337">
        <f>'[1]12. Prostredie pre život'!$G$52</f>
        <v>0</v>
      </c>
      <c r="H148" s="315">
        <f t="shared" si="249"/>
        <v>700</v>
      </c>
      <c r="I148" s="307">
        <f>'[1]12. Prostredie pre život'!$E$52</f>
        <v>700</v>
      </c>
      <c r="J148" s="307">
        <f>'[1]12. Prostredie pre život'!$F$52</f>
        <v>0</v>
      </c>
      <c r="K148" s="337">
        <f>'[1]12. Prostredie pre život'!$G$52</f>
        <v>0</v>
      </c>
      <c r="L148" s="315">
        <f t="shared" si="250"/>
        <v>700</v>
      </c>
      <c r="M148" s="307">
        <f>'[1]12. Prostredie pre život'!$H$52</f>
        <v>700</v>
      </c>
      <c r="N148" s="307">
        <f>'[1]12. Prostredie pre život'!$I$52</f>
        <v>0</v>
      </c>
      <c r="O148" s="308">
        <f>'[1]12. Prostredie pre život'!$J$52</f>
        <v>0</v>
      </c>
      <c r="P148" s="315">
        <f t="shared" si="251"/>
        <v>700</v>
      </c>
      <c r="Q148" s="307">
        <f>'[1]12. Prostredie pre život'!$K$52</f>
        <v>700</v>
      </c>
      <c r="R148" s="307">
        <f>'[1]12. Prostredie pre život'!$L$52</f>
        <v>0</v>
      </c>
      <c r="S148" s="308">
        <f>'[1]12. Prostredie pre život'!$M$52</f>
        <v>0</v>
      </c>
      <c r="T148" s="306">
        <f t="shared" si="246"/>
        <v>0</v>
      </c>
      <c r="U148" s="304">
        <f>'[1]12. Prostredie pre život'!$N$52</f>
        <v>0</v>
      </c>
      <c r="V148" s="304">
        <f>'[1]12. Prostredie pre život'!$O$52</f>
        <v>0</v>
      </c>
      <c r="W148" s="305">
        <f>'[1]12. Prostredie pre život'!$P$52</f>
        <v>0</v>
      </c>
      <c r="X148" s="306">
        <f t="shared" si="247"/>
        <v>700</v>
      </c>
      <c r="Y148" s="304">
        <f>'[1]12. Prostredie pre život'!$Q$52</f>
        <v>700</v>
      </c>
      <c r="Z148" s="304">
        <f>'[1]12. Prostredie pre život'!$R$52</f>
        <v>0</v>
      </c>
      <c r="AA148" s="305">
        <f>'[1]12. Prostredie pre život'!$S$52</f>
        <v>0</v>
      </c>
    </row>
    <row r="149" spans="1:27" ht="15.75" x14ac:dyDescent="0.25">
      <c r="A149" s="156"/>
      <c r="B149" s="369" t="s">
        <v>334</v>
      </c>
      <c r="C149" s="347" t="s">
        <v>335</v>
      </c>
      <c r="D149" s="315">
        <f t="shared" si="248"/>
        <v>27000</v>
      </c>
      <c r="E149" s="307">
        <f>'[1]12. Prostredie pre život'!$E$54</f>
        <v>27000</v>
      </c>
      <c r="F149" s="307">
        <f>'[1]12. Prostredie pre život'!$F$54</f>
        <v>0</v>
      </c>
      <c r="G149" s="337">
        <f>'[1]12. Prostredie pre život'!$G$54</f>
        <v>0</v>
      </c>
      <c r="H149" s="315">
        <f t="shared" si="249"/>
        <v>27000</v>
      </c>
      <c r="I149" s="307">
        <f>'[1]12. Prostredie pre život'!$E$54</f>
        <v>27000</v>
      </c>
      <c r="J149" s="307">
        <f>'[1]12. Prostredie pre život'!$F$54</f>
        <v>0</v>
      </c>
      <c r="K149" s="337">
        <f>'[1]12. Prostredie pre život'!$G$54</f>
        <v>0</v>
      </c>
      <c r="L149" s="315">
        <f t="shared" si="250"/>
        <v>27000</v>
      </c>
      <c r="M149" s="307">
        <f>'[1]12. Prostredie pre život'!$H$54</f>
        <v>27000</v>
      </c>
      <c r="N149" s="307">
        <f>'[1]12. Prostredie pre život'!$I$54</f>
        <v>0</v>
      </c>
      <c r="O149" s="308">
        <f>'[1]12. Prostredie pre život'!$J$54</f>
        <v>0</v>
      </c>
      <c r="P149" s="315">
        <f t="shared" si="251"/>
        <v>27000</v>
      </c>
      <c r="Q149" s="307">
        <f>'[1]12. Prostredie pre život'!$K$54</f>
        <v>27000</v>
      </c>
      <c r="R149" s="307">
        <f>'[1]12. Prostredie pre život'!$L$54</f>
        <v>0</v>
      </c>
      <c r="S149" s="308">
        <f>'[1]12. Prostredie pre život'!$M$54</f>
        <v>0</v>
      </c>
      <c r="T149" s="306">
        <f t="shared" si="246"/>
        <v>0</v>
      </c>
      <c r="U149" s="304">
        <f>'[1]12. Prostredie pre život'!$N$54</f>
        <v>0</v>
      </c>
      <c r="V149" s="304">
        <f>'[1]12. Prostredie pre život'!$O$54</f>
        <v>0</v>
      </c>
      <c r="W149" s="305">
        <f>'[1]12. Prostredie pre život'!$P$54</f>
        <v>0</v>
      </c>
      <c r="X149" s="306">
        <f t="shared" si="247"/>
        <v>27000</v>
      </c>
      <c r="Y149" s="304">
        <f>'[1]12. Prostredie pre život'!$Q$54</f>
        <v>27000</v>
      </c>
      <c r="Z149" s="304">
        <f>'[1]12. Prostredie pre život'!$R$54</f>
        <v>0</v>
      </c>
      <c r="AA149" s="305">
        <f>'[1]12. Prostredie pre život'!$S$54</f>
        <v>0</v>
      </c>
    </row>
    <row r="150" spans="1:27" ht="15.75" x14ac:dyDescent="0.25">
      <c r="A150" s="156"/>
      <c r="B150" s="370" t="s">
        <v>336</v>
      </c>
      <c r="C150" s="368" t="s">
        <v>337</v>
      </c>
      <c r="D150" s="315">
        <f t="shared" si="248"/>
        <v>18040</v>
      </c>
      <c r="E150" s="307">
        <f>'[1]12. Prostredie pre život'!$E$58</f>
        <v>10700</v>
      </c>
      <c r="F150" s="307">
        <f>'[1]12. Prostredie pre život'!$F$58</f>
        <v>7340</v>
      </c>
      <c r="G150" s="337">
        <f>'[1]12. Prostredie pre život'!$G$58</f>
        <v>0</v>
      </c>
      <c r="H150" s="315">
        <f t="shared" si="249"/>
        <v>18040</v>
      </c>
      <c r="I150" s="307">
        <f>'[1]12. Prostredie pre život'!$E$58</f>
        <v>10700</v>
      </c>
      <c r="J150" s="307">
        <f>'[1]12. Prostredie pre život'!$F$58</f>
        <v>7340</v>
      </c>
      <c r="K150" s="337">
        <f>'[1]12. Prostredie pre život'!$G$58</f>
        <v>0</v>
      </c>
      <c r="L150" s="315">
        <f t="shared" si="250"/>
        <v>18040</v>
      </c>
      <c r="M150" s="307">
        <f>'[1]12. Prostredie pre život'!$H$58</f>
        <v>10700</v>
      </c>
      <c r="N150" s="307">
        <f>'[1]12. Prostredie pre život'!$I$58</f>
        <v>7340</v>
      </c>
      <c r="O150" s="308">
        <f>'[1]12. Prostredie pre život'!$J$58</f>
        <v>0</v>
      </c>
      <c r="P150" s="315">
        <f t="shared" si="251"/>
        <v>28140</v>
      </c>
      <c r="Q150" s="307">
        <f>'[1]12. Prostredie pre život'!$K$58</f>
        <v>12700</v>
      </c>
      <c r="R150" s="307">
        <f>'[1]12. Prostredie pre život'!$L$58</f>
        <v>15440</v>
      </c>
      <c r="S150" s="308">
        <f>'[1]12. Prostredie pre život'!$M$58</f>
        <v>0</v>
      </c>
      <c r="T150" s="311">
        <f t="shared" si="246"/>
        <v>0</v>
      </c>
      <c r="U150" s="309">
        <f>'[1]12. Prostredie pre život'!$N$58</f>
        <v>0</v>
      </c>
      <c r="V150" s="309">
        <f>'[1]12. Prostredie pre život'!$O$58</f>
        <v>0</v>
      </c>
      <c r="W150" s="310">
        <f>'[1]12. Prostredie pre život'!$P$58</f>
        <v>0</v>
      </c>
      <c r="X150" s="311">
        <f t="shared" si="247"/>
        <v>28140</v>
      </c>
      <c r="Y150" s="309">
        <f>'[1]12. Prostredie pre život'!$Q$58</f>
        <v>12700</v>
      </c>
      <c r="Z150" s="309">
        <f>'[1]12. Prostredie pre život'!$R$58</f>
        <v>15440</v>
      </c>
      <c r="AA150" s="310">
        <f>'[1]12. Prostredie pre život'!$S$58</f>
        <v>0</v>
      </c>
    </row>
    <row r="151" spans="1:27" ht="16.5" thickBot="1" x14ac:dyDescent="0.3">
      <c r="A151" s="156"/>
      <c r="B151" s="372" t="s">
        <v>338</v>
      </c>
      <c r="C151" s="349" t="s">
        <v>419</v>
      </c>
      <c r="D151" s="328">
        <f t="shared" si="248"/>
        <v>5000</v>
      </c>
      <c r="E151" s="329">
        <f>'[1]12. Prostredie pre život'!$E$78</f>
        <v>0</v>
      </c>
      <c r="F151" s="329">
        <f>'[1]12. Prostredie pre život'!$F$78</f>
        <v>5000</v>
      </c>
      <c r="G151" s="442">
        <f>'[1]12. Prostredie pre život'!$G$78</f>
        <v>0</v>
      </c>
      <c r="H151" s="328">
        <f t="shared" si="249"/>
        <v>5000</v>
      </c>
      <c r="I151" s="329">
        <f>'[1]12. Prostredie pre život'!$E$78</f>
        <v>0</v>
      </c>
      <c r="J151" s="329">
        <f>'[1]12. Prostredie pre život'!$F$78</f>
        <v>5000</v>
      </c>
      <c r="K151" s="442">
        <f>'[1]12. Prostredie pre život'!$G$78</f>
        <v>0</v>
      </c>
      <c r="L151" s="334">
        <f t="shared" si="250"/>
        <v>5000</v>
      </c>
      <c r="M151" s="335">
        <f>'[1]12. Prostredie pre život'!$H$78</f>
        <v>0</v>
      </c>
      <c r="N151" s="335">
        <f>'[1]12. Prostredie pre život'!$I$78</f>
        <v>5000</v>
      </c>
      <c r="O151" s="544">
        <f>'[1]12. Prostredie pre život'!$J$78</f>
        <v>0</v>
      </c>
      <c r="P151" s="334">
        <f t="shared" si="251"/>
        <v>5000</v>
      </c>
      <c r="Q151" s="335">
        <f>'[1]12. Prostredie pre život'!$K$78</f>
        <v>0</v>
      </c>
      <c r="R151" s="335">
        <f>'[1]12. Prostredie pre život'!$L$78</f>
        <v>5000</v>
      </c>
      <c r="S151" s="544">
        <f>'[1]12. Prostredie pre život'!$M$78</f>
        <v>0</v>
      </c>
      <c r="T151" s="311">
        <f t="shared" si="246"/>
        <v>0</v>
      </c>
      <c r="U151" s="309">
        <f>'[1]12. Prostredie pre život'!$N$78</f>
        <v>0</v>
      </c>
      <c r="V151" s="309">
        <f>'[1]12. Prostredie pre život'!$O$78</f>
        <v>0</v>
      </c>
      <c r="W151" s="310">
        <f>'[1]12. Prostredie pre život'!$P$78</f>
        <v>0</v>
      </c>
      <c r="X151" s="311">
        <f t="shared" si="247"/>
        <v>5000</v>
      </c>
      <c r="Y151" s="309">
        <f>'[1]12. Prostredie pre život'!$Q$78</f>
        <v>0</v>
      </c>
      <c r="Z151" s="309">
        <f>'[1]12. Prostredie pre život'!$R$78</f>
        <v>5000</v>
      </c>
      <c r="AA151" s="310">
        <f>'[1]12. Prostredie pre život'!$S$78</f>
        <v>0</v>
      </c>
    </row>
    <row r="152" spans="1:27" s="155" customFormat="1" ht="15.75" x14ac:dyDescent="0.25">
      <c r="A152" s="157"/>
      <c r="B152" s="373" t="s">
        <v>340</v>
      </c>
      <c r="C152" s="374" t="s">
        <v>341</v>
      </c>
      <c r="D152" s="331">
        <f t="shared" ref="D152:G152" si="252">D153+D157+D162+D167+D171+D172+D173+D175+D176</f>
        <v>1631735</v>
      </c>
      <c r="E152" s="332">
        <f t="shared" si="252"/>
        <v>1037735</v>
      </c>
      <c r="F152" s="332">
        <f t="shared" si="252"/>
        <v>288000</v>
      </c>
      <c r="G152" s="441">
        <f t="shared" si="252"/>
        <v>306000</v>
      </c>
      <c r="H152" s="331">
        <f t="shared" ref="H152:W152" si="253">H153+H157+H162+H167+H171+H172+H173+H175+H176</f>
        <v>1663735</v>
      </c>
      <c r="I152" s="332">
        <f t="shared" si="253"/>
        <v>1037735</v>
      </c>
      <c r="J152" s="332">
        <f t="shared" si="253"/>
        <v>320000</v>
      </c>
      <c r="K152" s="441">
        <f t="shared" si="253"/>
        <v>306000</v>
      </c>
      <c r="L152" s="331">
        <f>L153+L157+L162+L167+L171+L172+L173+L175+L176</f>
        <v>1650438</v>
      </c>
      <c r="M152" s="332">
        <f t="shared" ref="M152:O152" si="254">M153+M157+M162+M167+M171+M172+M173+M175+M176</f>
        <v>1300433</v>
      </c>
      <c r="N152" s="332">
        <f t="shared" si="254"/>
        <v>92005</v>
      </c>
      <c r="O152" s="333">
        <f t="shared" si="254"/>
        <v>258000</v>
      </c>
      <c r="P152" s="331">
        <f>P153+P157+P162+P167+P171+P172+P173+P175+P176</f>
        <v>1468058</v>
      </c>
      <c r="Q152" s="332">
        <f t="shared" ref="Q152:S152" si="255">Q153+Q157+Q162+Q167+Q171+Q172+Q173+Q175+Q176</f>
        <v>1112853</v>
      </c>
      <c r="R152" s="332">
        <f t="shared" si="255"/>
        <v>97205</v>
      </c>
      <c r="S152" s="333">
        <f t="shared" si="255"/>
        <v>258000</v>
      </c>
      <c r="T152" s="526">
        <f t="shared" si="253"/>
        <v>0</v>
      </c>
      <c r="U152" s="332">
        <f t="shared" si="253"/>
        <v>0</v>
      </c>
      <c r="V152" s="332">
        <f t="shared" si="253"/>
        <v>0</v>
      </c>
      <c r="W152" s="333">
        <f t="shared" si="253"/>
        <v>0</v>
      </c>
      <c r="X152" s="331">
        <f t="shared" ref="X152:AA152" si="256">X153+X157+X162+X167+X171+X172+X173+X175+X176</f>
        <v>1468058</v>
      </c>
      <c r="Y152" s="332">
        <f t="shared" si="256"/>
        <v>1112853</v>
      </c>
      <c r="Z152" s="332">
        <f t="shared" si="256"/>
        <v>97205</v>
      </c>
      <c r="AA152" s="333">
        <f t="shared" si="256"/>
        <v>258000</v>
      </c>
    </row>
    <row r="153" spans="1:27" ht="15.75" x14ac:dyDescent="0.25">
      <c r="A153" s="156"/>
      <c r="B153" s="359" t="s">
        <v>342</v>
      </c>
      <c r="C153" s="347" t="s">
        <v>343</v>
      </c>
      <c r="D153" s="315">
        <f t="shared" ref="D153:L153" si="257">SUM(D154:D156)</f>
        <v>5200</v>
      </c>
      <c r="E153" s="307">
        <f t="shared" si="257"/>
        <v>5200</v>
      </c>
      <c r="F153" s="307">
        <f t="shared" si="257"/>
        <v>0</v>
      </c>
      <c r="G153" s="337">
        <f t="shared" si="257"/>
        <v>0</v>
      </c>
      <c r="H153" s="315">
        <f t="shared" si="257"/>
        <v>5200</v>
      </c>
      <c r="I153" s="307">
        <f t="shared" si="257"/>
        <v>5200</v>
      </c>
      <c r="J153" s="307">
        <f t="shared" si="257"/>
        <v>0</v>
      </c>
      <c r="K153" s="337">
        <f t="shared" si="257"/>
        <v>0</v>
      </c>
      <c r="L153" s="315">
        <f t="shared" si="257"/>
        <v>5200</v>
      </c>
      <c r="M153" s="307">
        <f t="shared" ref="M153:O153" si="258">SUM(M154:M156)</f>
        <v>5200</v>
      </c>
      <c r="N153" s="307">
        <f t="shared" si="258"/>
        <v>0</v>
      </c>
      <c r="O153" s="308">
        <f t="shared" si="258"/>
        <v>0</v>
      </c>
      <c r="P153" s="315">
        <f t="shared" ref="P153" si="259">SUM(P154:P156)</f>
        <v>5200</v>
      </c>
      <c r="Q153" s="307">
        <f t="shared" ref="Q153:S153" si="260">SUM(Q154:Q156)</f>
        <v>5200</v>
      </c>
      <c r="R153" s="307">
        <f t="shared" si="260"/>
        <v>0</v>
      </c>
      <c r="S153" s="308">
        <f t="shared" si="260"/>
        <v>0</v>
      </c>
      <c r="T153" s="527">
        <f t="shared" ref="T153:W153" si="261">SUM(T154:T156)</f>
        <v>0</v>
      </c>
      <c r="U153" s="307">
        <f t="shared" si="261"/>
        <v>0</v>
      </c>
      <c r="V153" s="307">
        <f t="shared" si="261"/>
        <v>0</v>
      </c>
      <c r="W153" s="308">
        <f t="shared" si="261"/>
        <v>0</v>
      </c>
      <c r="X153" s="315">
        <f t="shared" ref="X153:AA153" si="262">SUM(X154:X156)</f>
        <v>5200</v>
      </c>
      <c r="Y153" s="307">
        <f t="shared" si="262"/>
        <v>5200</v>
      </c>
      <c r="Z153" s="307">
        <f t="shared" si="262"/>
        <v>0</v>
      </c>
      <c r="AA153" s="308">
        <f t="shared" si="262"/>
        <v>0</v>
      </c>
    </row>
    <row r="154" spans="1:27" ht="16.5" x14ac:dyDescent="0.3">
      <c r="A154" s="156"/>
      <c r="B154" s="345">
        <v>1</v>
      </c>
      <c r="C154" s="352" t="s">
        <v>344</v>
      </c>
      <c r="D154" s="315">
        <f>SUM(E154:G154)</f>
        <v>4700</v>
      </c>
      <c r="E154" s="307">
        <f>'[1]13. Sociálna starostlivosť'!$E$5</f>
        <v>4700</v>
      </c>
      <c r="F154" s="307">
        <f>'[1]13. Sociálna starostlivosť'!$F$5</f>
        <v>0</v>
      </c>
      <c r="G154" s="337">
        <f>'[1]13. Sociálna starostlivosť'!$G$5</f>
        <v>0</v>
      </c>
      <c r="H154" s="315">
        <f>SUM(I154:K154)</f>
        <v>4700</v>
      </c>
      <c r="I154" s="307">
        <f>'[1]13. Sociálna starostlivosť'!$E$5</f>
        <v>4700</v>
      </c>
      <c r="J154" s="307">
        <f>'[1]13. Sociálna starostlivosť'!$F$5</f>
        <v>0</v>
      </c>
      <c r="K154" s="337">
        <f>'[1]13. Sociálna starostlivosť'!$G$5</f>
        <v>0</v>
      </c>
      <c r="L154" s="315">
        <f>SUM(M154:O154)</f>
        <v>4700</v>
      </c>
      <c r="M154" s="307">
        <f>'[1]13. Sociálna starostlivosť'!$H$5</f>
        <v>4700</v>
      </c>
      <c r="N154" s="307">
        <f>'[1]13. Sociálna starostlivosť'!$I$5</f>
        <v>0</v>
      </c>
      <c r="O154" s="308">
        <f>'[1]13. Sociálna starostlivosť'!$J$5</f>
        <v>0</v>
      </c>
      <c r="P154" s="315">
        <f>SUM(Q154:S154)</f>
        <v>4700</v>
      </c>
      <c r="Q154" s="307">
        <f>'[1]13. Sociálna starostlivosť'!$K$5</f>
        <v>4700</v>
      </c>
      <c r="R154" s="307">
        <f>'[1]13. Sociálna starostlivosť'!$L$5</f>
        <v>0</v>
      </c>
      <c r="S154" s="308">
        <f>'[1]13. Sociálna starostlivosť'!$M$5</f>
        <v>0</v>
      </c>
      <c r="T154" s="527">
        <f>SUM(U154:W154)</f>
        <v>0</v>
      </c>
      <c r="U154" s="307">
        <f>'[1]13. Sociálna starostlivosť'!$N$5</f>
        <v>0</v>
      </c>
      <c r="V154" s="307">
        <f>'[1]13. Sociálna starostlivosť'!$O$5</f>
        <v>0</v>
      </c>
      <c r="W154" s="308">
        <f>'[1]13. Sociálna starostlivosť'!$P$5</f>
        <v>0</v>
      </c>
      <c r="X154" s="315">
        <f>SUM(Y154:AA154)</f>
        <v>4700</v>
      </c>
      <c r="Y154" s="307">
        <f>'[1]13. Sociálna starostlivosť'!$Q$5</f>
        <v>4700</v>
      </c>
      <c r="Z154" s="307">
        <f>'[1]13. Sociálna starostlivosť'!$R$5</f>
        <v>0</v>
      </c>
      <c r="AA154" s="308">
        <f>'[1]13. Sociálna starostlivosť'!$S$5</f>
        <v>0</v>
      </c>
    </row>
    <row r="155" spans="1:27" ht="16.5" x14ac:dyDescent="0.3">
      <c r="A155" s="156"/>
      <c r="B155" s="345">
        <v>2</v>
      </c>
      <c r="C155" s="352" t="s">
        <v>345</v>
      </c>
      <c r="D155" s="315">
        <f>SUM(E155:G155)</f>
        <v>0</v>
      </c>
      <c r="E155" s="307">
        <f>'[1]13. Sociálna starostlivosť'!$E$7</f>
        <v>0</v>
      </c>
      <c r="F155" s="307">
        <f>'[1]13. Sociálna starostlivosť'!$F$7</f>
        <v>0</v>
      </c>
      <c r="G155" s="337">
        <f>'[1]13. Sociálna starostlivosť'!$G$7</f>
        <v>0</v>
      </c>
      <c r="H155" s="315">
        <f>SUM(I155:K155)</f>
        <v>0</v>
      </c>
      <c r="I155" s="307">
        <f>'[1]13. Sociálna starostlivosť'!$E$7</f>
        <v>0</v>
      </c>
      <c r="J155" s="307">
        <f>'[1]13. Sociálna starostlivosť'!$F$7</f>
        <v>0</v>
      </c>
      <c r="K155" s="337">
        <f>'[1]13. Sociálna starostlivosť'!$G$7</f>
        <v>0</v>
      </c>
      <c r="L155" s="315">
        <f t="shared" ref="L155:L156" si="263">SUM(M155:O155)</f>
        <v>0</v>
      </c>
      <c r="M155" s="307">
        <f>'[1]13. Sociálna starostlivosť'!$H$7</f>
        <v>0</v>
      </c>
      <c r="N155" s="307">
        <f>'[1]13. Sociálna starostlivosť'!$I$7</f>
        <v>0</v>
      </c>
      <c r="O155" s="308">
        <f>'[1]13. Sociálna starostlivosť'!$J$7</f>
        <v>0</v>
      </c>
      <c r="P155" s="315">
        <f t="shared" ref="P155:P156" si="264">SUM(Q155:S155)</f>
        <v>0</v>
      </c>
      <c r="Q155" s="307">
        <f>'[1]13. Sociálna starostlivosť'!$K$7</f>
        <v>0</v>
      </c>
      <c r="R155" s="307">
        <f>'[1]13. Sociálna starostlivosť'!$L$7</f>
        <v>0</v>
      </c>
      <c r="S155" s="308">
        <f>'[1]13. Sociálna starostlivosť'!$M$7</f>
        <v>0</v>
      </c>
      <c r="T155" s="527">
        <f>SUM(U155:W155)</f>
        <v>0</v>
      </c>
      <c r="U155" s="307">
        <f>'[1]13. Sociálna starostlivosť'!$N$7</f>
        <v>0</v>
      </c>
      <c r="V155" s="307">
        <f>'[1]13. Sociálna starostlivosť'!$O$7</f>
        <v>0</v>
      </c>
      <c r="W155" s="308">
        <f>'[1]13. Sociálna starostlivosť'!$P$7</f>
        <v>0</v>
      </c>
      <c r="X155" s="315">
        <f>SUM(Y155:AA155)</f>
        <v>0</v>
      </c>
      <c r="Y155" s="307">
        <f>'[1]13. Sociálna starostlivosť'!$Q$7</f>
        <v>0</v>
      </c>
      <c r="Z155" s="307">
        <f>'[1]13. Sociálna starostlivosť'!$R$7</f>
        <v>0</v>
      </c>
      <c r="AA155" s="308">
        <f>'[1]13. Sociálna starostlivosť'!$S$7</f>
        <v>0</v>
      </c>
    </row>
    <row r="156" spans="1:27" ht="16.5" x14ac:dyDescent="0.3">
      <c r="A156" s="156"/>
      <c r="B156" s="345">
        <v>3</v>
      </c>
      <c r="C156" s="352" t="s">
        <v>346</v>
      </c>
      <c r="D156" s="315">
        <f>SUM(E156:G156)</f>
        <v>500</v>
      </c>
      <c r="E156" s="307">
        <f>'[1]13. Sociálna starostlivosť'!$E$8</f>
        <v>500</v>
      </c>
      <c r="F156" s="307">
        <f>'[1]13. Sociálna starostlivosť'!$F$8</f>
        <v>0</v>
      </c>
      <c r="G156" s="337">
        <f>'[1]13. Sociálna starostlivosť'!$G$8</f>
        <v>0</v>
      </c>
      <c r="H156" s="315">
        <f>SUM(I156:K156)</f>
        <v>500</v>
      </c>
      <c r="I156" s="307">
        <f>'[1]13. Sociálna starostlivosť'!$E$8</f>
        <v>500</v>
      </c>
      <c r="J156" s="307">
        <f>'[1]13. Sociálna starostlivosť'!$F$8</f>
        <v>0</v>
      </c>
      <c r="K156" s="337">
        <f>'[1]13. Sociálna starostlivosť'!$G$8</f>
        <v>0</v>
      </c>
      <c r="L156" s="315">
        <f t="shared" si="263"/>
        <v>500</v>
      </c>
      <c r="M156" s="307">
        <f>'[1]13. Sociálna starostlivosť'!$H$8</f>
        <v>500</v>
      </c>
      <c r="N156" s="307">
        <f>'[1]13. Sociálna starostlivosť'!$I$8</f>
        <v>0</v>
      </c>
      <c r="O156" s="308">
        <f>'[1]13. Sociálna starostlivosť'!$J$8</f>
        <v>0</v>
      </c>
      <c r="P156" s="315">
        <f t="shared" si="264"/>
        <v>500</v>
      </c>
      <c r="Q156" s="307">
        <f>'[1]13. Sociálna starostlivosť'!$K$8</f>
        <v>500</v>
      </c>
      <c r="R156" s="307">
        <f>'[1]13. Sociálna starostlivosť'!$L$8</f>
        <v>0</v>
      </c>
      <c r="S156" s="308">
        <f>'[1]13. Sociálna starostlivosť'!$M$8</f>
        <v>0</v>
      </c>
      <c r="T156" s="527">
        <f>SUM(U156:W156)</f>
        <v>0</v>
      </c>
      <c r="U156" s="307">
        <f>'[1]13. Sociálna starostlivosť'!$N$8</f>
        <v>0</v>
      </c>
      <c r="V156" s="307">
        <f>'[1]13. Sociálna starostlivosť'!$O$8</f>
        <v>0</v>
      </c>
      <c r="W156" s="308">
        <f>'[1]13. Sociálna starostlivosť'!$P$8</f>
        <v>0</v>
      </c>
      <c r="X156" s="315">
        <f>SUM(Y156:AA156)</f>
        <v>500</v>
      </c>
      <c r="Y156" s="307">
        <f>'[1]13. Sociálna starostlivosť'!$Q$8</f>
        <v>500</v>
      </c>
      <c r="Z156" s="307">
        <f>'[1]13. Sociálna starostlivosť'!$R$8</f>
        <v>0</v>
      </c>
      <c r="AA156" s="308">
        <f>'[1]13. Sociálna starostlivosť'!$S$8</f>
        <v>0</v>
      </c>
    </row>
    <row r="157" spans="1:27" ht="15.75" x14ac:dyDescent="0.25">
      <c r="A157" s="157"/>
      <c r="B157" s="359" t="s">
        <v>347</v>
      </c>
      <c r="C157" s="347" t="s">
        <v>348</v>
      </c>
      <c r="D157" s="315">
        <f t="shared" ref="D157:L157" si="265">SUM(D158:D161)</f>
        <v>296290</v>
      </c>
      <c r="E157" s="307">
        <f t="shared" si="265"/>
        <v>296290</v>
      </c>
      <c r="F157" s="307">
        <f t="shared" si="265"/>
        <v>0</v>
      </c>
      <c r="G157" s="337">
        <f t="shared" si="265"/>
        <v>0</v>
      </c>
      <c r="H157" s="315">
        <f t="shared" si="265"/>
        <v>296290</v>
      </c>
      <c r="I157" s="307">
        <f t="shared" si="265"/>
        <v>296290</v>
      </c>
      <c r="J157" s="307">
        <f t="shared" si="265"/>
        <v>0</v>
      </c>
      <c r="K157" s="337">
        <f t="shared" si="265"/>
        <v>0</v>
      </c>
      <c r="L157" s="315">
        <f t="shared" si="265"/>
        <v>296290</v>
      </c>
      <c r="M157" s="307">
        <f t="shared" ref="M157:P157" si="266">SUM(M158:M161)</f>
        <v>296290</v>
      </c>
      <c r="N157" s="307">
        <f t="shared" si="266"/>
        <v>0</v>
      </c>
      <c r="O157" s="308">
        <f t="shared" si="266"/>
        <v>0</v>
      </c>
      <c r="P157" s="315">
        <f t="shared" si="266"/>
        <v>296290</v>
      </c>
      <c r="Q157" s="307">
        <f t="shared" ref="Q157:S157" si="267">SUM(Q158:Q161)</f>
        <v>296290</v>
      </c>
      <c r="R157" s="307">
        <f t="shared" si="267"/>
        <v>0</v>
      </c>
      <c r="S157" s="308">
        <f t="shared" si="267"/>
        <v>0</v>
      </c>
      <c r="T157" s="527">
        <f t="shared" ref="T157:W157" si="268">SUM(T158:T161)</f>
        <v>0</v>
      </c>
      <c r="U157" s="307">
        <f>SUM(U158:U161)</f>
        <v>0</v>
      </c>
      <c r="V157" s="307">
        <f t="shared" si="268"/>
        <v>0</v>
      </c>
      <c r="W157" s="308">
        <f t="shared" si="268"/>
        <v>0</v>
      </c>
      <c r="X157" s="315">
        <f t="shared" ref="X157:AA157" si="269">SUM(X158:X161)</f>
        <v>296290</v>
      </c>
      <c r="Y157" s="307">
        <f t="shared" si="269"/>
        <v>296290</v>
      </c>
      <c r="Z157" s="307">
        <f t="shared" si="269"/>
        <v>0</v>
      </c>
      <c r="AA157" s="308">
        <f t="shared" si="269"/>
        <v>0</v>
      </c>
    </row>
    <row r="158" spans="1:27" ht="16.5" x14ac:dyDescent="0.3">
      <c r="A158" s="157"/>
      <c r="B158" s="345">
        <v>1</v>
      </c>
      <c r="C158" s="352" t="s">
        <v>349</v>
      </c>
      <c r="D158" s="315">
        <f>SUM(E158:G158)</f>
        <v>174510</v>
      </c>
      <c r="E158" s="307">
        <f>'[1]13. Sociálna starostlivosť'!$E$11</f>
        <v>174510</v>
      </c>
      <c r="F158" s="307">
        <f>'[1]13. Sociálna starostlivosť'!$F$11</f>
        <v>0</v>
      </c>
      <c r="G158" s="337">
        <f>'[1]13. Sociálna starostlivosť'!$G$11</f>
        <v>0</v>
      </c>
      <c r="H158" s="315">
        <f>SUM(I158:K158)</f>
        <v>174510</v>
      </c>
      <c r="I158" s="307">
        <f>'[1]13. Sociálna starostlivosť'!$E$11</f>
        <v>174510</v>
      </c>
      <c r="J158" s="307">
        <f>'[1]13. Sociálna starostlivosť'!$F$11</f>
        <v>0</v>
      </c>
      <c r="K158" s="337">
        <f>'[1]13. Sociálna starostlivosť'!$G$11</f>
        <v>0</v>
      </c>
      <c r="L158" s="315">
        <f>SUM(M158:O158)</f>
        <v>174510</v>
      </c>
      <c r="M158" s="307">
        <f>'[1]13. Sociálna starostlivosť'!$H$11</f>
        <v>174510</v>
      </c>
      <c r="N158" s="307">
        <f>'[1]13. Sociálna starostlivosť'!$I$11</f>
        <v>0</v>
      </c>
      <c r="O158" s="308">
        <f>'[1]13. Sociálna starostlivosť'!$J$11</f>
        <v>0</v>
      </c>
      <c r="P158" s="315">
        <f>SUM(Q158:S158)</f>
        <v>174510</v>
      </c>
      <c r="Q158" s="307">
        <f>'[1]13. Sociálna starostlivosť'!$K$11</f>
        <v>174510</v>
      </c>
      <c r="R158" s="307">
        <f>'[1]13. Sociálna starostlivosť'!$L$11</f>
        <v>0</v>
      </c>
      <c r="S158" s="308">
        <f>'[1]13. Sociálna starostlivosť'!$M$11</f>
        <v>0</v>
      </c>
      <c r="T158" s="527">
        <f>SUM(U158:W158)</f>
        <v>0</v>
      </c>
      <c r="U158" s="307">
        <f>'[1]13. Sociálna starostlivosť'!$N$11</f>
        <v>0</v>
      </c>
      <c r="V158" s="307">
        <f>'[1]13. Sociálna starostlivosť'!$O$11</f>
        <v>0</v>
      </c>
      <c r="W158" s="308">
        <f>'[1]13. Sociálna starostlivosť'!$P$11</f>
        <v>0</v>
      </c>
      <c r="X158" s="315">
        <f>SUM(Y158:AA158)</f>
        <v>174510</v>
      </c>
      <c r="Y158" s="307">
        <f>'[1]13. Sociálna starostlivosť'!$Q$11</f>
        <v>174510</v>
      </c>
      <c r="Z158" s="307">
        <f>'[1]13. Sociálna starostlivosť'!$R$11</f>
        <v>0</v>
      </c>
      <c r="AA158" s="308">
        <f>'[1]13. Sociálna starostlivosť'!$S$11</f>
        <v>0</v>
      </c>
    </row>
    <row r="159" spans="1:27" ht="16.5" x14ac:dyDescent="0.3">
      <c r="A159" s="157"/>
      <c r="B159" s="345">
        <v>2</v>
      </c>
      <c r="C159" s="352" t="s">
        <v>350</v>
      </c>
      <c r="D159" s="315">
        <f>SUM(E159:G159)</f>
        <v>54280</v>
      </c>
      <c r="E159" s="307">
        <f>'[1]13. Sociálna starostlivosť'!$E$17</f>
        <v>54280</v>
      </c>
      <c r="F159" s="307">
        <f>'[1]13. Sociálna starostlivosť'!$F$17</f>
        <v>0</v>
      </c>
      <c r="G159" s="337">
        <f>'[1]13. Sociálna starostlivosť'!$G$17</f>
        <v>0</v>
      </c>
      <c r="H159" s="315">
        <f>SUM(I159:K159)</f>
        <v>54280</v>
      </c>
      <c r="I159" s="307">
        <f>'[1]13. Sociálna starostlivosť'!$E$17</f>
        <v>54280</v>
      </c>
      <c r="J159" s="307">
        <f>'[1]13. Sociálna starostlivosť'!$F$17</f>
        <v>0</v>
      </c>
      <c r="K159" s="337">
        <f>'[1]13. Sociálna starostlivosť'!$G$17</f>
        <v>0</v>
      </c>
      <c r="L159" s="315">
        <f t="shared" ref="L159:L161" si="270">SUM(M159:O159)</f>
        <v>54280</v>
      </c>
      <c r="M159" s="307">
        <f>'[1]13. Sociálna starostlivosť'!$H$17</f>
        <v>54280</v>
      </c>
      <c r="N159" s="307">
        <f>'[1]13. Sociálna starostlivosť'!$I$17</f>
        <v>0</v>
      </c>
      <c r="O159" s="308">
        <f>'[1]13. Sociálna starostlivosť'!$J$17</f>
        <v>0</v>
      </c>
      <c r="P159" s="315">
        <f t="shared" ref="P159:P161" si="271">SUM(Q159:S159)</f>
        <v>54280</v>
      </c>
      <c r="Q159" s="307">
        <f>'[1]13. Sociálna starostlivosť'!$K$17</f>
        <v>54280</v>
      </c>
      <c r="R159" s="307">
        <f>'[1]13. Sociálna starostlivosť'!$L$17</f>
        <v>0</v>
      </c>
      <c r="S159" s="308">
        <f>'[1]13. Sociálna starostlivosť'!$M$17</f>
        <v>0</v>
      </c>
      <c r="T159" s="527">
        <f>SUM(U159:W159)</f>
        <v>0</v>
      </c>
      <c r="U159" s="307">
        <f>'[1]13. Sociálna starostlivosť'!$N$17</f>
        <v>0</v>
      </c>
      <c r="V159" s="307">
        <f>'[1]13. Sociálna starostlivosť'!$O$17</f>
        <v>0</v>
      </c>
      <c r="W159" s="308">
        <f>'[1]13. Sociálna starostlivosť'!$P$17</f>
        <v>0</v>
      </c>
      <c r="X159" s="315">
        <f>SUM(Y159:AA159)</f>
        <v>54280</v>
      </c>
      <c r="Y159" s="307">
        <f>'[1]13. Sociálna starostlivosť'!$Q$17</f>
        <v>54280</v>
      </c>
      <c r="Z159" s="307">
        <f>'[1]13. Sociálna starostlivosť'!$R$17</f>
        <v>0</v>
      </c>
      <c r="AA159" s="308">
        <f>'[1]13. Sociálna starostlivosť'!$S$17</f>
        <v>0</v>
      </c>
    </row>
    <row r="160" spans="1:27" ht="16.5" x14ac:dyDescent="0.3">
      <c r="A160" s="157"/>
      <c r="B160" s="345">
        <v>3</v>
      </c>
      <c r="C160" s="352" t="s">
        <v>351</v>
      </c>
      <c r="D160" s="315">
        <f>SUM(E160:G160)</f>
        <v>9000</v>
      </c>
      <c r="E160" s="307">
        <f>'[1]13. Sociálna starostlivosť'!$E$19</f>
        <v>9000</v>
      </c>
      <c r="F160" s="307">
        <f>'[1]13. Sociálna starostlivosť'!$F$19</f>
        <v>0</v>
      </c>
      <c r="G160" s="337">
        <f>'[1]13. Sociálna starostlivosť'!$G$19</f>
        <v>0</v>
      </c>
      <c r="H160" s="315">
        <f>SUM(I160:K160)</f>
        <v>9000</v>
      </c>
      <c r="I160" s="307">
        <f>'[1]13. Sociálna starostlivosť'!$E$19</f>
        <v>9000</v>
      </c>
      <c r="J160" s="307">
        <f>'[1]13. Sociálna starostlivosť'!$F$19</f>
        <v>0</v>
      </c>
      <c r="K160" s="337">
        <f>'[1]13. Sociálna starostlivosť'!$G$19</f>
        <v>0</v>
      </c>
      <c r="L160" s="315">
        <f t="shared" si="270"/>
        <v>9000</v>
      </c>
      <c r="M160" s="307">
        <f>'[1]13. Sociálna starostlivosť'!$H$19</f>
        <v>9000</v>
      </c>
      <c r="N160" s="307">
        <f>'[1]13. Sociálna starostlivosť'!$I$19</f>
        <v>0</v>
      </c>
      <c r="O160" s="308">
        <f>'[1]13. Sociálna starostlivosť'!$J$19</f>
        <v>0</v>
      </c>
      <c r="P160" s="315">
        <f t="shared" si="271"/>
        <v>9000</v>
      </c>
      <c r="Q160" s="307">
        <f>'[1]13. Sociálna starostlivosť'!$K$19</f>
        <v>9000</v>
      </c>
      <c r="R160" s="307">
        <f>'[1]13. Sociálna starostlivosť'!$L$19</f>
        <v>0</v>
      </c>
      <c r="S160" s="308">
        <f>'[1]13. Sociálna starostlivosť'!$M$19</f>
        <v>0</v>
      </c>
      <c r="T160" s="527">
        <f>SUM(U160:W160)</f>
        <v>0</v>
      </c>
      <c r="U160" s="307">
        <f>'[1]13. Sociálna starostlivosť'!$N$19</f>
        <v>0</v>
      </c>
      <c r="V160" s="307">
        <f>'[1]13. Sociálna starostlivosť'!$O$19</f>
        <v>0</v>
      </c>
      <c r="W160" s="308">
        <f>'[1]13. Sociálna starostlivosť'!$P$19</f>
        <v>0</v>
      </c>
      <c r="X160" s="315">
        <f>SUM(Y160:AA160)</f>
        <v>9000</v>
      </c>
      <c r="Y160" s="307">
        <f>'[1]13. Sociálna starostlivosť'!$Q$19</f>
        <v>9000</v>
      </c>
      <c r="Z160" s="307">
        <f>'[1]13. Sociálna starostlivosť'!$R$19</f>
        <v>0</v>
      </c>
      <c r="AA160" s="308">
        <f>'[1]13. Sociálna starostlivosť'!$S$19</f>
        <v>0</v>
      </c>
    </row>
    <row r="161" spans="1:27" ht="16.5" x14ac:dyDescent="0.3">
      <c r="A161" s="157"/>
      <c r="B161" s="345">
        <v>4</v>
      </c>
      <c r="C161" s="352" t="s">
        <v>352</v>
      </c>
      <c r="D161" s="315">
        <f>SUM(E161:G161)</f>
        <v>58500</v>
      </c>
      <c r="E161" s="307">
        <f>'[1]13. Sociálna starostlivosť'!$E$21</f>
        <v>58500</v>
      </c>
      <c r="F161" s="307">
        <f>'[1]13. Sociálna starostlivosť'!$F$21</f>
        <v>0</v>
      </c>
      <c r="G161" s="337">
        <f>'[1]13. Sociálna starostlivosť'!$G$21</f>
        <v>0</v>
      </c>
      <c r="H161" s="315">
        <f>SUM(I161:K161)</f>
        <v>58500</v>
      </c>
      <c r="I161" s="307">
        <f>'[1]13. Sociálna starostlivosť'!$E$21</f>
        <v>58500</v>
      </c>
      <c r="J161" s="307">
        <f>'[1]13. Sociálna starostlivosť'!$F$21</f>
        <v>0</v>
      </c>
      <c r="K161" s="337">
        <f>'[1]13. Sociálna starostlivosť'!$G$21</f>
        <v>0</v>
      </c>
      <c r="L161" s="315">
        <f t="shared" si="270"/>
        <v>58500</v>
      </c>
      <c r="M161" s="307">
        <f>'[1]13. Sociálna starostlivosť'!$H$21</f>
        <v>58500</v>
      </c>
      <c r="N161" s="307">
        <f>'[1]13. Sociálna starostlivosť'!$I$21</f>
        <v>0</v>
      </c>
      <c r="O161" s="308">
        <f>'[1]13. Sociálna starostlivosť'!$J$21</f>
        <v>0</v>
      </c>
      <c r="P161" s="315">
        <f t="shared" si="271"/>
        <v>58500</v>
      </c>
      <c r="Q161" s="307">
        <f>'[1]13. Sociálna starostlivosť'!$K$21</f>
        <v>58500</v>
      </c>
      <c r="R161" s="307">
        <f>'[1]13. Sociálna starostlivosť'!$L$21</f>
        <v>0</v>
      </c>
      <c r="S161" s="308">
        <f>'[1]13. Sociálna starostlivosť'!$M$21</f>
        <v>0</v>
      </c>
      <c r="T161" s="527">
        <f>SUM(U161:W161)</f>
        <v>0</v>
      </c>
      <c r="U161" s="307">
        <f>'[1]13. Sociálna starostlivosť'!$N$21</f>
        <v>0</v>
      </c>
      <c r="V161" s="307">
        <f>'[1]13. Sociálna starostlivosť'!$O$21</f>
        <v>0</v>
      </c>
      <c r="W161" s="308">
        <f>'[1]13. Sociálna starostlivosť'!$P$21</f>
        <v>0</v>
      </c>
      <c r="X161" s="315">
        <f>SUM(Y161:AA161)</f>
        <v>58500</v>
      </c>
      <c r="Y161" s="307">
        <f>'[1]13. Sociálna starostlivosť'!$Q$21</f>
        <v>58500</v>
      </c>
      <c r="Z161" s="307">
        <f>'[1]13. Sociálna starostlivosť'!$R$21</f>
        <v>0</v>
      </c>
      <c r="AA161" s="308">
        <f>'[1]13. Sociálna starostlivosť'!$S$21</f>
        <v>0</v>
      </c>
    </row>
    <row r="162" spans="1:27" ht="15.75" x14ac:dyDescent="0.25">
      <c r="A162" s="152"/>
      <c r="B162" s="359" t="s">
        <v>353</v>
      </c>
      <c r="C162" s="347" t="s">
        <v>354</v>
      </c>
      <c r="D162" s="315">
        <f t="shared" ref="D162:G162" si="272">SUM(D163:D166)</f>
        <v>1175020</v>
      </c>
      <c r="E162" s="307">
        <f t="shared" si="272"/>
        <v>581020</v>
      </c>
      <c r="F162" s="307">
        <f t="shared" si="272"/>
        <v>288000</v>
      </c>
      <c r="G162" s="337">
        <f t="shared" si="272"/>
        <v>306000</v>
      </c>
      <c r="H162" s="315">
        <f t="shared" ref="H162:AA162" si="273">SUM(H163:H166)</f>
        <v>1207020</v>
      </c>
      <c r="I162" s="307">
        <f t="shared" si="273"/>
        <v>581020</v>
      </c>
      <c r="J162" s="307">
        <f t="shared" si="273"/>
        <v>320000</v>
      </c>
      <c r="K162" s="337">
        <f t="shared" si="273"/>
        <v>306000</v>
      </c>
      <c r="L162" s="315">
        <f>SUM(L163:L166)</f>
        <v>1194025</v>
      </c>
      <c r="M162" s="307">
        <f t="shared" ref="M162:O162" si="274">SUM(M163:M166)</f>
        <v>844020</v>
      </c>
      <c r="N162" s="307">
        <f t="shared" si="274"/>
        <v>92005</v>
      </c>
      <c r="O162" s="308">
        <f t="shared" si="274"/>
        <v>258000</v>
      </c>
      <c r="P162" s="315">
        <f>SUM(P163:P166)</f>
        <v>999645</v>
      </c>
      <c r="Q162" s="307">
        <f t="shared" ref="Q162:S162" si="275">SUM(Q163:Q166)</f>
        <v>644440</v>
      </c>
      <c r="R162" s="307">
        <f t="shared" si="275"/>
        <v>97205</v>
      </c>
      <c r="S162" s="308">
        <f t="shared" si="275"/>
        <v>258000</v>
      </c>
      <c r="T162" s="527">
        <f t="shared" si="273"/>
        <v>0</v>
      </c>
      <c r="U162" s="307">
        <f t="shared" si="273"/>
        <v>0</v>
      </c>
      <c r="V162" s="307">
        <f t="shared" si="273"/>
        <v>0</v>
      </c>
      <c r="W162" s="308">
        <f t="shared" si="273"/>
        <v>0</v>
      </c>
      <c r="X162" s="315">
        <f t="shared" si="273"/>
        <v>999645</v>
      </c>
      <c r="Y162" s="307">
        <f t="shared" si="273"/>
        <v>644440</v>
      </c>
      <c r="Z162" s="307">
        <f t="shared" si="273"/>
        <v>97205</v>
      </c>
      <c r="AA162" s="308">
        <f t="shared" si="273"/>
        <v>258000</v>
      </c>
    </row>
    <row r="163" spans="1:27" ht="16.5" x14ac:dyDescent="0.3">
      <c r="A163" s="153"/>
      <c r="B163" s="345">
        <v>1</v>
      </c>
      <c r="C163" s="352" t="s">
        <v>355</v>
      </c>
      <c r="D163" s="315">
        <f>SUM(E163:G163)</f>
        <v>31780</v>
      </c>
      <c r="E163" s="307">
        <f>'[1]13. Sociálna starostlivosť'!$E$25</f>
        <v>31780</v>
      </c>
      <c r="F163" s="307">
        <f>'[1]13. Sociálna starostlivosť'!$F$25</f>
        <v>0</v>
      </c>
      <c r="G163" s="337">
        <f>'[1]13. Sociálna starostlivosť'!$G$25</f>
        <v>0</v>
      </c>
      <c r="H163" s="315">
        <f>SUM(I163:K163)</f>
        <v>31780</v>
      </c>
      <c r="I163" s="307">
        <f>'[1]13. Sociálna starostlivosť'!$E$25</f>
        <v>31780</v>
      </c>
      <c r="J163" s="307">
        <f>'[1]13. Sociálna starostlivosť'!$F$25</f>
        <v>0</v>
      </c>
      <c r="K163" s="337">
        <f>'[1]13. Sociálna starostlivosť'!$G$25</f>
        <v>0</v>
      </c>
      <c r="L163" s="315">
        <f>SUM(M163:O163)</f>
        <v>31780</v>
      </c>
      <c r="M163" s="307">
        <f>'[1]13. Sociálna starostlivosť'!$H$25</f>
        <v>31780</v>
      </c>
      <c r="N163" s="307">
        <f>'[1]13. Sociálna starostlivosť'!$I$25</f>
        <v>0</v>
      </c>
      <c r="O163" s="308">
        <f>'[1]13. Sociálna starostlivosť'!$J$25</f>
        <v>0</v>
      </c>
      <c r="P163" s="315">
        <f>SUM(Q163:S163)</f>
        <v>31780</v>
      </c>
      <c r="Q163" s="307">
        <f>'[1]13. Sociálna starostlivosť'!$K$25</f>
        <v>31780</v>
      </c>
      <c r="R163" s="307">
        <f>'[1]13. Sociálna starostlivosť'!$L$25</f>
        <v>0</v>
      </c>
      <c r="S163" s="308">
        <f>'[1]13. Sociálna starostlivosť'!$M$25</f>
        <v>0</v>
      </c>
      <c r="T163" s="527">
        <f>SUM(U163:W163)</f>
        <v>0</v>
      </c>
      <c r="U163" s="307">
        <f>'[1]13. Sociálna starostlivosť'!$N$25</f>
        <v>0</v>
      </c>
      <c r="V163" s="307">
        <f>'[1]13. Sociálna starostlivosť'!$O$25</f>
        <v>0</v>
      </c>
      <c r="W163" s="308">
        <f>'[1]13. Sociálna starostlivosť'!$P$25</f>
        <v>0</v>
      </c>
      <c r="X163" s="315">
        <f>SUM(Y163:AA163)</f>
        <v>31780</v>
      </c>
      <c r="Y163" s="307">
        <f>'[1]13. Sociálna starostlivosť'!$Q$25</f>
        <v>31780</v>
      </c>
      <c r="Z163" s="307">
        <f>'[1]13. Sociálna starostlivosť'!$R$25</f>
        <v>0</v>
      </c>
      <c r="AA163" s="308">
        <f>'[1]13. Sociálna starostlivosť'!$S$25</f>
        <v>0</v>
      </c>
    </row>
    <row r="164" spans="1:27" ht="16.5" x14ac:dyDescent="0.3">
      <c r="A164" s="153"/>
      <c r="B164" s="345">
        <v>2</v>
      </c>
      <c r="C164" s="352" t="s">
        <v>356</v>
      </c>
      <c r="D164" s="315">
        <f>SUM(E164:G164)</f>
        <v>5590</v>
      </c>
      <c r="E164" s="307">
        <f>'[1]13. Sociálna starostlivosť'!$E$27</f>
        <v>5590</v>
      </c>
      <c r="F164" s="307">
        <f>'[1]13. Sociálna starostlivosť'!$F$27</f>
        <v>0</v>
      </c>
      <c r="G164" s="337">
        <f>'[1]13. Sociálna starostlivosť'!$G$27</f>
        <v>0</v>
      </c>
      <c r="H164" s="315">
        <f>SUM(I164:K164)</f>
        <v>5590</v>
      </c>
      <c r="I164" s="307">
        <f>'[1]13. Sociálna starostlivosť'!$E$27</f>
        <v>5590</v>
      </c>
      <c r="J164" s="307">
        <f>'[1]13. Sociálna starostlivosť'!$F$27</f>
        <v>0</v>
      </c>
      <c r="K164" s="337">
        <f>'[1]13. Sociálna starostlivosť'!$G$27</f>
        <v>0</v>
      </c>
      <c r="L164" s="315">
        <f t="shared" ref="L164:L166" si="276">SUM(M164:O164)</f>
        <v>5590</v>
      </c>
      <c r="M164" s="307">
        <f>'[1]13. Sociálna starostlivosť'!$H$27</f>
        <v>5590</v>
      </c>
      <c r="N164" s="307">
        <f>'[1]13. Sociálna starostlivosť'!$I$27</f>
        <v>0</v>
      </c>
      <c r="O164" s="308">
        <f>'[1]13. Sociálna starostlivosť'!$J$27</f>
        <v>0</v>
      </c>
      <c r="P164" s="315">
        <f t="shared" ref="P164:P166" si="277">SUM(Q164:S164)</f>
        <v>5590</v>
      </c>
      <c r="Q164" s="307">
        <f>'[1]13. Sociálna starostlivosť'!$K$27</f>
        <v>5590</v>
      </c>
      <c r="R164" s="307">
        <f>'[1]13. Sociálna starostlivosť'!$L$27</f>
        <v>0</v>
      </c>
      <c r="S164" s="308">
        <f>'[1]13. Sociálna starostlivosť'!$M$27</f>
        <v>0</v>
      </c>
      <c r="T164" s="527">
        <f>SUM(U164:W164)</f>
        <v>0</v>
      </c>
      <c r="U164" s="307">
        <f>'[1]13. Sociálna starostlivosť'!$N$27</f>
        <v>0</v>
      </c>
      <c r="V164" s="307">
        <f>'[1]13. Sociálna starostlivosť'!$O$27</f>
        <v>0</v>
      </c>
      <c r="W164" s="308">
        <f>'[1]13. Sociálna starostlivosť'!$P$27</f>
        <v>0</v>
      </c>
      <c r="X164" s="315">
        <f>SUM(Y164:AA164)</f>
        <v>5590</v>
      </c>
      <c r="Y164" s="307">
        <f>'[1]13. Sociálna starostlivosť'!$Q$27</f>
        <v>5590</v>
      </c>
      <c r="Z164" s="307">
        <f>'[1]13. Sociálna starostlivosť'!$R$27</f>
        <v>0</v>
      </c>
      <c r="AA164" s="308">
        <f>'[1]13. Sociálna starostlivosť'!$S$27</f>
        <v>0</v>
      </c>
    </row>
    <row r="165" spans="1:27" ht="16.5" x14ac:dyDescent="0.3">
      <c r="A165" s="157"/>
      <c r="B165" s="345">
        <v>3</v>
      </c>
      <c r="C165" s="352" t="s">
        <v>454</v>
      </c>
      <c r="D165" s="315">
        <f>SUM(E165:G165)</f>
        <v>1056000</v>
      </c>
      <c r="E165" s="307">
        <f>'[1]13. Sociálna starostlivosť'!$E$29</f>
        <v>462000</v>
      </c>
      <c r="F165" s="307">
        <v>288000</v>
      </c>
      <c r="G165" s="337">
        <f>'[1]13. Sociálna starostlivosť'!$G$29</f>
        <v>306000</v>
      </c>
      <c r="H165" s="315">
        <f>SUM(I165:K165)</f>
        <v>1088000</v>
      </c>
      <c r="I165" s="307">
        <f>'[1]13. Sociálna starostlivosť'!$E$29</f>
        <v>462000</v>
      </c>
      <c r="J165" s="307">
        <f>'[1]13. Sociálna starostlivosť'!$F$29</f>
        <v>320000</v>
      </c>
      <c r="K165" s="337">
        <f>'[1]13. Sociálna starostlivosť'!$G$29</f>
        <v>306000</v>
      </c>
      <c r="L165" s="315">
        <f t="shared" si="276"/>
        <v>1075005</v>
      </c>
      <c r="M165" s="307">
        <f>'[1]13. Sociálna starostlivosť'!$H$29</f>
        <v>725000</v>
      </c>
      <c r="N165" s="307">
        <f>'[1]13. Sociálna starostlivosť'!$I$29</f>
        <v>92005</v>
      </c>
      <c r="O165" s="308">
        <f>'[1]13. Sociálna starostlivosť'!$J$29</f>
        <v>258000</v>
      </c>
      <c r="P165" s="315">
        <f t="shared" si="277"/>
        <v>880625</v>
      </c>
      <c r="Q165" s="307">
        <f>'[1]13. Sociálna starostlivosť'!$K$29</f>
        <v>525420</v>
      </c>
      <c r="R165" s="307">
        <f>'[1]13. Sociálna starostlivosť'!$L$29</f>
        <v>97205</v>
      </c>
      <c r="S165" s="308">
        <f>'[1]13. Sociálna starostlivosť'!$M$29</f>
        <v>258000</v>
      </c>
      <c r="T165" s="527">
        <f>SUM(U165:W165)</f>
        <v>0</v>
      </c>
      <c r="U165" s="307">
        <f>'[1]13. Sociálna starostlivosť'!$N$29</f>
        <v>0</v>
      </c>
      <c r="V165" s="307">
        <f>'[1]13. Sociálna starostlivosť'!$O$29</f>
        <v>0</v>
      </c>
      <c r="W165" s="308">
        <f>'[1]13. Sociálna starostlivosť'!$P$29</f>
        <v>0</v>
      </c>
      <c r="X165" s="315">
        <f>SUM(Y165:AA165)</f>
        <v>880625</v>
      </c>
      <c r="Y165" s="307">
        <f>'[1]13. Sociálna starostlivosť'!$Q$29</f>
        <v>525420</v>
      </c>
      <c r="Z165" s="307">
        <f>'[1]13. Sociálna starostlivosť'!$R$29</f>
        <v>97205</v>
      </c>
      <c r="AA165" s="308">
        <f>'[1]13. Sociálna starostlivosť'!$S$29</f>
        <v>258000</v>
      </c>
    </row>
    <row r="166" spans="1:27" ht="16.5" x14ac:dyDescent="0.3">
      <c r="A166" s="157"/>
      <c r="B166" s="345">
        <v>4</v>
      </c>
      <c r="C166" s="352" t="s">
        <v>455</v>
      </c>
      <c r="D166" s="315">
        <f>SUM(E166:G166)</f>
        <v>81650</v>
      </c>
      <c r="E166" s="307">
        <f>'[1]13. Sociálna starostlivosť'!$E$43</f>
        <v>81650</v>
      </c>
      <c r="F166" s="307">
        <f>'[1]13. Sociálna starostlivosť'!$F$43</f>
        <v>0</v>
      </c>
      <c r="G166" s="337">
        <f>'[1]13. Sociálna starostlivosť'!$G$43</f>
        <v>0</v>
      </c>
      <c r="H166" s="315">
        <f>SUM(I166:K166)</f>
        <v>81650</v>
      </c>
      <c r="I166" s="307">
        <f>'[1]13. Sociálna starostlivosť'!$E$43</f>
        <v>81650</v>
      </c>
      <c r="J166" s="307">
        <f>'[1]13. Sociálna starostlivosť'!$F$43</f>
        <v>0</v>
      </c>
      <c r="K166" s="337">
        <f>'[1]13. Sociálna starostlivosť'!$G$43</f>
        <v>0</v>
      </c>
      <c r="L166" s="315">
        <f t="shared" si="276"/>
        <v>81650</v>
      </c>
      <c r="M166" s="307">
        <f>'[1]13. Sociálna starostlivosť'!$H$43</f>
        <v>81650</v>
      </c>
      <c r="N166" s="307">
        <f>'[1]13. Sociálna starostlivosť'!$I$43</f>
        <v>0</v>
      </c>
      <c r="O166" s="308">
        <f>'[1]13. Sociálna starostlivosť'!$J$43</f>
        <v>0</v>
      </c>
      <c r="P166" s="315">
        <f t="shared" si="277"/>
        <v>81650</v>
      </c>
      <c r="Q166" s="307">
        <f>'[1]13. Sociálna starostlivosť'!$K$43</f>
        <v>81650</v>
      </c>
      <c r="R166" s="307">
        <f>'[1]13. Sociálna starostlivosť'!$L$43</f>
        <v>0</v>
      </c>
      <c r="S166" s="308">
        <f>'[1]13. Sociálna starostlivosť'!$M$43</f>
        <v>0</v>
      </c>
      <c r="T166" s="527">
        <f>SUM(U166:W166)</f>
        <v>0</v>
      </c>
      <c r="U166" s="307">
        <f>'[1]13. Sociálna starostlivosť'!$N$43</f>
        <v>0</v>
      </c>
      <c r="V166" s="307">
        <f>'[1]13. Sociálna starostlivosť'!$O$43</f>
        <v>0</v>
      </c>
      <c r="W166" s="308">
        <f>'[1]13. Sociálna starostlivosť'!$P$43</f>
        <v>0</v>
      </c>
      <c r="X166" s="315">
        <f>SUM(Y166:AA166)</f>
        <v>81650</v>
      </c>
      <c r="Y166" s="307">
        <f>'[1]13. Sociálna starostlivosť'!$Q$43</f>
        <v>81650</v>
      </c>
      <c r="Z166" s="307">
        <f>'[1]13. Sociálna starostlivosť'!$R$43</f>
        <v>0</v>
      </c>
      <c r="AA166" s="308">
        <f>'[1]13. Sociálna starostlivosť'!$S$43</f>
        <v>0</v>
      </c>
    </row>
    <row r="167" spans="1:27" ht="15.75" x14ac:dyDescent="0.25">
      <c r="A167" s="153"/>
      <c r="B167" s="359" t="s">
        <v>358</v>
      </c>
      <c r="C167" s="347" t="s">
        <v>359</v>
      </c>
      <c r="D167" s="315">
        <f t="shared" ref="D167:L167" si="278">SUM(D168:D170)</f>
        <v>36410</v>
      </c>
      <c r="E167" s="307">
        <f t="shared" si="278"/>
        <v>36410</v>
      </c>
      <c r="F167" s="307">
        <f t="shared" si="278"/>
        <v>0</v>
      </c>
      <c r="G167" s="337">
        <f t="shared" si="278"/>
        <v>0</v>
      </c>
      <c r="H167" s="315">
        <f t="shared" si="278"/>
        <v>36410</v>
      </c>
      <c r="I167" s="307">
        <f t="shared" si="278"/>
        <v>36410</v>
      </c>
      <c r="J167" s="307">
        <f t="shared" si="278"/>
        <v>0</v>
      </c>
      <c r="K167" s="337">
        <f t="shared" si="278"/>
        <v>0</v>
      </c>
      <c r="L167" s="315">
        <f t="shared" si="278"/>
        <v>36410</v>
      </c>
      <c r="M167" s="307">
        <f t="shared" ref="M167:P167" si="279">SUM(M168:M170)</f>
        <v>36410</v>
      </c>
      <c r="N167" s="307">
        <f t="shared" si="279"/>
        <v>0</v>
      </c>
      <c r="O167" s="308">
        <f t="shared" si="279"/>
        <v>0</v>
      </c>
      <c r="P167" s="315">
        <f t="shared" si="279"/>
        <v>48410</v>
      </c>
      <c r="Q167" s="307">
        <f t="shared" ref="Q167:S167" si="280">SUM(Q168:Q170)</f>
        <v>48410</v>
      </c>
      <c r="R167" s="307">
        <f t="shared" si="280"/>
        <v>0</v>
      </c>
      <c r="S167" s="308">
        <f t="shared" si="280"/>
        <v>0</v>
      </c>
      <c r="T167" s="527">
        <f t="shared" ref="T167:W167" si="281">SUM(T168:T170)</f>
        <v>0</v>
      </c>
      <c r="U167" s="307">
        <f t="shared" si="281"/>
        <v>0</v>
      </c>
      <c r="V167" s="307">
        <f t="shared" si="281"/>
        <v>0</v>
      </c>
      <c r="W167" s="308">
        <f t="shared" si="281"/>
        <v>0</v>
      </c>
      <c r="X167" s="315">
        <f t="shared" ref="X167:AA167" si="282">SUM(X168:X170)</f>
        <v>48410</v>
      </c>
      <c r="Y167" s="307">
        <f t="shared" si="282"/>
        <v>48410</v>
      </c>
      <c r="Z167" s="307">
        <f t="shared" si="282"/>
        <v>0</v>
      </c>
      <c r="AA167" s="308">
        <f t="shared" si="282"/>
        <v>0</v>
      </c>
    </row>
    <row r="168" spans="1:27" ht="16.5" x14ac:dyDescent="0.3">
      <c r="A168" s="153"/>
      <c r="B168" s="345">
        <v>1</v>
      </c>
      <c r="C168" s="352" t="s">
        <v>360</v>
      </c>
      <c r="D168" s="315">
        <f>SUM(E168:G168)</f>
        <v>16620</v>
      </c>
      <c r="E168" s="307">
        <f>'[1]13. Sociálna starostlivosť'!$E$47</f>
        <v>16620</v>
      </c>
      <c r="F168" s="307">
        <f>'[1]13. Sociálna starostlivosť'!$F$47</f>
        <v>0</v>
      </c>
      <c r="G168" s="337">
        <f>'[1]13. Sociálna starostlivosť'!$G$47</f>
        <v>0</v>
      </c>
      <c r="H168" s="315">
        <f>SUM(I168:K168)</f>
        <v>16620</v>
      </c>
      <c r="I168" s="307">
        <f>'[1]13. Sociálna starostlivosť'!$E$47</f>
        <v>16620</v>
      </c>
      <c r="J168" s="307">
        <f>'[1]13. Sociálna starostlivosť'!$F$47</f>
        <v>0</v>
      </c>
      <c r="K168" s="337">
        <f>'[1]13. Sociálna starostlivosť'!$G$47</f>
        <v>0</v>
      </c>
      <c r="L168" s="315">
        <f>SUM(M168:O168)</f>
        <v>16620</v>
      </c>
      <c r="M168" s="307">
        <f>'[1]13. Sociálna starostlivosť'!$H$47</f>
        <v>16620</v>
      </c>
      <c r="N168" s="307">
        <f>'[1]13. Sociálna starostlivosť'!$I$47</f>
        <v>0</v>
      </c>
      <c r="O168" s="308">
        <f>'[1]13. Sociálna starostlivosť'!$J$47</f>
        <v>0</v>
      </c>
      <c r="P168" s="315">
        <f>SUM(Q168:S168)</f>
        <v>28620</v>
      </c>
      <c r="Q168" s="307">
        <f>'[1]13. Sociálna starostlivosť'!$K$47</f>
        <v>28620</v>
      </c>
      <c r="R168" s="307">
        <f>'[1]13. Sociálna starostlivosť'!$L$47</f>
        <v>0</v>
      </c>
      <c r="S168" s="308">
        <f>'[1]13. Sociálna starostlivosť'!$M$47</f>
        <v>0</v>
      </c>
      <c r="T168" s="527">
        <f>SUM(U168:W168)</f>
        <v>0</v>
      </c>
      <c r="U168" s="307">
        <f>'[1]13. Sociálna starostlivosť'!$N$47</f>
        <v>0</v>
      </c>
      <c r="V168" s="307">
        <f>'[1]13. Sociálna starostlivosť'!$O$47</f>
        <v>0</v>
      </c>
      <c r="W168" s="308">
        <f>'[1]13. Sociálna starostlivosť'!$P$47</f>
        <v>0</v>
      </c>
      <c r="X168" s="315">
        <f>SUM(Y168:AA168)</f>
        <v>28620</v>
      </c>
      <c r="Y168" s="307">
        <f>'[1]13. Sociálna starostlivosť'!$Q$47</f>
        <v>28620</v>
      </c>
      <c r="Z168" s="307">
        <f>'[1]13. Sociálna starostlivosť'!$R$47</f>
        <v>0</v>
      </c>
      <c r="AA168" s="308">
        <f>'[1]13. Sociálna starostlivosť'!$S$47</f>
        <v>0</v>
      </c>
    </row>
    <row r="169" spans="1:27" ht="16.5" x14ac:dyDescent="0.3">
      <c r="A169" s="153"/>
      <c r="B169" s="345">
        <v>2</v>
      </c>
      <c r="C169" s="352" t="s">
        <v>361</v>
      </c>
      <c r="D169" s="315">
        <f>SUM(E169:G169)</f>
        <v>0</v>
      </c>
      <c r="E169" s="307">
        <f>'[1]13. Sociálna starostlivosť'!$E$52</f>
        <v>0</v>
      </c>
      <c r="F169" s="307">
        <f>'[1]13. Sociálna starostlivosť'!$F$52</f>
        <v>0</v>
      </c>
      <c r="G169" s="337">
        <f>'[1]13. Sociálna starostlivosť'!$G$52</f>
        <v>0</v>
      </c>
      <c r="H169" s="315">
        <f>SUM(I169:K169)</f>
        <v>0</v>
      </c>
      <c r="I169" s="307">
        <f>'[1]13. Sociálna starostlivosť'!$E$52</f>
        <v>0</v>
      </c>
      <c r="J169" s="307">
        <f>'[1]13. Sociálna starostlivosť'!$F$52</f>
        <v>0</v>
      </c>
      <c r="K169" s="337">
        <f>'[1]13. Sociálna starostlivosť'!$G$52</f>
        <v>0</v>
      </c>
      <c r="L169" s="315">
        <f t="shared" ref="L169:L172" si="283">SUM(M169:O169)</f>
        <v>0</v>
      </c>
      <c r="M169" s="307">
        <f>'[1]13. Sociálna starostlivosť'!$H$52</f>
        <v>0</v>
      </c>
      <c r="N169" s="307">
        <f>'[1]13. Sociálna starostlivosť'!$I$52</f>
        <v>0</v>
      </c>
      <c r="O169" s="308">
        <f>'[1]13. Sociálna starostlivosť'!$J$52</f>
        <v>0</v>
      </c>
      <c r="P169" s="315">
        <f t="shared" ref="P169:P172" si="284">SUM(Q169:S169)</f>
        <v>0</v>
      </c>
      <c r="Q169" s="307">
        <f>'[1]13. Sociálna starostlivosť'!$K$52</f>
        <v>0</v>
      </c>
      <c r="R169" s="307">
        <f>'[1]13. Sociálna starostlivosť'!$L$52</f>
        <v>0</v>
      </c>
      <c r="S169" s="308">
        <f>'[1]13. Sociálna starostlivosť'!$M$52</f>
        <v>0</v>
      </c>
      <c r="T169" s="527">
        <f>SUM(U169:W169)</f>
        <v>0</v>
      </c>
      <c r="U169" s="307">
        <f>'[1]13. Sociálna starostlivosť'!$N$52</f>
        <v>0</v>
      </c>
      <c r="V169" s="307">
        <f>'[1]13. Sociálna starostlivosť'!$O$52</f>
        <v>0</v>
      </c>
      <c r="W169" s="308">
        <f>'[1]13. Sociálna starostlivosť'!$P$52</f>
        <v>0</v>
      </c>
      <c r="X169" s="315">
        <f>SUM(Y169:AA169)</f>
        <v>0</v>
      </c>
      <c r="Y169" s="307">
        <f>'[1]13. Sociálna starostlivosť'!$Q$52</f>
        <v>0</v>
      </c>
      <c r="Z169" s="307">
        <f>'[1]13. Sociálna starostlivosť'!$R$52</f>
        <v>0</v>
      </c>
      <c r="AA169" s="308">
        <f>'[1]13. Sociálna starostlivosť'!$S$52</f>
        <v>0</v>
      </c>
    </row>
    <row r="170" spans="1:27" ht="16.5" x14ac:dyDescent="0.3">
      <c r="A170" s="153"/>
      <c r="B170" s="345">
        <v>3</v>
      </c>
      <c r="C170" s="352" t="s">
        <v>362</v>
      </c>
      <c r="D170" s="315">
        <f>SUM(E170:G170)</f>
        <v>19790</v>
      </c>
      <c r="E170" s="307">
        <f>'[1]13. Sociálna starostlivosť'!$E$54</f>
        <v>19790</v>
      </c>
      <c r="F170" s="307">
        <f>'[1]13. Sociálna starostlivosť'!$F$54</f>
        <v>0</v>
      </c>
      <c r="G170" s="337">
        <f>'[1]13. Sociálna starostlivosť'!$G$54</f>
        <v>0</v>
      </c>
      <c r="H170" s="315">
        <f>SUM(I170:K170)</f>
        <v>19790</v>
      </c>
      <c r="I170" s="307">
        <f>'[1]13. Sociálna starostlivosť'!$E$54</f>
        <v>19790</v>
      </c>
      <c r="J170" s="307">
        <f>'[1]13. Sociálna starostlivosť'!$F$54</f>
        <v>0</v>
      </c>
      <c r="K170" s="337">
        <f>'[1]13. Sociálna starostlivosť'!$G$54</f>
        <v>0</v>
      </c>
      <c r="L170" s="315">
        <f t="shared" si="283"/>
        <v>19790</v>
      </c>
      <c r="M170" s="307">
        <f>'[1]13. Sociálna starostlivosť'!$H$54</f>
        <v>19790</v>
      </c>
      <c r="N170" s="307">
        <f>'[1]13. Sociálna starostlivosť'!$I$54</f>
        <v>0</v>
      </c>
      <c r="O170" s="308">
        <f>'[1]13. Sociálna starostlivosť'!$J$54</f>
        <v>0</v>
      </c>
      <c r="P170" s="315">
        <f t="shared" si="284"/>
        <v>19790</v>
      </c>
      <c r="Q170" s="307">
        <f>'[1]13. Sociálna starostlivosť'!$K$54</f>
        <v>19790</v>
      </c>
      <c r="R170" s="307">
        <f>'[1]13. Sociálna starostlivosť'!$L$54</f>
        <v>0</v>
      </c>
      <c r="S170" s="308">
        <f>'[1]13. Sociálna starostlivosť'!$M$54</f>
        <v>0</v>
      </c>
      <c r="T170" s="527">
        <f>SUM(U170:W170)</f>
        <v>0</v>
      </c>
      <c r="U170" s="307">
        <f>'[1]13. Sociálna starostlivosť'!$N$54</f>
        <v>0</v>
      </c>
      <c r="V170" s="307">
        <f>'[1]13. Sociálna starostlivosť'!$O$54</f>
        <v>0</v>
      </c>
      <c r="W170" s="308">
        <f>'[1]13. Sociálna starostlivosť'!$P$54</f>
        <v>0</v>
      </c>
      <c r="X170" s="315">
        <f>SUM(Y170:AA170)</f>
        <v>19790</v>
      </c>
      <c r="Y170" s="307">
        <f>'[1]13. Sociálna starostlivosť'!$Q$54</f>
        <v>19790</v>
      </c>
      <c r="Z170" s="307">
        <f>'[1]13. Sociálna starostlivosť'!$R$54</f>
        <v>0</v>
      </c>
      <c r="AA170" s="308">
        <f>'[1]13. Sociálna starostlivosť'!$S$54</f>
        <v>0</v>
      </c>
    </row>
    <row r="171" spans="1:27" ht="15.75" x14ac:dyDescent="0.25">
      <c r="A171" s="153"/>
      <c r="B171" s="359" t="s">
        <v>363</v>
      </c>
      <c r="C171" s="347" t="s">
        <v>364</v>
      </c>
      <c r="D171" s="315">
        <f>SUM(E171:G171)</f>
        <v>6020</v>
      </c>
      <c r="E171" s="307">
        <f>'[1]13. Sociálna starostlivosť'!$E$57</f>
        <v>6020</v>
      </c>
      <c r="F171" s="307">
        <f>'[1]13. Sociálna starostlivosť'!$F$57</f>
        <v>0</v>
      </c>
      <c r="G171" s="337">
        <f>'[1]13. Sociálna starostlivosť'!$G$57</f>
        <v>0</v>
      </c>
      <c r="H171" s="315">
        <f>SUM(I171:K171)</f>
        <v>6020</v>
      </c>
      <c r="I171" s="307">
        <f>'[1]13. Sociálna starostlivosť'!$E$57</f>
        <v>6020</v>
      </c>
      <c r="J171" s="307">
        <f>'[1]13. Sociálna starostlivosť'!$F$57</f>
        <v>0</v>
      </c>
      <c r="K171" s="337">
        <f>'[1]13. Sociálna starostlivosť'!$G$57</f>
        <v>0</v>
      </c>
      <c r="L171" s="315">
        <f t="shared" si="283"/>
        <v>6020</v>
      </c>
      <c r="M171" s="307">
        <f>'[1]13. Sociálna starostlivosť'!$H$57</f>
        <v>6020</v>
      </c>
      <c r="N171" s="307">
        <f>'[1]13. Sociálna starostlivosť'!$I$57</f>
        <v>0</v>
      </c>
      <c r="O171" s="308">
        <f>'[1]13. Sociálna starostlivosť'!$J$57</f>
        <v>0</v>
      </c>
      <c r="P171" s="315">
        <f t="shared" si="284"/>
        <v>6020</v>
      </c>
      <c r="Q171" s="307">
        <f>'[1]13. Sociálna starostlivosť'!$K$57</f>
        <v>6020</v>
      </c>
      <c r="R171" s="307">
        <f>'[1]13. Sociálna starostlivosť'!$L$57</f>
        <v>0</v>
      </c>
      <c r="S171" s="308">
        <f>'[1]13. Sociálna starostlivosť'!$M$57</f>
        <v>0</v>
      </c>
      <c r="T171" s="527">
        <f>SUM(U171:W171)</f>
        <v>0</v>
      </c>
      <c r="U171" s="307">
        <f>'[1]13. Sociálna starostlivosť'!$N$57</f>
        <v>0</v>
      </c>
      <c r="V171" s="307">
        <f>'[1]13. Sociálna starostlivosť'!$O$57</f>
        <v>0</v>
      </c>
      <c r="W171" s="308">
        <f>'[1]13. Sociálna starostlivosť'!$P$57</f>
        <v>0</v>
      </c>
      <c r="X171" s="315">
        <f>SUM(Y171:AA171)</f>
        <v>6020</v>
      </c>
      <c r="Y171" s="307">
        <f>'[1]13. Sociálna starostlivosť'!$Q$57</f>
        <v>6020</v>
      </c>
      <c r="Z171" s="307">
        <f>'[1]13. Sociálna starostlivosť'!$R$57</f>
        <v>0</v>
      </c>
      <c r="AA171" s="308">
        <f>'[1]13. Sociálna starostlivosť'!$S$57</f>
        <v>0</v>
      </c>
    </row>
    <row r="172" spans="1:27" ht="15.75" x14ac:dyDescent="0.25">
      <c r="A172" s="156"/>
      <c r="B172" s="359" t="s">
        <v>365</v>
      </c>
      <c r="C172" s="347" t="s">
        <v>366</v>
      </c>
      <c r="D172" s="315">
        <f>SUM(E172:G172)</f>
        <v>13345</v>
      </c>
      <c r="E172" s="307">
        <f>'[1]13. Sociálna starostlivosť'!$E$59</f>
        <v>13345</v>
      </c>
      <c r="F172" s="307">
        <f>'[1]13. Sociálna starostlivosť'!$F$59</f>
        <v>0</v>
      </c>
      <c r="G172" s="337">
        <f>'[1]13. Sociálna starostlivosť'!$G$59</f>
        <v>0</v>
      </c>
      <c r="H172" s="315">
        <f>SUM(I172:K172)</f>
        <v>13345</v>
      </c>
      <c r="I172" s="307">
        <f>'[1]13. Sociálna starostlivosť'!$E$59</f>
        <v>13345</v>
      </c>
      <c r="J172" s="307">
        <f>'[1]13. Sociálna starostlivosť'!$F$59</f>
        <v>0</v>
      </c>
      <c r="K172" s="337">
        <f>'[1]13. Sociálna starostlivosť'!$G$59</f>
        <v>0</v>
      </c>
      <c r="L172" s="315">
        <f t="shared" si="283"/>
        <v>13345</v>
      </c>
      <c r="M172" s="307">
        <f>'[1]13. Sociálna starostlivosť'!$H$59</f>
        <v>13345</v>
      </c>
      <c r="N172" s="307">
        <f>'[1]13. Sociálna starostlivosť'!$I$59</f>
        <v>0</v>
      </c>
      <c r="O172" s="308">
        <f>'[1]13. Sociálna starostlivosť'!$J$59</f>
        <v>0</v>
      </c>
      <c r="P172" s="315">
        <f t="shared" si="284"/>
        <v>13345</v>
      </c>
      <c r="Q172" s="307">
        <f>'[1]13. Sociálna starostlivosť'!$K$59</f>
        <v>13345</v>
      </c>
      <c r="R172" s="307">
        <f>'[1]13. Sociálna starostlivosť'!$L$59</f>
        <v>0</v>
      </c>
      <c r="S172" s="308">
        <f>'[1]13. Sociálna starostlivosť'!$M$59</f>
        <v>0</v>
      </c>
      <c r="T172" s="527">
        <f>SUM(U172:W172)</f>
        <v>0</v>
      </c>
      <c r="U172" s="307">
        <f>'[1]13. Sociálna starostlivosť'!$N$59</f>
        <v>0</v>
      </c>
      <c r="V172" s="307">
        <f>'[1]13. Sociálna starostlivosť'!$O$59</f>
        <v>0</v>
      </c>
      <c r="W172" s="308">
        <f>'[1]13. Sociálna starostlivosť'!$P$59</f>
        <v>0</v>
      </c>
      <c r="X172" s="315">
        <f>SUM(Y172:AA172)</f>
        <v>13345</v>
      </c>
      <c r="Y172" s="307">
        <f>'[1]13. Sociálna starostlivosť'!$Q$59</f>
        <v>13345</v>
      </c>
      <c r="Z172" s="307">
        <f>'[1]13. Sociálna starostlivosť'!$R$59</f>
        <v>0</v>
      </c>
      <c r="AA172" s="308">
        <f>'[1]13. Sociálna starostlivosť'!$S$59</f>
        <v>0</v>
      </c>
    </row>
    <row r="173" spans="1:27" ht="15.75" x14ac:dyDescent="0.25">
      <c r="A173" s="153"/>
      <c r="B173" s="375" t="s">
        <v>367</v>
      </c>
      <c r="C173" s="368" t="s">
        <v>368</v>
      </c>
      <c r="D173" s="315">
        <f t="shared" ref="D173:L173" si="285">SUM(D174)</f>
        <v>8700</v>
      </c>
      <c r="E173" s="307">
        <f t="shared" si="285"/>
        <v>8700</v>
      </c>
      <c r="F173" s="307">
        <f t="shared" si="285"/>
        <v>0</v>
      </c>
      <c r="G173" s="337">
        <f t="shared" si="285"/>
        <v>0</v>
      </c>
      <c r="H173" s="315">
        <f t="shared" si="285"/>
        <v>8700</v>
      </c>
      <c r="I173" s="307">
        <f t="shared" si="285"/>
        <v>8700</v>
      </c>
      <c r="J173" s="307">
        <f t="shared" si="285"/>
        <v>0</v>
      </c>
      <c r="K173" s="337">
        <f t="shared" si="285"/>
        <v>0</v>
      </c>
      <c r="L173" s="315">
        <f t="shared" si="285"/>
        <v>8818</v>
      </c>
      <c r="M173" s="307">
        <f t="shared" ref="M173:S173" si="286">SUM(M174)</f>
        <v>8818</v>
      </c>
      <c r="N173" s="307">
        <f t="shared" si="286"/>
        <v>0</v>
      </c>
      <c r="O173" s="308">
        <f t="shared" si="286"/>
        <v>0</v>
      </c>
      <c r="P173" s="315">
        <f t="shared" ref="P173" si="287">SUM(P174)</f>
        <v>8818</v>
      </c>
      <c r="Q173" s="307">
        <f t="shared" si="286"/>
        <v>8818</v>
      </c>
      <c r="R173" s="307">
        <f t="shared" si="286"/>
        <v>0</v>
      </c>
      <c r="S173" s="308">
        <f t="shared" si="286"/>
        <v>0</v>
      </c>
      <c r="T173" s="527">
        <f t="shared" ref="T173:AA173" si="288">SUM(T174)</f>
        <v>0</v>
      </c>
      <c r="U173" s="307">
        <f>SUM(U174)</f>
        <v>0</v>
      </c>
      <c r="V173" s="307">
        <f t="shared" si="288"/>
        <v>0</v>
      </c>
      <c r="W173" s="308">
        <f t="shared" si="288"/>
        <v>0</v>
      </c>
      <c r="X173" s="315">
        <f t="shared" si="288"/>
        <v>8818</v>
      </c>
      <c r="Y173" s="307">
        <f>SUM(Y174)</f>
        <v>8818</v>
      </c>
      <c r="Z173" s="307">
        <f t="shared" si="288"/>
        <v>0</v>
      </c>
      <c r="AA173" s="308">
        <f t="shared" si="288"/>
        <v>0</v>
      </c>
    </row>
    <row r="174" spans="1:27" ht="16.5" x14ac:dyDescent="0.3">
      <c r="A174" s="153"/>
      <c r="B174" s="376">
        <v>1</v>
      </c>
      <c r="C174" s="379" t="s">
        <v>369</v>
      </c>
      <c r="D174" s="315">
        <f>SUM(E174:G174)</f>
        <v>8700</v>
      </c>
      <c r="E174" s="307">
        <f>'[1]13. Sociálna starostlivosť'!$E$70</f>
        <v>8700</v>
      </c>
      <c r="F174" s="307">
        <f>'[1]13. Sociálna starostlivosť'!$F$70</f>
        <v>0</v>
      </c>
      <c r="G174" s="337">
        <f>'[1]13. Sociálna starostlivosť'!$G$70</f>
        <v>0</v>
      </c>
      <c r="H174" s="315">
        <f>SUM(I174:K174)</f>
        <v>8700</v>
      </c>
      <c r="I174" s="307">
        <f>'[1]13. Sociálna starostlivosť'!$E$70</f>
        <v>8700</v>
      </c>
      <c r="J174" s="307">
        <f>'[1]13. Sociálna starostlivosť'!$F$70</f>
        <v>0</v>
      </c>
      <c r="K174" s="337">
        <f>'[1]13. Sociálna starostlivosť'!$G$70</f>
        <v>0</v>
      </c>
      <c r="L174" s="315">
        <f>SUM(M174:O174)</f>
        <v>8818</v>
      </c>
      <c r="M174" s="307">
        <f>'[1]13. Sociálna starostlivosť'!$H$70</f>
        <v>8818</v>
      </c>
      <c r="N174" s="307">
        <f>'[1]13. Sociálna starostlivosť'!$I$70</f>
        <v>0</v>
      </c>
      <c r="O174" s="308">
        <f>'[1]13. Sociálna starostlivosť'!$J$70</f>
        <v>0</v>
      </c>
      <c r="P174" s="315">
        <f>SUM(Q174:S174)</f>
        <v>8818</v>
      </c>
      <c r="Q174" s="307">
        <f>'[1]13. Sociálna starostlivosť'!$K$70</f>
        <v>8818</v>
      </c>
      <c r="R174" s="307">
        <f>'[1]13. Sociálna starostlivosť'!$L$70</f>
        <v>0</v>
      </c>
      <c r="S174" s="308">
        <f>'[1]13. Sociálna starostlivosť'!$M$70</f>
        <v>0</v>
      </c>
      <c r="T174" s="527">
        <f>SUM(U174:W174)</f>
        <v>0</v>
      </c>
      <c r="U174" s="307">
        <f>'[1]13. Sociálna starostlivosť'!$N$70</f>
        <v>0</v>
      </c>
      <c r="V174" s="307">
        <f>'[1]13. Sociálna starostlivosť'!$O$70</f>
        <v>0</v>
      </c>
      <c r="W174" s="308">
        <f>'[1]13. Sociálna starostlivosť'!$P$70</f>
        <v>0</v>
      </c>
      <c r="X174" s="315">
        <f>SUM(Y174:AA174)</f>
        <v>8818</v>
      </c>
      <c r="Y174" s="307">
        <f>'[1]13. Sociálna starostlivosť'!$Q$70</f>
        <v>8818</v>
      </c>
      <c r="Z174" s="307">
        <f>'[1]13. Sociálna starostlivosť'!$R$70</f>
        <v>0</v>
      </c>
      <c r="AA174" s="308">
        <f>'[1]13. Sociálna starostlivosť'!$S$70</f>
        <v>0</v>
      </c>
    </row>
    <row r="175" spans="1:27" ht="15.75" x14ac:dyDescent="0.25">
      <c r="A175" s="156"/>
      <c r="B175" s="378" t="s">
        <v>370</v>
      </c>
      <c r="C175" s="377" t="s">
        <v>371</v>
      </c>
      <c r="D175" s="315">
        <f>SUM(E175:G175)</f>
        <v>0</v>
      </c>
      <c r="E175" s="307">
        <f>'[1]13. Sociálna starostlivosť'!$E$92</f>
        <v>0</v>
      </c>
      <c r="F175" s="307">
        <f>'[1]13. Sociálna starostlivosť'!$F$92</f>
        <v>0</v>
      </c>
      <c r="G175" s="337">
        <f>'[1]13. Sociálna starostlivosť'!$G$92</f>
        <v>0</v>
      </c>
      <c r="H175" s="315">
        <f>SUM(I175:K175)</f>
        <v>0</v>
      </c>
      <c r="I175" s="307">
        <f>'[1]13. Sociálna starostlivosť'!$E$92</f>
        <v>0</v>
      </c>
      <c r="J175" s="307">
        <f>'[1]13. Sociálna starostlivosť'!$F$92</f>
        <v>0</v>
      </c>
      <c r="K175" s="337">
        <f>'[1]13. Sociálna starostlivosť'!$G$92</f>
        <v>0</v>
      </c>
      <c r="L175" s="315">
        <f t="shared" ref="L175:L176" si="289">SUM(M175:O175)</f>
        <v>0</v>
      </c>
      <c r="M175" s="307">
        <f>'[1]13. Sociálna starostlivosť'!$H$92</f>
        <v>0</v>
      </c>
      <c r="N175" s="307">
        <f>'[1]13. Sociálna starostlivosť'!$I$92</f>
        <v>0</v>
      </c>
      <c r="O175" s="308">
        <f>'[1]13. Sociálna starostlivosť'!$J$92</f>
        <v>0</v>
      </c>
      <c r="P175" s="315">
        <f t="shared" ref="P175:P176" si="290">SUM(Q175:S175)</f>
        <v>0</v>
      </c>
      <c r="Q175" s="307">
        <f>'[1]13. Sociálna starostlivosť'!$K$92</f>
        <v>0</v>
      </c>
      <c r="R175" s="307">
        <f>'[1]13. Sociálna starostlivosť'!$L$92</f>
        <v>0</v>
      </c>
      <c r="S175" s="308">
        <f>'[1]13. Sociálna starostlivosť'!$M$92</f>
        <v>0</v>
      </c>
      <c r="T175" s="527">
        <f>SUM(U175:W175)</f>
        <v>0</v>
      </c>
      <c r="U175" s="307">
        <f>'[1]13. Sociálna starostlivosť'!$N$92</f>
        <v>0</v>
      </c>
      <c r="V175" s="307">
        <f>'[1]13. Sociálna starostlivosť'!$O$92</f>
        <v>0</v>
      </c>
      <c r="W175" s="308">
        <f>'[1]13. Sociálna starostlivosť'!$P$92</f>
        <v>0</v>
      </c>
      <c r="X175" s="315">
        <f>SUM(Y175:AA175)</f>
        <v>0</v>
      </c>
      <c r="Y175" s="307">
        <f>'[1]13. Sociálna starostlivosť'!$Q$92</f>
        <v>0</v>
      </c>
      <c r="Z175" s="307">
        <f>'[1]13. Sociálna starostlivosť'!$R$92</f>
        <v>0</v>
      </c>
      <c r="AA175" s="308">
        <f>'[1]13. Sociálna starostlivosť'!$S$92</f>
        <v>0</v>
      </c>
    </row>
    <row r="176" spans="1:27" ht="16.5" thickBot="1" x14ac:dyDescent="0.3">
      <c r="A176" s="156"/>
      <c r="B176" s="362" t="s">
        <v>394</v>
      </c>
      <c r="C176" s="549" t="s">
        <v>395</v>
      </c>
      <c r="D176" s="328">
        <f>SUM(E176:G176)</f>
        <v>90750</v>
      </c>
      <c r="E176" s="329">
        <f>'[1]13. Sociálna starostlivosť'!$E$94</f>
        <v>90750</v>
      </c>
      <c r="F176" s="329">
        <f>'[1]13. Sociálna starostlivosť'!$F$94</f>
        <v>0</v>
      </c>
      <c r="G176" s="442">
        <f>'[1]13. Sociálna starostlivosť'!$G$94</f>
        <v>0</v>
      </c>
      <c r="H176" s="328">
        <f>SUM(I176:K176)</f>
        <v>90750</v>
      </c>
      <c r="I176" s="329">
        <f>'[1]13. Sociálna starostlivosť'!$E$94</f>
        <v>90750</v>
      </c>
      <c r="J176" s="329">
        <f>'[1]13. Sociálna starostlivosť'!$F$94</f>
        <v>0</v>
      </c>
      <c r="K176" s="442">
        <f>'[1]13. Sociálna starostlivosť'!$G$94</f>
        <v>0</v>
      </c>
      <c r="L176" s="328">
        <f t="shared" si="289"/>
        <v>90330</v>
      </c>
      <c r="M176" s="329">
        <f>'[1]13. Sociálna starostlivosť'!$H$94</f>
        <v>90330</v>
      </c>
      <c r="N176" s="329">
        <f>'[1]13. Sociálna starostlivosť'!$I$94</f>
        <v>0</v>
      </c>
      <c r="O176" s="330">
        <f>'[1]13. Sociálna starostlivosť'!$J$94</f>
        <v>0</v>
      </c>
      <c r="P176" s="328">
        <f t="shared" si="290"/>
        <v>90330</v>
      </c>
      <c r="Q176" s="329">
        <f>'[1]13. Sociálna starostlivosť'!$K$94</f>
        <v>90330</v>
      </c>
      <c r="R176" s="329">
        <f>'[1]13. Sociálna starostlivosť'!$L$94</f>
        <v>0</v>
      </c>
      <c r="S176" s="330">
        <f>'[1]13. Sociálna starostlivosť'!$M$94</f>
        <v>0</v>
      </c>
      <c r="T176" s="528">
        <f>SUM(U176:W176)</f>
        <v>0</v>
      </c>
      <c r="U176" s="329">
        <f>'[1]13. Sociálna starostlivosť'!$N$94</f>
        <v>0</v>
      </c>
      <c r="V176" s="329">
        <f>'[1]13. Sociálna starostlivosť'!$O$94</f>
        <v>0</v>
      </c>
      <c r="W176" s="330">
        <f>'[1]13. Sociálna starostlivosť'!$P$94</f>
        <v>0</v>
      </c>
      <c r="X176" s="328">
        <f>SUM(Y176:AA176)</f>
        <v>90330</v>
      </c>
      <c r="Y176" s="329">
        <f>'[1]13. Sociálna starostlivosť'!$Q$94</f>
        <v>90330</v>
      </c>
      <c r="Z176" s="329">
        <f>'[1]13. Sociálna starostlivosť'!$R$94</f>
        <v>0</v>
      </c>
      <c r="AA176" s="330">
        <f>'[1]13. Sociálna starostlivosť'!$S$94</f>
        <v>0</v>
      </c>
    </row>
    <row r="177" spans="1:27" s="155" customFormat="1" ht="17.25" thickBot="1" x14ac:dyDescent="0.35">
      <c r="A177" s="157"/>
      <c r="B177" s="380" t="s">
        <v>372</v>
      </c>
      <c r="C177" s="381"/>
      <c r="D177" s="383">
        <f>SUM(E177:G177)</f>
        <v>7325100</v>
      </c>
      <c r="E177" s="384">
        <v>338800</v>
      </c>
      <c r="F177" s="384">
        <v>6868000</v>
      </c>
      <c r="G177" s="384">
        <v>118300</v>
      </c>
      <c r="H177" s="383">
        <f>SUM(I177:K177)</f>
        <v>546100</v>
      </c>
      <c r="I177" s="384">
        <f>'[1]14. Bývanie'!$E$23</f>
        <v>384300</v>
      </c>
      <c r="J177" s="384">
        <f>'[1]14. Bývanie'!$F$23</f>
        <v>89000</v>
      </c>
      <c r="K177" s="384">
        <f>'[1]14. Bývanie'!$G$23</f>
        <v>72800</v>
      </c>
      <c r="L177" s="552">
        <f>SUM(M177:O177)</f>
        <v>546100</v>
      </c>
      <c r="M177" s="553">
        <f>'[1]14. Bývanie'!$H$23</f>
        <v>384300</v>
      </c>
      <c r="N177" s="553">
        <f>'[1]14. Bývanie'!$I$23</f>
        <v>89000</v>
      </c>
      <c r="O177" s="554">
        <f>'[1]14. Bývanie'!$J$23</f>
        <v>72800</v>
      </c>
      <c r="P177" s="552">
        <f>SUM(Q177:S177)</f>
        <v>457100</v>
      </c>
      <c r="Q177" s="553">
        <f>'[1]14. Bývanie'!$K$23</f>
        <v>384300</v>
      </c>
      <c r="R177" s="553">
        <f>'[1]14. Bývanie'!$L$23</f>
        <v>0</v>
      </c>
      <c r="S177" s="554">
        <f>'[1]14. Bývanie'!$M$23</f>
        <v>72800</v>
      </c>
      <c r="T177" s="529">
        <f>SUM(U177:W177)</f>
        <v>0</v>
      </c>
      <c r="U177" s="444">
        <f>'[1]14. Bývanie'!$N$23</f>
        <v>0</v>
      </c>
      <c r="V177" s="444">
        <f>'[1]14. Bývanie'!$O$23</f>
        <v>0</v>
      </c>
      <c r="W177" s="445">
        <f>'[1]14. Bývanie'!$P$23</f>
        <v>0</v>
      </c>
      <c r="X177" s="443">
        <f>SUM(Y177:AA177)</f>
        <v>457100</v>
      </c>
      <c r="Y177" s="444">
        <f>'[1]14. Bývanie'!$Q$23</f>
        <v>384300</v>
      </c>
      <c r="Z177" s="444">
        <f>'[1]14. Bývanie'!$R$23</f>
        <v>0</v>
      </c>
      <c r="AA177" s="445">
        <f>'[1]14. Bývanie'!$S$23</f>
        <v>72800</v>
      </c>
    </row>
    <row r="178" spans="1:27" s="155" customFormat="1" ht="15.75" x14ac:dyDescent="0.25">
      <c r="A178" s="157"/>
      <c r="B178" s="350" t="s">
        <v>373</v>
      </c>
      <c r="C178" s="366"/>
      <c r="D178" s="336">
        <f t="shared" ref="D178:G178" si="291">SUM(D179:D181)</f>
        <v>1758427</v>
      </c>
      <c r="E178" s="388">
        <f t="shared" si="291"/>
        <v>1386427</v>
      </c>
      <c r="F178" s="388">
        <f t="shared" si="291"/>
        <v>100000</v>
      </c>
      <c r="G178" s="388">
        <f t="shared" si="291"/>
        <v>272000</v>
      </c>
      <c r="H178" s="336">
        <f t="shared" ref="H178:W178" si="292">SUM(H179:H181)</f>
        <v>1711427</v>
      </c>
      <c r="I178" s="388">
        <f t="shared" si="292"/>
        <v>1386427</v>
      </c>
      <c r="J178" s="388">
        <f t="shared" si="292"/>
        <v>53000</v>
      </c>
      <c r="K178" s="388">
        <f t="shared" si="292"/>
        <v>272000</v>
      </c>
      <c r="L178" s="331">
        <f>SUM(L179:L181)</f>
        <v>1720627</v>
      </c>
      <c r="M178" s="332">
        <f t="shared" ref="M178:O178" si="293">SUM(M179:M181)</f>
        <v>1388627</v>
      </c>
      <c r="N178" s="332">
        <f t="shared" si="293"/>
        <v>60000</v>
      </c>
      <c r="O178" s="333">
        <f t="shared" si="293"/>
        <v>272000</v>
      </c>
      <c r="P178" s="331">
        <f>SUM(P179:P181)</f>
        <v>1706027</v>
      </c>
      <c r="Q178" s="332">
        <f t="shared" ref="Q178:S178" si="294">SUM(Q179:Q181)</f>
        <v>1390627</v>
      </c>
      <c r="R178" s="332">
        <f t="shared" si="294"/>
        <v>43400</v>
      </c>
      <c r="S178" s="333">
        <f t="shared" si="294"/>
        <v>272000</v>
      </c>
      <c r="T178" s="385">
        <f t="shared" si="292"/>
        <v>0</v>
      </c>
      <c r="U178" s="386">
        <f t="shared" si="292"/>
        <v>0</v>
      </c>
      <c r="V178" s="386">
        <f t="shared" si="292"/>
        <v>0</v>
      </c>
      <c r="W178" s="387">
        <f t="shared" si="292"/>
        <v>0</v>
      </c>
      <c r="X178" s="385">
        <f t="shared" ref="X178:AA178" si="295">SUM(X179:X181)</f>
        <v>1706027</v>
      </c>
      <c r="Y178" s="386">
        <f t="shared" si="295"/>
        <v>1390627</v>
      </c>
      <c r="Z178" s="386">
        <f t="shared" si="295"/>
        <v>43400</v>
      </c>
      <c r="AA178" s="387">
        <f t="shared" si="295"/>
        <v>272000</v>
      </c>
    </row>
    <row r="179" spans="1:27" ht="15.75" x14ac:dyDescent="0.25">
      <c r="A179" s="153"/>
      <c r="B179" s="378" t="s">
        <v>420</v>
      </c>
      <c r="C179" s="347" t="s">
        <v>425</v>
      </c>
      <c r="D179" s="315">
        <f>SUM(E179:G179)</f>
        <v>1396427</v>
      </c>
      <c r="E179" s="307">
        <f>'[1]15. Administratíva'!$E$4</f>
        <v>1296427</v>
      </c>
      <c r="F179" s="307">
        <v>100000</v>
      </c>
      <c r="G179" s="337">
        <f>'[1]15. Administratíva'!$G$4</f>
        <v>0</v>
      </c>
      <c r="H179" s="315">
        <f>SUM(I179:K179)</f>
        <v>1349427</v>
      </c>
      <c r="I179" s="307">
        <f>'[1]15. Administratíva'!$E$4</f>
        <v>1296427</v>
      </c>
      <c r="J179" s="307">
        <f>'[1]15. Administratíva'!$F$4</f>
        <v>53000</v>
      </c>
      <c r="K179" s="337">
        <f>'[1]15. Administratíva'!$G$4</f>
        <v>0</v>
      </c>
      <c r="L179" s="315">
        <f>SUM(M179:O179)</f>
        <v>1358627</v>
      </c>
      <c r="M179" s="307">
        <f>'[1]15. Administratíva'!$H$4</f>
        <v>1298627</v>
      </c>
      <c r="N179" s="307">
        <f>'[1]15. Administratíva'!$I$4</f>
        <v>60000</v>
      </c>
      <c r="O179" s="308">
        <f>'[1]15. Administratíva'!$J$4</f>
        <v>0</v>
      </c>
      <c r="P179" s="315">
        <f>SUM(Q179:S179)</f>
        <v>1344027</v>
      </c>
      <c r="Q179" s="307">
        <f>'[1]15. Administratíva'!$K$4</f>
        <v>1300627</v>
      </c>
      <c r="R179" s="307">
        <f>'[1]15. Administratíva'!$L$4</f>
        <v>43400</v>
      </c>
      <c r="S179" s="308">
        <f>'[1]15. Administratíva'!$M$4</f>
        <v>0</v>
      </c>
      <c r="T179" s="306">
        <f>SUM(U179:W179)</f>
        <v>0</v>
      </c>
      <c r="U179" s="304">
        <f>'[1]15. Administratíva'!$N$4</f>
        <v>0</v>
      </c>
      <c r="V179" s="304">
        <f>'[1]15. Administratíva'!$O$4</f>
        <v>0</v>
      </c>
      <c r="W179" s="305">
        <f>'[1]15. Administratíva'!$P$4</f>
        <v>0</v>
      </c>
      <c r="X179" s="306">
        <f>SUM(Y179:AA179)</f>
        <v>1344027</v>
      </c>
      <c r="Y179" s="304">
        <f>'[1]15. Administratíva'!$Q$4</f>
        <v>1300627</v>
      </c>
      <c r="Z179" s="304">
        <f>'[1]15. Administratíva'!$R$4</f>
        <v>43400</v>
      </c>
      <c r="AA179" s="305">
        <f>'[1]15. Administratíva'!$S$4</f>
        <v>0</v>
      </c>
    </row>
    <row r="180" spans="1:27" ht="15.75" x14ac:dyDescent="0.25">
      <c r="A180" s="153"/>
      <c r="B180" s="378" t="s">
        <v>421</v>
      </c>
      <c r="C180" s="347" t="s">
        <v>423</v>
      </c>
      <c r="D180" s="315">
        <f>SUM(E180:G180)</f>
        <v>0</v>
      </c>
      <c r="E180" s="307">
        <f>'[1]15. Administratíva'!$E$88</f>
        <v>0</v>
      </c>
      <c r="F180" s="307">
        <f>'[1]15. Administratíva'!$F$88</f>
        <v>0</v>
      </c>
      <c r="G180" s="337">
        <f>'[1]15. Administratíva'!$G$88</f>
        <v>0</v>
      </c>
      <c r="H180" s="315">
        <f>SUM(I180:K180)</f>
        <v>0</v>
      </c>
      <c r="I180" s="307">
        <f>'[1]15. Administratíva'!$E$88</f>
        <v>0</v>
      </c>
      <c r="J180" s="307">
        <f>'[1]15. Administratíva'!$F$88</f>
        <v>0</v>
      </c>
      <c r="K180" s="337">
        <f>'[1]15. Administratíva'!$G$88</f>
        <v>0</v>
      </c>
      <c r="L180" s="315">
        <f t="shared" ref="L180:L181" si="296">SUM(M180:O180)</f>
        <v>0</v>
      </c>
      <c r="M180" s="307">
        <f>'[1]15. Administratíva'!$H$88</f>
        <v>0</v>
      </c>
      <c r="N180" s="307">
        <f>'[1]15. Administratíva'!$I$88</f>
        <v>0</v>
      </c>
      <c r="O180" s="308">
        <f>'[1]15. Administratíva'!$J$88</f>
        <v>0</v>
      </c>
      <c r="P180" s="315">
        <f t="shared" ref="P180:P181" si="297">SUM(Q180:S180)</f>
        <v>0</v>
      </c>
      <c r="Q180" s="307">
        <f>'[1]15. Administratíva'!$K$88</f>
        <v>0</v>
      </c>
      <c r="R180" s="307">
        <f>'[1]15. Administratíva'!$L$88</f>
        <v>0</v>
      </c>
      <c r="S180" s="308">
        <f>'[1]15. Administratíva'!$M$88</f>
        <v>0</v>
      </c>
      <c r="T180" s="306">
        <f>SUM(U180:W180)</f>
        <v>0</v>
      </c>
      <c r="U180" s="304">
        <f>'[1]15. Administratíva'!$N$88</f>
        <v>0</v>
      </c>
      <c r="V180" s="304">
        <f>'[1]15. Administratíva'!$O$88</f>
        <v>0</v>
      </c>
      <c r="W180" s="305">
        <f>'[1]15. Administratíva'!$P$88</f>
        <v>0</v>
      </c>
      <c r="X180" s="306">
        <f>SUM(Y180:AA180)</f>
        <v>0</v>
      </c>
      <c r="Y180" s="304">
        <f>'[1]15. Administratíva'!$Q$88</f>
        <v>0</v>
      </c>
      <c r="Z180" s="304">
        <f>'[1]15. Administratíva'!$R$88</f>
        <v>0</v>
      </c>
      <c r="AA180" s="305">
        <f>'[1]15. Administratíva'!$S$88</f>
        <v>0</v>
      </c>
    </row>
    <row r="181" spans="1:27" ht="16.5" thickBot="1" x14ac:dyDescent="0.3">
      <c r="A181" s="156"/>
      <c r="B181" s="382" t="s">
        <v>422</v>
      </c>
      <c r="C181" s="347" t="s">
        <v>424</v>
      </c>
      <c r="D181" s="328">
        <f>SUM(E181:G181)</f>
        <v>362000</v>
      </c>
      <c r="E181" s="329">
        <f>'[1]15. Administratíva'!$E$89</f>
        <v>90000</v>
      </c>
      <c r="F181" s="329">
        <f>'[1]15. Administratíva'!$F$89</f>
        <v>0</v>
      </c>
      <c r="G181" s="442">
        <f>'[1]15. Administratíva'!$G$89</f>
        <v>272000</v>
      </c>
      <c r="H181" s="328">
        <f>SUM(I181:K181)</f>
        <v>362000</v>
      </c>
      <c r="I181" s="329">
        <f>'[1]15. Administratíva'!$E$89</f>
        <v>90000</v>
      </c>
      <c r="J181" s="329">
        <f>'[1]15. Administratíva'!$F$89</f>
        <v>0</v>
      </c>
      <c r="K181" s="442">
        <f>'[1]15. Administratíva'!$G$89</f>
        <v>272000</v>
      </c>
      <c r="L181" s="328">
        <f t="shared" si="296"/>
        <v>362000</v>
      </c>
      <c r="M181" s="329">
        <f>'[1]15. Administratíva'!$H$89</f>
        <v>90000</v>
      </c>
      <c r="N181" s="329">
        <f>'[1]15. Administratíva'!$I$89</f>
        <v>0</v>
      </c>
      <c r="O181" s="330">
        <f>'[1]15. Administratíva'!$J$89</f>
        <v>272000</v>
      </c>
      <c r="P181" s="328">
        <f t="shared" si="297"/>
        <v>362000</v>
      </c>
      <c r="Q181" s="329">
        <f>'[1]15. Administratíva'!$K$89</f>
        <v>90000</v>
      </c>
      <c r="R181" s="329">
        <f>'[1]15. Administratíva'!$L$89</f>
        <v>0</v>
      </c>
      <c r="S181" s="330">
        <f>'[1]15. Administratíva'!$M$89</f>
        <v>272000</v>
      </c>
      <c r="T181" s="312">
        <f>SUM(U181:W181)</f>
        <v>0</v>
      </c>
      <c r="U181" s="313">
        <f>'[1]15. Administratíva'!$N$89</f>
        <v>0</v>
      </c>
      <c r="V181" s="313">
        <f>'[1]15. Administratíva'!$O$89</f>
        <v>0</v>
      </c>
      <c r="W181" s="314">
        <f>'[1]15. Administratíva'!$P$89</f>
        <v>0</v>
      </c>
      <c r="X181" s="312">
        <f>SUM(Y181:AA181)</f>
        <v>362000</v>
      </c>
      <c r="Y181" s="313">
        <f>'[1]15. Administratíva'!$Q$89</f>
        <v>90000</v>
      </c>
      <c r="Z181" s="313">
        <f>'[1]15. Administratíva'!$R$89</f>
        <v>0</v>
      </c>
      <c r="AA181" s="314">
        <f>'[1]15. Administratíva'!$S$89</f>
        <v>272000</v>
      </c>
    </row>
    <row r="182" spans="1:27" x14ac:dyDescent="0.2"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V182" s="151"/>
      <c r="W182" s="151"/>
    </row>
    <row r="183" spans="1:27" x14ac:dyDescent="0.2"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V183" s="151"/>
      <c r="W183" s="151"/>
    </row>
    <row r="184" spans="1:27" x14ac:dyDescent="0.2">
      <c r="A184" s="156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V184" s="151"/>
      <c r="W184" s="151"/>
    </row>
    <row r="185" spans="1:27" x14ac:dyDescent="0.2">
      <c r="A185" s="153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V185" s="151"/>
      <c r="W185" s="151"/>
    </row>
    <row r="186" spans="1:27" x14ac:dyDescent="0.2">
      <c r="A186" s="153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V186" s="151"/>
      <c r="W186" s="151"/>
    </row>
    <row r="187" spans="1:27" x14ac:dyDescent="0.2">
      <c r="A187" s="153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V187" s="151"/>
      <c r="W187" s="151"/>
    </row>
    <row r="188" spans="1:27" x14ac:dyDescent="0.2">
      <c r="A188" s="153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V188" s="151"/>
      <c r="W188" s="151"/>
    </row>
    <row r="189" spans="1:27" x14ac:dyDescent="0.2">
      <c r="A189" s="153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V189" s="151"/>
      <c r="W189" s="151"/>
    </row>
    <row r="190" spans="1:27" x14ac:dyDescent="0.2">
      <c r="A190" s="156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V190" s="151"/>
      <c r="W190" s="151"/>
    </row>
    <row r="191" spans="1:27" x14ac:dyDescent="0.2">
      <c r="A191" s="156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V191" s="151"/>
      <c r="W191" s="151"/>
    </row>
    <row r="192" spans="1:27" x14ac:dyDescent="0.2">
      <c r="A192" s="153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V192" s="151"/>
      <c r="W192" s="151"/>
    </row>
    <row r="193" spans="1:23" x14ac:dyDescent="0.2">
      <c r="A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V193" s="151"/>
      <c r="W193" s="151"/>
    </row>
    <row r="194" spans="1:23" x14ac:dyDescent="0.2">
      <c r="A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V194" s="151"/>
      <c r="W194" s="151"/>
    </row>
    <row r="195" spans="1:23" x14ac:dyDescent="0.2">
      <c r="A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V195" s="151"/>
      <c r="W195" s="151"/>
    </row>
    <row r="196" spans="1:23" x14ac:dyDescent="0.2">
      <c r="A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V196" s="151"/>
      <c r="W196" s="151"/>
    </row>
    <row r="197" spans="1:23" x14ac:dyDescent="0.2">
      <c r="A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V197" s="151"/>
      <c r="W197" s="151"/>
    </row>
    <row r="198" spans="1:23" x14ac:dyDescent="0.2">
      <c r="A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V198" s="151"/>
      <c r="W198" s="151"/>
    </row>
    <row r="199" spans="1:23" x14ac:dyDescent="0.2">
      <c r="A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V199" s="151"/>
      <c r="W199" s="151"/>
    </row>
    <row r="200" spans="1:23" x14ac:dyDescent="0.2">
      <c r="A200" s="156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V200" s="151"/>
      <c r="W200" s="151"/>
    </row>
    <row r="201" spans="1:23" x14ac:dyDescent="0.2"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V201" s="151"/>
      <c r="W201" s="151"/>
    </row>
    <row r="202" spans="1:23" x14ac:dyDescent="0.2"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V202" s="151"/>
      <c r="W202" s="151"/>
    </row>
    <row r="203" spans="1:23" x14ac:dyDescent="0.2"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V203" s="151"/>
      <c r="W203" s="151"/>
    </row>
    <row r="204" spans="1:23" x14ac:dyDescent="0.2"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V204" s="151"/>
      <c r="W204" s="151"/>
    </row>
    <row r="205" spans="1:23" x14ac:dyDescent="0.2"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V205" s="151"/>
      <c r="W205" s="151"/>
    </row>
    <row r="206" spans="1:23" x14ac:dyDescent="0.2"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V206" s="151"/>
      <c r="W206" s="151"/>
    </row>
    <row r="207" spans="1:23" x14ac:dyDescent="0.2"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V207" s="151"/>
      <c r="W207" s="151"/>
    </row>
    <row r="208" spans="1:23" x14ac:dyDescent="0.2"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V208" s="151"/>
      <c r="W208" s="151"/>
    </row>
    <row r="209" spans="8:23" x14ac:dyDescent="0.2"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V209" s="151"/>
      <c r="W209" s="151"/>
    </row>
    <row r="210" spans="8:23" x14ac:dyDescent="0.2"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V210" s="151"/>
      <c r="W210" s="151"/>
    </row>
    <row r="211" spans="8:23" x14ac:dyDescent="0.2"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V211" s="151"/>
      <c r="W211" s="151"/>
    </row>
    <row r="212" spans="8:23" x14ac:dyDescent="0.2"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V212" s="151"/>
      <c r="W212" s="151"/>
    </row>
    <row r="213" spans="8:23" x14ac:dyDescent="0.2"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V213" s="151"/>
      <c r="W213" s="151"/>
    </row>
    <row r="214" spans="8:23" x14ac:dyDescent="0.2"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V214" s="151"/>
      <c r="W214" s="151"/>
    </row>
    <row r="215" spans="8:23" x14ac:dyDescent="0.2"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V215" s="151"/>
      <c r="W215" s="151"/>
    </row>
    <row r="216" spans="8:23" x14ac:dyDescent="0.2"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V216" s="151"/>
      <c r="W216" s="151"/>
    </row>
    <row r="217" spans="8:23" x14ac:dyDescent="0.2"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V217" s="151"/>
      <c r="W217" s="151"/>
    </row>
    <row r="218" spans="8:23" x14ac:dyDescent="0.2"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V218" s="151"/>
      <c r="W218" s="151"/>
    </row>
    <row r="219" spans="8:23" x14ac:dyDescent="0.2"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V219" s="151"/>
      <c r="W219" s="151"/>
    </row>
    <row r="220" spans="8:23" x14ac:dyDescent="0.2"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V220" s="151"/>
      <c r="W220" s="151"/>
    </row>
    <row r="221" spans="8:23" x14ac:dyDescent="0.2"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V221" s="151"/>
      <c r="W221" s="151"/>
    </row>
    <row r="222" spans="8:23" x14ac:dyDescent="0.2"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V222" s="151"/>
      <c r="W222" s="151"/>
    </row>
    <row r="223" spans="8:23" x14ac:dyDescent="0.2"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V223" s="151"/>
      <c r="W223" s="151"/>
    </row>
    <row r="224" spans="8:23" x14ac:dyDescent="0.2"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V224" s="151"/>
      <c r="W224" s="151"/>
    </row>
    <row r="225" spans="8:23" x14ac:dyDescent="0.2"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V225" s="151"/>
      <c r="W225" s="151"/>
    </row>
    <row r="226" spans="8:23" x14ac:dyDescent="0.2"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V226" s="151"/>
      <c r="W226" s="151"/>
    </row>
    <row r="227" spans="8:23" x14ac:dyDescent="0.2"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V227" s="151"/>
      <c r="W227" s="151"/>
    </row>
    <row r="228" spans="8:23" x14ac:dyDescent="0.2"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V228" s="151"/>
      <c r="W228" s="151"/>
    </row>
    <row r="229" spans="8:23" x14ac:dyDescent="0.2"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V229" s="151"/>
      <c r="W229" s="151"/>
    </row>
    <row r="230" spans="8:23" x14ac:dyDescent="0.2"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V230" s="151"/>
      <c r="W230" s="151"/>
    </row>
    <row r="231" spans="8:23" x14ac:dyDescent="0.2"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V231" s="151"/>
      <c r="W231" s="151"/>
    </row>
    <row r="232" spans="8:23" x14ac:dyDescent="0.2"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V232" s="151"/>
      <c r="W232" s="151"/>
    </row>
    <row r="233" spans="8:23" x14ac:dyDescent="0.2"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V233" s="151"/>
      <c r="W233" s="151"/>
    </row>
    <row r="234" spans="8:23" x14ac:dyDescent="0.2"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V234" s="151"/>
      <c r="W234" s="151"/>
    </row>
    <row r="235" spans="8:23" x14ac:dyDescent="0.2"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V235" s="151"/>
      <c r="W235" s="151"/>
    </row>
    <row r="236" spans="8:23" x14ac:dyDescent="0.2"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V236" s="151"/>
      <c r="W236" s="151"/>
    </row>
    <row r="237" spans="8:23" x14ac:dyDescent="0.2"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V237" s="151"/>
      <c r="W237" s="151"/>
    </row>
    <row r="238" spans="8:23" x14ac:dyDescent="0.2"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V238" s="151"/>
      <c r="W238" s="151"/>
    </row>
    <row r="239" spans="8:23" x14ac:dyDescent="0.2"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V239" s="151"/>
      <c r="W239" s="151"/>
    </row>
    <row r="240" spans="8:23" x14ac:dyDescent="0.2"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V240" s="151"/>
      <c r="W240" s="151"/>
    </row>
    <row r="241" spans="8:23" x14ac:dyDescent="0.2"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V241" s="151"/>
      <c r="W241" s="151"/>
    </row>
    <row r="242" spans="8:23" x14ac:dyDescent="0.2"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V242" s="151"/>
      <c r="W242" s="151"/>
    </row>
    <row r="243" spans="8:23" x14ac:dyDescent="0.2"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V243" s="151"/>
      <c r="W243" s="151"/>
    </row>
    <row r="244" spans="8:23" x14ac:dyDescent="0.2"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V244" s="151"/>
      <c r="W244" s="151"/>
    </row>
    <row r="245" spans="8:23" x14ac:dyDescent="0.2"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V245" s="151"/>
      <c r="W245" s="151"/>
    </row>
    <row r="246" spans="8:23" x14ac:dyDescent="0.2"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V246" s="151"/>
      <c r="W246" s="151"/>
    </row>
    <row r="247" spans="8:23" x14ac:dyDescent="0.2"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V247" s="151"/>
      <c r="W247" s="151"/>
    </row>
    <row r="248" spans="8:23" x14ac:dyDescent="0.2"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V248" s="151"/>
      <c r="W248" s="151"/>
    </row>
    <row r="249" spans="8:23" x14ac:dyDescent="0.2"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V249" s="151"/>
      <c r="W249" s="151"/>
    </row>
    <row r="250" spans="8:23" x14ac:dyDescent="0.2"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V250" s="151"/>
      <c r="W250" s="151"/>
    </row>
    <row r="251" spans="8:23" x14ac:dyDescent="0.2"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V251" s="151"/>
      <c r="W251" s="151"/>
    </row>
    <row r="252" spans="8:23" x14ac:dyDescent="0.2"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V252" s="151"/>
      <c r="W252" s="151"/>
    </row>
    <row r="253" spans="8:23" x14ac:dyDescent="0.2"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V253" s="151"/>
      <c r="W253" s="151"/>
    </row>
    <row r="254" spans="8:23" x14ac:dyDescent="0.2"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V254" s="151"/>
      <c r="W254" s="151"/>
    </row>
    <row r="255" spans="8:23" x14ac:dyDescent="0.2"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V255" s="151"/>
      <c r="W255" s="151"/>
    </row>
    <row r="256" spans="8:23" x14ac:dyDescent="0.2"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V256" s="151"/>
      <c r="W256" s="151"/>
    </row>
    <row r="257" spans="8:23" x14ac:dyDescent="0.2"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V257" s="151"/>
      <c r="W257" s="151"/>
    </row>
    <row r="258" spans="8:23" x14ac:dyDescent="0.2"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V258" s="151"/>
      <c r="W258" s="151"/>
    </row>
    <row r="259" spans="8:23" x14ac:dyDescent="0.2"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V259" s="151"/>
      <c r="W259" s="151"/>
    </row>
    <row r="260" spans="8:23" x14ac:dyDescent="0.2"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V260" s="151"/>
      <c r="W260" s="151"/>
    </row>
    <row r="261" spans="8:23" x14ac:dyDescent="0.2"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V261" s="151"/>
      <c r="W261" s="151"/>
    </row>
    <row r="262" spans="8:23" x14ac:dyDescent="0.2"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V262" s="151"/>
      <c r="W262" s="151"/>
    </row>
    <row r="263" spans="8:23" x14ac:dyDescent="0.2"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V263" s="151"/>
      <c r="W263" s="151"/>
    </row>
    <row r="264" spans="8:23" x14ac:dyDescent="0.2"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V264" s="151"/>
      <c r="W264" s="151"/>
    </row>
    <row r="265" spans="8:23" x14ac:dyDescent="0.2"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V265" s="151"/>
      <c r="W265" s="151"/>
    </row>
    <row r="266" spans="8:23" x14ac:dyDescent="0.2"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V266" s="151"/>
      <c r="W266" s="151"/>
    </row>
    <row r="267" spans="8:23" x14ac:dyDescent="0.2"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V267" s="151"/>
      <c r="W267" s="151"/>
    </row>
    <row r="268" spans="8:23" x14ac:dyDescent="0.2"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V268" s="151"/>
      <c r="W268" s="151"/>
    </row>
    <row r="269" spans="8:23" x14ac:dyDescent="0.2"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V269" s="151"/>
      <c r="W269" s="151"/>
    </row>
    <row r="270" spans="8:23" x14ac:dyDescent="0.2"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V270" s="151"/>
      <c r="W270" s="151"/>
    </row>
    <row r="271" spans="8:23" x14ac:dyDescent="0.2"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V271" s="151"/>
      <c r="W271" s="151"/>
    </row>
    <row r="272" spans="8:23" x14ac:dyDescent="0.2"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V272" s="151"/>
      <c r="W272" s="151"/>
    </row>
    <row r="273" spans="8:23" x14ac:dyDescent="0.2"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V273" s="151"/>
      <c r="W273" s="151"/>
    </row>
    <row r="274" spans="8:23" x14ac:dyDescent="0.2"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V274" s="151"/>
      <c r="W274" s="151"/>
    </row>
    <row r="275" spans="8:23" x14ac:dyDescent="0.2"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V275" s="151"/>
      <c r="W275" s="151"/>
    </row>
    <row r="276" spans="8:23" x14ac:dyDescent="0.2"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V276" s="151"/>
      <c r="W276" s="151"/>
    </row>
    <row r="277" spans="8:23" x14ac:dyDescent="0.2"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V277" s="151"/>
      <c r="W277" s="151"/>
    </row>
    <row r="278" spans="8:23" x14ac:dyDescent="0.2"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V278" s="151"/>
      <c r="W278" s="151"/>
    </row>
    <row r="279" spans="8:23" x14ac:dyDescent="0.2"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V279" s="151"/>
      <c r="W279" s="151"/>
    </row>
    <row r="280" spans="8:23" x14ac:dyDescent="0.2"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V280" s="151"/>
      <c r="W280" s="151"/>
    </row>
    <row r="281" spans="8:23" x14ac:dyDescent="0.2"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V281" s="151"/>
      <c r="W281" s="151"/>
    </row>
    <row r="282" spans="8:23" x14ac:dyDescent="0.2"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V282" s="151"/>
      <c r="W282" s="151"/>
    </row>
    <row r="283" spans="8:23" x14ac:dyDescent="0.2"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V283" s="151"/>
      <c r="W283" s="151"/>
    </row>
    <row r="284" spans="8:23" x14ac:dyDescent="0.2"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V284" s="151"/>
      <c r="W284" s="151"/>
    </row>
    <row r="285" spans="8:23" x14ac:dyDescent="0.2"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V285" s="151"/>
      <c r="W285" s="151"/>
    </row>
    <row r="286" spans="8:23" x14ac:dyDescent="0.2"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V286" s="151"/>
      <c r="W286" s="151"/>
    </row>
    <row r="287" spans="8:23" x14ac:dyDescent="0.2"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V287" s="151"/>
      <c r="W287" s="151"/>
    </row>
    <row r="288" spans="8:23" x14ac:dyDescent="0.2"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V288" s="151"/>
      <c r="W288" s="151"/>
    </row>
    <row r="289" spans="8:23" x14ac:dyDescent="0.2"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V289" s="151"/>
      <c r="W289" s="151"/>
    </row>
    <row r="290" spans="8:23" x14ac:dyDescent="0.2"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V290" s="151"/>
      <c r="W290" s="151"/>
    </row>
    <row r="291" spans="8:23" x14ac:dyDescent="0.2"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V291" s="151"/>
      <c r="W291" s="151"/>
    </row>
    <row r="292" spans="8:23" x14ac:dyDescent="0.2"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V292" s="151"/>
      <c r="W292" s="151"/>
    </row>
    <row r="293" spans="8:23" x14ac:dyDescent="0.2"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V293" s="151"/>
      <c r="W293" s="151"/>
    </row>
    <row r="294" spans="8:23" x14ac:dyDescent="0.2"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V294" s="151"/>
      <c r="W294" s="151"/>
    </row>
    <row r="295" spans="8:23" x14ac:dyDescent="0.2"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V295" s="151"/>
      <c r="W295" s="151"/>
    </row>
    <row r="296" spans="8:23" x14ac:dyDescent="0.2"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V296" s="151"/>
      <c r="W296" s="151"/>
    </row>
    <row r="297" spans="8:23" x14ac:dyDescent="0.2"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V297" s="151"/>
      <c r="W297" s="151"/>
    </row>
    <row r="298" spans="8:23" x14ac:dyDescent="0.2"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V298" s="151"/>
      <c r="W298" s="151"/>
    </row>
    <row r="299" spans="8:23" x14ac:dyDescent="0.2"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V299" s="151"/>
      <c r="W299" s="151"/>
    </row>
    <row r="300" spans="8:23" x14ac:dyDescent="0.2"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V300" s="151"/>
      <c r="W300" s="151"/>
    </row>
    <row r="301" spans="8:23" x14ac:dyDescent="0.2"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V301" s="151"/>
      <c r="W301" s="151"/>
    </row>
    <row r="302" spans="8:23" x14ac:dyDescent="0.2"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V302" s="151"/>
      <c r="W302" s="151"/>
    </row>
    <row r="303" spans="8:23" x14ac:dyDescent="0.2"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V303" s="151"/>
      <c r="W303" s="151"/>
    </row>
    <row r="304" spans="8:23" x14ac:dyDescent="0.2"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V304" s="151"/>
      <c r="W304" s="151"/>
    </row>
    <row r="305" spans="8:23" x14ac:dyDescent="0.2"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V305" s="151"/>
      <c r="W305" s="151"/>
    </row>
    <row r="306" spans="8:23" x14ac:dyDescent="0.2"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V306" s="151"/>
      <c r="W306" s="151"/>
    </row>
    <row r="307" spans="8:23" x14ac:dyDescent="0.2"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V307" s="151"/>
      <c r="W307" s="151"/>
    </row>
    <row r="308" spans="8:23" x14ac:dyDescent="0.2"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V308" s="151"/>
      <c r="W308" s="151"/>
    </row>
    <row r="309" spans="8:23" x14ac:dyDescent="0.2"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V309" s="151"/>
      <c r="W309" s="151"/>
    </row>
    <row r="310" spans="8:23" x14ac:dyDescent="0.2"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V310" s="151"/>
      <c r="W310" s="151"/>
    </row>
    <row r="311" spans="8:23" x14ac:dyDescent="0.2"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V311" s="151"/>
      <c r="W311" s="151"/>
    </row>
    <row r="312" spans="8:23" x14ac:dyDescent="0.2"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V312" s="151"/>
      <c r="W312" s="151"/>
    </row>
    <row r="313" spans="8:23" x14ac:dyDescent="0.2"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V313" s="151"/>
      <c r="W313" s="151"/>
    </row>
    <row r="314" spans="8:23" x14ac:dyDescent="0.2"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V314" s="151"/>
      <c r="W314" s="151"/>
    </row>
    <row r="315" spans="8:23" x14ac:dyDescent="0.2"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V315" s="151"/>
      <c r="W315" s="151"/>
    </row>
    <row r="316" spans="8:23" x14ac:dyDescent="0.2"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V316" s="151"/>
      <c r="W316" s="151"/>
    </row>
    <row r="317" spans="8:23" x14ac:dyDescent="0.2"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V317" s="151"/>
      <c r="W317" s="151"/>
    </row>
    <row r="318" spans="8:23" x14ac:dyDescent="0.2"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V318" s="151"/>
      <c r="W318" s="151"/>
    </row>
    <row r="325" spans="8:23" x14ac:dyDescent="0.2"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V325" s="149"/>
      <c r="W325" s="149"/>
    </row>
    <row r="326" spans="8:23" x14ac:dyDescent="0.2"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V326" s="149"/>
      <c r="W326" s="149"/>
    </row>
    <row r="327" spans="8:23" x14ac:dyDescent="0.2"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V327" s="149"/>
      <c r="W327" s="149"/>
    </row>
  </sheetData>
  <sheetProtection selectLockedCells="1" selectUnlockedCells="1"/>
  <mergeCells count="7">
    <mergeCell ref="B6:C7"/>
    <mergeCell ref="H5:K6"/>
    <mergeCell ref="T5:W6"/>
    <mergeCell ref="X5:AA6"/>
    <mergeCell ref="L5:O6"/>
    <mergeCell ref="D5:G6"/>
    <mergeCell ref="P5:S6"/>
  </mergeCells>
  <phoneticPr fontId="0" type="noConversion"/>
  <pageMargins left="0" right="0" top="0" bottom="0" header="0.51181102362204722" footer="0.51181102362204722"/>
  <pageSetup paperSize="9" scale="38" firstPageNumber="0" fitToHeight="2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34.28515625" defaultRowHeight="12.75" x14ac:dyDescent="0.2"/>
  <cols>
    <col min="1" max="1" width="59.42578125" style="124" bestFit="1" customWidth="1"/>
    <col min="2" max="2" width="22.42578125" style="124" customWidth="1"/>
    <col min="3" max="6" width="22.42578125" style="125" customWidth="1"/>
    <col min="7" max="7" width="20.5703125" style="124" customWidth="1"/>
    <col min="8" max="8" width="9.140625" style="124" customWidth="1"/>
    <col min="9" max="9" width="20.42578125" style="124" customWidth="1"/>
    <col min="10" max="10" width="9.140625" style="124" customWidth="1"/>
    <col min="11" max="11" width="38.140625" style="124" customWidth="1"/>
    <col min="12" max="12" width="17.7109375" style="124" customWidth="1"/>
    <col min="13" max="15" width="15.5703125" style="124" customWidth="1"/>
    <col min="16" max="17" width="15.5703125" style="124" bestFit="1" customWidth="1"/>
    <col min="18" max="253" width="9.140625" style="124" customWidth="1"/>
    <col min="254" max="16384" width="34.28515625" style="124"/>
  </cols>
  <sheetData>
    <row r="1" spans="1:12" ht="100.5" customHeight="1" x14ac:dyDescent="0.3">
      <c r="A1" s="830" t="s">
        <v>580</v>
      </c>
      <c r="B1" s="830"/>
      <c r="C1" s="830"/>
      <c r="D1" s="830"/>
      <c r="E1" s="830"/>
      <c r="F1" s="830"/>
      <c r="G1" s="830"/>
    </row>
    <row r="2" spans="1:12" ht="13.5" thickBot="1" x14ac:dyDescent="0.25"/>
    <row r="3" spans="1:12" ht="36.75" thickBot="1" x14ac:dyDescent="0.3">
      <c r="A3" s="413" t="s">
        <v>404</v>
      </c>
      <c r="B3" s="414" t="s">
        <v>589</v>
      </c>
      <c r="C3" s="414" t="s">
        <v>586</v>
      </c>
      <c r="D3" s="414" t="s">
        <v>587</v>
      </c>
      <c r="E3" s="414" t="s">
        <v>613</v>
      </c>
      <c r="F3" s="414" t="s">
        <v>457</v>
      </c>
      <c r="G3" s="414" t="s">
        <v>612</v>
      </c>
    </row>
    <row r="4" spans="1:12" ht="20.25" customHeight="1" x14ac:dyDescent="0.25">
      <c r="A4" s="411" t="s">
        <v>405</v>
      </c>
      <c r="B4" s="607">
        <f>'príjmy '!B3</f>
        <v>13300629</v>
      </c>
      <c r="C4" s="412">
        <f>'príjmy '!C3</f>
        <v>13300629</v>
      </c>
      <c r="D4" s="412">
        <f>'príjmy '!D3</f>
        <v>13553798</v>
      </c>
      <c r="E4" s="412">
        <f>'príjmy '!E3</f>
        <v>13583665</v>
      </c>
      <c r="F4" s="412">
        <f>'príjmy '!F3</f>
        <v>128133</v>
      </c>
      <c r="G4" s="412">
        <f>'príjmy '!G3</f>
        <v>13711798</v>
      </c>
    </row>
    <row r="5" spans="1:12" ht="21.75" customHeight="1" x14ac:dyDescent="0.25">
      <c r="A5" s="128" t="s">
        <v>406</v>
      </c>
      <c r="B5" s="608">
        <f>'výdavky '!E8</f>
        <v>12630810</v>
      </c>
      <c r="C5" s="141">
        <f>'výdavky '!I8</f>
        <v>12676310</v>
      </c>
      <c r="D5" s="141">
        <f>'výdavky '!M8</f>
        <v>13159313</v>
      </c>
      <c r="E5" s="141">
        <f>'výdavky '!Q8</f>
        <v>13057251</v>
      </c>
      <c r="F5" s="141">
        <f>'výdavky '!U8</f>
        <v>133645</v>
      </c>
      <c r="G5" s="141">
        <f>'výdavky '!Y8</f>
        <v>13190896</v>
      </c>
    </row>
    <row r="6" spans="1:12" ht="21" customHeight="1" x14ac:dyDescent="0.25">
      <c r="A6" s="128" t="s">
        <v>379</v>
      </c>
      <c r="B6" s="608">
        <f>B4-B5</f>
        <v>669819</v>
      </c>
      <c r="C6" s="141">
        <f t="shared" ref="C6:G6" si="0">C4-C5</f>
        <v>624319</v>
      </c>
      <c r="D6" s="141">
        <f t="shared" si="0"/>
        <v>394485</v>
      </c>
      <c r="E6" s="141">
        <f>E4-E5</f>
        <v>526414</v>
      </c>
      <c r="F6" s="141">
        <f t="shared" si="0"/>
        <v>-5512</v>
      </c>
      <c r="G6" s="141">
        <f t="shared" si="0"/>
        <v>520902</v>
      </c>
    </row>
    <row r="7" spans="1:12" ht="18" x14ac:dyDescent="0.25">
      <c r="A7" s="128"/>
      <c r="B7" s="128"/>
      <c r="C7" s="141"/>
      <c r="D7" s="141"/>
      <c r="E7" s="141"/>
      <c r="F7" s="141"/>
      <c r="G7" s="141"/>
      <c r="K7" s="125"/>
      <c r="L7" s="125"/>
    </row>
    <row r="8" spans="1:12" ht="21.75" customHeight="1" x14ac:dyDescent="0.25">
      <c r="A8" s="128" t="s">
        <v>398</v>
      </c>
      <c r="B8" s="608">
        <f>'príjmy '!B78</f>
        <v>1850600</v>
      </c>
      <c r="C8" s="141">
        <f>'príjmy '!C78</f>
        <v>1064000</v>
      </c>
      <c r="D8" s="141">
        <f>'príjmy '!D78</f>
        <v>1180000</v>
      </c>
      <c r="E8" s="141">
        <f>'príjmy '!E78</f>
        <v>1228191</v>
      </c>
      <c r="F8" s="141">
        <f>'príjmy '!F78</f>
        <v>35000</v>
      </c>
      <c r="G8" s="141">
        <f>'príjmy '!G78</f>
        <v>1263191</v>
      </c>
    </row>
    <row r="9" spans="1:12" ht="21" customHeight="1" x14ac:dyDescent="0.25">
      <c r="A9" s="128" t="s">
        <v>399</v>
      </c>
      <c r="B9" s="608">
        <f>'výdavky '!F8</f>
        <v>7852519</v>
      </c>
      <c r="C9" s="141">
        <f>'výdavky '!J8</f>
        <v>1073519</v>
      </c>
      <c r="D9" s="141">
        <f>'výdavky '!N8</f>
        <v>1145030</v>
      </c>
      <c r="E9" s="141">
        <f>'výdavky '!R8</f>
        <v>1311809</v>
      </c>
      <c r="F9" s="141">
        <f>'výdavky '!V8</f>
        <v>29488</v>
      </c>
      <c r="G9" s="141">
        <f>'výdavky '!Z8</f>
        <v>1341297</v>
      </c>
    </row>
    <row r="10" spans="1:12" ht="21.75" customHeight="1" x14ac:dyDescent="0.25">
      <c r="A10" s="128" t="s">
        <v>379</v>
      </c>
      <c r="B10" s="608">
        <f>B8-B9</f>
        <v>-6001919</v>
      </c>
      <c r="C10" s="141">
        <f t="shared" ref="C10:G10" si="1">C8-C9</f>
        <v>-9519</v>
      </c>
      <c r="D10" s="141">
        <f t="shared" si="1"/>
        <v>34970</v>
      </c>
      <c r="E10" s="141">
        <f>E8-E9</f>
        <v>-83618</v>
      </c>
      <c r="F10" s="141">
        <f t="shared" si="1"/>
        <v>5512</v>
      </c>
      <c r="G10" s="141">
        <f t="shared" si="1"/>
        <v>-78106</v>
      </c>
    </row>
    <row r="11" spans="1:12" ht="18" x14ac:dyDescent="0.25">
      <c r="A11" s="128"/>
      <c r="B11" s="128"/>
      <c r="C11" s="141"/>
      <c r="D11" s="141"/>
      <c r="E11" s="141"/>
      <c r="F11" s="141"/>
      <c r="G11" s="141"/>
    </row>
    <row r="12" spans="1:12" ht="22.5" customHeight="1" x14ac:dyDescent="0.25">
      <c r="A12" s="128" t="s">
        <v>400</v>
      </c>
      <c r="B12" s="608">
        <f>'príjmy '!B92</f>
        <v>6652400</v>
      </c>
      <c r="C12" s="141">
        <f>'príjmy '!C92</f>
        <v>660000</v>
      </c>
      <c r="D12" s="141">
        <f>'príjmy '!D92</f>
        <v>791345</v>
      </c>
      <c r="E12" s="141">
        <f>'príjmy '!E92</f>
        <v>760004</v>
      </c>
      <c r="F12" s="141">
        <f>'príjmy '!F92</f>
        <v>0</v>
      </c>
      <c r="G12" s="141">
        <f>'príjmy '!G92</f>
        <v>760004</v>
      </c>
    </row>
    <row r="13" spans="1:12" ht="22.5" customHeight="1" x14ac:dyDescent="0.25">
      <c r="A13" s="128" t="s">
        <v>401</v>
      </c>
      <c r="B13" s="608">
        <f>'výdavky '!G8</f>
        <v>1320300</v>
      </c>
      <c r="C13" s="141">
        <f>'výdavky '!K8</f>
        <v>1274800</v>
      </c>
      <c r="D13" s="141">
        <f>'výdavky '!O8</f>
        <v>1202800</v>
      </c>
      <c r="E13" s="141">
        <f>'výdavky '!S8</f>
        <v>1202800</v>
      </c>
      <c r="F13" s="141">
        <f>'výdavky '!W8</f>
        <v>0</v>
      </c>
      <c r="G13" s="141">
        <f>'výdavky '!AA8</f>
        <v>1202800</v>
      </c>
    </row>
    <row r="14" spans="1:12" ht="25.5" customHeight="1" thickBot="1" x14ac:dyDescent="0.3">
      <c r="A14" s="131" t="s">
        <v>379</v>
      </c>
      <c r="B14" s="609">
        <f>B12-B13</f>
        <v>5332100</v>
      </c>
      <c r="C14" s="144">
        <f t="shared" ref="C14:G14" si="2">C12-C13</f>
        <v>-614800</v>
      </c>
      <c r="D14" s="144">
        <f t="shared" si="2"/>
        <v>-411455</v>
      </c>
      <c r="E14" s="144">
        <f>E12-E13</f>
        <v>-442796</v>
      </c>
      <c r="F14" s="144">
        <f t="shared" si="2"/>
        <v>0</v>
      </c>
      <c r="G14" s="144">
        <f t="shared" si="2"/>
        <v>-442796</v>
      </c>
    </row>
    <row r="15" spans="1:12" ht="13.5" thickBot="1" x14ac:dyDescent="0.25">
      <c r="A15" s="134"/>
      <c r="B15" s="134"/>
      <c r="C15" s="135"/>
      <c r="D15" s="135"/>
      <c r="E15" s="135"/>
      <c r="F15" s="135"/>
      <c r="G15" s="135"/>
    </row>
    <row r="16" spans="1:12" ht="22.5" customHeight="1" x14ac:dyDescent="0.3">
      <c r="A16" s="296" t="s">
        <v>130</v>
      </c>
      <c r="B16" s="610">
        <f>B4+B8+B12</f>
        <v>21803629</v>
      </c>
      <c r="C16" s="299">
        <f t="shared" ref="C16:G17" si="3">C4+C8+C12</f>
        <v>15024629</v>
      </c>
      <c r="D16" s="299">
        <f t="shared" si="3"/>
        <v>15525143</v>
      </c>
      <c r="E16" s="299">
        <f>E4+E8+E12</f>
        <v>15571860</v>
      </c>
      <c r="F16" s="299">
        <f>F4+F8+F12</f>
        <v>163133</v>
      </c>
      <c r="G16" s="299">
        <f t="shared" si="3"/>
        <v>15734993</v>
      </c>
    </row>
    <row r="17" spans="1:17" ht="27.75" customHeight="1" thickBot="1" x14ac:dyDescent="0.35">
      <c r="A17" s="407" t="s">
        <v>383</v>
      </c>
      <c r="B17" s="611">
        <f>B5+B9+B13</f>
        <v>21803629</v>
      </c>
      <c r="C17" s="408">
        <f t="shared" si="3"/>
        <v>15024629</v>
      </c>
      <c r="D17" s="408">
        <f t="shared" si="3"/>
        <v>15507143</v>
      </c>
      <c r="E17" s="408">
        <f>E5+E9+E13</f>
        <v>15571860</v>
      </c>
      <c r="F17" s="408">
        <f>F5+F9+F13</f>
        <v>163133</v>
      </c>
      <c r="G17" s="408">
        <f>G5+G9+G13</f>
        <v>15734993</v>
      </c>
    </row>
    <row r="18" spans="1:17" ht="27" customHeight="1" thickBot="1" x14ac:dyDescent="0.35">
      <c r="A18" s="409" t="s">
        <v>384</v>
      </c>
      <c r="B18" s="612">
        <f>B16-B17</f>
        <v>0</v>
      </c>
      <c r="C18" s="410">
        <f t="shared" ref="C18:G18" si="4">C16-C17</f>
        <v>0</v>
      </c>
      <c r="D18" s="410">
        <f t="shared" si="4"/>
        <v>18000</v>
      </c>
      <c r="E18" s="410">
        <f>E16-E17</f>
        <v>0</v>
      </c>
      <c r="F18" s="410">
        <f>F16-F17</f>
        <v>0</v>
      </c>
      <c r="G18" s="410">
        <f t="shared" si="4"/>
        <v>0</v>
      </c>
    </row>
    <row r="20" spans="1:17" ht="13.5" thickBot="1" x14ac:dyDescent="0.25"/>
    <row r="21" spans="1:17" ht="20.25" x14ac:dyDescent="0.3">
      <c r="A21" s="402" t="s">
        <v>438</v>
      </c>
      <c r="B21" s="613">
        <f>B4+B8</f>
        <v>15151229</v>
      </c>
      <c r="C21" s="403">
        <f>C4+C8</f>
        <v>14364629</v>
      </c>
      <c r="D21" s="403">
        <f>D4+D8</f>
        <v>14733798</v>
      </c>
      <c r="E21" s="403">
        <f>E4+E8</f>
        <v>14811856</v>
      </c>
      <c r="F21" s="403">
        <f t="shared" ref="F21" si="5">F4+F8</f>
        <v>163133</v>
      </c>
      <c r="G21" s="403">
        <f>G4+G8</f>
        <v>14974989</v>
      </c>
    </row>
    <row r="22" spans="1:17" ht="21" thickBot="1" x14ac:dyDescent="0.35">
      <c r="A22" s="404" t="s">
        <v>439</v>
      </c>
      <c r="B22" s="614">
        <f>B5+B9</f>
        <v>20483329</v>
      </c>
      <c r="C22" s="300">
        <f t="shared" ref="C22:G22" si="6">C5+C9</f>
        <v>13749829</v>
      </c>
      <c r="D22" s="300">
        <f t="shared" si="6"/>
        <v>14304343</v>
      </c>
      <c r="E22" s="300">
        <f>E5+E9</f>
        <v>14369060</v>
      </c>
      <c r="F22" s="300">
        <f t="shared" si="6"/>
        <v>163133</v>
      </c>
      <c r="G22" s="300">
        <f t="shared" si="6"/>
        <v>14532193</v>
      </c>
    </row>
    <row r="23" spans="1:17" ht="21" thickBot="1" x14ac:dyDescent="0.35">
      <c r="A23" s="405" t="s">
        <v>414</v>
      </c>
      <c r="B23" s="615">
        <f>B21-B22</f>
        <v>-5332100</v>
      </c>
      <c r="C23" s="406">
        <f t="shared" ref="C23:G23" si="7">C21-C22</f>
        <v>614800</v>
      </c>
      <c r="D23" s="406">
        <f t="shared" si="7"/>
        <v>429455</v>
      </c>
      <c r="E23" s="406">
        <f>E21-E22</f>
        <v>442796</v>
      </c>
      <c r="F23" s="406">
        <f t="shared" si="7"/>
        <v>0</v>
      </c>
      <c r="G23" s="406">
        <f t="shared" si="7"/>
        <v>442796</v>
      </c>
    </row>
    <row r="25" spans="1:17" ht="13.5" thickBot="1" x14ac:dyDescent="0.25"/>
    <row r="26" spans="1:17" ht="48" thickBot="1" x14ac:dyDescent="0.3">
      <c r="A26" s="298"/>
      <c r="B26" s="298"/>
      <c r="I26" s="320" t="s">
        <v>426</v>
      </c>
      <c r="J26" s="826" t="s">
        <v>427</v>
      </c>
      <c r="K26" s="827"/>
      <c r="L26" s="446" t="s">
        <v>589</v>
      </c>
      <c r="M26" s="446" t="s">
        <v>460</v>
      </c>
      <c r="N26" s="446" t="s">
        <v>462</v>
      </c>
      <c r="O26" s="446" t="s">
        <v>588</v>
      </c>
      <c r="P26" s="446" t="s">
        <v>458</v>
      </c>
      <c r="Q26" s="446" t="s">
        <v>612</v>
      </c>
    </row>
    <row r="27" spans="1:17" ht="18" x14ac:dyDescent="0.25">
      <c r="A27" s="297"/>
      <c r="B27" s="297"/>
      <c r="I27" s="321">
        <v>100</v>
      </c>
      <c r="J27" s="828" t="s">
        <v>428</v>
      </c>
      <c r="K27" s="829"/>
      <c r="L27" s="447">
        <f>'príjmy '!B4</f>
        <v>8087500</v>
      </c>
      <c r="M27" s="447">
        <f>'príjmy '!C4</f>
        <v>8087500</v>
      </c>
      <c r="N27" s="447">
        <f>'príjmy '!D4</f>
        <v>8127847</v>
      </c>
      <c r="O27" s="447">
        <f>'príjmy '!E4</f>
        <v>8275847</v>
      </c>
      <c r="P27" s="447">
        <f>'príjmy '!F4</f>
        <v>54727</v>
      </c>
      <c r="Q27" s="447">
        <f>O27+P27</f>
        <v>8330574</v>
      </c>
    </row>
    <row r="28" spans="1:17" ht="18" x14ac:dyDescent="0.25">
      <c r="A28" s="319"/>
      <c r="B28" s="319"/>
      <c r="I28" s="322">
        <v>200</v>
      </c>
      <c r="J28" s="822" t="s">
        <v>429</v>
      </c>
      <c r="K28" s="823"/>
      <c r="L28" s="447">
        <f>'príjmy '!B17+'príjmy '!B29+'príjmy '!B51+'príjmy '!B79</f>
        <v>1929130</v>
      </c>
      <c r="M28" s="448">
        <f>'príjmy '!C17+'príjmy '!C29+'príjmy '!C51+'príjmy '!C79</f>
        <v>1929130</v>
      </c>
      <c r="N28" s="448">
        <f>'príjmy '!D17+'príjmy '!D29+'príjmy '!D51+'príjmy '!D79</f>
        <v>1986865</v>
      </c>
      <c r="O28" s="448">
        <f>'príjmy '!E17+'príjmy '!E29++'príjmy '!E51+'príjmy '!E79</f>
        <v>1841035</v>
      </c>
      <c r="P28" s="448">
        <f>'príjmy '!F17+'príjmy '!F29+'príjmy '!F51+'príjmy '!F79</f>
        <v>6580</v>
      </c>
      <c r="Q28" s="447">
        <f t="shared" ref="Q28:Q34" si="8">O28+P28</f>
        <v>1847615</v>
      </c>
    </row>
    <row r="29" spans="1:17" ht="18" x14ac:dyDescent="0.25">
      <c r="A29" s="319"/>
      <c r="B29" s="319"/>
      <c r="I29" s="322">
        <v>300</v>
      </c>
      <c r="J29" s="822" t="s">
        <v>430</v>
      </c>
      <c r="K29" s="823"/>
      <c r="L29" s="447">
        <f>'príjmy '!B57+'príjmy '!B83</f>
        <v>5134599</v>
      </c>
      <c r="M29" s="448">
        <f>'príjmy '!C57+'príjmy '!C83</f>
        <v>4347999</v>
      </c>
      <c r="N29" s="448">
        <f>'príjmy '!D57+'príjmy '!D83</f>
        <v>4619086</v>
      </c>
      <c r="O29" s="448">
        <f>'príjmy '!E57+'príjmy '!E83</f>
        <v>4694974</v>
      </c>
      <c r="P29" s="448">
        <f>'príjmy '!F57+'príjmy '!F83</f>
        <v>101826</v>
      </c>
      <c r="Q29" s="447">
        <f t="shared" si="8"/>
        <v>4796800</v>
      </c>
    </row>
    <row r="30" spans="1:17" ht="18" x14ac:dyDescent="0.25">
      <c r="A30" s="319"/>
      <c r="B30" s="319"/>
      <c r="I30" s="322">
        <v>400</v>
      </c>
      <c r="J30" s="822" t="s">
        <v>431</v>
      </c>
      <c r="K30" s="823"/>
      <c r="L30" s="447">
        <f>'príjmy '!B96</f>
        <v>660000</v>
      </c>
      <c r="M30" s="448">
        <f>'príjmy '!C96</f>
        <v>660000</v>
      </c>
      <c r="N30" s="448">
        <f>'príjmy '!D94+'príjmy '!D96</f>
        <v>791345</v>
      </c>
      <c r="O30" s="448">
        <f>'príjmy '!E94+'príjmy '!E95</f>
        <v>760004</v>
      </c>
      <c r="P30" s="448">
        <f>'príjmy '!F92</f>
        <v>0</v>
      </c>
      <c r="Q30" s="447">
        <f t="shared" si="8"/>
        <v>760004</v>
      </c>
    </row>
    <row r="31" spans="1:17" ht="18" x14ac:dyDescent="0.25">
      <c r="A31" s="319"/>
      <c r="B31" s="319"/>
      <c r="I31" s="322">
        <v>500</v>
      </c>
      <c r="J31" s="822" t="s">
        <v>432</v>
      </c>
      <c r="K31" s="823"/>
      <c r="L31" s="447">
        <f>'príjmy '!B93</f>
        <v>5992400</v>
      </c>
      <c r="M31" s="448">
        <v>0</v>
      </c>
      <c r="N31" s="448">
        <v>0</v>
      </c>
      <c r="O31" s="448">
        <v>0</v>
      </c>
      <c r="P31" s="448">
        <v>0</v>
      </c>
      <c r="Q31" s="447">
        <f t="shared" si="8"/>
        <v>0</v>
      </c>
    </row>
    <row r="32" spans="1:17" ht="18" x14ac:dyDescent="0.25">
      <c r="A32" s="319"/>
      <c r="B32" s="319"/>
      <c r="I32" s="322">
        <v>600</v>
      </c>
      <c r="J32" s="822" t="s">
        <v>378</v>
      </c>
      <c r="K32" s="823"/>
      <c r="L32" s="447">
        <f>'výdavky '!E8</f>
        <v>12630810</v>
      </c>
      <c r="M32" s="448">
        <f>C5</f>
        <v>12676310</v>
      </c>
      <c r="N32" s="448">
        <f>'výdavky '!M8</f>
        <v>13159313</v>
      </c>
      <c r="O32" s="448">
        <f>'výdavky '!Q8</f>
        <v>13057251</v>
      </c>
      <c r="P32" s="448">
        <f>'výdavky '!U8</f>
        <v>133645</v>
      </c>
      <c r="Q32" s="447">
        <f t="shared" si="8"/>
        <v>13190896</v>
      </c>
    </row>
    <row r="33" spans="1:17" ht="18" x14ac:dyDescent="0.25">
      <c r="A33" s="319"/>
      <c r="B33" s="319"/>
      <c r="I33" s="322">
        <v>700</v>
      </c>
      <c r="J33" s="822" t="s">
        <v>381</v>
      </c>
      <c r="K33" s="823"/>
      <c r="L33" s="447">
        <f>'výdavky '!F8</f>
        <v>7852519</v>
      </c>
      <c r="M33" s="448">
        <f>C9</f>
        <v>1073519</v>
      </c>
      <c r="N33" s="448">
        <f>'výdavky '!N8</f>
        <v>1145030</v>
      </c>
      <c r="O33" s="448">
        <f>'výdavky '!R8</f>
        <v>1311809</v>
      </c>
      <c r="P33" s="448">
        <f>'výdavky '!V8</f>
        <v>29488</v>
      </c>
      <c r="Q33" s="447">
        <f t="shared" si="8"/>
        <v>1341297</v>
      </c>
    </row>
    <row r="34" spans="1:17" ht="18.75" thickBot="1" x14ac:dyDescent="0.3">
      <c r="A34" s="319"/>
      <c r="B34" s="319"/>
      <c r="I34" s="323">
        <v>800</v>
      </c>
      <c r="J34" s="824" t="s">
        <v>433</v>
      </c>
      <c r="K34" s="825"/>
      <c r="L34" s="447">
        <f>'výdavky '!G8</f>
        <v>1320300</v>
      </c>
      <c r="M34" s="449">
        <f>C13</f>
        <v>1274800</v>
      </c>
      <c r="N34" s="449">
        <f>'výdavky '!O8</f>
        <v>1202800</v>
      </c>
      <c r="O34" s="449">
        <f>'výdavky '!S8</f>
        <v>1202800</v>
      </c>
      <c r="P34" s="449">
        <f>'výdavky '!W8</f>
        <v>0</v>
      </c>
      <c r="Q34" s="447">
        <f t="shared" si="8"/>
        <v>1202800</v>
      </c>
    </row>
    <row r="35" spans="1:17" ht="18.75" thickBot="1" x14ac:dyDescent="0.3">
      <c r="A35" s="319"/>
      <c r="B35" s="319"/>
      <c r="I35" s="841"/>
      <c r="J35" s="841"/>
      <c r="K35" s="841"/>
      <c r="L35" s="509"/>
      <c r="M35" s="831"/>
      <c r="N35" s="831"/>
      <c r="O35" s="831"/>
      <c r="P35" s="831"/>
      <c r="Q35" s="831"/>
    </row>
    <row r="36" spans="1:17" ht="48" thickBot="1" x14ac:dyDescent="0.3">
      <c r="A36" s="319"/>
      <c r="B36" s="319"/>
      <c r="I36" s="842"/>
      <c r="J36" s="842"/>
      <c r="K36" s="842"/>
      <c r="L36" s="446" t="s">
        <v>589</v>
      </c>
      <c r="M36" s="446" t="s">
        <v>460</v>
      </c>
      <c r="N36" s="446" t="s">
        <v>462</v>
      </c>
      <c r="O36" s="446" t="s">
        <v>588</v>
      </c>
      <c r="P36" s="446" t="s">
        <v>458</v>
      </c>
      <c r="Q36" s="446" t="s">
        <v>588</v>
      </c>
    </row>
    <row r="37" spans="1:17" ht="18" x14ac:dyDescent="0.25">
      <c r="A37" s="319"/>
      <c r="B37" s="319"/>
      <c r="I37" s="832" t="s">
        <v>452</v>
      </c>
      <c r="J37" s="833"/>
      <c r="K37" s="834"/>
      <c r="L37" s="451">
        <f t="shared" ref="L37:Q37" si="9">L27+L28+L29+L30+L31</f>
        <v>21803629</v>
      </c>
      <c r="M37" s="451">
        <f t="shared" si="9"/>
        <v>15024629</v>
      </c>
      <c r="N37" s="451">
        <f t="shared" si="9"/>
        <v>15525143</v>
      </c>
      <c r="O37" s="451">
        <f t="shared" si="9"/>
        <v>15571860</v>
      </c>
      <c r="P37" s="451">
        <f t="shared" si="9"/>
        <v>163133</v>
      </c>
      <c r="Q37" s="451">
        <f t="shared" si="9"/>
        <v>15734993</v>
      </c>
    </row>
    <row r="38" spans="1:17" ht="18" x14ac:dyDescent="0.25">
      <c r="A38" s="319"/>
      <c r="B38" s="319"/>
      <c r="I38" s="835" t="s">
        <v>453</v>
      </c>
      <c r="J38" s="836"/>
      <c r="K38" s="837"/>
      <c r="L38" s="452">
        <f t="shared" ref="L38:Q38" si="10">L32+L33+L34</f>
        <v>21803629</v>
      </c>
      <c r="M38" s="452">
        <f t="shared" si="10"/>
        <v>15024629</v>
      </c>
      <c r="N38" s="452">
        <f t="shared" si="10"/>
        <v>15507143</v>
      </c>
      <c r="O38" s="452">
        <f t="shared" si="10"/>
        <v>15571860</v>
      </c>
      <c r="P38" s="452">
        <f t="shared" si="10"/>
        <v>163133</v>
      </c>
      <c r="Q38" s="452">
        <f t="shared" si="10"/>
        <v>15734993</v>
      </c>
    </row>
    <row r="39" spans="1:17" ht="18.75" thickBot="1" x14ac:dyDescent="0.3">
      <c r="I39" s="838" t="s">
        <v>379</v>
      </c>
      <c r="J39" s="839"/>
      <c r="K39" s="840"/>
      <c r="L39" s="616">
        <f t="shared" ref="L39:Q39" si="11">L37-L38</f>
        <v>0</v>
      </c>
      <c r="M39" s="453">
        <f t="shared" si="11"/>
        <v>0</v>
      </c>
      <c r="N39" s="453">
        <f t="shared" si="11"/>
        <v>18000</v>
      </c>
      <c r="O39" s="453">
        <f t="shared" si="11"/>
        <v>0</v>
      </c>
      <c r="P39" s="453">
        <f t="shared" si="11"/>
        <v>0</v>
      </c>
      <c r="Q39" s="453">
        <f t="shared" si="11"/>
        <v>0</v>
      </c>
    </row>
    <row r="40" spans="1:17" ht="18" x14ac:dyDescent="0.25">
      <c r="I40" s="450"/>
      <c r="J40" s="450"/>
      <c r="K40" s="450"/>
      <c r="L40" s="450"/>
      <c r="M40" s="450"/>
      <c r="N40" s="450"/>
      <c r="O40" s="450"/>
      <c r="P40" s="450"/>
      <c r="Q40" s="450"/>
    </row>
    <row r="51" spans="9:15" ht="58.5" customHeight="1" x14ac:dyDescent="0.2">
      <c r="I51" s="454"/>
      <c r="J51" s="454"/>
      <c r="K51" s="454"/>
      <c r="L51" s="454"/>
    </row>
    <row r="52" spans="9:15" ht="15" x14ac:dyDescent="0.2">
      <c r="I52" s="454"/>
      <c r="J52" s="454"/>
      <c r="K52" s="454"/>
      <c r="L52" s="454"/>
      <c r="M52" s="454"/>
      <c r="N52" s="454"/>
      <c r="O52" s="454"/>
    </row>
    <row r="53" spans="9:15" ht="15" x14ac:dyDescent="0.2">
      <c r="I53" s="454"/>
      <c r="J53" s="454"/>
      <c r="K53" s="454"/>
      <c r="L53" s="454"/>
      <c r="M53" s="454"/>
      <c r="N53" s="454"/>
      <c r="O53" s="454"/>
    </row>
    <row r="54" spans="9:15" ht="15" x14ac:dyDescent="0.2">
      <c r="M54" s="454"/>
      <c r="N54" s="454"/>
      <c r="O54" s="454"/>
    </row>
    <row r="55" spans="9:15" ht="15" x14ac:dyDescent="0.2">
      <c r="M55" s="454"/>
      <c r="N55" s="454"/>
      <c r="O55" s="454"/>
    </row>
    <row r="56" spans="9:15" ht="15" x14ac:dyDescent="0.2">
      <c r="M56" s="454"/>
      <c r="N56" s="454"/>
      <c r="O56" s="454"/>
    </row>
    <row r="57" spans="9:15" ht="15" x14ac:dyDescent="0.2">
      <c r="M57" s="454"/>
      <c r="N57" s="454"/>
      <c r="O57" s="454"/>
    </row>
    <row r="58" spans="9:15" ht="15" x14ac:dyDescent="0.2">
      <c r="M58" s="454"/>
      <c r="N58" s="454"/>
      <c r="O58" s="454"/>
    </row>
    <row r="59" spans="9:15" ht="15" x14ac:dyDescent="0.2">
      <c r="M59" s="454"/>
      <c r="N59" s="454"/>
      <c r="O59" s="454"/>
    </row>
    <row r="60" spans="9:15" ht="15" x14ac:dyDescent="0.2">
      <c r="M60" s="454"/>
      <c r="N60" s="454"/>
      <c r="O60" s="454"/>
    </row>
    <row r="61" spans="9:15" ht="15" x14ac:dyDescent="0.2">
      <c r="M61" s="454"/>
      <c r="N61" s="454"/>
      <c r="O61" s="454"/>
    </row>
    <row r="62" spans="9:15" ht="15" x14ac:dyDescent="0.2">
      <c r="M62" s="454"/>
      <c r="N62" s="454"/>
      <c r="O62" s="454"/>
    </row>
    <row r="63" spans="9:15" ht="15" x14ac:dyDescent="0.2">
      <c r="M63" s="454"/>
      <c r="N63" s="454"/>
      <c r="O63" s="454"/>
    </row>
    <row r="64" spans="9:15" ht="15" x14ac:dyDescent="0.2">
      <c r="M64" s="454"/>
      <c r="N64" s="454"/>
      <c r="O64" s="454"/>
    </row>
    <row r="65" spans="13:15" ht="15" x14ac:dyDescent="0.2">
      <c r="M65" s="454"/>
      <c r="N65" s="454"/>
      <c r="O65" s="454"/>
    </row>
    <row r="66" spans="13:15" ht="15" x14ac:dyDescent="0.2">
      <c r="M66" s="454"/>
      <c r="N66" s="454"/>
      <c r="O66" s="454"/>
    </row>
  </sheetData>
  <sheetProtection selectLockedCells="1" selectUnlockedCells="1"/>
  <mergeCells count="15">
    <mergeCell ref="M35:Q35"/>
    <mergeCell ref="I37:K37"/>
    <mergeCell ref="I38:K38"/>
    <mergeCell ref="I39:K39"/>
    <mergeCell ref="I35:K36"/>
    <mergeCell ref="J26:K26"/>
    <mergeCell ref="J27:K27"/>
    <mergeCell ref="J28:K28"/>
    <mergeCell ref="J29:K29"/>
    <mergeCell ref="A1:G1"/>
    <mergeCell ref="J30:K30"/>
    <mergeCell ref="J31:K31"/>
    <mergeCell ref="J32:K32"/>
    <mergeCell ref="J33:K33"/>
    <mergeCell ref="J34:K34"/>
  </mergeCells>
  <phoneticPr fontId="0" type="noConversion"/>
  <pageMargins left="0" right="0" top="0" bottom="0" header="0.51181102362204722" footer="0.51181102362204722"/>
  <pageSetup paperSize="9" scale="39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H1"/>
    </sheetView>
  </sheetViews>
  <sheetFormatPr defaultRowHeight="15" x14ac:dyDescent="0.25"/>
  <cols>
    <col min="2" max="2" width="48.42578125" bestFit="1" customWidth="1"/>
    <col min="3" max="3" width="17.5703125" customWidth="1"/>
    <col min="4" max="4" width="15.42578125" customWidth="1"/>
    <col min="5" max="6" width="15.5703125" customWidth="1"/>
    <col min="7" max="8" width="15.7109375" customWidth="1"/>
  </cols>
  <sheetData>
    <row r="1" spans="1:9" ht="20.25" x14ac:dyDescent="0.3">
      <c r="A1" s="830" t="s">
        <v>463</v>
      </c>
      <c r="B1" s="830"/>
      <c r="C1" s="830"/>
      <c r="D1" s="830"/>
      <c r="E1" s="830"/>
      <c r="F1" s="830"/>
      <c r="G1" s="830"/>
      <c r="H1" s="830"/>
    </row>
    <row r="2" spans="1:9" ht="18" customHeight="1" thickBot="1" x14ac:dyDescent="0.35">
      <c r="A2" s="458"/>
      <c r="B2" s="458"/>
      <c r="C2" s="508"/>
      <c r="D2" s="458"/>
      <c r="E2" s="508"/>
      <c r="F2" s="795"/>
      <c r="G2" s="458"/>
      <c r="H2" s="458"/>
    </row>
    <row r="3" spans="1:9" s="460" customFormat="1" ht="30" customHeight="1" thickBot="1" x14ac:dyDescent="0.3">
      <c r="A3" s="843" t="s">
        <v>381</v>
      </c>
      <c r="B3" s="844"/>
      <c r="C3" s="463" t="s">
        <v>589</v>
      </c>
      <c r="D3" s="463" t="s">
        <v>495</v>
      </c>
      <c r="E3" s="463" t="s">
        <v>462</v>
      </c>
      <c r="F3" s="463" t="s">
        <v>588</v>
      </c>
      <c r="G3" s="463" t="s">
        <v>459</v>
      </c>
      <c r="H3" s="463" t="s">
        <v>612</v>
      </c>
      <c r="I3" s="459"/>
    </row>
    <row r="4" spans="1:9" x14ac:dyDescent="0.25">
      <c r="A4" s="462" t="s">
        <v>464</v>
      </c>
      <c r="B4" s="791" t="s">
        <v>465</v>
      </c>
      <c r="C4" s="464">
        <v>50000</v>
      </c>
      <c r="D4" s="464">
        <v>48500</v>
      </c>
      <c r="E4" s="464">
        <v>103300</v>
      </c>
      <c r="F4" s="464">
        <v>181800</v>
      </c>
      <c r="G4" s="464"/>
      <c r="H4" s="464">
        <f>F4+G4</f>
        <v>181800</v>
      </c>
    </row>
    <row r="5" spans="1:9" x14ac:dyDescent="0.25">
      <c r="A5" s="461" t="s">
        <v>466</v>
      </c>
      <c r="B5" s="792" t="s">
        <v>467</v>
      </c>
      <c r="C5" s="465">
        <v>45000</v>
      </c>
      <c r="D5" s="465">
        <v>45000</v>
      </c>
      <c r="E5" s="465">
        <v>39040</v>
      </c>
      <c r="F5" s="465">
        <v>39040</v>
      </c>
      <c r="G5" s="465"/>
      <c r="H5" s="464">
        <f t="shared" ref="H5:H47" si="0">F5+G5</f>
        <v>39040</v>
      </c>
    </row>
    <row r="6" spans="1:9" x14ac:dyDescent="0.25">
      <c r="A6" s="461" t="s">
        <v>468</v>
      </c>
      <c r="B6" s="792" t="s">
        <v>604</v>
      </c>
      <c r="C6" s="466"/>
      <c r="D6" s="466"/>
      <c r="E6" s="465"/>
      <c r="F6" s="465">
        <v>4200</v>
      </c>
      <c r="G6" s="465"/>
      <c r="H6" s="464">
        <f t="shared" si="0"/>
        <v>4200</v>
      </c>
    </row>
    <row r="7" spans="1:9" x14ac:dyDescent="0.25">
      <c r="A7" s="461"/>
      <c r="B7" s="791" t="s">
        <v>605</v>
      </c>
      <c r="C7" s="464"/>
      <c r="D7" s="464"/>
      <c r="E7" s="464"/>
      <c r="F7" s="464">
        <v>5000</v>
      </c>
      <c r="G7" s="464"/>
      <c r="H7" s="464">
        <f t="shared" si="0"/>
        <v>5000</v>
      </c>
    </row>
    <row r="8" spans="1:9" x14ac:dyDescent="0.25">
      <c r="A8" s="461"/>
      <c r="B8" s="792" t="s">
        <v>469</v>
      </c>
      <c r="C8" s="465">
        <v>3000</v>
      </c>
      <c r="D8" s="465">
        <v>3000</v>
      </c>
      <c r="E8" s="465">
        <v>3000</v>
      </c>
      <c r="F8" s="465">
        <v>3000</v>
      </c>
      <c r="G8" s="465"/>
      <c r="H8" s="464">
        <f t="shared" si="0"/>
        <v>3000</v>
      </c>
    </row>
    <row r="9" spans="1:9" x14ac:dyDescent="0.25">
      <c r="A9" s="461" t="s">
        <v>470</v>
      </c>
      <c r="B9" s="792" t="s">
        <v>471</v>
      </c>
      <c r="C9" s="465">
        <v>240000</v>
      </c>
      <c r="D9" s="465">
        <v>240000</v>
      </c>
      <c r="E9" s="465">
        <v>240000</v>
      </c>
      <c r="F9" s="465">
        <v>240000</v>
      </c>
      <c r="G9" s="465"/>
      <c r="H9" s="464">
        <f t="shared" si="0"/>
        <v>240000</v>
      </c>
    </row>
    <row r="10" spans="1:9" x14ac:dyDescent="0.25">
      <c r="A10" s="461"/>
      <c r="B10" s="792" t="s">
        <v>472</v>
      </c>
      <c r="C10" s="465">
        <v>30000</v>
      </c>
      <c r="D10" s="465">
        <v>30000</v>
      </c>
      <c r="E10" s="465">
        <v>30000</v>
      </c>
      <c r="F10" s="465">
        <v>30000</v>
      </c>
      <c r="G10" s="465"/>
      <c r="H10" s="464">
        <f t="shared" si="0"/>
        <v>30000</v>
      </c>
    </row>
    <row r="11" spans="1:9" x14ac:dyDescent="0.25">
      <c r="A11" s="461"/>
      <c r="B11" s="792" t="s">
        <v>569</v>
      </c>
      <c r="C11" s="465"/>
      <c r="D11" s="465"/>
      <c r="E11" s="465">
        <v>3796</v>
      </c>
      <c r="F11" s="465">
        <v>3796</v>
      </c>
      <c r="G11" s="465"/>
      <c r="H11" s="464">
        <f t="shared" si="0"/>
        <v>3796</v>
      </c>
    </row>
    <row r="12" spans="1:9" x14ac:dyDescent="0.25">
      <c r="A12" s="461" t="s">
        <v>473</v>
      </c>
      <c r="B12" s="792" t="s">
        <v>474</v>
      </c>
      <c r="C12" s="465">
        <v>23500</v>
      </c>
      <c r="D12" s="465">
        <v>23500</v>
      </c>
      <c r="E12" s="465">
        <v>19240</v>
      </c>
      <c r="F12" s="465">
        <v>19240</v>
      </c>
      <c r="G12" s="465">
        <v>-2862</v>
      </c>
      <c r="H12" s="464">
        <f t="shared" si="0"/>
        <v>16378</v>
      </c>
    </row>
    <row r="13" spans="1:9" x14ac:dyDescent="0.25">
      <c r="A13" s="461"/>
      <c r="B13" s="792" t="s">
        <v>475</v>
      </c>
      <c r="C13" s="465">
        <v>2500</v>
      </c>
      <c r="D13" s="465">
        <v>2500</v>
      </c>
      <c r="E13" s="465">
        <v>2500</v>
      </c>
      <c r="F13" s="465">
        <v>2500</v>
      </c>
      <c r="G13" s="465">
        <v>-500</v>
      </c>
      <c r="H13" s="464">
        <f t="shared" si="0"/>
        <v>2000</v>
      </c>
    </row>
    <row r="14" spans="1:9" x14ac:dyDescent="0.25">
      <c r="A14" s="461"/>
      <c r="B14" s="792" t="s">
        <v>476</v>
      </c>
      <c r="C14" s="465">
        <v>1950</v>
      </c>
      <c r="D14" s="465">
        <v>1950</v>
      </c>
      <c r="E14" s="465">
        <v>0</v>
      </c>
      <c r="F14" s="465">
        <v>0</v>
      </c>
      <c r="G14" s="465"/>
      <c r="H14" s="464">
        <f t="shared" si="0"/>
        <v>0</v>
      </c>
    </row>
    <row r="15" spans="1:9" x14ac:dyDescent="0.25">
      <c r="A15" s="461"/>
      <c r="B15" s="792" t="s">
        <v>477</v>
      </c>
      <c r="C15" s="465">
        <v>1750</v>
      </c>
      <c r="D15" s="465">
        <v>1750</v>
      </c>
      <c r="E15" s="465">
        <v>1750</v>
      </c>
      <c r="F15" s="465">
        <v>1750</v>
      </c>
      <c r="G15" s="465">
        <v>350</v>
      </c>
      <c r="H15" s="464">
        <f t="shared" si="0"/>
        <v>2100</v>
      </c>
    </row>
    <row r="16" spans="1:9" x14ac:dyDescent="0.25">
      <c r="A16" s="461"/>
      <c r="B16" s="792" t="s">
        <v>606</v>
      </c>
      <c r="C16" s="465">
        <v>5300</v>
      </c>
      <c r="D16" s="465">
        <v>5300</v>
      </c>
      <c r="E16" s="465">
        <v>3350</v>
      </c>
      <c r="F16" s="465">
        <v>3350</v>
      </c>
      <c r="G16" s="465"/>
      <c r="H16" s="464">
        <f t="shared" si="0"/>
        <v>3350</v>
      </c>
    </row>
    <row r="17" spans="1:8" x14ac:dyDescent="0.25">
      <c r="A17" s="461"/>
      <c r="B17" s="792" t="s">
        <v>608</v>
      </c>
      <c r="C17" s="465"/>
      <c r="D17" s="465"/>
      <c r="E17" s="465"/>
      <c r="F17" s="465">
        <v>80000</v>
      </c>
      <c r="G17" s="465"/>
      <c r="H17" s="464">
        <f t="shared" si="0"/>
        <v>80000</v>
      </c>
    </row>
    <row r="18" spans="1:8" x14ac:dyDescent="0.25">
      <c r="A18" s="461"/>
      <c r="B18" s="792" t="s">
        <v>478</v>
      </c>
      <c r="C18" s="465">
        <v>2500</v>
      </c>
      <c r="D18" s="465">
        <v>2500</v>
      </c>
      <c r="E18" s="465">
        <v>2500</v>
      </c>
      <c r="F18" s="465">
        <v>2500</v>
      </c>
      <c r="G18" s="465">
        <v>-2500</v>
      </c>
      <c r="H18" s="464">
        <f t="shared" si="0"/>
        <v>0</v>
      </c>
    </row>
    <row r="19" spans="1:8" x14ac:dyDescent="0.25">
      <c r="A19" s="461"/>
      <c r="B19" s="792" t="s">
        <v>582</v>
      </c>
      <c r="C19" s="465"/>
      <c r="D19" s="465"/>
      <c r="E19" s="465">
        <v>3410</v>
      </c>
      <c r="F19" s="465">
        <v>3410</v>
      </c>
      <c r="G19" s="465"/>
      <c r="H19" s="464">
        <f t="shared" si="0"/>
        <v>3410</v>
      </c>
    </row>
    <row r="20" spans="1:8" x14ac:dyDescent="0.25">
      <c r="A20" s="461"/>
      <c r="B20" s="792" t="s">
        <v>607</v>
      </c>
      <c r="C20" s="465"/>
      <c r="D20" s="465"/>
      <c r="E20" s="465"/>
      <c r="F20" s="465">
        <v>2879</v>
      </c>
      <c r="G20" s="465"/>
      <c r="H20" s="464">
        <f t="shared" si="0"/>
        <v>2879</v>
      </c>
    </row>
    <row r="21" spans="1:8" x14ac:dyDescent="0.25">
      <c r="A21" s="461"/>
      <c r="B21" s="792" t="s">
        <v>570</v>
      </c>
      <c r="C21" s="466"/>
      <c r="D21" s="466"/>
      <c r="E21" s="465">
        <v>35000</v>
      </c>
      <c r="F21" s="465">
        <v>35000</v>
      </c>
      <c r="G21" s="465">
        <v>35000</v>
      </c>
      <c r="H21" s="464">
        <f t="shared" si="0"/>
        <v>70000</v>
      </c>
    </row>
    <row r="22" spans="1:8" x14ac:dyDescent="0.25">
      <c r="A22" s="461"/>
      <c r="B22" s="792" t="s">
        <v>571</v>
      </c>
      <c r="C22" s="466"/>
      <c r="D22" s="466"/>
      <c r="E22" s="465">
        <v>250000</v>
      </c>
      <c r="F22" s="465">
        <v>200000</v>
      </c>
      <c r="G22" s="465"/>
      <c r="H22" s="464">
        <f t="shared" si="0"/>
        <v>200000</v>
      </c>
    </row>
    <row r="23" spans="1:8" x14ac:dyDescent="0.25">
      <c r="A23" s="461"/>
      <c r="B23" s="792" t="s">
        <v>610</v>
      </c>
      <c r="C23" s="466"/>
      <c r="D23" s="466"/>
      <c r="E23" s="465"/>
      <c r="F23" s="465">
        <v>61100</v>
      </c>
      <c r="G23" s="465"/>
      <c r="H23" s="464">
        <f t="shared" si="0"/>
        <v>61100</v>
      </c>
    </row>
    <row r="24" spans="1:8" x14ac:dyDescent="0.25">
      <c r="A24" s="461"/>
      <c r="B24" s="792" t="s">
        <v>642</v>
      </c>
      <c r="C24" s="466"/>
      <c r="D24" s="466"/>
      <c r="E24" s="465"/>
      <c r="F24" s="465">
        <v>57400</v>
      </c>
      <c r="G24" s="465"/>
      <c r="H24" s="464">
        <f t="shared" si="0"/>
        <v>57400</v>
      </c>
    </row>
    <row r="25" spans="1:8" x14ac:dyDescent="0.25">
      <c r="A25" s="461"/>
      <c r="B25" s="792" t="s">
        <v>609</v>
      </c>
      <c r="C25" s="466"/>
      <c r="D25" s="466"/>
      <c r="E25" s="465">
        <v>8160</v>
      </c>
      <c r="F25" s="465">
        <v>8160</v>
      </c>
      <c r="G25" s="465"/>
      <c r="H25" s="464">
        <f t="shared" si="0"/>
        <v>8160</v>
      </c>
    </row>
    <row r="26" spans="1:8" x14ac:dyDescent="0.25">
      <c r="A26" s="461" t="s">
        <v>479</v>
      </c>
      <c r="B26" s="792" t="s">
        <v>572</v>
      </c>
      <c r="C26" s="466"/>
      <c r="D26" s="466"/>
      <c r="E26" s="465">
        <v>23030</v>
      </c>
      <c r="F26" s="465">
        <v>23030</v>
      </c>
      <c r="G26" s="465"/>
      <c r="H26" s="464">
        <f t="shared" si="0"/>
        <v>23030</v>
      </c>
    </row>
    <row r="27" spans="1:8" x14ac:dyDescent="0.25">
      <c r="A27" s="461"/>
      <c r="B27" s="792" t="s">
        <v>574</v>
      </c>
      <c r="C27" s="466"/>
      <c r="D27" s="466">
        <v>1500</v>
      </c>
      <c r="E27" s="465">
        <v>1500</v>
      </c>
      <c r="F27" s="465">
        <v>1500</v>
      </c>
      <c r="G27" s="465"/>
      <c r="H27" s="464">
        <f t="shared" si="0"/>
        <v>1500</v>
      </c>
    </row>
    <row r="28" spans="1:8" x14ac:dyDescent="0.25">
      <c r="A28" s="461"/>
      <c r="B28" s="792" t="s">
        <v>575</v>
      </c>
      <c r="C28" s="466"/>
      <c r="D28" s="466">
        <v>15000</v>
      </c>
      <c r="E28" s="465">
        <v>30000</v>
      </c>
      <c r="F28" s="465">
        <v>30000</v>
      </c>
      <c r="G28" s="465"/>
      <c r="H28" s="464">
        <f t="shared" si="0"/>
        <v>30000</v>
      </c>
    </row>
    <row r="29" spans="1:8" x14ac:dyDescent="0.25">
      <c r="A29" s="461" t="s">
        <v>480</v>
      </c>
      <c r="B29" s="792" t="s">
        <v>481</v>
      </c>
      <c r="C29" s="465">
        <v>2500</v>
      </c>
      <c r="D29" s="465">
        <v>2500</v>
      </c>
      <c r="E29" s="465">
        <v>2930</v>
      </c>
      <c r="F29" s="465">
        <v>2930</v>
      </c>
      <c r="G29" s="465"/>
      <c r="H29" s="464">
        <f t="shared" si="0"/>
        <v>2930</v>
      </c>
    </row>
    <row r="30" spans="1:8" x14ac:dyDescent="0.25">
      <c r="A30" s="461"/>
      <c r="B30" s="792" t="s">
        <v>482</v>
      </c>
      <c r="C30" s="465">
        <v>80000</v>
      </c>
      <c r="D30" s="465">
        <v>80000</v>
      </c>
      <c r="E30" s="465">
        <v>0</v>
      </c>
      <c r="F30" s="465">
        <v>0</v>
      </c>
      <c r="G30" s="465"/>
      <c r="H30" s="464">
        <f t="shared" si="0"/>
        <v>0</v>
      </c>
    </row>
    <row r="31" spans="1:8" x14ac:dyDescent="0.25">
      <c r="A31" s="461"/>
      <c r="B31" s="792" t="s">
        <v>483</v>
      </c>
      <c r="C31" s="465">
        <v>12000</v>
      </c>
      <c r="D31" s="465">
        <v>12000</v>
      </c>
      <c r="E31" s="465">
        <v>0</v>
      </c>
      <c r="F31" s="465">
        <v>0</v>
      </c>
      <c r="G31" s="465"/>
      <c r="H31" s="464">
        <f t="shared" si="0"/>
        <v>0</v>
      </c>
    </row>
    <row r="32" spans="1:8" x14ac:dyDescent="0.25">
      <c r="A32" s="461"/>
      <c r="B32" s="792" t="s">
        <v>573</v>
      </c>
      <c r="C32" s="466"/>
      <c r="D32" s="466"/>
      <c r="E32" s="465">
        <v>5000</v>
      </c>
      <c r="F32" s="465">
        <v>5000</v>
      </c>
      <c r="G32" s="465"/>
      <c r="H32" s="464">
        <f t="shared" si="0"/>
        <v>5000</v>
      </c>
    </row>
    <row r="33" spans="1:8" x14ac:dyDescent="0.25">
      <c r="A33" s="461" t="s">
        <v>484</v>
      </c>
      <c r="B33" s="792" t="s">
        <v>485</v>
      </c>
      <c r="C33" s="465">
        <v>74179</v>
      </c>
      <c r="D33" s="465">
        <v>74179</v>
      </c>
      <c r="E33" s="465">
        <v>74179</v>
      </c>
      <c r="F33" s="465">
        <v>74179</v>
      </c>
      <c r="G33" s="465"/>
      <c r="H33" s="464">
        <f t="shared" si="0"/>
        <v>74179</v>
      </c>
    </row>
    <row r="34" spans="1:8" x14ac:dyDescent="0.25">
      <c r="A34" s="461"/>
      <c r="B34" s="792" t="s">
        <v>486</v>
      </c>
      <c r="C34" s="465">
        <v>10000</v>
      </c>
      <c r="D34" s="465">
        <v>10000</v>
      </c>
      <c r="E34" s="465">
        <v>10000</v>
      </c>
      <c r="F34" s="465">
        <v>30000</v>
      </c>
      <c r="G34" s="465"/>
      <c r="H34" s="464">
        <f t="shared" si="0"/>
        <v>30000</v>
      </c>
    </row>
    <row r="35" spans="1:8" x14ac:dyDescent="0.25">
      <c r="A35" s="461"/>
      <c r="B35" s="792" t="s">
        <v>487</v>
      </c>
      <c r="C35" s="465">
        <v>3300</v>
      </c>
      <c r="D35" s="465">
        <v>3300</v>
      </c>
      <c r="E35" s="465">
        <v>3300</v>
      </c>
      <c r="F35" s="465">
        <v>7300</v>
      </c>
      <c r="G35" s="465"/>
      <c r="H35" s="464">
        <f t="shared" si="0"/>
        <v>7300</v>
      </c>
    </row>
    <row r="36" spans="1:8" x14ac:dyDescent="0.25">
      <c r="A36" s="461"/>
      <c r="B36" s="792" t="s">
        <v>488</v>
      </c>
      <c r="C36" s="465">
        <v>4040</v>
      </c>
      <c r="D36" s="465">
        <v>4040</v>
      </c>
      <c r="E36" s="465">
        <v>4040</v>
      </c>
      <c r="F36" s="465">
        <v>4040</v>
      </c>
      <c r="G36" s="465"/>
      <c r="H36" s="464">
        <f t="shared" si="0"/>
        <v>4040</v>
      </c>
    </row>
    <row r="37" spans="1:8" x14ac:dyDescent="0.25">
      <c r="A37" s="461"/>
      <c r="B37" s="792" t="s">
        <v>614</v>
      </c>
      <c r="C37" s="465"/>
      <c r="D37" s="465"/>
      <c r="E37" s="465"/>
      <c r="F37" s="465">
        <v>4100</v>
      </c>
      <c r="G37" s="465"/>
      <c r="H37" s="464">
        <f t="shared" si="0"/>
        <v>4100</v>
      </c>
    </row>
    <row r="38" spans="1:8" x14ac:dyDescent="0.25">
      <c r="A38" s="461"/>
      <c r="B38" s="792" t="s">
        <v>419</v>
      </c>
      <c r="C38" s="465">
        <v>5000</v>
      </c>
      <c r="D38" s="465">
        <v>5000</v>
      </c>
      <c r="E38" s="465">
        <v>5000</v>
      </c>
      <c r="F38" s="465">
        <v>5000</v>
      </c>
      <c r="G38" s="465"/>
      <c r="H38" s="464">
        <f t="shared" si="0"/>
        <v>5000</v>
      </c>
    </row>
    <row r="39" spans="1:8" x14ac:dyDescent="0.25">
      <c r="A39" s="461" t="s">
        <v>489</v>
      </c>
      <c r="B39" s="792" t="s">
        <v>576</v>
      </c>
      <c r="C39" s="465">
        <v>288000</v>
      </c>
      <c r="D39" s="465">
        <v>288000</v>
      </c>
      <c r="E39" s="465">
        <v>0</v>
      </c>
      <c r="F39" s="465">
        <v>0</v>
      </c>
      <c r="G39" s="465"/>
      <c r="H39" s="464">
        <f t="shared" si="0"/>
        <v>0</v>
      </c>
    </row>
    <row r="40" spans="1:8" x14ac:dyDescent="0.25">
      <c r="A40" s="461"/>
      <c r="B40" s="792" t="s">
        <v>577</v>
      </c>
      <c r="C40" s="465"/>
      <c r="D40" s="465"/>
      <c r="E40" s="465">
        <v>25000</v>
      </c>
      <c r="F40" s="465">
        <v>25000</v>
      </c>
      <c r="G40" s="465"/>
      <c r="H40" s="464">
        <f t="shared" si="0"/>
        <v>25000</v>
      </c>
    </row>
    <row r="41" spans="1:8" x14ac:dyDescent="0.25">
      <c r="A41" s="461"/>
      <c r="B41" s="792" t="s">
        <v>583</v>
      </c>
      <c r="C41" s="465"/>
      <c r="D41" s="465">
        <v>32000</v>
      </c>
      <c r="E41" s="465">
        <v>67005</v>
      </c>
      <c r="F41" s="465">
        <v>72205</v>
      </c>
      <c r="G41" s="465"/>
      <c r="H41" s="464">
        <f t="shared" si="0"/>
        <v>72205</v>
      </c>
    </row>
    <row r="42" spans="1:8" x14ac:dyDescent="0.25">
      <c r="A42" s="461" t="s">
        <v>490</v>
      </c>
      <c r="B42" s="792" t="s">
        <v>592</v>
      </c>
      <c r="C42" s="465">
        <v>5084000</v>
      </c>
      <c r="D42" s="465"/>
      <c r="E42" s="465"/>
      <c r="F42" s="465"/>
      <c r="G42" s="465"/>
      <c r="H42" s="464">
        <f t="shared" si="0"/>
        <v>0</v>
      </c>
    </row>
    <row r="43" spans="1:8" x14ac:dyDescent="0.25">
      <c r="A43" s="461"/>
      <c r="B43" s="792" t="s">
        <v>593</v>
      </c>
      <c r="C43" s="465">
        <v>908400</v>
      </c>
      <c r="D43" s="465"/>
      <c r="E43" s="465"/>
      <c r="F43" s="465"/>
      <c r="G43" s="465"/>
      <c r="H43" s="464">
        <f t="shared" si="0"/>
        <v>0</v>
      </c>
    </row>
    <row r="44" spans="1:8" x14ac:dyDescent="0.25">
      <c r="A44" s="461"/>
      <c r="B44" s="792" t="s">
        <v>594</v>
      </c>
      <c r="C44" s="465">
        <v>605600</v>
      </c>
      <c r="D44" s="465"/>
      <c r="E44" s="465"/>
      <c r="F44" s="465"/>
      <c r="G44" s="465"/>
      <c r="H44" s="464">
        <f t="shared" si="0"/>
        <v>0</v>
      </c>
    </row>
    <row r="45" spans="1:8" x14ac:dyDescent="0.25">
      <c r="A45" s="461"/>
      <c r="B45" s="792" t="s">
        <v>595</v>
      </c>
      <c r="C45" s="465">
        <v>181000</v>
      </c>
      <c r="D45" s="465"/>
      <c r="E45" s="465"/>
      <c r="F45" s="465"/>
      <c r="G45" s="465"/>
      <c r="H45" s="464">
        <f t="shared" si="0"/>
        <v>0</v>
      </c>
    </row>
    <row r="46" spans="1:8" x14ac:dyDescent="0.25">
      <c r="A46" s="461"/>
      <c r="B46" s="792" t="s">
        <v>491</v>
      </c>
      <c r="C46" s="465">
        <v>89000</v>
      </c>
      <c r="D46" s="465">
        <v>89000</v>
      </c>
      <c r="E46" s="465">
        <v>89000</v>
      </c>
      <c r="F46" s="465">
        <v>0</v>
      </c>
      <c r="G46" s="465"/>
      <c r="H46" s="464">
        <f t="shared" si="0"/>
        <v>0</v>
      </c>
    </row>
    <row r="47" spans="1:8" ht="15.75" thickBot="1" x14ac:dyDescent="0.3">
      <c r="A47" s="468" t="s">
        <v>492</v>
      </c>
      <c r="B47" s="793" t="s">
        <v>493</v>
      </c>
      <c r="C47" s="794">
        <v>100000</v>
      </c>
      <c r="D47" s="794">
        <v>53000</v>
      </c>
      <c r="E47" s="794">
        <v>60000</v>
      </c>
      <c r="F47" s="794">
        <v>43400</v>
      </c>
      <c r="G47" s="794"/>
      <c r="H47" s="464">
        <f t="shared" si="0"/>
        <v>43400</v>
      </c>
    </row>
    <row r="48" spans="1:8" s="467" customFormat="1" ht="16.5" thickBot="1" x14ac:dyDescent="0.3">
      <c r="A48" s="469" t="s">
        <v>494</v>
      </c>
      <c r="B48" s="470"/>
      <c r="C48" s="617">
        <f t="shared" ref="C48:H48" si="1">SUM(C4:C47)</f>
        <v>7852519</v>
      </c>
      <c r="D48" s="471">
        <f t="shared" si="1"/>
        <v>1073519</v>
      </c>
      <c r="E48" s="471">
        <f t="shared" si="1"/>
        <v>1145030</v>
      </c>
      <c r="F48" s="471">
        <f t="shared" si="1"/>
        <v>1311809</v>
      </c>
      <c r="G48" s="471">
        <f t="shared" si="1"/>
        <v>29488</v>
      </c>
      <c r="H48" s="507">
        <f t="shared" si="1"/>
        <v>1341297</v>
      </c>
    </row>
    <row r="49" spans="1:8" x14ac:dyDescent="0.25">
      <c r="A49" s="845" t="s">
        <v>496</v>
      </c>
      <c r="B49" s="846"/>
      <c r="C49" s="618">
        <f>'sumár '!B9</f>
        <v>7852519</v>
      </c>
      <c r="D49" s="1">
        <f>'sumár '!C9</f>
        <v>1073519</v>
      </c>
      <c r="E49" s="1">
        <f>'sumár '!D9</f>
        <v>1145030</v>
      </c>
      <c r="F49" s="1">
        <f>'výdavky '!R8</f>
        <v>1311809</v>
      </c>
      <c r="G49" s="1">
        <f>'sumár '!F9</f>
        <v>29488</v>
      </c>
      <c r="H49" s="1">
        <f>'sumár '!G9</f>
        <v>1341297</v>
      </c>
    </row>
    <row r="50" spans="1:8" x14ac:dyDescent="0.25">
      <c r="D50" s="1"/>
      <c r="E50" s="1"/>
      <c r="F50" s="1"/>
    </row>
  </sheetData>
  <mergeCells count="3">
    <mergeCell ref="A3:B3"/>
    <mergeCell ref="A1:H1"/>
    <mergeCell ref="A49:B49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workbookViewId="0">
      <selection sqref="A1:O1"/>
    </sheetView>
  </sheetViews>
  <sheetFormatPr defaultRowHeight="15" x14ac:dyDescent="0.25"/>
  <cols>
    <col min="1" max="1" width="9.140625" style="790"/>
    <col min="2" max="2" width="23.42578125" style="500" customWidth="1"/>
    <col min="3" max="3" width="9.5703125" style="500" customWidth="1"/>
    <col min="4" max="4" width="10" style="500" customWidth="1"/>
    <col min="5" max="5" width="9.28515625" style="500" bestFit="1" customWidth="1"/>
    <col min="6" max="6" width="11" style="500" customWidth="1"/>
    <col min="7" max="7" width="12" style="500" customWidth="1"/>
    <col min="8" max="8" width="9.7109375" style="500" bestFit="1" customWidth="1"/>
    <col min="9" max="9" width="10.85546875" style="500" customWidth="1"/>
    <col min="10" max="10" width="9.28515625" style="500" bestFit="1" customWidth="1"/>
    <col min="11" max="11" width="9.7109375" style="500" bestFit="1" customWidth="1"/>
    <col min="12" max="14" width="9.28515625" style="500" bestFit="1" customWidth="1"/>
    <col min="15" max="15" width="9.140625" style="500"/>
  </cols>
  <sheetData>
    <row r="1" spans="1:18" ht="32.25" customHeight="1" thickBot="1" x14ac:dyDescent="0.35">
      <c r="A1" s="852" t="s">
        <v>581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</row>
    <row r="2" spans="1:18" ht="24" customHeight="1" x14ac:dyDescent="0.25">
      <c r="A2" s="868" t="s">
        <v>500</v>
      </c>
      <c r="B2" s="871" t="s">
        <v>501</v>
      </c>
      <c r="C2" s="874" t="s">
        <v>378</v>
      </c>
      <c r="D2" s="875"/>
      <c r="E2" s="875"/>
      <c r="F2" s="875"/>
      <c r="G2" s="875"/>
      <c r="H2" s="875"/>
      <c r="I2" s="876"/>
      <c r="J2" s="853" t="s">
        <v>567</v>
      </c>
      <c r="K2" s="856" t="s">
        <v>502</v>
      </c>
      <c r="L2" s="859"/>
      <c r="M2" s="860"/>
      <c r="N2" s="860"/>
      <c r="O2" s="861"/>
    </row>
    <row r="3" spans="1:18" x14ac:dyDescent="0.25">
      <c r="A3" s="869"/>
      <c r="B3" s="872"/>
      <c r="C3" s="877" t="s">
        <v>503</v>
      </c>
      <c r="D3" s="878"/>
      <c r="E3" s="879"/>
      <c r="F3" s="880" t="s">
        <v>504</v>
      </c>
      <c r="G3" s="881"/>
      <c r="H3" s="473" t="s">
        <v>505</v>
      </c>
      <c r="I3" s="474" t="s">
        <v>506</v>
      </c>
      <c r="J3" s="854"/>
      <c r="K3" s="857"/>
      <c r="L3" s="862"/>
      <c r="M3" s="863"/>
      <c r="N3" s="863"/>
      <c r="O3" s="864"/>
    </row>
    <row r="4" spans="1:18" x14ac:dyDescent="0.25">
      <c r="A4" s="869"/>
      <c r="B4" s="872"/>
      <c r="C4" s="882" t="s">
        <v>397</v>
      </c>
      <c r="D4" s="885" t="s">
        <v>507</v>
      </c>
      <c r="E4" s="886"/>
      <c r="F4" s="887" t="s">
        <v>508</v>
      </c>
      <c r="G4" s="890" t="s">
        <v>509</v>
      </c>
      <c r="H4" s="475"/>
      <c r="I4" s="893" t="s">
        <v>510</v>
      </c>
      <c r="J4" s="854"/>
      <c r="K4" s="857"/>
      <c r="L4" s="865"/>
      <c r="M4" s="866"/>
      <c r="N4" s="866"/>
      <c r="O4" s="867"/>
    </row>
    <row r="5" spans="1:18" x14ac:dyDescent="0.25">
      <c r="A5" s="869"/>
      <c r="B5" s="872"/>
      <c r="C5" s="883"/>
      <c r="D5" s="896" t="s">
        <v>511</v>
      </c>
      <c r="E5" s="847" t="s">
        <v>512</v>
      </c>
      <c r="F5" s="888"/>
      <c r="G5" s="891"/>
      <c r="H5" s="475"/>
      <c r="I5" s="894"/>
      <c r="J5" s="854"/>
      <c r="K5" s="857"/>
      <c r="L5" s="495" t="s">
        <v>135</v>
      </c>
      <c r="M5" s="849" t="s">
        <v>513</v>
      </c>
      <c r="N5" s="850"/>
      <c r="O5" s="851"/>
    </row>
    <row r="6" spans="1:18" ht="21.75" customHeight="1" thickBot="1" x14ac:dyDescent="0.3">
      <c r="A6" s="870"/>
      <c r="B6" s="873"/>
      <c r="C6" s="884"/>
      <c r="D6" s="897"/>
      <c r="E6" s="848"/>
      <c r="F6" s="889"/>
      <c r="G6" s="892"/>
      <c r="H6" s="476"/>
      <c r="I6" s="895"/>
      <c r="J6" s="855"/>
      <c r="K6" s="858"/>
      <c r="L6" s="496" t="s">
        <v>514</v>
      </c>
      <c r="M6" s="497" t="s">
        <v>141</v>
      </c>
      <c r="N6" s="498" t="s">
        <v>142</v>
      </c>
      <c r="O6" s="499" t="s">
        <v>143</v>
      </c>
    </row>
    <row r="7" spans="1:18" ht="15.75" thickBot="1" x14ac:dyDescent="0.3">
      <c r="A7" s="478" t="s">
        <v>515</v>
      </c>
      <c r="B7" s="479"/>
      <c r="C7" s="658">
        <f>C15+C24+C31</f>
        <v>3359477</v>
      </c>
      <c r="D7" s="659">
        <f>D24</f>
        <v>3108501</v>
      </c>
      <c r="E7" s="660">
        <f>E15+E24+E31</f>
        <v>250976</v>
      </c>
      <c r="F7" s="658">
        <f>F15+F24+F31+F8+F9+F11+F12</f>
        <v>2684471</v>
      </c>
      <c r="G7" s="660">
        <f>G15+G24+G31</f>
        <v>325145</v>
      </c>
      <c r="H7" s="661">
        <f>H15+H24+H31+H50+H8+H9+H10+H11+H12+H35</f>
        <v>6375491</v>
      </c>
      <c r="I7" s="662">
        <f>I15+I24+I31</f>
        <v>5782782</v>
      </c>
      <c r="J7" s="661">
        <f>J15+J24+J31+J12+J10+J13+J14+J50</f>
        <v>506777</v>
      </c>
      <c r="K7" s="663">
        <f>H7+J7</f>
        <v>6882268</v>
      </c>
      <c r="L7" s="664">
        <f>L15+L24+L31+L35+L49+L50+L8+L12+L9+L10+L11+L13+L14</f>
        <v>6882268</v>
      </c>
      <c r="M7" s="665">
        <f>M8+M9+M11+M12+M15+M24+M31+M35+M49+M50</f>
        <v>6375491</v>
      </c>
      <c r="N7" s="665">
        <f>SUM(N8:N14)+N15+N24+N49+N50</f>
        <v>506777</v>
      </c>
      <c r="O7" s="666"/>
      <c r="P7" s="1"/>
    </row>
    <row r="8" spans="1:18" x14ac:dyDescent="0.25">
      <c r="A8" s="484" t="s">
        <v>516</v>
      </c>
      <c r="B8" s="480" t="s">
        <v>517</v>
      </c>
      <c r="C8" s="482"/>
      <c r="D8" s="477"/>
      <c r="E8" s="502"/>
      <c r="F8" s="503">
        <v>6340</v>
      </c>
      <c r="G8" s="504"/>
      <c r="H8" s="506">
        <f>SUM(F8:G8)</f>
        <v>6340</v>
      </c>
      <c r="I8" s="505"/>
      <c r="J8" s="483"/>
      <c r="K8" s="483">
        <f>H8+J8</f>
        <v>6340</v>
      </c>
      <c r="L8" s="667">
        <f>SUM(M8:O8)</f>
        <v>6340</v>
      </c>
      <c r="M8" s="668">
        <v>6340</v>
      </c>
      <c r="N8" s="668"/>
      <c r="O8" s="669"/>
    </row>
    <row r="9" spans="1:18" s="44" customFormat="1" x14ac:dyDescent="0.25">
      <c r="A9" s="629" t="s">
        <v>536</v>
      </c>
      <c r="B9" s="630" t="s">
        <v>635</v>
      </c>
      <c r="C9" s="631"/>
      <c r="D9" s="632"/>
      <c r="E9" s="633"/>
      <c r="F9" s="634">
        <v>1100</v>
      </c>
      <c r="G9" s="635"/>
      <c r="H9" s="636">
        <f>SUM(F9:G9)</f>
        <v>1100</v>
      </c>
      <c r="I9" s="637"/>
      <c r="J9" s="638"/>
      <c r="K9" s="657">
        <f t="shared" ref="K9:K14" si="0">H9+J9</f>
        <v>1100</v>
      </c>
      <c r="L9" s="670">
        <f t="shared" ref="L9:L14" si="1">SUM(M9:O9)</f>
        <v>1100</v>
      </c>
      <c r="M9" s="671">
        <v>1100</v>
      </c>
      <c r="N9" s="671"/>
      <c r="O9" s="672"/>
      <c r="R9" s="65"/>
    </row>
    <row r="10" spans="1:18" s="44" customFormat="1" x14ac:dyDescent="0.25">
      <c r="A10" s="629" t="s">
        <v>537</v>
      </c>
      <c r="B10" s="630" t="s">
        <v>639</v>
      </c>
      <c r="C10" s="631"/>
      <c r="D10" s="632"/>
      <c r="E10" s="633"/>
      <c r="F10" s="634"/>
      <c r="G10" s="635"/>
      <c r="H10" s="636">
        <f t="shared" ref="H10:H14" si="2">SUM(F10:G10)</f>
        <v>0</v>
      </c>
      <c r="I10" s="637"/>
      <c r="J10" s="638">
        <v>270000</v>
      </c>
      <c r="K10" s="638">
        <f t="shared" si="0"/>
        <v>270000</v>
      </c>
      <c r="L10" s="670">
        <f t="shared" si="1"/>
        <v>270000</v>
      </c>
      <c r="M10" s="671"/>
      <c r="N10" s="671">
        <v>270000</v>
      </c>
      <c r="O10" s="672"/>
    </row>
    <row r="11" spans="1:18" s="44" customFormat="1" x14ac:dyDescent="0.25">
      <c r="A11" s="620" t="s">
        <v>539</v>
      </c>
      <c r="B11" s="621" t="s">
        <v>602</v>
      </c>
      <c r="C11" s="622"/>
      <c r="D11" s="623"/>
      <c r="E11" s="624"/>
      <c r="F11" s="625">
        <v>1650</v>
      </c>
      <c r="G11" s="626"/>
      <c r="H11" s="636">
        <f t="shared" si="2"/>
        <v>1650</v>
      </c>
      <c r="I11" s="627"/>
      <c r="J11" s="628"/>
      <c r="K11" s="638">
        <f t="shared" si="0"/>
        <v>1650</v>
      </c>
      <c r="L11" s="670">
        <f t="shared" si="1"/>
        <v>1650</v>
      </c>
      <c r="M11" s="673">
        <v>1650</v>
      </c>
      <c r="N11" s="673"/>
      <c r="O11" s="674"/>
    </row>
    <row r="12" spans="1:18" x14ac:dyDescent="0.25">
      <c r="A12" s="648" t="s">
        <v>540</v>
      </c>
      <c r="B12" s="649" t="s">
        <v>603</v>
      </c>
      <c r="C12" s="650"/>
      <c r="D12" s="651"/>
      <c r="E12" s="652"/>
      <c r="F12" s="653">
        <v>1100</v>
      </c>
      <c r="G12" s="654"/>
      <c r="H12" s="636">
        <f t="shared" si="2"/>
        <v>1100</v>
      </c>
      <c r="I12" s="655"/>
      <c r="J12" s="656">
        <v>80000</v>
      </c>
      <c r="K12" s="638">
        <f t="shared" si="0"/>
        <v>81100</v>
      </c>
      <c r="L12" s="670">
        <f t="shared" si="1"/>
        <v>81100</v>
      </c>
      <c r="M12" s="671">
        <v>1100</v>
      </c>
      <c r="N12" s="671">
        <v>80000</v>
      </c>
      <c r="O12" s="672"/>
    </row>
    <row r="13" spans="1:18" x14ac:dyDescent="0.25">
      <c r="A13" s="648" t="s">
        <v>541</v>
      </c>
      <c r="B13" s="649" t="s">
        <v>640</v>
      </c>
      <c r="C13" s="650"/>
      <c r="D13" s="651"/>
      <c r="E13" s="652"/>
      <c r="F13" s="653"/>
      <c r="G13" s="654"/>
      <c r="H13" s="636">
        <f t="shared" si="2"/>
        <v>0</v>
      </c>
      <c r="I13" s="655"/>
      <c r="J13" s="656">
        <v>61100</v>
      </c>
      <c r="K13" s="638">
        <f t="shared" si="0"/>
        <v>61100</v>
      </c>
      <c r="L13" s="670">
        <f t="shared" si="1"/>
        <v>61100</v>
      </c>
      <c r="M13" s="671"/>
      <c r="N13" s="671">
        <v>61100</v>
      </c>
      <c r="O13" s="672"/>
    </row>
    <row r="14" spans="1:18" ht="15" customHeight="1" thickBot="1" x14ac:dyDescent="0.3">
      <c r="A14" s="639" t="s">
        <v>543</v>
      </c>
      <c r="B14" s="640" t="s">
        <v>544</v>
      </c>
      <c r="C14" s="641"/>
      <c r="D14" s="642"/>
      <c r="E14" s="643"/>
      <c r="F14" s="644"/>
      <c r="G14" s="645"/>
      <c r="H14" s="636">
        <f t="shared" si="2"/>
        <v>0</v>
      </c>
      <c r="I14" s="646"/>
      <c r="J14" s="647">
        <v>57400</v>
      </c>
      <c r="K14" s="628">
        <f t="shared" si="0"/>
        <v>57400</v>
      </c>
      <c r="L14" s="675">
        <f t="shared" si="1"/>
        <v>57400</v>
      </c>
      <c r="M14" s="673"/>
      <c r="N14" s="673">
        <v>57400</v>
      </c>
      <c r="O14" s="674"/>
    </row>
    <row r="15" spans="1:18" ht="15.75" thickBot="1" x14ac:dyDescent="0.3">
      <c r="A15" s="780" t="s">
        <v>518</v>
      </c>
      <c r="B15" s="485" t="s">
        <v>519</v>
      </c>
      <c r="C15" s="676">
        <f>C16+C17+C18+C19+C20+C21+C22+C23</f>
        <v>38979</v>
      </c>
      <c r="D15" s="677"/>
      <c r="E15" s="678">
        <f t="shared" ref="E15:N15" si="3">E16+E17+E18+E19+E20+E21+E22+E23</f>
        <v>38979</v>
      </c>
      <c r="F15" s="676">
        <f>F16+F17+F18+F19+F20+F21+F22+F23</f>
        <v>1459050</v>
      </c>
      <c r="G15" s="678">
        <f t="shared" si="3"/>
        <v>92000</v>
      </c>
      <c r="H15" s="679">
        <f t="shared" si="3"/>
        <v>1590029</v>
      </c>
      <c r="I15" s="680">
        <f t="shared" si="3"/>
        <v>1459050</v>
      </c>
      <c r="J15" s="679">
        <f t="shared" si="3"/>
        <v>20478</v>
      </c>
      <c r="K15" s="679">
        <f t="shared" si="3"/>
        <v>1610507</v>
      </c>
      <c r="L15" s="681">
        <f t="shared" si="3"/>
        <v>1479528</v>
      </c>
      <c r="M15" s="682">
        <f t="shared" si="3"/>
        <v>1459050</v>
      </c>
      <c r="N15" s="682">
        <f t="shared" si="3"/>
        <v>20478</v>
      </c>
      <c r="O15" s="683"/>
    </row>
    <row r="16" spans="1:18" s="44" customFormat="1" x14ac:dyDescent="0.25">
      <c r="A16" s="781" t="s">
        <v>520</v>
      </c>
      <c r="B16" s="489" t="s">
        <v>633</v>
      </c>
      <c r="C16" s="684">
        <f>E16</f>
        <v>4303</v>
      </c>
      <c r="D16" s="685"/>
      <c r="E16" s="686">
        <v>4303</v>
      </c>
      <c r="F16" s="687">
        <v>146430</v>
      </c>
      <c r="G16" s="686">
        <v>9240</v>
      </c>
      <c r="H16" s="688">
        <f>C16+F16+G16</f>
        <v>159973</v>
      </c>
      <c r="I16" s="689">
        <f t="shared" ref="I16:I23" si="4">F16</f>
        <v>146430</v>
      </c>
      <c r="J16" s="688">
        <v>16378</v>
      </c>
      <c r="K16" s="688">
        <f>H16+J16</f>
        <v>176351</v>
      </c>
      <c r="L16" s="690">
        <f>M16+N16</f>
        <v>162808</v>
      </c>
      <c r="M16" s="691">
        <f t="shared" ref="M16:N23" si="5">I16</f>
        <v>146430</v>
      </c>
      <c r="N16" s="691">
        <f t="shared" si="5"/>
        <v>16378</v>
      </c>
      <c r="O16" s="692"/>
    </row>
    <row r="17" spans="1:15" s="44" customFormat="1" x14ac:dyDescent="0.25">
      <c r="A17" s="782" t="s">
        <v>521</v>
      </c>
      <c r="B17" s="490" t="s">
        <v>522</v>
      </c>
      <c r="C17" s="693">
        <f t="shared" ref="C17:C23" si="6">E17</f>
        <v>9638</v>
      </c>
      <c r="D17" s="694"/>
      <c r="E17" s="695">
        <v>9638</v>
      </c>
      <c r="F17" s="696">
        <v>302177</v>
      </c>
      <c r="G17" s="695">
        <v>17740</v>
      </c>
      <c r="H17" s="697">
        <f t="shared" ref="H17:H23" si="7">C17+F17+G17</f>
        <v>329555</v>
      </c>
      <c r="I17" s="698">
        <f t="shared" si="4"/>
        <v>302177</v>
      </c>
      <c r="J17" s="697">
        <v>2000</v>
      </c>
      <c r="K17" s="697">
        <f t="shared" ref="K17:K23" si="8">H17+J17</f>
        <v>331555</v>
      </c>
      <c r="L17" s="699">
        <f t="shared" ref="L17:L23" si="9">M17+N17</f>
        <v>304177</v>
      </c>
      <c r="M17" s="671">
        <f t="shared" si="5"/>
        <v>302177</v>
      </c>
      <c r="N17" s="671">
        <f t="shared" si="5"/>
        <v>2000</v>
      </c>
      <c r="O17" s="672"/>
    </row>
    <row r="18" spans="1:15" s="44" customFormat="1" x14ac:dyDescent="0.25">
      <c r="A18" s="782" t="s">
        <v>523</v>
      </c>
      <c r="B18" s="490" t="s">
        <v>524</v>
      </c>
      <c r="C18" s="693">
        <f t="shared" si="6"/>
        <v>10976</v>
      </c>
      <c r="D18" s="694"/>
      <c r="E18" s="695">
        <v>10976</v>
      </c>
      <c r="F18" s="696">
        <v>339223</v>
      </c>
      <c r="G18" s="695">
        <v>22000</v>
      </c>
      <c r="H18" s="697">
        <f t="shared" si="7"/>
        <v>372199</v>
      </c>
      <c r="I18" s="698">
        <f t="shared" si="4"/>
        <v>339223</v>
      </c>
      <c r="J18" s="697">
        <v>0</v>
      </c>
      <c r="K18" s="697">
        <f t="shared" si="8"/>
        <v>372199</v>
      </c>
      <c r="L18" s="699">
        <f t="shared" si="9"/>
        <v>339223</v>
      </c>
      <c r="M18" s="671">
        <f t="shared" si="5"/>
        <v>339223</v>
      </c>
      <c r="N18" s="671">
        <f t="shared" si="5"/>
        <v>0</v>
      </c>
      <c r="O18" s="672"/>
    </row>
    <row r="19" spans="1:15" s="44" customFormat="1" x14ac:dyDescent="0.25">
      <c r="A19" s="782" t="s">
        <v>525</v>
      </c>
      <c r="B19" s="490" t="s">
        <v>634</v>
      </c>
      <c r="C19" s="693">
        <f t="shared" si="6"/>
        <v>1296</v>
      </c>
      <c r="D19" s="694"/>
      <c r="E19" s="695">
        <v>1296</v>
      </c>
      <c r="F19" s="696">
        <v>68638</v>
      </c>
      <c r="G19" s="695">
        <v>3200</v>
      </c>
      <c r="H19" s="697">
        <f t="shared" si="7"/>
        <v>73134</v>
      </c>
      <c r="I19" s="698">
        <f t="shared" si="4"/>
        <v>68638</v>
      </c>
      <c r="J19" s="697">
        <v>0</v>
      </c>
      <c r="K19" s="697">
        <f t="shared" si="8"/>
        <v>73134</v>
      </c>
      <c r="L19" s="700">
        <f t="shared" si="9"/>
        <v>68638</v>
      </c>
      <c r="M19" s="671">
        <f t="shared" si="5"/>
        <v>68638</v>
      </c>
      <c r="N19" s="671">
        <f t="shared" si="5"/>
        <v>0</v>
      </c>
      <c r="O19" s="672"/>
    </row>
    <row r="20" spans="1:15" s="44" customFormat="1" x14ac:dyDescent="0.25">
      <c r="A20" s="782" t="s">
        <v>526</v>
      </c>
      <c r="B20" s="490" t="s">
        <v>527</v>
      </c>
      <c r="C20" s="693">
        <f t="shared" si="6"/>
        <v>4557</v>
      </c>
      <c r="D20" s="694"/>
      <c r="E20" s="695">
        <v>4557</v>
      </c>
      <c r="F20" s="696">
        <v>193894</v>
      </c>
      <c r="G20" s="695">
        <v>12500</v>
      </c>
      <c r="H20" s="697">
        <f t="shared" si="7"/>
        <v>210951</v>
      </c>
      <c r="I20" s="698">
        <f t="shared" si="4"/>
        <v>193894</v>
      </c>
      <c r="J20" s="697">
        <v>2100</v>
      </c>
      <c r="K20" s="697">
        <f t="shared" si="8"/>
        <v>213051</v>
      </c>
      <c r="L20" s="699">
        <f t="shared" si="9"/>
        <v>195994</v>
      </c>
      <c r="M20" s="671">
        <f t="shared" si="5"/>
        <v>193894</v>
      </c>
      <c r="N20" s="671">
        <f t="shared" si="5"/>
        <v>2100</v>
      </c>
      <c r="O20" s="672"/>
    </row>
    <row r="21" spans="1:15" s="44" customFormat="1" x14ac:dyDescent="0.25">
      <c r="A21" s="782" t="s">
        <v>528</v>
      </c>
      <c r="B21" s="490" t="s">
        <v>529</v>
      </c>
      <c r="C21" s="693">
        <f t="shared" si="6"/>
        <v>3743</v>
      </c>
      <c r="D21" s="694"/>
      <c r="E21" s="695">
        <v>3743</v>
      </c>
      <c r="F21" s="696">
        <v>189654</v>
      </c>
      <c r="G21" s="695">
        <v>12270</v>
      </c>
      <c r="H21" s="697">
        <f t="shared" si="7"/>
        <v>205667</v>
      </c>
      <c r="I21" s="698">
        <f t="shared" si="4"/>
        <v>189654</v>
      </c>
      <c r="J21" s="697">
        <v>0</v>
      </c>
      <c r="K21" s="697">
        <f t="shared" si="8"/>
        <v>205667</v>
      </c>
      <c r="L21" s="699">
        <f t="shared" si="9"/>
        <v>189654</v>
      </c>
      <c r="M21" s="671">
        <f t="shared" si="5"/>
        <v>189654</v>
      </c>
      <c r="N21" s="671">
        <f t="shared" si="5"/>
        <v>0</v>
      </c>
      <c r="O21" s="672"/>
    </row>
    <row r="22" spans="1:15" s="44" customFormat="1" x14ac:dyDescent="0.25">
      <c r="A22" s="782" t="s">
        <v>530</v>
      </c>
      <c r="B22" s="490" t="s">
        <v>531</v>
      </c>
      <c r="C22" s="693">
        <f t="shared" si="6"/>
        <v>4466</v>
      </c>
      <c r="D22" s="694"/>
      <c r="E22" s="695">
        <v>4466</v>
      </c>
      <c r="F22" s="696">
        <v>185514</v>
      </c>
      <c r="G22" s="695">
        <v>15050</v>
      </c>
      <c r="H22" s="697">
        <f t="shared" si="7"/>
        <v>205030</v>
      </c>
      <c r="I22" s="698">
        <f t="shared" si="4"/>
        <v>185514</v>
      </c>
      <c r="J22" s="697"/>
      <c r="K22" s="697">
        <f t="shared" si="8"/>
        <v>205030</v>
      </c>
      <c r="L22" s="699">
        <f t="shared" si="9"/>
        <v>185514</v>
      </c>
      <c r="M22" s="671">
        <f t="shared" si="5"/>
        <v>185514</v>
      </c>
      <c r="N22" s="671">
        <f t="shared" si="5"/>
        <v>0</v>
      </c>
      <c r="O22" s="672"/>
    </row>
    <row r="23" spans="1:15" s="44" customFormat="1" ht="15.75" thickBot="1" x14ac:dyDescent="0.3">
      <c r="A23" s="783" t="s">
        <v>532</v>
      </c>
      <c r="B23" s="491" t="s">
        <v>533</v>
      </c>
      <c r="C23" s="701">
        <f t="shared" si="6"/>
        <v>0</v>
      </c>
      <c r="D23" s="702"/>
      <c r="E23" s="703">
        <v>0</v>
      </c>
      <c r="F23" s="704">
        <v>33520</v>
      </c>
      <c r="G23" s="703">
        <v>0</v>
      </c>
      <c r="H23" s="705">
        <f t="shared" si="7"/>
        <v>33520</v>
      </c>
      <c r="I23" s="706">
        <f t="shared" si="4"/>
        <v>33520</v>
      </c>
      <c r="J23" s="705">
        <v>0</v>
      </c>
      <c r="K23" s="705">
        <f t="shared" si="8"/>
        <v>33520</v>
      </c>
      <c r="L23" s="707">
        <f t="shared" si="9"/>
        <v>33520</v>
      </c>
      <c r="M23" s="708">
        <f t="shared" si="5"/>
        <v>33520</v>
      </c>
      <c r="N23" s="708">
        <f t="shared" si="5"/>
        <v>0</v>
      </c>
      <c r="O23" s="709"/>
    </row>
    <row r="24" spans="1:15" ht="15.75" thickBot="1" x14ac:dyDescent="0.3">
      <c r="A24" s="780" t="s">
        <v>534</v>
      </c>
      <c r="B24" s="486" t="s">
        <v>535</v>
      </c>
      <c r="C24" s="710">
        <f t="shared" ref="C24:I24" si="10">C25+C26+C27+C28+C29+C30</f>
        <v>3319612</v>
      </c>
      <c r="D24" s="711">
        <f t="shared" si="10"/>
        <v>3108501</v>
      </c>
      <c r="E24" s="712">
        <f t="shared" si="10"/>
        <v>211111</v>
      </c>
      <c r="F24" s="710">
        <f>F25+F26+F27+F28+F29+F30</f>
        <v>654482</v>
      </c>
      <c r="G24" s="712">
        <f t="shared" si="10"/>
        <v>164645</v>
      </c>
      <c r="H24" s="713">
        <f t="shared" si="10"/>
        <v>4138739</v>
      </c>
      <c r="I24" s="714">
        <f t="shared" si="10"/>
        <v>3762983</v>
      </c>
      <c r="J24" s="713">
        <f>J25+J26+J27+J28+J29+J30</f>
        <v>9639</v>
      </c>
      <c r="K24" s="713">
        <f>K25+K26+K27+K28+K29+K30</f>
        <v>4148378</v>
      </c>
      <c r="L24" s="710">
        <f>L25+L26+L27+L28+L29+L30</f>
        <v>3769743</v>
      </c>
      <c r="M24" s="711">
        <f>M25+M26+M27+M28+M29+M30</f>
        <v>3762983</v>
      </c>
      <c r="N24" s="711">
        <f>N25+N26+N27+N28+N29+N30</f>
        <v>6760</v>
      </c>
      <c r="O24" s="712"/>
    </row>
    <row r="25" spans="1:15" x14ac:dyDescent="0.25">
      <c r="A25" s="781" t="s">
        <v>536</v>
      </c>
      <c r="B25" s="489" t="s">
        <v>641</v>
      </c>
      <c r="C25" s="715">
        <f t="shared" ref="C25:C30" si="11">D25+E25</f>
        <v>236550</v>
      </c>
      <c r="D25" s="716">
        <v>223768</v>
      </c>
      <c r="E25" s="717">
        <v>12782</v>
      </c>
      <c r="F25" s="718">
        <v>67766</v>
      </c>
      <c r="G25" s="717">
        <v>15380</v>
      </c>
      <c r="H25" s="719">
        <f t="shared" ref="H25:H30" si="12">C25+F25+G25</f>
        <v>319696</v>
      </c>
      <c r="I25" s="720">
        <f t="shared" ref="I25:I30" si="13">D25+F25</f>
        <v>291534</v>
      </c>
      <c r="J25" s="719">
        <v>0</v>
      </c>
      <c r="K25" s="719">
        <f t="shared" ref="K25:K30" si="14">H25+J25</f>
        <v>319696</v>
      </c>
      <c r="L25" s="721">
        <f t="shared" ref="L25:L30" si="15">M25+N25</f>
        <v>291534</v>
      </c>
      <c r="M25" s="722">
        <f t="shared" ref="M25:N30" si="16">I25</f>
        <v>291534</v>
      </c>
      <c r="N25" s="722">
        <f t="shared" si="16"/>
        <v>0</v>
      </c>
      <c r="O25" s="723"/>
    </row>
    <row r="26" spans="1:15" x14ac:dyDescent="0.25">
      <c r="A26" s="782" t="s">
        <v>537</v>
      </c>
      <c r="B26" s="490" t="s">
        <v>636</v>
      </c>
      <c r="C26" s="724">
        <f t="shared" si="11"/>
        <v>563972</v>
      </c>
      <c r="D26" s="725">
        <v>537428</v>
      </c>
      <c r="E26" s="695">
        <v>26544</v>
      </c>
      <c r="F26" s="696">
        <v>100538</v>
      </c>
      <c r="G26" s="695">
        <v>26815</v>
      </c>
      <c r="H26" s="697">
        <f t="shared" si="12"/>
        <v>691325</v>
      </c>
      <c r="I26" s="698">
        <f t="shared" si="13"/>
        <v>637966</v>
      </c>
      <c r="J26" s="697">
        <v>0</v>
      </c>
      <c r="K26" s="697">
        <f t="shared" si="14"/>
        <v>691325</v>
      </c>
      <c r="L26" s="699">
        <f t="shared" si="15"/>
        <v>637966</v>
      </c>
      <c r="M26" s="671">
        <f t="shared" si="16"/>
        <v>637966</v>
      </c>
      <c r="N26" s="671">
        <f t="shared" si="16"/>
        <v>0</v>
      </c>
      <c r="O26" s="672"/>
    </row>
    <row r="27" spans="1:15" x14ac:dyDescent="0.25">
      <c r="A27" s="782" t="s">
        <v>538</v>
      </c>
      <c r="B27" s="490" t="s">
        <v>637</v>
      </c>
      <c r="C27" s="724">
        <f t="shared" si="11"/>
        <v>897065</v>
      </c>
      <c r="D27" s="725">
        <v>832815</v>
      </c>
      <c r="E27" s="695">
        <v>64250</v>
      </c>
      <c r="F27" s="696">
        <v>225085</v>
      </c>
      <c r="G27" s="695">
        <v>49450</v>
      </c>
      <c r="H27" s="697">
        <f t="shared" si="12"/>
        <v>1171600</v>
      </c>
      <c r="I27" s="698">
        <f t="shared" si="13"/>
        <v>1057900</v>
      </c>
      <c r="J27" s="697">
        <v>6289</v>
      </c>
      <c r="K27" s="697">
        <f t="shared" si="14"/>
        <v>1177889</v>
      </c>
      <c r="L27" s="699">
        <f t="shared" si="15"/>
        <v>1061310</v>
      </c>
      <c r="M27" s="671">
        <f t="shared" si="16"/>
        <v>1057900</v>
      </c>
      <c r="N27" s="671">
        <v>3410</v>
      </c>
      <c r="O27" s="672"/>
    </row>
    <row r="28" spans="1:15" x14ac:dyDescent="0.25">
      <c r="A28" s="782" t="s">
        <v>539</v>
      </c>
      <c r="B28" s="490" t="s">
        <v>602</v>
      </c>
      <c r="C28" s="724">
        <f t="shared" si="11"/>
        <v>654445</v>
      </c>
      <c r="D28" s="725">
        <v>604232</v>
      </c>
      <c r="E28" s="695">
        <v>50213</v>
      </c>
      <c r="F28" s="696">
        <v>90438</v>
      </c>
      <c r="G28" s="695">
        <v>35750</v>
      </c>
      <c r="H28" s="697">
        <f t="shared" si="12"/>
        <v>780633</v>
      </c>
      <c r="I28" s="698">
        <f t="shared" si="13"/>
        <v>694670</v>
      </c>
      <c r="J28" s="697">
        <v>0</v>
      </c>
      <c r="K28" s="697">
        <f t="shared" si="14"/>
        <v>780633</v>
      </c>
      <c r="L28" s="699">
        <f t="shared" si="15"/>
        <v>694670</v>
      </c>
      <c r="M28" s="671">
        <f t="shared" si="16"/>
        <v>694670</v>
      </c>
      <c r="N28" s="671">
        <f t="shared" si="16"/>
        <v>0</v>
      </c>
      <c r="O28" s="672"/>
    </row>
    <row r="29" spans="1:15" x14ac:dyDescent="0.25">
      <c r="A29" s="782" t="s">
        <v>540</v>
      </c>
      <c r="B29" s="490" t="s">
        <v>603</v>
      </c>
      <c r="C29" s="724">
        <f t="shared" si="11"/>
        <v>602049</v>
      </c>
      <c r="D29" s="725">
        <v>571659</v>
      </c>
      <c r="E29" s="695">
        <v>30390</v>
      </c>
      <c r="F29" s="696">
        <v>114170</v>
      </c>
      <c r="G29" s="695">
        <v>23050</v>
      </c>
      <c r="H29" s="697">
        <f t="shared" si="12"/>
        <v>739269</v>
      </c>
      <c r="I29" s="698">
        <f t="shared" si="13"/>
        <v>685829</v>
      </c>
      <c r="J29" s="697">
        <v>3350</v>
      </c>
      <c r="K29" s="697">
        <f t="shared" si="14"/>
        <v>742619</v>
      </c>
      <c r="L29" s="699">
        <f t="shared" si="15"/>
        <v>689179</v>
      </c>
      <c r="M29" s="671">
        <f t="shared" si="16"/>
        <v>685829</v>
      </c>
      <c r="N29" s="671">
        <f t="shared" si="16"/>
        <v>3350</v>
      </c>
      <c r="O29" s="672"/>
    </row>
    <row r="30" spans="1:15" ht="15.75" thickBot="1" x14ac:dyDescent="0.3">
      <c r="A30" s="783" t="s">
        <v>541</v>
      </c>
      <c r="B30" s="491" t="s">
        <v>638</v>
      </c>
      <c r="C30" s="726">
        <f t="shared" si="11"/>
        <v>365531</v>
      </c>
      <c r="D30" s="727">
        <v>338599</v>
      </c>
      <c r="E30" s="728">
        <v>26932</v>
      </c>
      <c r="F30" s="729">
        <v>56485</v>
      </c>
      <c r="G30" s="728">
        <v>14200</v>
      </c>
      <c r="H30" s="730">
        <f t="shared" si="12"/>
        <v>436216</v>
      </c>
      <c r="I30" s="731">
        <f t="shared" si="13"/>
        <v>395084</v>
      </c>
      <c r="J30" s="730">
        <v>0</v>
      </c>
      <c r="K30" s="730">
        <f t="shared" si="14"/>
        <v>436216</v>
      </c>
      <c r="L30" s="732">
        <f t="shared" si="15"/>
        <v>395084</v>
      </c>
      <c r="M30" s="733">
        <f t="shared" si="16"/>
        <v>395084</v>
      </c>
      <c r="N30" s="733">
        <f t="shared" si="16"/>
        <v>0</v>
      </c>
      <c r="O30" s="734"/>
    </row>
    <row r="31" spans="1:15" ht="15.75" thickBot="1" x14ac:dyDescent="0.3">
      <c r="A31" s="780" t="s">
        <v>542</v>
      </c>
      <c r="B31" s="486" t="s">
        <v>568</v>
      </c>
      <c r="C31" s="735">
        <f>C33+C34</f>
        <v>886</v>
      </c>
      <c r="D31" s="736"/>
      <c r="E31" s="737">
        <f>E32+E33+E34</f>
        <v>886</v>
      </c>
      <c r="F31" s="735">
        <f>F32+F33</f>
        <v>560749</v>
      </c>
      <c r="G31" s="737">
        <f>G32+G33</f>
        <v>68500</v>
      </c>
      <c r="H31" s="738">
        <f>H32+H33+H34</f>
        <v>630135</v>
      </c>
      <c r="I31" s="739">
        <f>I32+I33</f>
        <v>560749</v>
      </c>
      <c r="J31" s="738">
        <v>0</v>
      </c>
      <c r="K31" s="738">
        <f>K32+K33+K34</f>
        <v>630135</v>
      </c>
      <c r="L31" s="735">
        <f>L32+L33</f>
        <v>560749</v>
      </c>
      <c r="M31" s="736">
        <f>M32+M33</f>
        <v>560749</v>
      </c>
      <c r="N31" s="736">
        <f>N32+N33</f>
        <v>0</v>
      </c>
      <c r="O31" s="737"/>
    </row>
    <row r="32" spans="1:15" x14ac:dyDescent="0.25">
      <c r="A32" s="781" t="s">
        <v>543</v>
      </c>
      <c r="B32" s="489" t="s">
        <v>544</v>
      </c>
      <c r="C32" s="715"/>
      <c r="D32" s="716"/>
      <c r="E32" s="717">
        <v>0</v>
      </c>
      <c r="F32" s="718">
        <v>396193</v>
      </c>
      <c r="G32" s="717">
        <v>29000</v>
      </c>
      <c r="H32" s="719">
        <f>F32+G32</f>
        <v>425193</v>
      </c>
      <c r="I32" s="720">
        <f>F32</f>
        <v>396193</v>
      </c>
      <c r="J32" s="719">
        <v>0</v>
      </c>
      <c r="K32" s="719">
        <f>H32+J32</f>
        <v>425193</v>
      </c>
      <c r="L32" s="721">
        <f>M32+N32</f>
        <v>396193</v>
      </c>
      <c r="M32" s="722">
        <f>I32</f>
        <v>396193</v>
      </c>
      <c r="N32" s="722">
        <f>J32</f>
        <v>0</v>
      </c>
      <c r="O32" s="723"/>
    </row>
    <row r="33" spans="1:15" x14ac:dyDescent="0.25">
      <c r="A33" s="782" t="s">
        <v>545</v>
      </c>
      <c r="B33" s="490" t="s">
        <v>546</v>
      </c>
      <c r="C33" s="724">
        <f>E33</f>
        <v>620</v>
      </c>
      <c r="D33" s="725"/>
      <c r="E33" s="695">
        <v>620</v>
      </c>
      <c r="F33" s="696">
        <v>164556</v>
      </c>
      <c r="G33" s="695">
        <v>39500</v>
      </c>
      <c r="H33" s="697">
        <f>C33+F33+G33</f>
        <v>204676</v>
      </c>
      <c r="I33" s="698">
        <f>F33</f>
        <v>164556</v>
      </c>
      <c r="J33" s="697">
        <v>0</v>
      </c>
      <c r="K33" s="697">
        <f>H33+J33</f>
        <v>204676</v>
      </c>
      <c r="L33" s="699">
        <f>M33+N33</f>
        <v>164556</v>
      </c>
      <c r="M33" s="671">
        <f>I33</f>
        <v>164556</v>
      </c>
      <c r="N33" s="671">
        <f>J33</f>
        <v>0</v>
      </c>
      <c r="O33" s="740"/>
    </row>
    <row r="34" spans="1:15" ht="15.75" thickBot="1" x14ac:dyDescent="0.3">
      <c r="A34" s="783"/>
      <c r="B34" s="491" t="s">
        <v>547</v>
      </c>
      <c r="C34" s="726">
        <f>E34</f>
        <v>266</v>
      </c>
      <c r="D34" s="727"/>
      <c r="E34" s="728">
        <v>266</v>
      </c>
      <c r="F34" s="729"/>
      <c r="G34" s="728"/>
      <c r="H34" s="730">
        <f>C34+F34+G34</f>
        <v>266</v>
      </c>
      <c r="I34" s="731"/>
      <c r="J34" s="730"/>
      <c r="K34" s="730">
        <f>H34+J34</f>
        <v>266</v>
      </c>
      <c r="L34" s="732"/>
      <c r="M34" s="733"/>
      <c r="N34" s="733"/>
      <c r="O34" s="734"/>
    </row>
    <row r="35" spans="1:15" ht="15.75" thickBot="1" x14ac:dyDescent="0.3">
      <c r="A35" s="780" t="s">
        <v>548</v>
      </c>
      <c r="B35" s="486" t="s">
        <v>549</v>
      </c>
      <c r="C35" s="741"/>
      <c r="D35" s="742"/>
      <c r="E35" s="743">
        <f>E36+E37+E38+E39+E40+E41+E42+E43+E44+E45+E46+E47+E48</f>
        <v>254374</v>
      </c>
      <c r="F35" s="741"/>
      <c r="G35" s="744"/>
      <c r="H35" s="745">
        <f>SUM(H36:H43)</f>
        <v>3398</v>
      </c>
      <c r="I35" s="746"/>
      <c r="J35" s="745"/>
      <c r="K35" s="745"/>
      <c r="L35" s="735">
        <f>L36+L37+L38+L39+L40+L41+L42+L43+L44+L45+L46+L47+L48</f>
        <v>254374</v>
      </c>
      <c r="M35" s="736">
        <f>M36+M37+M38+M39+M40+M41+M42+M43+M44+M45+M46+M47+M48</f>
        <v>254374</v>
      </c>
      <c r="N35" s="747"/>
      <c r="O35" s="748"/>
    </row>
    <row r="36" spans="1:15" x14ac:dyDescent="0.25">
      <c r="A36" s="784"/>
      <c r="B36" s="492" t="s">
        <v>550</v>
      </c>
      <c r="C36" s="749"/>
      <c r="D36" s="750"/>
      <c r="E36" s="717">
        <v>19054</v>
      </c>
      <c r="F36" s="715"/>
      <c r="G36" s="751"/>
      <c r="H36" s="752"/>
      <c r="I36" s="753"/>
      <c r="J36" s="752"/>
      <c r="K36" s="752"/>
      <c r="L36" s="754">
        <f>E36</f>
        <v>19054</v>
      </c>
      <c r="M36" s="755">
        <f>E36</f>
        <v>19054</v>
      </c>
      <c r="N36" s="722"/>
      <c r="O36" s="756"/>
    </row>
    <row r="37" spans="1:15" x14ac:dyDescent="0.25">
      <c r="A37" s="785"/>
      <c r="B37" s="493" t="s">
        <v>551</v>
      </c>
      <c r="C37" s="757"/>
      <c r="D37" s="758"/>
      <c r="E37" s="695">
        <v>40852</v>
      </c>
      <c r="F37" s="724"/>
      <c r="G37" s="759"/>
      <c r="H37" s="760"/>
      <c r="I37" s="761"/>
      <c r="J37" s="760"/>
      <c r="K37" s="760"/>
      <c r="L37" s="762">
        <f t="shared" ref="L37:L48" si="17">E37</f>
        <v>40852</v>
      </c>
      <c r="M37" s="763">
        <f t="shared" ref="M37:M48" si="18">E37</f>
        <v>40852</v>
      </c>
      <c r="N37" s="671"/>
      <c r="O37" s="740"/>
    </row>
    <row r="38" spans="1:15" x14ac:dyDescent="0.25">
      <c r="A38" s="785"/>
      <c r="B38" s="493" t="s">
        <v>552</v>
      </c>
      <c r="C38" s="757"/>
      <c r="D38" s="758"/>
      <c r="E38" s="695">
        <v>51274</v>
      </c>
      <c r="F38" s="724"/>
      <c r="G38" s="759"/>
      <c r="H38" s="760"/>
      <c r="I38" s="761"/>
      <c r="J38" s="760"/>
      <c r="K38" s="760"/>
      <c r="L38" s="762">
        <f t="shared" si="17"/>
        <v>51274</v>
      </c>
      <c r="M38" s="763">
        <f t="shared" si="18"/>
        <v>51274</v>
      </c>
      <c r="N38" s="671"/>
      <c r="O38" s="740"/>
    </row>
    <row r="39" spans="1:15" x14ac:dyDescent="0.25">
      <c r="A39" s="785"/>
      <c r="B39" s="493" t="s">
        <v>553</v>
      </c>
      <c r="C39" s="757"/>
      <c r="D39" s="758"/>
      <c r="E39" s="695">
        <v>5068</v>
      </c>
      <c r="F39" s="724"/>
      <c r="G39" s="759"/>
      <c r="H39" s="760"/>
      <c r="I39" s="761"/>
      <c r="J39" s="760"/>
      <c r="K39" s="760"/>
      <c r="L39" s="762">
        <f t="shared" si="17"/>
        <v>5068</v>
      </c>
      <c r="M39" s="763">
        <f t="shared" si="18"/>
        <v>5068</v>
      </c>
      <c r="N39" s="671"/>
      <c r="O39" s="740"/>
    </row>
    <row r="40" spans="1:15" x14ac:dyDescent="0.25">
      <c r="A40" s="785"/>
      <c r="B40" s="493" t="s">
        <v>554</v>
      </c>
      <c r="C40" s="757"/>
      <c r="D40" s="758"/>
      <c r="E40" s="695">
        <v>0</v>
      </c>
      <c r="F40" s="724"/>
      <c r="G40" s="759"/>
      <c r="H40" s="760"/>
      <c r="I40" s="761"/>
      <c r="J40" s="760"/>
      <c r="K40" s="760"/>
      <c r="L40" s="762">
        <f t="shared" si="17"/>
        <v>0</v>
      </c>
      <c r="M40" s="763">
        <f t="shared" si="18"/>
        <v>0</v>
      </c>
      <c r="N40" s="671"/>
      <c r="O40" s="740"/>
    </row>
    <row r="41" spans="1:15" x14ac:dyDescent="0.25">
      <c r="A41" s="785"/>
      <c r="B41" s="493" t="s">
        <v>555</v>
      </c>
      <c r="C41" s="757"/>
      <c r="D41" s="758"/>
      <c r="E41" s="695">
        <v>19190</v>
      </c>
      <c r="F41" s="724"/>
      <c r="G41" s="759"/>
      <c r="H41" s="760"/>
      <c r="I41" s="761"/>
      <c r="J41" s="760"/>
      <c r="K41" s="760"/>
      <c r="L41" s="762">
        <f t="shared" si="17"/>
        <v>19190</v>
      </c>
      <c r="M41" s="763">
        <f t="shared" si="18"/>
        <v>19190</v>
      </c>
      <c r="N41" s="671"/>
      <c r="O41" s="740"/>
    </row>
    <row r="42" spans="1:15" x14ac:dyDescent="0.25">
      <c r="A42" s="785"/>
      <c r="B42" s="493" t="s">
        <v>556</v>
      </c>
      <c r="C42" s="757"/>
      <c r="D42" s="758"/>
      <c r="E42" s="695">
        <v>2895</v>
      </c>
      <c r="F42" s="724"/>
      <c r="G42" s="759"/>
      <c r="H42" s="760"/>
      <c r="I42" s="761"/>
      <c r="J42" s="760"/>
      <c r="K42" s="760"/>
      <c r="L42" s="762">
        <f t="shared" si="17"/>
        <v>2895</v>
      </c>
      <c r="M42" s="763">
        <f t="shared" si="18"/>
        <v>2895</v>
      </c>
      <c r="N42" s="671"/>
      <c r="O42" s="740"/>
    </row>
    <row r="43" spans="1:15" x14ac:dyDescent="0.25">
      <c r="A43" s="785"/>
      <c r="B43" s="493" t="s">
        <v>557</v>
      </c>
      <c r="C43" s="757"/>
      <c r="D43" s="758"/>
      <c r="E43" s="695">
        <v>48838</v>
      </c>
      <c r="F43" s="724"/>
      <c r="G43" s="759"/>
      <c r="H43" s="760">
        <v>3398</v>
      </c>
      <c r="I43" s="761"/>
      <c r="J43" s="760"/>
      <c r="K43" s="760"/>
      <c r="L43" s="762">
        <f t="shared" si="17"/>
        <v>48838</v>
      </c>
      <c r="M43" s="763">
        <f t="shared" si="18"/>
        <v>48838</v>
      </c>
      <c r="N43" s="671"/>
      <c r="O43" s="740"/>
    </row>
    <row r="44" spans="1:15" x14ac:dyDescent="0.25">
      <c r="A44" s="785"/>
      <c r="B44" s="493" t="s">
        <v>558</v>
      </c>
      <c r="C44" s="757"/>
      <c r="D44" s="758"/>
      <c r="E44" s="695">
        <v>19500</v>
      </c>
      <c r="F44" s="724"/>
      <c r="G44" s="759"/>
      <c r="H44" s="760"/>
      <c r="I44" s="761"/>
      <c r="J44" s="760"/>
      <c r="K44" s="760"/>
      <c r="L44" s="762">
        <f t="shared" si="17"/>
        <v>19500</v>
      </c>
      <c r="M44" s="763">
        <f t="shared" si="18"/>
        <v>19500</v>
      </c>
      <c r="N44" s="671"/>
      <c r="O44" s="740"/>
    </row>
    <row r="45" spans="1:15" x14ac:dyDescent="0.25">
      <c r="A45" s="785"/>
      <c r="B45" s="493" t="s">
        <v>559</v>
      </c>
      <c r="C45" s="757"/>
      <c r="D45" s="758"/>
      <c r="E45" s="695">
        <v>34050</v>
      </c>
      <c r="F45" s="724"/>
      <c r="G45" s="759"/>
      <c r="H45" s="760"/>
      <c r="I45" s="761"/>
      <c r="J45" s="760"/>
      <c r="K45" s="760"/>
      <c r="L45" s="762">
        <f t="shared" si="17"/>
        <v>34050</v>
      </c>
      <c r="M45" s="763">
        <f t="shared" si="18"/>
        <v>34050</v>
      </c>
      <c r="N45" s="671"/>
      <c r="O45" s="740"/>
    </row>
    <row r="46" spans="1:15" x14ac:dyDescent="0.25">
      <c r="A46" s="785"/>
      <c r="B46" s="493" t="s">
        <v>560</v>
      </c>
      <c r="C46" s="757"/>
      <c r="D46" s="758"/>
      <c r="E46" s="695">
        <v>8888</v>
      </c>
      <c r="F46" s="724"/>
      <c r="G46" s="759"/>
      <c r="H46" s="760"/>
      <c r="I46" s="761"/>
      <c r="J46" s="760"/>
      <c r="K46" s="760"/>
      <c r="L46" s="762">
        <f t="shared" si="17"/>
        <v>8888</v>
      </c>
      <c r="M46" s="763">
        <f t="shared" si="18"/>
        <v>8888</v>
      </c>
      <c r="N46" s="671"/>
      <c r="O46" s="740"/>
    </row>
    <row r="47" spans="1:15" x14ac:dyDescent="0.25">
      <c r="A47" s="785"/>
      <c r="B47" s="493" t="s">
        <v>561</v>
      </c>
      <c r="C47" s="757"/>
      <c r="D47" s="758"/>
      <c r="E47" s="695">
        <v>840</v>
      </c>
      <c r="F47" s="724"/>
      <c r="G47" s="759"/>
      <c r="H47" s="760"/>
      <c r="I47" s="761"/>
      <c r="J47" s="760"/>
      <c r="K47" s="760"/>
      <c r="L47" s="762">
        <f t="shared" si="17"/>
        <v>840</v>
      </c>
      <c r="M47" s="763">
        <f t="shared" si="18"/>
        <v>840</v>
      </c>
      <c r="N47" s="671"/>
      <c r="O47" s="740"/>
    </row>
    <row r="48" spans="1:15" ht="15.75" thickBot="1" x14ac:dyDescent="0.3">
      <c r="A48" s="786"/>
      <c r="B48" s="494" t="s">
        <v>562</v>
      </c>
      <c r="C48" s="764"/>
      <c r="D48" s="765"/>
      <c r="E48" s="728">
        <v>3925</v>
      </c>
      <c r="F48" s="726"/>
      <c r="G48" s="766"/>
      <c r="H48" s="767"/>
      <c r="I48" s="768"/>
      <c r="J48" s="767"/>
      <c r="K48" s="767"/>
      <c r="L48" s="769">
        <f t="shared" si="17"/>
        <v>3925</v>
      </c>
      <c r="M48" s="770">
        <f t="shared" si="18"/>
        <v>3925</v>
      </c>
      <c r="N48" s="733"/>
      <c r="O48" s="771"/>
    </row>
    <row r="49" spans="1:15" ht="15.75" thickBot="1" x14ac:dyDescent="0.3">
      <c r="A49" s="787" t="s">
        <v>563</v>
      </c>
      <c r="B49" s="481" t="s">
        <v>509</v>
      </c>
      <c r="C49" s="741"/>
      <c r="D49" s="742"/>
      <c r="E49" s="744"/>
      <c r="F49" s="741"/>
      <c r="G49" s="744">
        <f>G15+G24+G31</f>
        <v>325145</v>
      </c>
      <c r="H49" s="745"/>
      <c r="I49" s="746"/>
      <c r="J49" s="745">
        <v>2879</v>
      </c>
      <c r="K49" s="745"/>
      <c r="L49" s="735">
        <f>G49+N49</f>
        <v>328024</v>
      </c>
      <c r="M49" s="736">
        <f>G49</f>
        <v>325145</v>
      </c>
      <c r="N49" s="736">
        <f>J49</f>
        <v>2879</v>
      </c>
      <c r="O49" s="748"/>
    </row>
    <row r="50" spans="1:15" ht="15.75" thickBot="1" x14ac:dyDescent="0.3">
      <c r="A50" s="788" t="s">
        <v>564</v>
      </c>
      <c r="B50" s="487" t="s">
        <v>295</v>
      </c>
      <c r="C50" s="741"/>
      <c r="D50" s="742"/>
      <c r="E50" s="744"/>
      <c r="F50" s="741">
        <v>3000</v>
      </c>
      <c r="G50" s="744"/>
      <c r="H50" s="745">
        <f>F50</f>
        <v>3000</v>
      </c>
      <c r="I50" s="746"/>
      <c r="J50" s="745">
        <v>8160</v>
      </c>
      <c r="K50" s="745">
        <f>F50+J50</f>
        <v>11160</v>
      </c>
      <c r="L50" s="735">
        <f>M50+N50</f>
        <v>11160</v>
      </c>
      <c r="M50" s="736">
        <f>F50</f>
        <v>3000</v>
      </c>
      <c r="N50" s="747">
        <f>J50</f>
        <v>8160</v>
      </c>
      <c r="O50" s="748"/>
    </row>
    <row r="51" spans="1:15" s="501" customFormat="1" ht="12.75" thickBot="1" x14ac:dyDescent="0.25">
      <c r="A51" s="789" t="s">
        <v>565</v>
      </c>
      <c r="B51" s="488" t="s">
        <v>566</v>
      </c>
      <c r="C51" s="772">
        <f>C15+C24+C31</f>
        <v>3359477</v>
      </c>
      <c r="D51" s="773">
        <f>D24</f>
        <v>3108501</v>
      </c>
      <c r="E51" s="774">
        <f>E36+E37+E38+E39+E40+E41+E42+E43+E44+E45+E46+E47+E48</f>
        <v>254374</v>
      </c>
      <c r="F51" s="772">
        <f>F15+F24+F31+F50</f>
        <v>2677281</v>
      </c>
      <c r="G51" s="774">
        <f>G15+G24+G31</f>
        <v>325145</v>
      </c>
      <c r="H51" s="775">
        <f>H15+H24+H31</f>
        <v>6358903</v>
      </c>
      <c r="I51" s="776">
        <f>I15+I24+I31</f>
        <v>5782782</v>
      </c>
      <c r="J51" s="775">
        <f>J15+J24+J31</f>
        <v>30117</v>
      </c>
      <c r="K51" s="775">
        <f>K15+K24+K31</f>
        <v>6389020</v>
      </c>
      <c r="L51" s="777"/>
      <c r="M51" s="778"/>
      <c r="N51" s="778"/>
      <c r="O51" s="779"/>
    </row>
  </sheetData>
  <mergeCells count="17">
    <mergeCell ref="D5:D6"/>
    <mergeCell ref="E5:E6"/>
    <mergeCell ref="M5:O5"/>
    <mergeCell ref="A1:O1"/>
    <mergeCell ref="J2:J6"/>
    <mergeCell ref="K2:K6"/>
    <mergeCell ref="L2:O4"/>
    <mergeCell ref="A2:A6"/>
    <mergeCell ref="B2:B6"/>
    <mergeCell ref="C2:I2"/>
    <mergeCell ref="C3:E3"/>
    <mergeCell ref="F3:G3"/>
    <mergeCell ref="C4:C6"/>
    <mergeCell ref="D4:E4"/>
    <mergeCell ref="F4:F6"/>
    <mergeCell ref="G4:G6"/>
    <mergeCell ref="I4:I6"/>
  </mergeCells>
  <pageMargins left="0.7" right="0.7" top="0.75" bottom="0.75" header="0.3" footer="0.3"/>
  <pageSetup paperSize="9" scale="6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98" t="s">
        <v>393</v>
      </c>
      <c r="B1" s="898"/>
      <c r="C1" s="898"/>
      <c r="D1" s="898"/>
      <c r="E1" s="898"/>
      <c r="F1" s="898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8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8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8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9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9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9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8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8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8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904" t="s">
        <v>132</v>
      </c>
      <c r="E5" s="904"/>
      <c r="F5" s="904"/>
      <c r="G5" s="904"/>
      <c r="H5" s="905" t="s">
        <v>133</v>
      </c>
      <c r="I5" s="905"/>
      <c r="J5" s="905"/>
      <c r="K5" s="905"/>
      <c r="L5" s="899" t="s">
        <v>2</v>
      </c>
      <c r="M5" s="899"/>
      <c r="N5" s="899"/>
      <c r="O5" s="899"/>
      <c r="P5" s="899" t="s">
        <v>391</v>
      </c>
      <c r="Q5" s="899"/>
      <c r="R5" s="899"/>
      <c r="S5" s="899"/>
      <c r="T5" s="899" t="s">
        <v>387</v>
      </c>
      <c r="U5" s="899"/>
      <c r="V5" s="899"/>
      <c r="W5" s="899"/>
    </row>
    <row r="6" spans="1:23" ht="12.75" customHeight="1" thickBot="1" x14ac:dyDescent="0.25">
      <c r="A6" s="80"/>
      <c r="B6" s="901" t="s">
        <v>134</v>
      </c>
      <c r="C6" s="901"/>
      <c r="D6" s="162" t="s">
        <v>135</v>
      </c>
      <c r="E6" s="902" t="s">
        <v>136</v>
      </c>
      <c r="F6" s="902"/>
      <c r="G6" s="902"/>
      <c r="H6" s="162" t="s">
        <v>135</v>
      </c>
      <c r="I6" s="903" t="s">
        <v>137</v>
      </c>
      <c r="J6" s="903"/>
      <c r="K6" s="903"/>
      <c r="L6" s="163" t="s">
        <v>135</v>
      </c>
      <c r="M6" s="900" t="s">
        <v>138</v>
      </c>
      <c r="N6" s="900"/>
      <c r="O6" s="900"/>
      <c r="P6" s="163" t="s">
        <v>135</v>
      </c>
      <c r="Q6" s="900" t="s">
        <v>138</v>
      </c>
      <c r="R6" s="900"/>
      <c r="S6" s="900"/>
      <c r="T6" s="163" t="s">
        <v>135</v>
      </c>
      <c r="U6" s="900" t="s">
        <v>139</v>
      </c>
      <c r="V6" s="900"/>
      <c r="W6" s="900"/>
    </row>
    <row r="7" spans="1:23" ht="24.75" thickBot="1" x14ac:dyDescent="0.25">
      <c r="A7" s="80"/>
      <c r="B7" s="901"/>
      <c r="C7" s="901"/>
      <c r="D7" s="164" t="s">
        <v>140</v>
      </c>
      <c r="E7" s="165" t="s">
        <v>141</v>
      </c>
      <c r="F7" s="166" t="s">
        <v>142</v>
      </c>
      <c r="G7" s="167" t="s">
        <v>143</v>
      </c>
      <c r="H7" s="164" t="s">
        <v>144</v>
      </c>
      <c r="I7" s="165" t="s">
        <v>141</v>
      </c>
      <c r="J7" s="166" t="s">
        <v>142</v>
      </c>
      <c r="K7" s="168" t="s">
        <v>143</v>
      </c>
      <c r="L7" s="169" t="s">
        <v>145</v>
      </c>
      <c r="M7" s="170" t="s">
        <v>141</v>
      </c>
      <c r="N7" s="171" t="s">
        <v>142</v>
      </c>
      <c r="O7" s="172" t="s">
        <v>143</v>
      </c>
      <c r="P7" s="169" t="s">
        <v>145</v>
      </c>
      <c r="Q7" s="170" t="s">
        <v>141</v>
      </c>
      <c r="R7" s="171" t="s">
        <v>142</v>
      </c>
      <c r="S7" s="172" t="s">
        <v>143</v>
      </c>
      <c r="T7" s="169" t="s">
        <v>146</v>
      </c>
      <c r="U7" s="170" t="s">
        <v>141</v>
      </c>
      <c r="V7" s="171" t="s">
        <v>142</v>
      </c>
      <c r="W7" s="172" t="s">
        <v>143</v>
      </c>
    </row>
    <row r="8" spans="1:23" ht="24" customHeight="1" thickBot="1" x14ac:dyDescent="0.25">
      <c r="A8" s="80"/>
      <c r="B8" s="173" t="s">
        <v>147</v>
      </c>
      <c r="C8" s="174"/>
      <c r="D8" s="175" t="e">
        <f>E8+F8+G8</f>
        <v>#REF!</v>
      </c>
      <c r="E8" s="176" t="e">
        <f>E10+E24+E38+E48+E54+E70+E78+E93+E97+E120+E130+E139+E151+E174+E175</f>
        <v>#REF!</v>
      </c>
      <c r="F8" s="176" t="e">
        <f>F10+F24+F38+F48+F54+F70+F78+F93+F97+F120+F130+F139+F151+F174+F175</f>
        <v>#REF!</v>
      </c>
      <c r="G8" s="177" t="e">
        <f>G10+G24+G38+G48+G54+G70+G78+G93+G97+G120+G130+G139+G151+G174+G175</f>
        <v>#REF!</v>
      </c>
      <c r="H8" s="175" t="e">
        <f>I8+J8+K8</f>
        <v>#REF!</v>
      </c>
      <c r="I8" s="176" t="e">
        <f>I10+I24+I38+I48+I54+I70+I78+I93+I97+I120+I130+I139+I151+I174+I175</f>
        <v>#REF!</v>
      </c>
      <c r="J8" s="176" t="e">
        <f>J10+J24+J38+J48+J54+J70+J78+J93+J97+J120+J130+J139+J151+J174+J175</f>
        <v>#REF!</v>
      </c>
      <c r="K8" s="178" t="e">
        <f>K10+K24+K38+K48+K54+K70+K78+K93+K97+K120+K130+K139+K151+K174+K175</f>
        <v>#REF!</v>
      </c>
      <c r="L8" s="179" t="e">
        <f>SUM(M8:O8)</f>
        <v>#REF!</v>
      </c>
      <c r="M8" s="176" t="e">
        <f>M10+M24+M38+M48+M54+M70+M78+M93+M97+M120+M130+M139+M151+M174+M175</f>
        <v>#REF!</v>
      </c>
      <c r="N8" s="176" t="e">
        <f>N10+N24+N38+N48+N54+N70+N78+N93+N97+N120+N130+N139+N151+N174+N175</f>
        <v>#REF!</v>
      </c>
      <c r="O8" s="178" t="e">
        <f>O10+O24+O38+O48+O54+O70+O78+O93+O97+O120+O130+O139+O151+O174+O175</f>
        <v>#REF!</v>
      </c>
      <c r="P8" s="179">
        <v>12339862.450000001</v>
      </c>
      <c r="Q8" s="176">
        <v>10730799.140000001</v>
      </c>
      <c r="R8" s="176">
        <v>957999</v>
      </c>
      <c r="S8" s="178">
        <v>654683.57999999996</v>
      </c>
      <c r="T8" s="179" t="e">
        <f>SUM(U8:W8)</f>
        <v>#REF!</v>
      </c>
      <c r="U8" s="176" t="e">
        <f>U10+U24+U38+U48+U54+U70+U78+U93+U97+U120+U130+U139+U151+U174+U175</f>
        <v>#REF!</v>
      </c>
      <c r="V8" s="176" t="e">
        <f>V10+V24+V38+V48+V54+V70+V78+V93+V97+V120+V130+V139+V151+V174+V175</f>
        <v>#REF!</v>
      </c>
      <c r="W8" s="178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7"/>
      <c r="Q9" s="288"/>
      <c r="R9" s="289"/>
      <c r="S9" s="288"/>
      <c r="T9" s="87"/>
      <c r="U9" s="90"/>
      <c r="V9" s="89"/>
      <c r="W9" s="90"/>
    </row>
    <row r="10" spans="1:23" ht="14.25" x14ac:dyDescent="0.2">
      <c r="A10" s="80"/>
      <c r="B10" s="180" t="s">
        <v>149</v>
      </c>
      <c r="C10" s="181"/>
      <c r="D10" s="182">
        <f t="shared" ref="D10:W10" si="0">D11+D16+D20+D21+D22+D23</f>
        <v>249041</v>
      </c>
      <c r="E10" s="183">
        <f t="shared" si="0"/>
        <v>202089</v>
      </c>
      <c r="F10" s="183">
        <f t="shared" si="0"/>
        <v>46952</v>
      </c>
      <c r="G10" s="184">
        <f t="shared" si="0"/>
        <v>0</v>
      </c>
      <c r="H10" s="182">
        <f>H11+H16+H20+H21+H22+H23-1</f>
        <v>182685</v>
      </c>
      <c r="I10" s="183">
        <f t="shared" si="0"/>
        <v>169377</v>
      </c>
      <c r="J10" s="183">
        <f t="shared" si="0"/>
        <v>13309</v>
      </c>
      <c r="K10" s="185">
        <f t="shared" si="0"/>
        <v>0</v>
      </c>
      <c r="L10" s="186" t="e">
        <f t="shared" si="0"/>
        <v>#REF!</v>
      </c>
      <c r="M10" s="183" t="e">
        <f t="shared" si="0"/>
        <v>#REF!</v>
      </c>
      <c r="N10" s="183" t="e">
        <f t="shared" si="0"/>
        <v>#REF!</v>
      </c>
      <c r="O10" s="185" t="e">
        <f t="shared" si="0"/>
        <v>#REF!</v>
      </c>
      <c r="P10" s="250">
        <v>167746.69</v>
      </c>
      <c r="Q10" s="251">
        <v>166090.16</v>
      </c>
      <c r="R10" s="251">
        <v>1656.53</v>
      </c>
      <c r="S10" s="252">
        <v>0</v>
      </c>
      <c r="T10" s="186">
        <f t="shared" si="0"/>
        <v>202120</v>
      </c>
      <c r="U10" s="183">
        <f t="shared" si="0"/>
        <v>179552</v>
      </c>
      <c r="V10" s="183">
        <f t="shared" si="0"/>
        <v>22568</v>
      </c>
      <c r="W10" s="185">
        <f t="shared" si="0"/>
        <v>0</v>
      </c>
    </row>
    <row r="11" spans="1:23" ht="15.75" x14ac:dyDescent="0.25">
      <c r="A11" s="80"/>
      <c r="B11" s="203" t="s">
        <v>150</v>
      </c>
      <c r="C11" s="204" t="s">
        <v>151</v>
      </c>
      <c r="D11" s="205">
        <f>SUM(D12:D15)</f>
        <v>114308</v>
      </c>
      <c r="E11" s="206">
        <f>SUM(E12:E15)</f>
        <v>114308</v>
      </c>
      <c r="F11" s="206">
        <f>SUM(F12:F15)</f>
        <v>0</v>
      </c>
      <c r="G11" s="207">
        <f>SUM(G12:G15)</f>
        <v>0</v>
      </c>
      <c r="H11" s="205">
        <f t="shared" ref="H11:W11" si="1">SUM(H12:H15)</f>
        <v>84347</v>
      </c>
      <c r="I11" s="206">
        <f t="shared" si="1"/>
        <v>84347</v>
      </c>
      <c r="J11" s="206">
        <f t="shared" si="1"/>
        <v>0</v>
      </c>
      <c r="K11" s="208">
        <f t="shared" si="1"/>
        <v>0</v>
      </c>
      <c r="L11" s="209" t="e">
        <f t="shared" si="1"/>
        <v>#REF!</v>
      </c>
      <c r="M11" s="206" t="e">
        <f t="shared" si="1"/>
        <v>#REF!</v>
      </c>
      <c r="N11" s="206" t="e">
        <f t="shared" si="1"/>
        <v>#REF!</v>
      </c>
      <c r="O11" s="208" t="e">
        <f t="shared" si="1"/>
        <v>#REF!</v>
      </c>
      <c r="P11" s="253">
        <v>92823.26</v>
      </c>
      <c r="Q11" s="254">
        <v>92823.26</v>
      </c>
      <c r="R11" s="254">
        <v>0</v>
      </c>
      <c r="S11" s="255">
        <v>0</v>
      </c>
      <c r="T11" s="209">
        <f t="shared" si="1"/>
        <v>100632</v>
      </c>
      <c r="U11" s="206">
        <f t="shared" si="1"/>
        <v>100632</v>
      </c>
      <c r="V11" s="206">
        <f t="shared" si="1"/>
        <v>0</v>
      </c>
      <c r="W11" s="208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'[2]1.Plánovanie, manažment a kontr'!#REF!</f>
        <v>#REF!</v>
      </c>
      <c r="N12" s="94" t="e">
        <f>'[2]1.Plánovanie, manažment a kontr'!#REF!</f>
        <v>#REF!</v>
      </c>
      <c r="O12" s="96" t="e">
        <f>'[2]1.Plánovanie, manažment a kontr'!#REF!</f>
        <v>#REF!</v>
      </c>
      <c r="P12" s="253">
        <v>38175.74</v>
      </c>
      <c r="Q12" s="256">
        <v>38175.74</v>
      </c>
      <c r="R12" s="256">
        <v>0</v>
      </c>
      <c r="S12" s="257">
        <v>0</v>
      </c>
      <c r="T12" s="97">
        <f>SUM(U12:W12)</f>
        <v>39379</v>
      </c>
      <c r="U12" s="94">
        <f>'[2]1.Plánovanie, manažment a kontr'!$H$5</f>
        <v>39379</v>
      </c>
      <c r="V12" s="94">
        <f>'[2]1.Plánovanie, manažment a kontr'!$I$5</f>
        <v>0</v>
      </c>
      <c r="W12" s="96">
        <f>'[2]1.Plánovanie,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'[2]1.Plánovanie, manažment a kontr'!#REF!</f>
        <v>#REF!</v>
      </c>
      <c r="N13" s="94" t="e">
        <f>'[2]1.Plánovanie, manažment a kontr'!#REF!</f>
        <v>#REF!</v>
      </c>
      <c r="O13" s="96" t="e">
        <f>'[2]1.Plánovanie, manažment a kontr'!#REF!</f>
        <v>#REF!</v>
      </c>
      <c r="P13" s="253">
        <v>26838.14</v>
      </c>
      <c r="Q13" s="256">
        <v>26838.14</v>
      </c>
      <c r="R13" s="256">
        <v>0</v>
      </c>
      <c r="S13" s="257">
        <v>0</v>
      </c>
      <c r="T13" s="97">
        <f>SUM(U13:W13)</f>
        <v>26321</v>
      </c>
      <c r="U13" s="94">
        <f>'[2]1.Plánovanie, manažment a kontr'!$H$16</f>
        <v>26321</v>
      </c>
      <c r="V13" s="94">
        <f>'[2]1.Plánovanie, manažment a kontr'!$I$16</f>
        <v>0</v>
      </c>
      <c r="W13" s="96">
        <f>'[2]1.Plánovanie,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'[2]1.Plánovanie, manažment a kontr'!#REF!</f>
        <v>#REF!</v>
      </c>
      <c r="N14" s="94" t="e">
        <f>'[2]1.Plánovanie, manažment a kontr'!#REF!</f>
        <v>#REF!</v>
      </c>
      <c r="O14" s="96" t="e">
        <f>'[2]1.Plánovanie, manažment a kontr'!#REF!</f>
        <v>#REF!</v>
      </c>
      <c r="P14" s="253">
        <v>27809.38</v>
      </c>
      <c r="Q14" s="256">
        <v>27809.38</v>
      </c>
      <c r="R14" s="256">
        <v>0</v>
      </c>
      <c r="S14" s="257">
        <v>0</v>
      </c>
      <c r="T14" s="97">
        <f>SUM(U14:W14)</f>
        <v>34932</v>
      </c>
      <c r="U14" s="94">
        <f>'[2]1.Plánovanie, manažment a kontr'!$H$27</f>
        <v>34932</v>
      </c>
      <c r="V14" s="94">
        <f>'[2]1.Plánovanie, manažment a kontr'!$I$27</f>
        <v>0</v>
      </c>
      <c r="W14" s="96">
        <f>'[2]1.Plánovanie,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'[2]1.Plánovanie, manažment a kontr'!#REF!</f>
        <v>#REF!</v>
      </c>
      <c r="N15" s="94" t="e">
        <f>'[2]1.Plánovanie, manažment a kontr'!#REF!</f>
        <v>#REF!</v>
      </c>
      <c r="O15" s="96" t="e">
        <f>'[2]1.Plánovanie, manažment a kontr'!#REF!</f>
        <v>#REF!</v>
      </c>
      <c r="P15" s="253">
        <v>0</v>
      </c>
      <c r="Q15" s="256">
        <v>0</v>
      </c>
      <c r="R15" s="256">
        <v>0</v>
      </c>
      <c r="S15" s="257">
        <v>0</v>
      </c>
      <c r="T15" s="97">
        <f>SUM(U15:W15)</f>
        <v>0</v>
      </c>
      <c r="U15" s="94">
        <f>'[2]1.Plánovanie, manažment a kontr'!$H$31</f>
        <v>0</v>
      </c>
      <c r="V15" s="94">
        <f>'[2]1.Plánovanie, manažment a kontr'!$I$31</f>
        <v>0</v>
      </c>
      <c r="W15" s="96">
        <f>'[2]1.Plánovanie, manažment a kontr'!$J$31</f>
        <v>0</v>
      </c>
    </row>
    <row r="16" spans="1:23" ht="15.75" x14ac:dyDescent="0.25">
      <c r="A16" s="99"/>
      <c r="B16" s="203" t="s">
        <v>156</v>
      </c>
      <c r="C16" s="210" t="s">
        <v>157</v>
      </c>
      <c r="D16" s="205">
        <f t="shared" ref="D16:W16" si="2">SUM(D17:D19)</f>
        <v>61358</v>
      </c>
      <c r="E16" s="206">
        <f t="shared" si="2"/>
        <v>16667</v>
      </c>
      <c r="F16" s="206">
        <f t="shared" si="2"/>
        <v>44691</v>
      </c>
      <c r="G16" s="207">
        <f t="shared" si="2"/>
        <v>0</v>
      </c>
      <c r="H16" s="205">
        <f t="shared" si="2"/>
        <v>32896</v>
      </c>
      <c r="I16" s="206">
        <f t="shared" si="2"/>
        <v>19587</v>
      </c>
      <c r="J16" s="206">
        <f t="shared" si="2"/>
        <v>13309</v>
      </c>
      <c r="K16" s="208">
        <f t="shared" si="2"/>
        <v>0</v>
      </c>
      <c r="L16" s="209" t="e">
        <f t="shared" si="2"/>
        <v>#REF!</v>
      </c>
      <c r="M16" s="206" t="e">
        <f t="shared" si="2"/>
        <v>#REF!</v>
      </c>
      <c r="N16" s="206" t="e">
        <f t="shared" si="2"/>
        <v>#REF!</v>
      </c>
      <c r="O16" s="208" t="e">
        <f t="shared" si="2"/>
        <v>#REF!</v>
      </c>
      <c r="P16" s="253">
        <v>9763.3700000000008</v>
      </c>
      <c r="Q16" s="254">
        <v>8106.84</v>
      </c>
      <c r="R16" s="254">
        <v>1656.53</v>
      </c>
      <c r="S16" s="255">
        <v>0</v>
      </c>
      <c r="T16" s="209">
        <f t="shared" si="2"/>
        <v>45168</v>
      </c>
      <c r="U16" s="206">
        <f t="shared" si="2"/>
        <v>22600</v>
      </c>
      <c r="V16" s="206">
        <f t="shared" si="2"/>
        <v>22568</v>
      </c>
      <c r="W16" s="208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'[2]1.Plánovanie, manažment a kontr'!#REF!</f>
        <v>#REF!</v>
      </c>
      <c r="N17" s="94" t="e">
        <f>'[2]1.Plánovanie, manažment a kontr'!#REF!</f>
        <v>#REF!</v>
      </c>
      <c r="O17" s="96" t="e">
        <f>'[2]1.Plánovanie, manažment a kontr'!#REF!</f>
        <v>#REF!</v>
      </c>
      <c r="P17" s="253">
        <v>228.58</v>
      </c>
      <c r="Q17" s="256">
        <v>228.58</v>
      </c>
      <c r="R17" s="256">
        <v>0</v>
      </c>
      <c r="S17" s="257">
        <v>0</v>
      </c>
      <c r="T17" s="97">
        <f t="shared" ref="T17:T23" si="6">SUM(U17:W17)</f>
        <v>2046</v>
      </c>
      <c r="U17" s="94">
        <f>'[2]1.Plánovanie, manažment a kontr'!$H$35</f>
        <v>2046</v>
      </c>
      <c r="V17" s="94">
        <f>'[2]1.Plánovanie, manažment a kontr'!$I$35</f>
        <v>0</v>
      </c>
      <c r="W17" s="96">
        <f>'[2]1.Plánovanie,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'[2]1.Plánovanie, manažment a kontr'!#REF!</f>
        <v>#REF!</v>
      </c>
      <c r="N18" s="94" t="e">
        <f>'[2]1.Plánovanie, manažment a kontr'!#REF!</f>
        <v>#REF!</v>
      </c>
      <c r="O18" s="96" t="e">
        <f>'[2]1.Plánovanie, manažment a kontr'!#REF!</f>
        <v>#REF!</v>
      </c>
      <c r="P18" s="253">
        <v>0</v>
      </c>
      <c r="Q18" s="256">
        <v>0</v>
      </c>
      <c r="R18" s="256">
        <v>0</v>
      </c>
      <c r="S18" s="257">
        <v>0</v>
      </c>
      <c r="T18" s="97">
        <f t="shared" si="6"/>
        <v>10904</v>
      </c>
      <c r="U18" s="94">
        <f>'[2]1.Plánovanie, manažment a kontr'!$H$47</f>
        <v>10904</v>
      </c>
      <c r="V18" s="94">
        <f>'[2]1.Plánovanie, manažment a kontr'!$I$47</f>
        <v>0</v>
      </c>
      <c r="W18" s="96">
        <f>'[2]1.Plánovanie,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'[2]1.Plánovanie, manažment a kontr'!#REF!</f>
        <v>#REF!</v>
      </c>
      <c r="N19" s="94" t="e">
        <f>'[2]1.Plánovanie, manažment a kontr'!#REF!</f>
        <v>#REF!</v>
      </c>
      <c r="O19" s="96" t="e">
        <f>'[2]1.Plánovanie, manažment a kontr'!#REF!</f>
        <v>#REF!</v>
      </c>
      <c r="P19" s="253">
        <v>9534.7900000000009</v>
      </c>
      <c r="Q19" s="256">
        <v>7878.26</v>
      </c>
      <c r="R19" s="256">
        <v>1656.53</v>
      </c>
      <c r="S19" s="257">
        <v>0</v>
      </c>
      <c r="T19" s="97">
        <f t="shared" si="6"/>
        <v>32218</v>
      </c>
      <c r="U19" s="94">
        <f>'[2]1.Plánovanie, manažment a kontr'!$H$50</f>
        <v>9650</v>
      </c>
      <c r="V19" s="94">
        <f>'[2]1.Plánovanie, manažment a kontr'!$I$50</f>
        <v>22568</v>
      </c>
      <c r="W19" s="96">
        <f>'[2]1.Plánovanie, manažment a kontr'!$J$50</f>
        <v>0</v>
      </c>
    </row>
    <row r="20" spans="1:23" ht="15.75" x14ac:dyDescent="0.25">
      <c r="A20" s="83"/>
      <c r="B20" s="203" t="s">
        <v>161</v>
      </c>
      <c r="C20" s="210" t="s">
        <v>162</v>
      </c>
      <c r="D20" s="205">
        <f t="shared" si="3"/>
        <v>59900</v>
      </c>
      <c r="E20" s="206">
        <v>59900</v>
      </c>
      <c r="F20" s="206"/>
      <c r="G20" s="207"/>
      <c r="H20" s="205">
        <f t="shared" si="4"/>
        <v>57447</v>
      </c>
      <c r="I20" s="206">
        <v>57447</v>
      </c>
      <c r="J20" s="206"/>
      <c r="K20" s="208"/>
      <c r="L20" s="209" t="e">
        <f t="shared" si="5"/>
        <v>#REF!</v>
      </c>
      <c r="M20" s="206" t="e">
        <f>'[2]1.Plánovanie, manažment a kontr'!#REF!</f>
        <v>#REF!</v>
      </c>
      <c r="N20" s="206" t="e">
        <f>'[2]1.Plánovanie, manažment a kontr'!#REF!</f>
        <v>#REF!</v>
      </c>
      <c r="O20" s="208" t="e">
        <f>'[2]1.Plánovanie, manažment a kontr'!#REF!</f>
        <v>#REF!</v>
      </c>
      <c r="P20" s="253">
        <v>51038.51</v>
      </c>
      <c r="Q20" s="254">
        <v>51038.51</v>
      </c>
      <c r="R20" s="254">
        <v>0</v>
      </c>
      <c r="S20" s="255">
        <v>0</v>
      </c>
      <c r="T20" s="209">
        <f t="shared" si="6"/>
        <v>44354</v>
      </c>
      <c r="U20" s="206">
        <f>'[2]1.Plánovanie, manažment a kontr'!$H$62</f>
        <v>44354</v>
      </c>
      <c r="V20" s="206">
        <f>'[2]1.Plánovanie, manažment a kontr'!$I$62</f>
        <v>0</v>
      </c>
      <c r="W20" s="208">
        <f>'[2]1.Plánovanie, manažment a kontr'!$J$62</f>
        <v>0</v>
      </c>
    </row>
    <row r="21" spans="1:23" ht="15.75" x14ac:dyDescent="0.25">
      <c r="A21" s="80"/>
      <c r="B21" s="203" t="s">
        <v>163</v>
      </c>
      <c r="C21" s="210" t="s">
        <v>164</v>
      </c>
      <c r="D21" s="205">
        <f t="shared" si="3"/>
        <v>1990</v>
      </c>
      <c r="E21" s="206">
        <v>1990</v>
      </c>
      <c r="F21" s="206"/>
      <c r="G21" s="207"/>
      <c r="H21" s="205">
        <f t="shared" si="4"/>
        <v>1990</v>
      </c>
      <c r="I21" s="206">
        <v>1990</v>
      </c>
      <c r="J21" s="206"/>
      <c r="K21" s="208"/>
      <c r="L21" s="209" t="e">
        <f t="shared" si="5"/>
        <v>#REF!</v>
      </c>
      <c r="M21" s="206" t="e">
        <f>'[2]1.Plánovanie, manažment a kontr'!#REF!</f>
        <v>#REF!</v>
      </c>
      <c r="N21" s="206" t="e">
        <f>'[2]1.Plánovanie, manažment a kontr'!#REF!</f>
        <v>#REF!</v>
      </c>
      <c r="O21" s="208" t="e">
        <f>'[2]1.Plánovanie, manažment a kontr'!#REF!</f>
        <v>#REF!</v>
      </c>
      <c r="P21" s="253">
        <v>2300</v>
      </c>
      <c r="Q21" s="254">
        <v>2300</v>
      </c>
      <c r="R21" s="254">
        <v>0</v>
      </c>
      <c r="S21" s="255">
        <v>0</v>
      </c>
      <c r="T21" s="209">
        <f t="shared" si="6"/>
        <v>3600</v>
      </c>
      <c r="U21" s="206">
        <f>'[2]1.Plánovanie, manažment a kontr'!$H$72</f>
        <v>3600</v>
      </c>
      <c r="V21" s="206">
        <f>'[2]1.Plánovanie, manažment a kontr'!$I$72</f>
        <v>0</v>
      </c>
      <c r="W21" s="208">
        <f>'[2]1.Plánovanie, manažment a kontr'!$J$72</f>
        <v>0</v>
      </c>
    </row>
    <row r="22" spans="1:23" ht="15.75" x14ac:dyDescent="0.25">
      <c r="A22" s="80"/>
      <c r="B22" s="203" t="s">
        <v>165</v>
      </c>
      <c r="C22" s="210" t="s">
        <v>166</v>
      </c>
      <c r="D22" s="205">
        <f t="shared" si="3"/>
        <v>5812</v>
      </c>
      <c r="E22" s="206">
        <v>5812</v>
      </c>
      <c r="F22" s="206"/>
      <c r="G22" s="207"/>
      <c r="H22" s="205">
        <f t="shared" si="4"/>
        <v>6006</v>
      </c>
      <c r="I22" s="206">
        <v>6006</v>
      </c>
      <c r="J22" s="206"/>
      <c r="K22" s="208"/>
      <c r="L22" s="209" t="e">
        <f t="shared" si="5"/>
        <v>#REF!</v>
      </c>
      <c r="M22" s="206" t="e">
        <f>'[2]1.Plánovanie, manažment a kontr'!#REF!</f>
        <v>#REF!</v>
      </c>
      <c r="N22" s="206" t="e">
        <f>'[2]1.Plánovanie, manažment a kontr'!#REF!</f>
        <v>#REF!</v>
      </c>
      <c r="O22" s="208" t="e">
        <f>'[2]1.Plánovanie, manažment a kontr'!#REF!</f>
        <v>#REF!</v>
      </c>
      <c r="P22" s="253">
        <v>11821.55</v>
      </c>
      <c r="Q22" s="254">
        <v>11821.55</v>
      </c>
      <c r="R22" s="254">
        <v>0</v>
      </c>
      <c r="S22" s="255">
        <v>0</v>
      </c>
      <c r="T22" s="209">
        <f t="shared" si="6"/>
        <v>8366</v>
      </c>
      <c r="U22" s="206">
        <f>'[2]1.Plánovanie, manažment a kontr'!$H$75</f>
        <v>8366</v>
      </c>
      <c r="V22" s="206">
        <f>'[2]1.Plánovanie, manažment a kontr'!$I$75</f>
        <v>0</v>
      </c>
      <c r="W22" s="208">
        <f>'[2]1.Plánovanie, manažment a kontr'!$J$75</f>
        <v>0</v>
      </c>
    </row>
    <row r="23" spans="1:23" ht="16.5" thickBot="1" x14ac:dyDescent="0.3">
      <c r="A23" s="80"/>
      <c r="B23" s="211" t="s">
        <v>167</v>
      </c>
      <c r="C23" s="212" t="s">
        <v>168</v>
      </c>
      <c r="D23" s="213">
        <f t="shared" si="3"/>
        <v>5673</v>
      </c>
      <c r="E23" s="214">
        <v>3412</v>
      </c>
      <c r="F23" s="214">
        <v>2261</v>
      </c>
      <c r="G23" s="215"/>
      <c r="H23" s="205">
        <f t="shared" si="4"/>
        <v>0</v>
      </c>
      <c r="I23" s="216">
        <v>0</v>
      </c>
      <c r="J23" s="216"/>
      <c r="K23" s="217"/>
      <c r="L23" s="218" t="e">
        <f t="shared" si="5"/>
        <v>#REF!</v>
      </c>
      <c r="M23" s="216" t="e">
        <f>'[2]1.Plánovanie, manažment a kontr'!#REF!</f>
        <v>#REF!</v>
      </c>
      <c r="N23" s="216" t="e">
        <f>'[2]1.Plánovanie, manažment a kontr'!#REF!</f>
        <v>#REF!</v>
      </c>
      <c r="O23" s="217" t="e">
        <f>'[2]1.Plánovanie, manažment a kontr'!#REF!</f>
        <v>#REF!</v>
      </c>
      <c r="P23" s="258">
        <v>0</v>
      </c>
      <c r="Q23" s="259">
        <v>0</v>
      </c>
      <c r="R23" s="259">
        <v>0</v>
      </c>
      <c r="S23" s="260">
        <v>0</v>
      </c>
      <c r="T23" s="218">
        <f t="shared" si="6"/>
        <v>0</v>
      </c>
      <c r="U23" s="216">
        <f>'[2]1.Plánovanie, manažment a kontr'!$H$79</f>
        <v>0</v>
      </c>
      <c r="V23" s="216">
        <f>'[2]1.Plánovanie, manažment a kontr'!$I$79</f>
        <v>0</v>
      </c>
      <c r="W23" s="217">
        <f>'[2]1.Plánovanie, manažment a kontr'!$J$79</f>
        <v>0</v>
      </c>
    </row>
    <row r="24" spans="1:23" s="82" customFormat="1" ht="14.25" x14ac:dyDescent="0.2">
      <c r="A24" s="99"/>
      <c r="B24" s="187" t="s">
        <v>169</v>
      </c>
      <c r="C24" s="188"/>
      <c r="D24" s="182" t="e">
        <f t="shared" ref="D24:W24" si="7">D25+D34+D37</f>
        <v>#REF!</v>
      </c>
      <c r="E24" s="183">
        <f t="shared" si="7"/>
        <v>34198</v>
      </c>
      <c r="F24" s="183" t="e">
        <f t="shared" si="7"/>
        <v>#REF!</v>
      </c>
      <c r="G24" s="184" t="e">
        <f t="shared" si="7"/>
        <v>#REF!</v>
      </c>
      <c r="H24" s="182" t="e">
        <f>H25+H34+H37-1</f>
        <v>#REF!</v>
      </c>
      <c r="I24" s="183">
        <f>I25+I34+I37-1</f>
        <v>23616</v>
      </c>
      <c r="J24" s="183" t="e">
        <f t="shared" si="7"/>
        <v>#REF!</v>
      </c>
      <c r="K24" s="185" t="e">
        <f t="shared" si="7"/>
        <v>#REF!</v>
      </c>
      <c r="L24" s="186" t="e">
        <f t="shared" si="7"/>
        <v>#REF!</v>
      </c>
      <c r="M24" s="183" t="e">
        <f t="shared" si="7"/>
        <v>#REF!</v>
      </c>
      <c r="N24" s="183" t="e">
        <f t="shared" si="7"/>
        <v>#REF!</v>
      </c>
      <c r="O24" s="185" t="e">
        <f t="shared" si="7"/>
        <v>#REF!</v>
      </c>
      <c r="P24" s="261">
        <v>32781.14</v>
      </c>
      <c r="Q24" s="262">
        <v>32781.14</v>
      </c>
      <c r="R24" s="251">
        <v>0</v>
      </c>
      <c r="S24" s="252">
        <v>0</v>
      </c>
      <c r="T24" s="186" t="e">
        <f t="shared" si="7"/>
        <v>#REF!</v>
      </c>
      <c r="U24" s="183">
        <f t="shared" si="7"/>
        <v>14525</v>
      </c>
      <c r="V24" s="183" t="e">
        <f t="shared" si="7"/>
        <v>#REF!</v>
      </c>
      <c r="W24" s="185" t="e">
        <f t="shared" si="7"/>
        <v>#REF!</v>
      </c>
    </row>
    <row r="25" spans="1:23" ht="15.75" x14ac:dyDescent="0.25">
      <c r="A25" s="80"/>
      <c r="B25" s="203" t="s">
        <v>170</v>
      </c>
      <c r="C25" s="219" t="s">
        <v>171</v>
      </c>
      <c r="D25" s="205" t="e">
        <f t="shared" ref="D25:W25" si="8">SUM(D26:D33)</f>
        <v>#REF!</v>
      </c>
      <c r="E25" s="206">
        <f t="shared" si="8"/>
        <v>23986</v>
      </c>
      <c r="F25" s="206" t="e">
        <f t="shared" si="8"/>
        <v>#REF!</v>
      </c>
      <c r="G25" s="207" t="e">
        <f t="shared" si="8"/>
        <v>#REF!</v>
      </c>
      <c r="H25" s="205" t="e">
        <f t="shared" si="8"/>
        <v>#REF!</v>
      </c>
      <c r="I25" s="206">
        <f t="shared" si="8"/>
        <v>7699</v>
      </c>
      <c r="J25" s="206" t="e">
        <f t="shared" si="8"/>
        <v>#REF!</v>
      </c>
      <c r="K25" s="208" t="e">
        <f t="shared" si="8"/>
        <v>#REF!</v>
      </c>
      <c r="L25" s="209" t="e">
        <f t="shared" si="8"/>
        <v>#REF!</v>
      </c>
      <c r="M25" s="206" t="e">
        <f t="shared" si="8"/>
        <v>#REF!</v>
      </c>
      <c r="N25" s="206" t="e">
        <f t="shared" si="8"/>
        <v>#REF!</v>
      </c>
      <c r="O25" s="208" t="e">
        <f t="shared" si="8"/>
        <v>#REF!</v>
      </c>
      <c r="P25" s="253">
        <v>17531.349999999999</v>
      </c>
      <c r="Q25" s="254">
        <v>17531.349999999999</v>
      </c>
      <c r="R25" s="254">
        <v>0</v>
      </c>
      <c r="S25" s="255">
        <v>0</v>
      </c>
      <c r="T25" s="209">
        <f t="shared" si="8"/>
        <v>9375</v>
      </c>
      <c r="U25" s="206">
        <f t="shared" si="8"/>
        <v>9375</v>
      </c>
      <c r="V25" s="206">
        <f t="shared" si="8"/>
        <v>0</v>
      </c>
      <c r="W25" s="208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'[2]2. Propagácia a marketing'!#REF!</f>
        <v>#REF!</v>
      </c>
      <c r="G26" s="95" t="e">
        <f>'[2]2.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'[2]2. Propagácia a marketing'!#REF!</f>
        <v>#REF!</v>
      </c>
      <c r="K26" s="96" t="e">
        <f>'[2]2. Propagácia a marketing'!#REF!</f>
        <v>#REF!</v>
      </c>
      <c r="L26" s="97" t="e">
        <f t="shared" ref="L26:L33" si="11">SUM(M26:O26)</f>
        <v>#REF!</v>
      </c>
      <c r="M26" s="94" t="e">
        <f>'[2]2. Propagácia a marketing'!#REF!</f>
        <v>#REF!</v>
      </c>
      <c r="N26" s="94" t="e">
        <f>'[2]2. Propagácia a marketing'!#REF!</f>
        <v>#REF!</v>
      </c>
      <c r="O26" s="96" t="e">
        <f>'[2]2. Propagácia a marketing'!#REF!</f>
        <v>#REF!</v>
      </c>
      <c r="P26" s="253">
        <v>128.30000000000001</v>
      </c>
      <c r="Q26" s="256">
        <v>128.30000000000001</v>
      </c>
      <c r="R26" s="256">
        <v>0</v>
      </c>
      <c r="S26" s="257">
        <v>0</v>
      </c>
      <c r="T26" s="97">
        <f t="shared" ref="T26:T33" si="12">SUM(U26:W26)</f>
        <v>130</v>
      </c>
      <c r="U26" s="94">
        <f>'[2]2. Propagácia a marketing'!$H$5</f>
        <v>130</v>
      </c>
      <c r="V26" s="94">
        <f>'[2]2. Propagácia a marketing'!$I$5</f>
        <v>0</v>
      </c>
      <c r="W26" s="96">
        <f>'[2]2.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'[2]2. Propagácia a marketing'!#REF!</f>
        <v>#REF!</v>
      </c>
      <c r="G27" s="95" t="e">
        <f>'[2]2. Propagácia a marketing'!#REF!</f>
        <v>#REF!</v>
      </c>
      <c r="H27" s="93" t="e">
        <f t="shared" si="10"/>
        <v>#REF!</v>
      </c>
      <c r="I27" s="94">
        <v>239</v>
      </c>
      <c r="J27" s="94" t="e">
        <f>'[2]2. Propagácia a marketing'!#REF!</f>
        <v>#REF!</v>
      </c>
      <c r="K27" s="96" t="e">
        <f>'[2]2. Propagácia a marketing'!#REF!</f>
        <v>#REF!</v>
      </c>
      <c r="L27" s="97" t="e">
        <f t="shared" si="11"/>
        <v>#REF!</v>
      </c>
      <c r="M27" s="94" t="e">
        <f>'[2]2. Propagácia a marketing'!#REF!</f>
        <v>#REF!</v>
      </c>
      <c r="N27" s="94" t="e">
        <f>'[2]2. Propagácia a marketing'!#REF!</f>
        <v>#REF!</v>
      </c>
      <c r="O27" s="96" t="e">
        <f>'[2]2. Propagácia a marketing'!#REF!</f>
        <v>#REF!</v>
      </c>
      <c r="P27" s="253">
        <v>168.38</v>
      </c>
      <c r="Q27" s="256">
        <v>168.38</v>
      </c>
      <c r="R27" s="256">
        <v>0</v>
      </c>
      <c r="S27" s="257">
        <v>0</v>
      </c>
      <c r="T27" s="97">
        <f t="shared" si="12"/>
        <v>1000</v>
      </c>
      <c r="U27" s="94">
        <f>'[2]2. Propagácia a marketing'!$H$7</f>
        <v>1000</v>
      </c>
      <c r="V27" s="94">
        <f>'[2]2. Propagácia a marketing'!$I$7</f>
        <v>0</v>
      </c>
      <c r="W27" s="96">
        <f>'[2]2.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'[2]2. Propagácia a marketing'!#REF!</f>
        <v>#REF!</v>
      </c>
      <c r="G28" s="95" t="e">
        <f>'[2]2. Propagácia a marketing'!#REF!</f>
        <v>#REF!</v>
      </c>
      <c r="H28" s="93" t="e">
        <f t="shared" si="10"/>
        <v>#REF!</v>
      </c>
      <c r="I28" s="94">
        <v>1669</v>
      </c>
      <c r="J28" s="94" t="e">
        <f>'[2]2. Propagácia a marketing'!#REF!</f>
        <v>#REF!</v>
      </c>
      <c r="K28" s="96" t="e">
        <f>'[2]2. Propagácia a marketing'!#REF!</f>
        <v>#REF!</v>
      </c>
      <c r="L28" s="97" t="e">
        <f t="shared" si="11"/>
        <v>#REF!</v>
      </c>
      <c r="M28" s="94" t="e">
        <f>'[2]2. Propagácia a marketing'!#REF!</f>
        <v>#REF!</v>
      </c>
      <c r="N28" s="94" t="e">
        <f>'[2]2. Propagácia a marketing'!#REF!</f>
        <v>#REF!</v>
      </c>
      <c r="O28" s="96" t="e">
        <f>'[2]2. Propagácia a marketing'!#REF!</f>
        <v>#REF!</v>
      </c>
      <c r="P28" s="253">
        <v>14531.72</v>
      </c>
      <c r="Q28" s="256">
        <v>14531.72</v>
      </c>
      <c r="R28" s="256">
        <v>0</v>
      </c>
      <c r="S28" s="257">
        <v>0</v>
      </c>
      <c r="T28" s="97">
        <f t="shared" si="12"/>
        <v>5765</v>
      </c>
      <c r="U28" s="94">
        <f>'[2]2. Propagácia a marketing'!$H$11</f>
        <v>5765</v>
      </c>
      <c r="V28" s="94">
        <f>'[2]2. Propagácia a marketing'!$I$11</f>
        <v>0</v>
      </c>
      <c r="W28" s="96">
        <f>'[2]2.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'[2]2. Propagácia a marketing'!#REF!</f>
        <v>#REF!</v>
      </c>
      <c r="G29" s="95" t="e">
        <f>'[2]2. Propagácia a marketing'!#REF!</f>
        <v>#REF!</v>
      </c>
      <c r="H29" s="93" t="e">
        <f t="shared" si="10"/>
        <v>#REF!</v>
      </c>
      <c r="I29" s="94">
        <v>2024</v>
      </c>
      <c r="J29" s="94" t="e">
        <f>'[2]2. Propagácia a marketing'!#REF!</f>
        <v>#REF!</v>
      </c>
      <c r="K29" s="96" t="e">
        <f>'[2]2. Propagácia a marketing'!#REF!</f>
        <v>#REF!</v>
      </c>
      <c r="L29" s="97" t="e">
        <f t="shared" si="11"/>
        <v>#REF!</v>
      </c>
      <c r="M29" s="94" t="e">
        <f>'[2]2. Propagácia a marketing'!#REF!</f>
        <v>#REF!</v>
      </c>
      <c r="N29" s="94" t="e">
        <f>'[2]2. Propagácia a marketing'!#REF!</f>
        <v>#REF!</v>
      </c>
      <c r="O29" s="96" t="e">
        <f>'[2]2. Propagácia a marketing'!#REF!</f>
        <v>#REF!</v>
      </c>
      <c r="P29" s="253">
        <v>0</v>
      </c>
      <c r="Q29" s="256">
        <v>0</v>
      </c>
      <c r="R29" s="256">
        <v>0</v>
      </c>
      <c r="S29" s="257">
        <v>0</v>
      </c>
      <c r="T29" s="97">
        <f t="shared" si="12"/>
        <v>1000</v>
      </c>
      <c r="U29" s="94">
        <f>'[2]2. Propagácia a marketing'!$H$19</f>
        <v>1000</v>
      </c>
      <c r="V29" s="94">
        <f>'[2]2. Propagácia a marketing'!$I$19</f>
        <v>0</v>
      </c>
      <c r="W29" s="96">
        <f>'[2]2.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'[2]2. Propagácia a marketing'!#REF!</f>
        <v>#REF!</v>
      </c>
      <c r="G30" s="95" t="e">
        <f>'[2]2. Propagácia a marketing'!#REF!</f>
        <v>#REF!</v>
      </c>
      <c r="H30" s="93" t="e">
        <f t="shared" si="10"/>
        <v>#REF!</v>
      </c>
      <c r="I30" s="94">
        <v>764</v>
      </c>
      <c r="J30" s="94" t="e">
        <f>'[2]2. Propagácia a marketing'!#REF!</f>
        <v>#REF!</v>
      </c>
      <c r="K30" s="96" t="e">
        <f>'[2]2. Propagácia a marketing'!#REF!</f>
        <v>#REF!</v>
      </c>
      <c r="L30" s="97" t="e">
        <f t="shared" si="11"/>
        <v>#REF!</v>
      </c>
      <c r="M30" s="94" t="e">
        <f>'[2]2. Propagácia a marketing'!#REF!</f>
        <v>#REF!</v>
      </c>
      <c r="N30" s="94" t="e">
        <f>'[2]2. Propagácia a marketing'!#REF!</f>
        <v>#REF!</v>
      </c>
      <c r="O30" s="96" t="e">
        <f>'[2]2. Propagácia a marketing'!#REF!</f>
        <v>#REF!</v>
      </c>
      <c r="P30" s="253">
        <v>1265</v>
      </c>
      <c r="Q30" s="256">
        <v>1265</v>
      </c>
      <c r="R30" s="256">
        <v>0</v>
      </c>
      <c r="S30" s="257">
        <v>0</v>
      </c>
      <c r="T30" s="97">
        <f t="shared" si="12"/>
        <v>0</v>
      </c>
      <c r="U30" s="94">
        <f>'[2]2. Propagácia a marketing'!$H$21</f>
        <v>0</v>
      </c>
      <c r="V30" s="94">
        <f>'[2]2. Propagácia a marketing'!$I$21</f>
        <v>0</v>
      </c>
      <c r="W30" s="96">
        <f>'[2]2.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'[2]2. Propagácia a marketing'!#REF!</f>
        <v>#REF!</v>
      </c>
      <c r="G31" s="95" t="e">
        <f>'[2]2. Propagácia a marketing'!#REF!</f>
        <v>#REF!</v>
      </c>
      <c r="H31" s="93" t="e">
        <f t="shared" si="10"/>
        <v>#REF!</v>
      </c>
      <c r="I31" s="94">
        <v>1363</v>
      </c>
      <c r="J31" s="94" t="e">
        <f>'[2]2. Propagácia a marketing'!#REF!</f>
        <v>#REF!</v>
      </c>
      <c r="K31" s="96" t="e">
        <f>'[2]2. Propagácia a marketing'!#REF!</f>
        <v>#REF!</v>
      </c>
      <c r="L31" s="97" t="e">
        <f t="shared" si="11"/>
        <v>#REF!</v>
      </c>
      <c r="M31" s="94" t="e">
        <f>'[2]2. Propagácia a marketing'!#REF!</f>
        <v>#REF!</v>
      </c>
      <c r="N31" s="94" t="e">
        <f>'[2]2. Propagácia a marketing'!#REF!</f>
        <v>#REF!</v>
      </c>
      <c r="O31" s="96" t="e">
        <f>'[2]2. Propagácia a marketing'!#REF!</f>
        <v>#REF!</v>
      </c>
      <c r="P31" s="253">
        <v>60.95</v>
      </c>
      <c r="Q31" s="256">
        <v>60.95</v>
      </c>
      <c r="R31" s="256">
        <v>0</v>
      </c>
      <c r="S31" s="257">
        <v>0</v>
      </c>
      <c r="T31" s="97">
        <f t="shared" si="12"/>
        <v>0</v>
      </c>
      <c r="U31" s="94">
        <f>'[2]2. Propagácia a marketing'!$H$24</f>
        <v>0</v>
      </c>
      <c r="V31" s="94">
        <f>'[2]2. Propagácia a marketing'!$I$24</f>
        <v>0</v>
      </c>
      <c r="W31" s="96">
        <f>'[2]2.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'[2]2. Propagácia a marketing'!#REF!</f>
        <v>#REF!</v>
      </c>
      <c r="G32" s="95" t="e">
        <f>'[2]2. Propagácia a marketing'!#REF!</f>
        <v>#REF!</v>
      </c>
      <c r="H32" s="93" t="e">
        <f t="shared" si="10"/>
        <v>#REF!</v>
      </c>
      <c r="I32" s="94">
        <v>1530</v>
      </c>
      <c r="J32" s="94" t="e">
        <f>'[2]2. Propagácia a marketing'!#REF!</f>
        <v>#REF!</v>
      </c>
      <c r="K32" s="96" t="e">
        <f>'[2]2. Propagácia a marketing'!#REF!</f>
        <v>#REF!</v>
      </c>
      <c r="L32" s="97" t="e">
        <f t="shared" si="11"/>
        <v>#REF!</v>
      </c>
      <c r="M32" s="94" t="e">
        <f>'[2]2. Propagácia a marketing'!#REF!</f>
        <v>#REF!</v>
      </c>
      <c r="N32" s="94" t="e">
        <f>'[2]2. Propagácia a marketing'!#REF!</f>
        <v>#REF!</v>
      </c>
      <c r="O32" s="96" t="e">
        <f>'[2]2. Propagácia a marketing'!#REF!</f>
        <v>#REF!</v>
      </c>
      <c r="P32" s="253">
        <v>1377</v>
      </c>
      <c r="Q32" s="256">
        <v>1377</v>
      </c>
      <c r="R32" s="256">
        <v>0</v>
      </c>
      <c r="S32" s="257">
        <v>0</v>
      </c>
      <c r="T32" s="97">
        <f t="shared" si="12"/>
        <v>1480</v>
      </c>
      <c r="U32" s="94">
        <f>'[2]2. Propagácia a marketing'!$H$26</f>
        <v>1480</v>
      </c>
      <c r="V32" s="94">
        <f>'[2]2. Propagácia a marketing'!$I$26</f>
        <v>0</v>
      </c>
      <c r="W32" s="96">
        <f>'[2]2.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'[2]2. Propagácia a marketing'!#REF!</f>
        <v>#REF!</v>
      </c>
      <c r="G33" s="95" t="e">
        <f>'[2]2. Propagácia a marketing'!#REF!</f>
        <v>#REF!</v>
      </c>
      <c r="H33" s="93" t="e">
        <f t="shared" si="10"/>
        <v>#REF!</v>
      </c>
      <c r="I33" s="94">
        <v>0</v>
      </c>
      <c r="J33" s="94" t="e">
        <f>'[2]2. Propagácia a marketing'!#REF!</f>
        <v>#REF!</v>
      </c>
      <c r="K33" s="96" t="e">
        <f>'[2]2. Propagácia a marketing'!#REF!</f>
        <v>#REF!</v>
      </c>
      <c r="L33" s="97" t="e">
        <f t="shared" si="11"/>
        <v>#REF!</v>
      </c>
      <c r="M33" s="94" t="e">
        <f>'[2]2. Propagácia a marketing'!#REF!</f>
        <v>#REF!</v>
      </c>
      <c r="N33" s="94" t="e">
        <f>'[2]2. Propagácia a marketing'!#REF!</f>
        <v>#REF!</v>
      </c>
      <c r="O33" s="96" t="e">
        <f>'[2]2. Propagácia a marketing'!#REF!</f>
        <v>#REF!</v>
      </c>
      <c r="P33" s="253">
        <v>0</v>
      </c>
      <c r="Q33" s="256">
        <v>0</v>
      </c>
      <c r="R33" s="256">
        <v>0</v>
      </c>
      <c r="S33" s="257">
        <v>0</v>
      </c>
      <c r="T33" s="97">
        <f t="shared" si="12"/>
        <v>0</v>
      </c>
      <c r="U33" s="94">
        <f>'[2]2. Propagácia a marketing'!$H$28</f>
        <v>0</v>
      </c>
      <c r="V33" s="94">
        <f>'[2]2. Propagácia a marketing'!$I$28</f>
        <v>0</v>
      </c>
      <c r="W33" s="96">
        <f>'[2]2. Propagácia a marketing'!$J$28</f>
        <v>0</v>
      </c>
    </row>
    <row r="34" spans="1:23" ht="15.75" x14ac:dyDescent="0.25">
      <c r="A34" s="84"/>
      <c r="B34" s="203" t="s">
        <v>180</v>
      </c>
      <c r="C34" s="219" t="s">
        <v>181</v>
      </c>
      <c r="D34" s="205" t="e">
        <f t="shared" ref="D34:W34" si="13">SUM(D35:D36)</f>
        <v>#REF!</v>
      </c>
      <c r="E34" s="206">
        <f t="shared" si="13"/>
        <v>3755</v>
      </c>
      <c r="F34" s="206" t="e">
        <f t="shared" si="13"/>
        <v>#REF!</v>
      </c>
      <c r="G34" s="207" t="e">
        <f t="shared" si="13"/>
        <v>#REF!</v>
      </c>
      <c r="H34" s="205" t="e">
        <f t="shared" si="13"/>
        <v>#REF!</v>
      </c>
      <c r="I34" s="206">
        <f t="shared" si="13"/>
        <v>11564</v>
      </c>
      <c r="J34" s="206" t="e">
        <f t="shared" si="13"/>
        <v>#REF!</v>
      </c>
      <c r="K34" s="208" t="e">
        <f t="shared" si="13"/>
        <v>#REF!</v>
      </c>
      <c r="L34" s="209" t="e">
        <f t="shared" si="13"/>
        <v>#REF!</v>
      </c>
      <c r="M34" s="206" t="e">
        <f t="shared" si="13"/>
        <v>#REF!</v>
      </c>
      <c r="N34" s="206" t="e">
        <f t="shared" si="13"/>
        <v>#REF!</v>
      </c>
      <c r="O34" s="208" t="e">
        <f t="shared" si="13"/>
        <v>#REF!</v>
      </c>
      <c r="P34" s="253">
        <v>14469.77</v>
      </c>
      <c r="Q34" s="254">
        <v>14469.77</v>
      </c>
      <c r="R34" s="254">
        <v>0</v>
      </c>
      <c r="S34" s="255">
        <v>0</v>
      </c>
      <c r="T34" s="209" t="e">
        <f t="shared" si="13"/>
        <v>#REF!</v>
      </c>
      <c r="U34" s="206">
        <f t="shared" si="13"/>
        <v>4150</v>
      </c>
      <c r="V34" s="206" t="e">
        <f t="shared" si="13"/>
        <v>#REF!</v>
      </c>
      <c r="W34" s="208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'[2]2. Propagácia a marketing'!#REF!</f>
        <v>#REF!</v>
      </c>
      <c r="G35" s="95" t="e">
        <f>'[2]2. Propagácia a marketing'!#REF!</f>
        <v>#REF!</v>
      </c>
      <c r="H35" s="93" t="e">
        <f>SUM(I35:K35)</f>
        <v>#REF!</v>
      </c>
      <c r="I35" s="94">
        <v>9757</v>
      </c>
      <c r="J35" s="94" t="e">
        <f>'[2]2. Propagácia a marketing'!#REF!</f>
        <v>#REF!</v>
      </c>
      <c r="K35" s="96" t="e">
        <f>'[2]2. Propagácia a marketing'!#REF!</f>
        <v>#REF!</v>
      </c>
      <c r="L35" s="97" t="e">
        <f>SUM(M35:O35)</f>
        <v>#REF!</v>
      </c>
      <c r="M35" s="98" t="e">
        <f>'[2]2. Propagácia a marketing'!#REF!</f>
        <v>#REF!</v>
      </c>
      <c r="N35" s="94" t="e">
        <f>'[2]2. Propagácia a marketing'!#REF!</f>
        <v>#REF!</v>
      </c>
      <c r="O35" s="96" t="e">
        <f>'[2]2. Propagácia a marketing'!#REF!</f>
        <v>#REF!</v>
      </c>
      <c r="P35" s="253">
        <v>13379.77</v>
      </c>
      <c r="Q35" s="256">
        <v>13379.77</v>
      </c>
      <c r="R35" s="256">
        <v>0</v>
      </c>
      <c r="S35" s="257">
        <v>0</v>
      </c>
      <c r="T35" s="97">
        <f>SUM(U35:W35)</f>
        <v>3580</v>
      </c>
      <c r="U35" s="98">
        <f>'[2]2. Propagácia a marketing'!$H$32</f>
        <v>3580</v>
      </c>
      <c r="V35" s="94">
        <f>'[2]2. Propagácia a marketing'!$I$32</f>
        <v>0</v>
      </c>
      <c r="W35" s="96">
        <f>'[2]2.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'[2]2. Propagácia a marketing'!#REF!</f>
        <v>#REF!</v>
      </c>
      <c r="G36" s="95" t="e">
        <f>'[2]2. Propagácia a marketing'!#REF!</f>
        <v>#REF!</v>
      </c>
      <c r="H36" s="93" t="e">
        <f>SUM(I36:K36)</f>
        <v>#REF!</v>
      </c>
      <c r="I36" s="94">
        <v>1807</v>
      </c>
      <c r="J36" s="94" t="e">
        <f>'[2]2. Propagácia a marketing'!#REF!</f>
        <v>#REF!</v>
      </c>
      <c r="K36" s="96" t="e">
        <f>'[2]2. Propagácia a marketing'!#REF!</f>
        <v>#REF!</v>
      </c>
      <c r="L36" s="97" t="e">
        <f>SUM(M36:O36)</f>
        <v>#REF!</v>
      </c>
      <c r="M36" s="94" t="e">
        <f>'[2]2. Propagácia a marketing'!#REF!</f>
        <v>#REF!</v>
      </c>
      <c r="N36" s="94" t="e">
        <f>'[2]2. Propagácia a marketing'!#REF!</f>
        <v>#REF!</v>
      </c>
      <c r="O36" s="96" t="e">
        <f>'[2]2. Propagácia a marketing'!#REF!</f>
        <v>#REF!</v>
      </c>
      <c r="P36" s="253">
        <v>1090</v>
      </c>
      <c r="Q36" s="256">
        <v>1090</v>
      </c>
      <c r="R36" s="256">
        <v>0</v>
      </c>
      <c r="S36" s="257">
        <v>0</v>
      </c>
      <c r="T36" s="97" t="e">
        <f>SUM(U36:W36)</f>
        <v>#REF!</v>
      </c>
      <c r="U36" s="94">
        <f>'[2]2. Propagácia a marketing'!$H$54</f>
        <v>570</v>
      </c>
      <c r="V36" s="94" t="e">
        <f>'[2]2. Propagácia a marketing'!$I$54</f>
        <v>#REF!</v>
      </c>
      <c r="W36" s="96" t="e">
        <f>'[2]2. Propagácia a marketing'!$J$54</f>
        <v>#REF!</v>
      </c>
    </row>
    <row r="37" spans="1:23" ht="16.5" thickBot="1" x14ac:dyDescent="0.3">
      <c r="A37" s="108"/>
      <c r="B37" s="211" t="s">
        <v>184</v>
      </c>
      <c r="C37" s="220" t="s">
        <v>185</v>
      </c>
      <c r="D37" s="213" t="e">
        <f>SUM(E37:G37)</f>
        <v>#REF!</v>
      </c>
      <c r="E37" s="214">
        <v>6457</v>
      </c>
      <c r="F37" s="214" t="e">
        <f>'[2]2. Propagácia a marketing'!#REF!</f>
        <v>#REF!</v>
      </c>
      <c r="G37" s="215" t="e">
        <f>'[2]2. Propagácia a marketing'!#REF!</f>
        <v>#REF!</v>
      </c>
      <c r="H37" s="221" t="e">
        <f>SUM(I37:K37)</f>
        <v>#REF!</v>
      </c>
      <c r="I37" s="216">
        <v>4354</v>
      </c>
      <c r="J37" s="216" t="e">
        <f>'[2]2. Propagácia a marketing'!#REF!</f>
        <v>#REF!</v>
      </c>
      <c r="K37" s="217" t="e">
        <f>'[2]2. Propagácia a marketing'!#REF!</f>
        <v>#REF!</v>
      </c>
      <c r="L37" s="222" t="e">
        <f>SUM(M37:O37)</f>
        <v>#REF!</v>
      </c>
      <c r="M37" s="214" t="e">
        <f>'[2]2. Propagácia a marketing'!#REF!</f>
        <v>#REF!</v>
      </c>
      <c r="N37" s="214" t="e">
        <f>'[2]2. Propagácia a marketing'!#REF!</f>
        <v>#REF!</v>
      </c>
      <c r="O37" s="223" t="e">
        <f>'[2]2. Propagácia a marketing'!#REF!</f>
        <v>#REF!</v>
      </c>
      <c r="P37" s="263">
        <v>780.02</v>
      </c>
      <c r="Q37" s="264">
        <v>780.02</v>
      </c>
      <c r="R37" s="264">
        <v>0</v>
      </c>
      <c r="S37" s="265">
        <v>0</v>
      </c>
      <c r="T37" s="222" t="e">
        <f>SUM(U37:W37)</f>
        <v>#REF!</v>
      </c>
      <c r="U37" s="214">
        <f>'[2]2. Propagácia a marketing'!$H$60</f>
        <v>1000</v>
      </c>
      <c r="V37" s="214" t="e">
        <f>'[2]2. Propagácia a marketing'!$I$60</f>
        <v>#REF!</v>
      </c>
      <c r="W37" s="223" t="e">
        <f>'[2]2. Propagácia a marketing'!$J$60</f>
        <v>#REF!</v>
      </c>
    </row>
    <row r="38" spans="1:23" s="82" customFormat="1" ht="14.25" x14ac:dyDescent="0.2">
      <c r="A38" s="114"/>
      <c r="B38" s="187" t="s">
        <v>186</v>
      </c>
      <c r="C38" s="188"/>
      <c r="D38" s="182" t="e">
        <f t="shared" ref="D38:W38" si="14">D39+D40+D41+D46+D47</f>
        <v>#REF!</v>
      </c>
      <c r="E38" s="183">
        <f t="shared" si="14"/>
        <v>271426</v>
      </c>
      <c r="F38" s="183" t="e">
        <f t="shared" si="14"/>
        <v>#REF!</v>
      </c>
      <c r="G38" s="184" t="e">
        <f t="shared" si="14"/>
        <v>#REF!</v>
      </c>
      <c r="H38" s="182" t="e">
        <f t="shared" si="14"/>
        <v>#REF!</v>
      </c>
      <c r="I38" s="183">
        <f t="shared" si="14"/>
        <v>197118</v>
      </c>
      <c r="J38" s="183" t="e">
        <f t="shared" si="14"/>
        <v>#REF!</v>
      </c>
      <c r="K38" s="185" t="e">
        <f t="shared" si="14"/>
        <v>#REF!</v>
      </c>
      <c r="L38" s="186" t="e">
        <f t="shared" si="14"/>
        <v>#REF!</v>
      </c>
      <c r="M38" s="183" t="e">
        <f t="shared" si="14"/>
        <v>#REF!</v>
      </c>
      <c r="N38" s="183" t="e">
        <f t="shared" si="14"/>
        <v>#REF!</v>
      </c>
      <c r="O38" s="185" t="e">
        <f t="shared" si="14"/>
        <v>#REF!</v>
      </c>
      <c r="P38" s="261">
        <v>238983.5</v>
      </c>
      <c r="Q38" s="262">
        <v>213988.5</v>
      </c>
      <c r="R38" s="262">
        <v>24995</v>
      </c>
      <c r="S38" s="266">
        <v>0</v>
      </c>
      <c r="T38" s="186" t="e">
        <f t="shared" si="14"/>
        <v>#REF!</v>
      </c>
      <c r="U38" s="183">
        <f t="shared" si="14"/>
        <v>70414</v>
      </c>
      <c r="V38" s="183" t="e">
        <f t="shared" si="14"/>
        <v>#REF!</v>
      </c>
      <c r="W38" s="185" t="e">
        <f t="shared" si="14"/>
        <v>#REF!</v>
      </c>
    </row>
    <row r="39" spans="1:23" ht="16.5" x14ac:dyDescent="0.3">
      <c r="A39" s="80"/>
      <c r="B39" s="203" t="s">
        <v>187</v>
      </c>
      <c r="C39" s="224" t="s">
        <v>188</v>
      </c>
      <c r="D39" s="205" t="e">
        <f>SUM(E39:G39)</f>
        <v>#REF!</v>
      </c>
      <c r="E39" s="206">
        <v>36902</v>
      </c>
      <c r="F39" s="206">
        <v>4033</v>
      </c>
      <c r="G39" s="207" t="e">
        <f>'[2]3.Interné služby'!#REF!</f>
        <v>#REF!</v>
      </c>
      <c r="H39" s="205" t="e">
        <f>SUM(I39:K39)</f>
        <v>#REF!</v>
      </c>
      <c r="I39" s="206">
        <v>22326</v>
      </c>
      <c r="J39" s="206">
        <v>5865</v>
      </c>
      <c r="K39" s="208" t="e">
        <f>'[2]3.Interné služby'!#REF!</f>
        <v>#REF!</v>
      </c>
      <c r="L39" s="209" t="e">
        <f>SUM(M39:O39)</f>
        <v>#REF!</v>
      </c>
      <c r="M39" s="206" t="e">
        <f>'[2]3.Interné služby'!#REF!</f>
        <v>#REF!</v>
      </c>
      <c r="N39" s="206" t="e">
        <f>'[2]3.Interné služby'!#REF!</f>
        <v>#REF!</v>
      </c>
      <c r="O39" s="208" t="e">
        <f>'[2]3.Interné služby'!#REF!</f>
        <v>#REF!</v>
      </c>
      <c r="P39" s="253">
        <v>27814.74</v>
      </c>
      <c r="Q39" s="254">
        <v>22025.74</v>
      </c>
      <c r="R39" s="254">
        <v>5789</v>
      </c>
      <c r="S39" s="255">
        <v>0</v>
      </c>
      <c r="T39" s="209">
        <f>SUM(U39:W39)</f>
        <v>80864</v>
      </c>
      <c r="U39" s="206">
        <f>'[2]3.Interné služby'!$H$4</f>
        <v>46864</v>
      </c>
      <c r="V39" s="206">
        <f>'[2]3.Interné služby'!$I$4</f>
        <v>34000</v>
      </c>
      <c r="W39" s="208">
        <f>'[2]3.Interné služby'!$J$4</f>
        <v>0</v>
      </c>
    </row>
    <row r="40" spans="1:23" ht="16.5" x14ac:dyDescent="0.3">
      <c r="A40" s="108"/>
      <c r="B40" s="203" t="s">
        <v>189</v>
      </c>
      <c r="C40" s="224" t="s">
        <v>190</v>
      </c>
      <c r="D40" s="205" t="e">
        <f>SUM(E40:G40)</f>
        <v>#REF!</v>
      </c>
      <c r="E40" s="206">
        <v>35806</v>
      </c>
      <c r="F40" s="206" t="e">
        <f>'[2]3.Interné služby'!#REF!</f>
        <v>#REF!</v>
      </c>
      <c r="G40" s="207" t="e">
        <f>'[2]3.Interné služby'!#REF!</f>
        <v>#REF!</v>
      </c>
      <c r="H40" s="205" t="e">
        <f>SUM(I40:K40)</f>
        <v>#REF!</v>
      </c>
      <c r="I40" s="206">
        <v>9784</v>
      </c>
      <c r="J40" s="206"/>
      <c r="K40" s="208" t="e">
        <f>'[2]3.Interné služby'!#REF!</f>
        <v>#REF!</v>
      </c>
      <c r="L40" s="209" t="e">
        <f>SUM(M40:O40)</f>
        <v>#REF!</v>
      </c>
      <c r="M40" s="206">
        <v>30256</v>
      </c>
      <c r="N40" s="206" t="e">
        <f>'[2]3.Interné služby'!#REF!</f>
        <v>#REF!</v>
      </c>
      <c r="O40" s="208" t="e">
        <f>'[2]3.Interné služby'!#REF!</f>
        <v>#REF!</v>
      </c>
      <c r="P40" s="253">
        <v>27507.78</v>
      </c>
      <c r="Q40" s="254">
        <v>27507.78</v>
      </c>
      <c r="R40" s="254">
        <v>0</v>
      </c>
      <c r="S40" s="255">
        <v>0</v>
      </c>
      <c r="T40" s="209">
        <f>SUM(U40:W40)</f>
        <v>10900</v>
      </c>
      <c r="U40" s="206">
        <f>'[2]3.Interné služby'!$H$31</f>
        <v>10900</v>
      </c>
      <c r="V40" s="206">
        <f>'[2]3.Interné služby'!$I$31</f>
        <v>0</v>
      </c>
      <c r="W40" s="208">
        <f>'[2]3.Interné služby'!$J$31</f>
        <v>0</v>
      </c>
    </row>
    <row r="41" spans="1:23" ht="16.5" x14ac:dyDescent="0.3">
      <c r="A41" s="84"/>
      <c r="B41" s="203" t="s">
        <v>191</v>
      </c>
      <c r="C41" s="224" t="s">
        <v>192</v>
      </c>
      <c r="D41" s="205" t="e">
        <f t="shared" ref="D41:W41" si="15">SUM(D42:D45)</f>
        <v>#REF!</v>
      </c>
      <c r="E41" s="206">
        <f t="shared" si="15"/>
        <v>193704</v>
      </c>
      <c r="F41" s="206" t="e">
        <f t="shared" si="15"/>
        <v>#REF!</v>
      </c>
      <c r="G41" s="207" t="e">
        <f t="shared" si="15"/>
        <v>#REF!</v>
      </c>
      <c r="H41" s="205" t="e">
        <f t="shared" si="15"/>
        <v>#REF!</v>
      </c>
      <c r="I41" s="206">
        <f t="shared" si="15"/>
        <v>160978</v>
      </c>
      <c r="J41" s="206">
        <f t="shared" si="15"/>
        <v>46477</v>
      </c>
      <c r="K41" s="208" t="e">
        <f t="shared" si="15"/>
        <v>#REF!</v>
      </c>
      <c r="L41" s="209" t="e">
        <f t="shared" si="15"/>
        <v>#REF!</v>
      </c>
      <c r="M41" s="206" t="e">
        <f t="shared" si="15"/>
        <v>#REF!</v>
      </c>
      <c r="N41" s="206" t="e">
        <f t="shared" si="15"/>
        <v>#REF!</v>
      </c>
      <c r="O41" s="208" t="e">
        <f t="shared" si="15"/>
        <v>#REF!</v>
      </c>
      <c r="P41" s="253">
        <v>178249.2</v>
      </c>
      <c r="Q41" s="254">
        <v>159043.20000000001</v>
      </c>
      <c r="R41" s="254">
        <v>19206</v>
      </c>
      <c r="S41" s="255">
        <v>0</v>
      </c>
      <c r="T41" s="209" t="e">
        <f t="shared" si="15"/>
        <v>#REF!</v>
      </c>
      <c r="U41" s="206">
        <f t="shared" si="15"/>
        <v>7750</v>
      </c>
      <c r="V41" s="206" t="e">
        <f t="shared" si="15"/>
        <v>#REF!</v>
      </c>
      <c r="W41" s="208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'[2]3.Interné služby'!#REF!</f>
        <v>#REF!</v>
      </c>
      <c r="G42" s="95" t="e">
        <f>'[2]3.Interné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'[2]3.Interné služby'!#REF!</f>
        <v>#REF!</v>
      </c>
      <c r="L42" s="97" t="e">
        <f t="shared" ref="L42:L47" si="18">SUM(M42:O42)</f>
        <v>#REF!</v>
      </c>
      <c r="M42" s="94" t="e">
        <f>'[2]3.Interné služby'!#REF!</f>
        <v>#REF!</v>
      </c>
      <c r="N42" s="94" t="e">
        <f>'[2]3.Interné služby'!#REF!</f>
        <v>#REF!</v>
      </c>
      <c r="O42" s="96" t="e">
        <f>'[2]3.Interné služby'!#REF!</f>
        <v>#REF!</v>
      </c>
      <c r="P42" s="253">
        <v>1873.69</v>
      </c>
      <c r="Q42" s="256">
        <v>1873.69</v>
      </c>
      <c r="R42" s="256">
        <v>0</v>
      </c>
      <c r="S42" s="257">
        <v>0</v>
      </c>
      <c r="T42" s="97">
        <f t="shared" ref="T42:T47" si="19">SUM(U42:W42)</f>
        <v>3250</v>
      </c>
      <c r="U42" s="94">
        <f>'[2]3.Interné služby'!$H$37</f>
        <v>3250</v>
      </c>
      <c r="V42" s="94">
        <f>'[2]3.Interné služby'!$I$37</f>
        <v>0</v>
      </c>
      <c r="W42" s="96">
        <f>'[2]3.Interné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'[2]3.Interné služby'!#REF!</f>
        <v>#REF!</v>
      </c>
      <c r="G43" s="95" t="e">
        <f>'[2]3.Interné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'[2]3.Interné služby'!#REF!</f>
        <v>#REF!</v>
      </c>
      <c r="L43" s="97" t="e">
        <f t="shared" si="18"/>
        <v>#REF!</v>
      </c>
      <c r="M43" s="94">
        <v>800</v>
      </c>
      <c r="N43" s="94" t="e">
        <f>'[2]3.Interné služby'!#REF!</f>
        <v>#REF!</v>
      </c>
      <c r="O43" s="96" t="e">
        <f>'[2]3.Interné služby'!#REF!</f>
        <v>#REF!</v>
      </c>
      <c r="P43" s="253">
        <v>108.36</v>
      </c>
      <c r="Q43" s="256">
        <v>108.36</v>
      </c>
      <c r="R43" s="256">
        <v>0</v>
      </c>
      <c r="S43" s="257">
        <v>0</v>
      </c>
      <c r="T43" s="97">
        <f t="shared" si="19"/>
        <v>500</v>
      </c>
      <c r="U43" s="94">
        <f>'[2]3.Interné služby'!$H$43</f>
        <v>500</v>
      </c>
      <c r="V43" s="94">
        <f>'[2]3.Interné služby'!$I$43</f>
        <v>0</v>
      </c>
      <c r="W43" s="96">
        <f>'[2]3.Interné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'[2]3.Interné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'[2]3.Interné služby'!#REF!</f>
        <v>#REF!</v>
      </c>
      <c r="L44" s="97" t="e">
        <f t="shared" si="18"/>
        <v>#REF!</v>
      </c>
      <c r="M44" s="94" t="e">
        <f>'[2]3.Interné služby'!#REF!</f>
        <v>#REF!</v>
      </c>
      <c r="N44" s="94">
        <v>20700</v>
      </c>
      <c r="O44" s="96" t="e">
        <f>'[2]3.Interné služby'!#REF!</f>
        <v>#REF!</v>
      </c>
      <c r="P44" s="253">
        <v>155457.15</v>
      </c>
      <c r="Q44" s="256">
        <v>154761.15</v>
      </c>
      <c r="R44" s="256">
        <v>696</v>
      </c>
      <c r="S44" s="257">
        <v>0</v>
      </c>
      <c r="T44" s="97">
        <f t="shared" si="19"/>
        <v>0</v>
      </c>
      <c r="U44" s="94">
        <f>'[1]3.Interné služby'!$N$18</f>
        <v>0</v>
      </c>
      <c r="V44" s="94">
        <f>'[2]3.Interné služby'!$I$47</f>
        <v>0</v>
      </c>
      <c r="W44" s="96">
        <f>'[2]3.Interné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'[2]3.Interné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'[2]3.Interné služby'!#REF!</f>
        <v>#REF!</v>
      </c>
      <c r="L45" s="97" t="e">
        <f t="shared" si="18"/>
        <v>#REF!</v>
      </c>
      <c r="M45" s="94" t="e">
        <f>'[2]3.Interné služby'!#REF!</f>
        <v>#REF!</v>
      </c>
      <c r="N45" s="98" t="e">
        <f>'[2]3.Interné služby'!#REF!</f>
        <v>#REF!</v>
      </c>
      <c r="O45" s="96" t="e">
        <f>'[2]3.Interné služby'!#REF!</f>
        <v>#REF!</v>
      </c>
      <c r="P45" s="253">
        <v>20810</v>
      </c>
      <c r="Q45" s="256">
        <v>2300</v>
      </c>
      <c r="R45" s="256">
        <v>18510</v>
      </c>
      <c r="S45" s="257">
        <v>0</v>
      </c>
      <c r="T45" s="97" t="e">
        <f t="shared" si="19"/>
        <v>#REF!</v>
      </c>
      <c r="U45" s="94">
        <f>'[2]3.Interné služby'!$H$99</f>
        <v>4000</v>
      </c>
      <c r="V45" s="98" t="e">
        <f>'[2]3.Interné služby'!$I$99</f>
        <v>#REF!</v>
      </c>
      <c r="W45" s="96" t="e">
        <f>'[2]3.Interné služby'!$J$99</f>
        <v>#REF!</v>
      </c>
    </row>
    <row r="46" spans="1:23" ht="16.5" x14ac:dyDescent="0.3">
      <c r="A46" s="84"/>
      <c r="B46" s="203" t="s">
        <v>197</v>
      </c>
      <c r="C46" s="224" t="s">
        <v>198</v>
      </c>
      <c r="D46" s="205" t="e">
        <f t="shared" si="16"/>
        <v>#REF!</v>
      </c>
      <c r="E46" s="206">
        <v>1736</v>
      </c>
      <c r="F46" s="206" t="e">
        <f>'[2]3.Interné služby'!#REF!</f>
        <v>#REF!</v>
      </c>
      <c r="G46" s="207" t="e">
        <f>'[2]3.Interné služby'!#REF!</f>
        <v>#REF!</v>
      </c>
      <c r="H46" s="205" t="e">
        <f t="shared" si="17"/>
        <v>#REF!</v>
      </c>
      <c r="I46" s="206">
        <v>2400</v>
      </c>
      <c r="J46" s="206" t="e">
        <f>'[2]3.Interné služby'!#REF!</f>
        <v>#REF!</v>
      </c>
      <c r="K46" s="208" t="e">
        <f>'[2]3.Interné služby'!#REF!</f>
        <v>#REF!</v>
      </c>
      <c r="L46" s="209" t="e">
        <f t="shared" si="18"/>
        <v>#REF!</v>
      </c>
      <c r="M46" s="206">
        <v>3900</v>
      </c>
      <c r="N46" s="206" t="e">
        <f>'[2]3.Interné služby'!#REF!</f>
        <v>#REF!</v>
      </c>
      <c r="O46" s="208" t="e">
        <f>'[2]3.Interné služby'!#REF!</f>
        <v>#REF!</v>
      </c>
      <c r="P46" s="253">
        <v>4017.4</v>
      </c>
      <c r="Q46" s="254">
        <v>4017.4</v>
      </c>
      <c r="R46" s="254">
        <v>0</v>
      </c>
      <c r="S46" s="255">
        <v>0</v>
      </c>
      <c r="T46" s="209" t="e">
        <f t="shared" si="19"/>
        <v>#REF!</v>
      </c>
      <c r="U46" s="206">
        <f>'[2]3.Interné služby'!$H$101</f>
        <v>3700</v>
      </c>
      <c r="V46" s="206" t="e">
        <f>'[2]3.Interné služby'!$I$102</f>
        <v>#REF!</v>
      </c>
      <c r="W46" s="208" t="e">
        <f>'[2]3.Interné služby'!$J$102</f>
        <v>#REF!</v>
      </c>
    </row>
    <row r="47" spans="1:23" ht="17.25" thickBot="1" x14ac:dyDescent="0.35">
      <c r="A47" s="84"/>
      <c r="B47" s="225" t="s">
        <v>199</v>
      </c>
      <c r="C47" s="226" t="s">
        <v>200</v>
      </c>
      <c r="D47" s="213" t="e">
        <f t="shared" si="16"/>
        <v>#REF!</v>
      </c>
      <c r="E47" s="214">
        <v>3278</v>
      </c>
      <c r="F47" s="214" t="e">
        <f>'[2]3.Interné služby'!#REF!</f>
        <v>#REF!</v>
      </c>
      <c r="G47" s="215" t="e">
        <f>'[2]3.Interné služby'!#REF!</f>
        <v>#REF!</v>
      </c>
      <c r="H47" s="221" t="e">
        <f t="shared" si="17"/>
        <v>#REF!</v>
      </c>
      <c r="I47" s="216">
        <v>1630</v>
      </c>
      <c r="J47" s="216" t="e">
        <f>'[2]3.Interné služby'!#REF!</f>
        <v>#REF!</v>
      </c>
      <c r="K47" s="217" t="e">
        <f>'[2]3.Interné služby'!#REF!</f>
        <v>#REF!</v>
      </c>
      <c r="L47" s="222" t="e">
        <f t="shared" si="18"/>
        <v>#REF!</v>
      </c>
      <c r="M47" s="214" t="e">
        <f>'[2]3.Interné služby'!#REF!</f>
        <v>#REF!</v>
      </c>
      <c r="N47" s="214" t="e">
        <f>'[2]3.Interné služby'!#REF!</f>
        <v>#REF!</v>
      </c>
      <c r="O47" s="223" t="e">
        <f>'[2]3.Interné služby'!#REF!</f>
        <v>#REF!</v>
      </c>
      <c r="P47" s="263">
        <v>1394.38</v>
      </c>
      <c r="Q47" s="264">
        <v>1394.38</v>
      </c>
      <c r="R47" s="264">
        <v>0</v>
      </c>
      <c r="S47" s="265">
        <v>0</v>
      </c>
      <c r="T47" s="222" t="e">
        <f t="shared" si="19"/>
        <v>#REF!</v>
      </c>
      <c r="U47" s="214">
        <f>'[2]3.Interné služby'!$H$108</f>
        <v>1200</v>
      </c>
      <c r="V47" s="214" t="e">
        <f>'[2]3.Interné služby'!$I$108</f>
        <v>#REF!</v>
      </c>
      <c r="W47" s="223" t="e">
        <f>'[2]3.Interné služby'!$J$108</f>
        <v>#REF!</v>
      </c>
    </row>
    <row r="48" spans="1:23" s="82" customFormat="1" ht="14.25" x14ac:dyDescent="0.2">
      <c r="B48" s="189" t="s">
        <v>201</v>
      </c>
      <c r="C48" s="190"/>
      <c r="D48" s="182" t="e">
        <f t="shared" ref="D48:J48" si="20">D49+D50+D53</f>
        <v>#REF!</v>
      </c>
      <c r="E48" s="183" t="e">
        <f t="shared" si="20"/>
        <v>#REF!</v>
      </c>
      <c r="F48" s="183" t="e">
        <f t="shared" si="20"/>
        <v>#REF!</v>
      </c>
      <c r="G48" s="184" t="e">
        <f t="shared" si="20"/>
        <v>#REF!</v>
      </c>
      <c r="H48" s="182" t="e">
        <f>H49+H50+H53-1</f>
        <v>#REF!</v>
      </c>
      <c r="I48" s="183" t="e">
        <f>I49+I50+I53-1</f>
        <v>#REF!</v>
      </c>
      <c r="J48" s="183">
        <f t="shared" si="20"/>
        <v>0</v>
      </c>
      <c r="K48" s="185" t="e">
        <f>K49+K53</f>
        <v>#REF!</v>
      </c>
      <c r="L48" s="186" t="e">
        <f t="shared" ref="L48:W48" si="21">L49+L50+L53</f>
        <v>#REF!</v>
      </c>
      <c r="M48" s="183" t="e">
        <f t="shared" si="21"/>
        <v>#REF!</v>
      </c>
      <c r="N48" s="183" t="e">
        <f t="shared" si="21"/>
        <v>#REF!</v>
      </c>
      <c r="O48" s="185" t="e">
        <f t="shared" si="21"/>
        <v>#REF!</v>
      </c>
      <c r="P48" s="261">
        <v>24336.959999999999</v>
      </c>
      <c r="Q48" s="262">
        <v>24336.959999999999</v>
      </c>
      <c r="R48" s="262">
        <v>0</v>
      </c>
      <c r="S48" s="266">
        <v>0</v>
      </c>
      <c r="T48" s="186" t="e">
        <f t="shared" si="21"/>
        <v>#REF!</v>
      </c>
      <c r="U48" s="183">
        <f t="shared" si="21"/>
        <v>32547</v>
      </c>
      <c r="V48" s="183" t="e">
        <f t="shared" si="21"/>
        <v>#REF!</v>
      </c>
      <c r="W48" s="185" t="e">
        <f t="shared" si="21"/>
        <v>#REF!</v>
      </c>
    </row>
    <row r="49" spans="1:23" ht="16.5" x14ac:dyDescent="0.3">
      <c r="A49" s="84"/>
      <c r="B49" s="203" t="s">
        <v>202</v>
      </c>
      <c r="C49" s="224" t="s">
        <v>203</v>
      </c>
      <c r="D49" s="205" t="e">
        <f>SUM(E49:G49)</f>
        <v>#REF!</v>
      </c>
      <c r="E49" s="206">
        <v>15307.52</v>
      </c>
      <c r="F49" s="206" t="e">
        <f>'[2]4.Služby občanov'!#REF!</f>
        <v>#REF!</v>
      </c>
      <c r="G49" s="207" t="e">
        <f>'[2]4.Služby občanov'!#REF!</f>
        <v>#REF!</v>
      </c>
      <c r="H49" s="205" t="e">
        <f>SUM(I49:K49)</f>
        <v>#REF!</v>
      </c>
      <c r="I49" s="206">
        <v>26456</v>
      </c>
      <c r="J49" s="206">
        <v>0</v>
      </c>
      <c r="K49" s="208" t="e">
        <f>'[2]4.Služby občanov'!#REF!</f>
        <v>#REF!</v>
      </c>
      <c r="L49" s="209" t="e">
        <f>SUM(M49:O49)</f>
        <v>#REF!</v>
      </c>
      <c r="M49" s="206" t="e">
        <f>'[2]4.Služby občanov'!#REF!</f>
        <v>#REF!</v>
      </c>
      <c r="N49" s="206" t="e">
        <f>'[2]4.Služby občanov'!#REF!</f>
        <v>#REF!</v>
      </c>
      <c r="O49" s="208" t="e">
        <f>'[2]4.Služby občanov'!#REF!</f>
        <v>#REF!</v>
      </c>
      <c r="P49" s="253">
        <v>8958.27</v>
      </c>
      <c r="Q49" s="254">
        <v>8958.27</v>
      </c>
      <c r="R49" s="254">
        <v>0</v>
      </c>
      <c r="S49" s="255">
        <v>0</v>
      </c>
      <c r="T49" s="209">
        <f>SUM(U49:W49)</f>
        <v>15600</v>
      </c>
      <c r="U49" s="206">
        <f>'[2]4.Služby občanov'!$H$4</f>
        <v>15600</v>
      </c>
      <c r="V49" s="206">
        <f>'[2]4.Služby občanov'!$I$4</f>
        <v>0</v>
      </c>
      <c r="W49" s="208">
        <f>'[2]4.Služby občanov'!$J$4</f>
        <v>0</v>
      </c>
    </row>
    <row r="50" spans="1:23" ht="15.75" x14ac:dyDescent="0.25">
      <c r="A50" s="116"/>
      <c r="B50" s="203" t="s">
        <v>204</v>
      </c>
      <c r="C50" s="219" t="s">
        <v>205</v>
      </c>
      <c r="D50" s="205" t="e">
        <f t="shared" ref="D50:W50" si="22">SUM(D51:D52)</f>
        <v>#REF!</v>
      </c>
      <c r="E50" s="206">
        <f t="shared" si="22"/>
        <v>23245.5</v>
      </c>
      <c r="F50" s="206" t="e">
        <f t="shared" si="22"/>
        <v>#REF!</v>
      </c>
      <c r="G50" s="207" t="e">
        <f t="shared" si="22"/>
        <v>#REF!</v>
      </c>
      <c r="H50" s="205" t="e">
        <f t="shared" si="22"/>
        <v>#REF!</v>
      </c>
      <c r="I50" s="206" t="e">
        <f t="shared" si="22"/>
        <v>#REF!</v>
      </c>
      <c r="J50" s="206">
        <f t="shared" si="22"/>
        <v>0</v>
      </c>
      <c r="K50" s="208" t="e">
        <f t="shared" si="22"/>
        <v>#REF!</v>
      </c>
      <c r="L50" s="209" t="e">
        <f t="shared" si="22"/>
        <v>#REF!</v>
      </c>
      <c r="M50" s="206" t="e">
        <f t="shared" si="22"/>
        <v>#REF!</v>
      </c>
      <c r="N50" s="206" t="e">
        <f t="shared" si="22"/>
        <v>#REF!</v>
      </c>
      <c r="O50" s="208" t="e">
        <f t="shared" si="22"/>
        <v>#REF!</v>
      </c>
      <c r="P50" s="253">
        <v>15378.69</v>
      </c>
      <c r="Q50" s="254">
        <v>15378.69</v>
      </c>
      <c r="R50" s="254">
        <v>0</v>
      </c>
      <c r="S50" s="255">
        <v>0</v>
      </c>
      <c r="T50" s="209" t="e">
        <f t="shared" si="22"/>
        <v>#REF!</v>
      </c>
      <c r="U50" s="206">
        <f t="shared" si="22"/>
        <v>16937</v>
      </c>
      <c r="V50" s="206" t="e">
        <f t="shared" si="22"/>
        <v>#REF!</v>
      </c>
      <c r="W50" s="208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'[2]4.Služby občanov'!#REF!</f>
        <v>#REF!</v>
      </c>
      <c r="G51" s="95" t="e">
        <f>'[2]4.Služby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'[2]4.Služby občanov'!#REF!</f>
        <v>#REF!</v>
      </c>
      <c r="L51" s="97" t="e">
        <f>SUM(M51:O51)</f>
        <v>#REF!</v>
      </c>
      <c r="M51" s="94" t="e">
        <f>'[2]4.Služby občanov'!#REF!</f>
        <v>#REF!</v>
      </c>
      <c r="N51" s="94" t="e">
        <f>'[2]4.Služby občanov'!#REF!</f>
        <v>#REF!</v>
      </c>
      <c r="O51" s="96" t="e">
        <f>'[2]4.Služby občanov'!#REF!</f>
        <v>#REF!</v>
      </c>
      <c r="P51" s="253">
        <v>15378.69</v>
      </c>
      <c r="Q51" s="267">
        <v>15378.69</v>
      </c>
      <c r="R51" s="267">
        <v>0</v>
      </c>
      <c r="S51" s="268">
        <v>0</v>
      </c>
      <c r="T51" s="97">
        <f>SUM(U51:W51)</f>
        <v>16737</v>
      </c>
      <c r="U51" s="94">
        <f>'[2]4.Služby občanov'!$H$18</f>
        <v>16737</v>
      </c>
      <c r="V51" s="94">
        <f>'[2]4.Služby občanov'!$I$18</f>
        <v>0</v>
      </c>
      <c r="W51" s="96">
        <f>'[2]4.Služby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'[2]4.Služby občanov'!#REF!</f>
        <v>#REF!</v>
      </c>
      <c r="G52" s="95" t="e">
        <f>'[2]4.Služby občanov'!#REF!</f>
        <v>#REF!</v>
      </c>
      <c r="H52" s="93" t="e">
        <f>SUM(I52:K52)</f>
        <v>#REF!</v>
      </c>
      <c r="I52" s="94" t="e">
        <f>'[2]4.Služby občanov'!#REF!</f>
        <v>#REF!</v>
      </c>
      <c r="J52" s="94">
        <v>0</v>
      </c>
      <c r="K52" s="96" t="e">
        <f>'[2]4.Služby občanov'!#REF!</f>
        <v>#REF!</v>
      </c>
      <c r="L52" s="97" t="e">
        <f>SUM(M52:O52)</f>
        <v>#REF!</v>
      </c>
      <c r="M52" s="94" t="e">
        <f>'[2]4.Služby občanov'!#REF!</f>
        <v>#REF!</v>
      </c>
      <c r="N52" s="94" t="e">
        <f>'[2]4.Služby občanov'!#REF!</f>
        <v>#REF!</v>
      </c>
      <c r="O52" s="96" t="e">
        <f>'[2]4.Služby občanov'!#REF!</f>
        <v>#REF!</v>
      </c>
      <c r="P52" s="253">
        <v>0</v>
      </c>
      <c r="Q52" s="267">
        <v>0</v>
      </c>
      <c r="R52" s="267">
        <v>0</v>
      </c>
      <c r="S52" s="268">
        <v>0</v>
      </c>
      <c r="T52" s="97" t="e">
        <f>SUM(U52:W52)</f>
        <v>#REF!</v>
      </c>
      <c r="U52" s="94">
        <f>'[2]4.Služby občanov'!$H$26</f>
        <v>200</v>
      </c>
      <c r="V52" s="94" t="e">
        <f>'[2]4.Služby občanov'!$I$26</f>
        <v>#REF!</v>
      </c>
      <c r="W52" s="96" t="e">
        <f>'[2]4.Služby občanov'!$J$26</f>
        <v>#REF!</v>
      </c>
    </row>
    <row r="53" spans="1:23" ht="16.5" thickBot="1" x14ac:dyDescent="0.3">
      <c r="A53" s="116"/>
      <c r="B53" s="227" t="s">
        <v>208</v>
      </c>
      <c r="C53" s="220" t="s">
        <v>209</v>
      </c>
      <c r="D53" s="213" t="e">
        <f>SUM(E53:G53)</f>
        <v>#REF!</v>
      </c>
      <c r="E53" s="214" t="e">
        <f>'[2]4.Služby občanov'!#REF!</f>
        <v>#REF!</v>
      </c>
      <c r="F53" s="214" t="e">
        <f>'[2]4.Služby občanov'!#REF!</f>
        <v>#REF!</v>
      </c>
      <c r="G53" s="215" t="e">
        <f>'[2]4.Služby občanov'!#REF!</f>
        <v>#REF!</v>
      </c>
      <c r="H53" s="221" t="e">
        <f>SUM(I53:K53)</f>
        <v>#REF!</v>
      </c>
      <c r="I53" s="216">
        <v>0</v>
      </c>
      <c r="J53" s="216">
        <v>0</v>
      </c>
      <c r="K53" s="217" t="e">
        <f>'[2]4.Služby občanov'!#REF!</f>
        <v>#REF!</v>
      </c>
      <c r="L53" s="222" t="e">
        <f>SUM(M53:O53)</f>
        <v>#REF!</v>
      </c>
      <c r="M53" s="214" t="e">
        <f>'[2]4.Služby občanov'!#REF!</f>
        <v>#REF!</v>
      </c>
      <c r="N53" s="214" t="e">
        <f>'[2]4.Služby občanov'!#REF!</f>
        <v>#REF!</v>
      </c>
      <c r="O53" s="223" t="e">
        <f>'[2]4.Služby občanov'!#REF!</f>
        <v>#REF!</v>
      </c>
      <c r="P53" s="263">
        <v>0</v>
      </c>
      <c r="Q53" s="269">
        <v>0</v>
      </c>
      <c r="R53" s="269">
        <v>0</v>
      </c>
      <c r="S53" s="270">
        <v>0</v>
      </c>
      <c r="T53" s="222" t="e">
        <f>SUM(U53:W53)</f>
        <v>#REF!</v>
      </c>
      <c r="U53" s="214">
        <f>'[2]4.Služby občanov'!$H$28</f>
        <v>10</v>
      </c>
      <c r="V53" s="214" t="e">
        <f>'[2]4.Služby občanov'!$I$28</f>
        <v>#REF!</v>
      </c>
      <c r="W53" s="223" t="e">
        <f>'[2]4.Služby občanov'!$J$28</f>
        <v>#REF!</v>
      </c>
    </row>
    <row r="54" spans="1:23" s="82" customFormat="1" ht="14.25" x14ac:dyDescent="0.2">
      <c r="A54" s="116"/>
      <c r="B54" s="187" t="s">
        <v>210</v>
      </c>
      <c r="C54" s="191"/>
      <c r="D54" s="182" t="e">
        <f t="shared" ref="D54:W54" si="23">D55+D60+D61+D62+D67</f>
        <v>#REF!</v>
      </c>
      <c r="E54" s="183" t="e">
        <f t="shared" si="23"/>
        <v>#REF!</v>
      </c>
      <c r="F54" s="183" t="e">
        <f t="shared" si="23"/>
        <v>#REF!</v>
      </c>
      <c r="G54" s="184" t="e">
        <f t="shared" si="23"/>
        <v>#REF!</v>
      </c>
      <c r="H54" s="182" t="e">
        <f t="shared" si="23"/>
        <v>#REF!</v>
      </c>
      <c r="I54" s="183" t="e">
        <f t="shared" si="23"/>
        <v>#REF!</v>
      </c>
      <c r="J54" s="183" t="e">
        <f t="shared" si="23"/>
        <v>#REF!</v>
      </c>
      <c r="K54" s="185" t="e">
        <f t="shared" si="23"/>
        <v>#REF!</v>
      </c>
      <c r="L54" s="186" t="e">
        <f t="shared" si="23"/>
        <v>#REF!</v>
      </c>
      <c r="M54" s="183" t="e">
        <f t="shared" si="23"/>
        <v>#REF!</v>
      </c>
      <c r="N54" s="183" t="e">
        <f t="shared" si="23"/>
        <v>#REF!</v>
      </c>
      <c r="O54" s="185" t="e">
        <f t="shared" si="23"/>
        <v>#REF!</v>
      </c>
      <c r="P54" s="261">
        <v>667835.55000000005</v>
      </c>
      <c r="Q54" s="262">
        <v>666135.55000000005</v>
      </c>
      <c r="R54" s="262">
        <v>1700</v>
      </c>
      <c r="S54" s="266">
        <v>0</v>
      </c>
      <c r="T54" s="186" t="e">
        <f t="shared" si="23"/>
        <v>#REF!</v>
      </c>
      <c r="U54" s="183" t="e">
        <f t="shared" si="23"/>
        <v>#REF!</v>
      </c>
      <c r="V54" s="183" t="e">
        <f t="shared" si="23"/>
        <v>#REF!</v>
      </c>
      <c r="W54" s="185" t="e">
        <f t="shared" si="23"/>
        <v>#REF!</v>
      </c>
    </row>
    <row r="55" spans="1:23" ht="15.75" x14ac:dyDescent="0.25">
      <c r="A55" s="116"/>
      <c r="B55" s="228" t="s">
        <v>211</v>
      </c>
      <c r="C55" s="229" t="s">
        <v>212</v>
      </c>
      <c r="D55" s="205" t="e">
        <f t="shared" ref="D55:W55" si="24">SUM(D56:D59)</f>
        <v>#REF!</v>
      </c>
      <c r="E55" s="206">
        <f t="shared" si="24"/>
        <v>496158.19</v>
      </c>
      <c r="F55" s="206" t="e">
        <f t="shared" si="24"/>
        <v>#REF!</v>
      </c>
      <c r="G55" s="207" t="e">
        <f t="shared" si="24"/>
        <v>#REF!</v>
      </c>
      <c r="H55" s="205" t="e">
        <f t="shared" si="24"/>
        <v>#REF!</v>
      </c>
      <c r="I55" s="206">
        <f t="shared" si="24"/>
        <v>480129.99</v>
      </c>
      <c r="J55" s="206" t="e">
        <f t="shared" si="24"/>
        <v>#REF!</v>
      </c>
      <c r="K55" s="208" t="e">
        <f t="shared" si="24"/>
        <v>#REF!</v>
      </c>
      <c r="L55" s="209" t="e">
        <f t="shared" si="24"/>
        <v>#REF!</v>
      </c>
      <c r="M55" s="206" t="e">
        <f t="shared" si="24"/>
        <v>#REF!</v>
      </c>
      <c r="N55" s="206" t="e">
        <f t="shared" si="24"/>
        <v>#REF!</v>
      </c>
      <c r="O55" s="208" t="e">
        <f t="shared" si="24"/>
        <v>#REF!</v>
      </c>
      <c r="P55" s="253">
        <v>463317.1</v>
      </c>
      <c r="Q55" s="254">
        <v>461617.1</v>
      </c>
      <c r="R55" s="254">
        <v>1700</v>
      </c>
      <c r="S55" s="255">
        <v>0</v>
      </c>
      <c r="T55" s="209" t="e">
        <f t="shared" si="24"/>
        <v>#REF!</v>
      </c>
      <c r="U55" s="206">
        <f t="shared" si="24"/>
        <v>468983</v>
      </c>
      <c r="V55" s="206">
        <f t="shared" si="24"/>
        <v>6100</v>
      </c>
      <c r="W55" s="208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'[2]5.Bezpečnosť,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'[2]5.Bezpečnosť, právo a por.'!#REF!</f>
        <v>#REF!</v>
      </c>
      <c r="L56" s="97" t="e">
        <f t="shared" ref="L56:L61" si="27">SUM(M56:O56)</f>
        <v>#REF!</v>
      </c>
      <c r="M56" s="94" t="e">
        <f>'[2]5.Bezpečnosť, právo a por.'!#REF!</f>
        <v>#REF!</v>
      </c>
      <c r="N56" s="94" t="e">
        <f>'[2]5.Bezpečnosť, právo a por.'!#REF!</f>
        <v>#REF!</v>
      </c>
      <c r="O56" s="96" t="e">
        <f>'[2]5.Bezpečnosť, právo a por.'!#REF!</f>
        <v>#REF!</v>
      </c>
      <c r="P56" s="253">
        <v>326420.21000000002</v>
      </c>
      <c r="Q56" s="256">
        <v>324720.21000000002</v>
      </c>
      <c r="R56" s="256">
        <v>1700</v>
      </c>
      <c r="S56" s="257">
        <v>0</v>
      </c>
      <c r="T56" s="97">
        <f t="shared" ref="T56:T61" si="28">SUM(U56:W56)</f>
        <v>326718</v>
      </c>
      <c r="U56" s="94">
        <f>'[2]5.Bezpečnosť, právo a por.'!$H$5</f>
        <v>326718</v>
      </c>
      <c r="V56" s="94">
        <f>'[2]5.Bezpečnosť, právo a por.'!$I$5</f>
        <v>0</v>
      </c>
      <c r="W56" s="96">
        <f>'[2]5.Bezpečnosť,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'[2]5.Bezpečnosť,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'[2]5.Bezpečnosť, právo a por.'!#REF!</f>
        <v>#REF!</v>
      </c>
      <c r="L57" s="97" t="e">
        <f t="shared" si="27"/>
        <v>#REF!</v>
      </c>
      <c r="M57" s="94" t="e">
        <f>'[2]5.Bezpečnosť, právo a por.'!#REF!</f>
        <v>#REF!</v>
      </c>
      <c r="N57" s="94" t="e">
        <f>'[2]5.Bezpečnosť, právo a por.'!#REF!</f>
        <v>#REF!</v>
      </c>
      <c r="O57" s="96" t="e">
        <f>'[2]5.Bezpečnosť, právo a por.'!#REF!</f>
        <v>#REF!</v>
      </c>
      <c r="P57" s="253">
        <v>63166.06</v>
      </c>
      <c r="Q57" s="256">
        <v>63166.06</v>
      </c>
      <c r="R57" s="256">
        <v>0</v>
      </c>
      <c r="S57" s="257">
        <v>0</v>
      </c>
      <c r="T57" s="97">
        <f t="shared" si="28"/>
        <v>70911</v>
      </c>
      <c r="U57" s="94">
        <f>'[2]5.Bezpečnosť, právo a por.'!$H$49</f>
        <v>67861</v>
      </c>
      <c r="V57" s="94">
        <f>'[2]5.Bezpečnosť, právo a por.'!$I$49</f>
        <v>3050</v>
      </c>
      <c r="W57" s="96">
        <f>'[2]5.Bezpečnosť,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'[2]5.Bezpečnosť,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'[2]5.Bezpečnosť, právo a por.'!#REF!</f>
        <v>#REF!</v>
      </c>
      <c r="L58" s="97" t="e">
        <f t="shared" si="27"/>
        <v>#REF!</v>
      </c>
      <c r="M58" s="94" t="e">
        <f>'[2]5.Bezpečnosť, právo a por.'!#REF!</f>
        <v>#REF!</v>
      </c>
      <c r="N58" s="94" t="e">
        <f>'[2]5.Bezpečnosť, právo a por.'!#REF!</f>
        <v>#REF!</v>
      </c>
      <c r="O58" s="96" t="e">
        <f>'[2]5.Bezpečnosť, právo a por.'!#REF!</f>
        <v>#REF!</v>
      </c>
      <c r="P58" s="253">
        <v>35909.43</v>
      </c>
      <c r="Q58" s="256">
        <v>35909.43</v>
      </c>
      <c r="R58" s="256">
        <v>0</v>
      </c>
      <c r="S58" s="257">
        <v>0</v>
      </c>
      <c r="T58" s="97" t="e">
        <f t="shared" si="28"/>
        <v>#REF!</v>
      </c>
      <c r="U58" s="94">
        <f>'[2]5.Bezpečnosť, právo a por.'!$H$66</f>
        <v>36887</v>
      </c>
      <c r="V58" s="94">
        <f>'[2]5.Bezpečnosť, právo a por.'!$I$65</f>
        <v>3050</v>
      </c>
      <c r="W58" s="96" t="e">
        <f>'[2]5.Bezpečnosť,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'[2]5.Bezpečnosť, právo a por.'!#REF!</f>
        <v>#REF!</v>
      </c>
      <c r="G59" s="95" t="e">
        <f>'[2]5.Bezpečnosť, právo a por.'!#REF!</f>
        <v>#REF!</v>
      </c>
      <c r="H59" s="93" t="e">
        <f t="shared" si="26"/>
        <v>#REF!</v>
      </c>
      <c r="I59" s="94">
        <v>40098.5</v>
      </c>
      <c r="J59" s="94" t="e">
        <f>'[2]5.Bezpečnosť, právo a por.'!#REF!</f>
        <v>#REF!</v>
      </c>
      <c r="K59" s="96" t="e">
        <f>'[2]5.Bezpečnosť, právo a por.'!#REF!</f>
        <v>#REF!</v>
      </c>
      <c r="L59" s="97" t="e">
        <f t="shared" si="27"/>
        <v>#REF!</v>
      </c>
      <c r="M59" s="94" t="e">
        <f>'[2]5.Bezpečnosť, právo a por.'!#REF!</f>
        <v>#REF!</v>
      </c>
      <c r="N59" s="94" t="e">
        <f>'[2]5.Bezpečnosť, právo a por.'!#REF!</f>
        <v>#REF!</v>
      </c>
      <c r="O59" s="96" t="e">
        <f>'[2]5.Bezpečnosť, právo a por.'!#REF!</f>
        <v>#REF!</v>
      </c>
      <c r="P59" s="253">
        <v>37821.4</v>
      </c>
      <c r="Q59" s="256">
        <v>37821.4</v>
      </c>
      <c r="R59" s="256">
        <v>0</v>
      </c>
      <c r="S59" s="257">
        <v>0</v>
      </c>
      <c r="T59" s="97" t="e">
        <f t="shared" si="28"/>
        <v>#REF!</v>
      </c>
      <c r="U59" s="94">
        <f>'[2]5.Bezpečnosť, právo a por.'!$H$69</f>
        <v>37517</v>
      </c>
      <c r="V59" s="94">
        <f>'[2]5.Bezpečnosť, právo a por.'!$I$69</f>
        <v>0</v>
      </c>
      <c r="W59" s="96" t="e">
        <f>'[2]5.Bezpečnosť, právo a por.'!$J$68</f>
        <v>#REF!</v>
      </c>
    </row>
    <row r="60" spans="1:23" ht="16.5" x14ac:dyDescent="0.3">
      <c r="A60" s="84"/>
      <c r="B60" s="228" t="s">
        <v>217</v>
      </c>
      <c r="C60" s="224" t="s">
        <v>218</v>
      </c>
      <c r="D60" s="205" t="e">
        <f t="shared" si="25"/>
        <v>#REF!</v>
      </c>
      <c r="E60" s="206" t="e">
        <f>'[2]5.Bezpečnosť, právo a por.'!#REF!</f>
        <v>#REF!</v>
      </c>
      <c r="F60" s="206" t="e">
        <f>'[2]5.Bezpečnosť, právo a por.'!#REF!</f>
        <v>#REF!</v>
      </c>
      <c r="G60" s="207" t="e">
        <f>'[2]5.Bezpečnosť, právo a por.'!#REF!</f>
        <v>#REF!</v>
      </c>
      <c r="H60" s="205" t="e">
        <f t="shared" si="26"/>
        <v>#REF!</v>
      </c>
      <c r="I60" s="206">
        <v>0</v>
      </c>
      <c r="J60" s="206">
        <v>0</v>
      </c>
      <c r="K60" s="208" t="e">
        <f>'[2]5.Bezpečnosť, právo a por.'!#REF!</f>
        <v>#REF!</v>
      </c>
      <c r="L60" s="209" t="e">
        <f t="shared" si="27"/>
        <v>#REF!</v>
      </c>
      <c r="M60" s="206" t="e">
        <f>'[2]5.Bezpečnosť, právo a por.'!#REF!</f>
        <v>#REF!</v>
      </c>
      <c r="N60" s="206" t="e">
        <f>'[2]5.Bezpečnosť, právo a por.'!#REF!</f>
        <v>#REF!</v>
      </c>
      <c r="O60" s="208" t="e">
        <f>'[2]5.Bezpečnosť, právo a por.'!#REF!</f>
        <v>#REF!</v>
      </c>
      <c r="P60" s="253">
        <v>0</v>
      </c>
      <c r="Q60" s="254">
        <v>0</v>
      </c>
      <c r="R60" s="254">
        <v>0</v>
      </c>
      <c r="S60" s="255">
        <v>0</v>
      </c>
      <c r="T60" s="209" t="e">
        <f t="shared" si="28"/>
        <v>#REF!</v>
      </c>
      <c r="U60" s="206">
        <f>'[2]5.Bezpečnosť, právo a por.'!$H$77</f>
        <v>0</v>
      </c>
      <c r="V60" s="206"/>
      <c r="W60" s="208" t="e">
        <f>'[2]5.Bezpečnosť, právo a por.'!$J$76</f>
        <v>#REF!</v>
      </c>
    </row>
    <row r="61" spans="1:23" ht="16.5" x14ac:dyDescent="0.3">
      <c r="A61" s="84"/>
      <c r="B61" s="228" t="s">
        <v>219</v>
      </c>
      <c r="C61" s="224" t="s">
        <v>220</v>
      </c>
      <c r="D61" s="205" t="e">
        <f t="shared" si="25"/>
        <v>#REF!</v>
      </c>
      <c r="E61" s="206">
        <v>1286</v>
      </c>
      <c r="F61" s="206" t="e">
        <f>'[2]5.Bezpečnosť, právo a por.'!#REF!</f>
        <v>#REF!</v>
      </c>
      <c r="G61" s="207" t="e">
        <f>'[2]5.Bezpečnosť, právo a por.'!#REF!</f>
        <v>#REF!</v>
      </c>
      <c r="H61" s="205" t="e">
        <f t="shared" si="26"/>
        <v>#REF!</v>
      </c>
      <c r="I61" s="206">
        <v>797</v>
      </c>
      <c r="J61" s="206">
        <v>0</v>
      </c>
      <c r="K61" s="208" t="e">
        <f>'[2]5.Bezpečnosť, právo a por.'!#REF!</f>
        <v>#REF!</v>
      </c>
      <c r="L61" s="209" t="e">
        <f t="shared" si="27"/>
        <v>#REF!</v>
      </c>
      <c r="M61" s="206" t="e">
        <f>'[2]5.Bezpečnosť, právo a por.'!#REF!</f>
        <v>#REF!</v>
      </c>
      <c r="N61" s="206" t="e">
        <f>'[2]5.Bezpečnosť, právo a por.'!#REF!</f>
        <v>#REF!</v>
      </c>
      <c r="O61" s="208" t="e">
        <f>'[2]5.Bezpečnosť, právo a por.'!#REF!</f>
        <v>#REF!</v>
      </c>
      <c r="P61" s="253">
        <v>914.32</v>
      </c>
      <c r="Q61" s="254">
        <v>914.32</v>
      </c>
      <c r="R61" s="254">
        <v>0</v>
      </c>
      <c r="S61" s="255">
        <v>0</v>
      </c>
      <c r="T61" s="209" t="e">
        <f t="shared" si="28"/>
        <v>#REF!</v>
      </c>
      <c r="U61" s="206">
        <f>'[2]5.Bezpečnosť, právo a por.'!$H$79</f>
        <v>1650</v>
      </c>
      <c r="V61" s="206" t="e">
        <f>'[2]5.Bezpečnosť, právo a por.'!$I$78</f>
        <v>#REF!</v>
      </c>
      <c r="W61" s="208" t="e">
        <f>'[2]5.Bezpečnosť, právo a por.'!$J$78</f>
        <v>#REF!</v>
      </c>
    </row>
    <row r="62" spans="1:23" ht="15.75" x14ac:dyDescent="0.25">
      <c r="A62" s="84"/>
      <c r="B62" s="228" t="s">
        <v>221</v>
      </c>
      <c r="C62" s="219" t="s">
        <v>222</v>
      </c>
      <c r="D62" s="205" t="e">
        <f>SUM(D63:D66)</f>
        <v>#REF!</v>
      </c>
      <c r="E62" s="206">
        <f>SUM(E63:E66)</f>
        <v>255279.5</v>
      </c>
      <c r="F62" s="206" t="e">
        <f>SUM(F63:F66)</f>
        <v>#REF!</v>
      </c>
      <c r="G62" s="207" t="e">
        <f>SUM(G63:G66)</f>
        <v>#REF!</v>
      </c>
      <c r="H62" s="205" t="e">
        <f t="shared" si="26"/>
        <v>#REF!</v>
      </c>
      <c r="I62" s="206">
        <f t="shared" ref="I62:W62" si="29">SUM(I63:I66)</f>
        <v>270995.5</v>
      </c>
      <c r="J62" s="206">
        <f t="shared" si="29"/>
        <v>0</v>
      </c>
      <c r="K62" s="208" t="e">
        <f t="shared" si="29"/>
        <v>#REF!</v>
      </c>
      <c r="L62" s="209" t="e">
        <f t="shared" si="29"/>
        <v>#REF!</v>
      </c>
      <c r="M62" s="206" t="e">
        <f t="shared" si="29"/>
        <v>#REF!</v>
      </c>
      <c r="N62" s="206" t="e">
        <f t="shared" si="29"/>
        <v>#REF!</v>
      </c>
      <c r="O62" s="208" t="e">
        <f t="shared" si="29"/>
        <v>#REF!</v>
      </c>
      <c r="P62" s="253">
        <v>203577.43</v>
      </c>
      <c r="Q62" s="254">
        <v>203577.43</v>
      </c>
      <c r="R62" s="254">
        <v>0</v>
      </c>
      <c r="S62" s="255">
        <v>0</v>
      </c>
      <c r="T62" s="209" t="e">
        <f t="shared" si="29"/>
        <v>#REF!</v>
      </c>
      <c r="U62" s="206" t="e">
        <f t="shared" si="29"/>
        <v>#REF!</v>
      </c>
      <c r="V62" s="206">
        <f t="shared" si="29"/>
        <v>64679</v>
      </c>
      <c r="W62" s="208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'[2]5.Bezpečnosť, právo a por.'!#REF!</f>
        <v>#REF!</v>
      </c>
      <c r="G63" s="95" t="e">
        <f>'[2]5.Bezpečnosť,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'[2]5.Bezpečnosť, právo a por.'!#REF!</f>
        <v>#REF!</v>
      </c>
      <c r="L63" s="97" t="e">
        <f>SUM(M63:O63)</f>
        <v>#REF!</v>
      </c>
      <c r="M63" s="94" t="e">
        <f>'[2]5.Bezpečnosť, právo a por.'!#REF!</f>
        <v>#REF!</v>
      </c>
      <c r="N63" s="94" t="e">
        <f>'[2]5.Bezpečnosť, právo a por.'!#REF!</f>
        <v>#REF!</v>
      </c>
      <c r="O63" s="96" t="e">
        <f>'[2]5.Bezpečnosť, právo a por.'!#REF!</f>
        <v>#REF!</v>
      </c>
      <c r="P63" s="253">
        <v>0</v>
      </c>
      <c r="Q63" s="256">
        <v>0</v>
      </c>
      <c r="R63" s="256">
        <v>0</v>
      </c>
      <c r="S63" s="257">
        <v>0</v>
      </c>
      <c r="T63" s="97">
        <f>SUM(U63:W63)</f>
        <v>251721</v>
      </c>
      <c r="U63" s="94">
        <f>'[2]5.Bezpečnosť, právo a por.'!$H$95</f>
        <v>187042</v>
      </c>
      <c r="V63" s="94">
        <f>'[2]5.Bezpečnosť, právo a por.'!$I$94</f>
        <v>64679</v>
      </c>
      <c r="W63" s="96">
        <f>'[2]5.Bezpečnosť,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'[2]5.Bezpečnosť, právo a por.'!#REF!</f>
        <v>#REF!</v>
      </c>
      <c r="G64" s="95" t="e">
        <f>'[2]5.Bezpečnosť,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'[2]5.Bezpečnosť, právo a por.'!#REF!</f>
        <v>#REF!</v>
      </c>
      <c r="L64" s="97" t="e">
        <f>SUM(M64:O64)</f>
        <v>#REF!</v>
      </c>
      <c r="M64" s="94">
        <v>42145</v>
      </c>
      <c r="N64" s="94" t="e">
        <f>'[2]5.Bezpečnosť, právo a por.'!#REF!</f>
        <v>#REF!</v>
      </c>
      <c r="O64" s="96" t="e">
        <f>'[2]5.Bezpečnosť, právo a por.'!#REF!</f>
        <v>#REF!</v>
      </c>
      <c r="P64" s="253">
        <v>32015.58</v>
      </c>
      <c r="Q64" s="256">
        <v>32015.58</v>
      </c>
      <c r="R64" s="256">
        <v>0</v>
      </c>
      <c r="S64" s="257">
        <v>0</v>
      </c>
      <c r="T64" s="97" t="e">
        <f>SUM(U64:W64)</f>
        <v>#REF!</v>
      </c>
      <c r="U64" s="94">
        <f>'[2]5.Bezpečnosť, právo a por.'!$H$101</f>
        <v>74900</v>
      </c>
      <c r="V64" s="94"/>
      <c r="W64" s="96" t="e">
        <f>'[2]5.Bezpečnosť,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'[2]5.Bezpečnosť, právo a por.'!#REF!</f>
        <v>#REF!</v>
      </c>
      <c r="G65" s="95" t="e">
        <f>'[2]5.Bezpečnosť,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'[2]5.Bezpečnosť, právo a por.'!#REF!</f>
        <v>#REF!</v>
      </c>
      <c r="L65" s="97" t="e">
        <f>SUM(M65:O65)</f>
        <v>#REF!</v>
      </c>
      <c r="M65" s="94" t="e">
        <f>'[2]5.Bezpečnosť, právo a por.'!#REF!</f>
        <v>#REF!</v>
      </c>
      <c r="N65" s="94" t="e">
        <f>'[2]5.Bezpečnosť, právo a por.'!#REF!</f>
        <v>#REF!</v>
      </c>
      <c r="O65" s="96" t="e">
        <f>'[2]5.Bezpečnosť, právo a por.'!#REF!</f>
        <v>#REF!</v>
      </c>
      <c r="P65" s="253">
        <v>171561.85</v>
      </c>
      <c r="Q65" s="256">
        <v>171561.85</v>
      </c>
      <c r="R65" s="256">
        <v>0</v>
      </c>
      <c r="S65" s="257">
        <v>0</v>
      </c>
      <c r="T65" s="97" t="e">
        <f>SUM(U65:W65)</f>
        <v>#REF!</v>
      </c>
      <c r="U65" s="94" t="e">
        <f>'[2]5.Bezpečnosť, právo a por.'!$H$103</f>
        <v>#REF!</v>
      </c>
      <c r="V65" s="94">
        <f>'[2]5.Bezpečnosť, právo a por.'!$I$102</f>
        <v>0</v>
      </c>
      <c r="W65" s="96">
        <f>'[2]5.Bezpečnosť,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'[2]5.Bezpečnosť, právo a por.'!#REF!</f>
        <v>#REF!</v>
      </c>
      <c r="G66" s="95" t="e">
        <f>'[2]5.Bezpečnosť,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'[2]5.Bezpečnosť, právo a por.'!#REF!</f>
        <v>#REF!</v>
      </c>
      <c r="L66" s="97" t="e">
        <f>SUM(M66:O66)</f>
        <v>#REF!</v>
      </c>
      <c r="M66" s="94">
        <v>0</v>
      </c>
      <c r="N66" s="94" t="e">
        <f>'[2]5.Bezpečnosť, právo a por.'!#REF!</f>
        <v>#REF!</v>
      </c>
      <c r="O66" s="96" t="e">
        <f>'[2]5.Bezpečnosť, právo a por.'!#REF!</f>
        <v>#REF!</v>
      </c>
      <c r="P66" s="253">
        <v>0</v>
      </c>
      <c r="Q66" s="256">
        <v>0</v>
      </c>
      <c r="R66" s="256">
        <v>0</v>
      </c>
      <c r="S66" s="257">
        <v>0</v>
      </c>
      <c r="T66" s="97" t="e">
        <f>SUM(U66:W66)</f>
        <v>#REF!</v>
      </c>
      <c r="U66" s="94" t="e">
        <f>'[2]5.Bezpečnosť, právo a por.'!$H$106</f>
        <v>#REF!</v>
      </c>
      <c r="V66" s="94">
        <f>'[2]5.Bezpečnosť, právo a por.'!$I$105</f>
        <v>0</v>
      </c>
      <c r="W66" s="96">
        <f>'[2]5.Bezpečnosť, právo a por.'!$J$105</f>
        <v>0</v>
      </c>
    </row>
    <row r="67" spans="1:23" ht="15.75" x14ac:dyDescent="0.25">
      <c r="A67" s="116"/>
      <c r="B67" s="228" t="s">
        <v>227</v>
      </c>
      <c r="C67" s="230" t="s">
        <v>228</v>
      </c>
      <c r="D67" s="205" t="e">
        <f t="shared" ref="D67:W67" si="30">SUM(D68:D69)</f>
        <v>#REF!</v>
      </c>
      <c r="E67" s="206">
        <f t="shared" si="30"/>
        <v>1324</v>
      </c>
      <c r="F67" s="206" t="e">
        <f t="shared" si="30"/>
        <v>#REF!</v>
      </c>
      <c r="G67" s="207" t="e">
        <f t="shared" si="30"/>
        <v>#REF!</v>
      </c>
      <c r="H67" s="205" t="e">
        <f t="shared" si="30"/>
        <v>#REF!</v>
      </c>
      <c r="I67" s="206" t="e">
        <f t="shared" si="30"/>
        <v>#REF!</v>
      </c>
      <c r="J67" s="206">
        <f t="shared" si="30"/>
        <v>0</v>
      </c>
      <c r="K67" s="208" t="e">
        <f t="shared" si="30"/>
        <v>#REF!</v>
      </c>
      <c r="L67" s="209" t="e">
        <f t="shared" si="30"/>
        <v>#REF!</v>
      </c>
      <c r="M67" s="206" t="e">
        <f t="shared" si="30"/>
        <v>#REF!</v>
      </c>
      <c r="N67" s="206" t="e">
        <f t="shared" si="30"/>
        <v>#REF!</v>
      </c>
      <c r="O67" s="208" t="e">
        <f t="shared" si="30"/>
        <v>#REF!</v>
      </c>
      <c r="P67" s="253">
        <v>26.7</v>
      </c>
      <c r="Q67" s="254">
        <v>26.7</v>
      </c>
      <c r="R67" s="254">
        <v>0</v>
      </c>
      <c r="S67" s="255">
        <v>0</v>
      </c>
      <c r="T67" s="209" t="e">
        <f t="shared" si="30"/>
        <v>#REF!</v>
      </c>
      <c r="U67" s="206" t="e">
        <f t="shared" si="30"/>
        <v>#REF!</v>
      </c>
      <c r="V67" s="206">
        <f t="shared" si="30"/>
        <v>0</v>
      </c>
      <c r="W67" s="208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'[2]5.Bezpečnosť, právo a por.'!#REF!</f>
        <v>#REF!</v>
      </c>
      <c r="G68" s="95" t="e">
        <f>'[2]5.Bezpečnosť, právo a por.'!#REF!</f>
        <v>#REF!</v>
      </c>
      <c r="H68" s="93" t="e">
        <f>SUM(I68:K68)</f>
        <v>#REF!</v>
      </c>
      <c r="I68" s="94" t="e">
        <f>'[2]5.Bezpečnosť, právo a por.'!#REF!</f>
        <v>#REF!</v>
      </c>
      <c r="J68" s="94">
        <v>0</v>
      </c>
      <c r="K68" s="96" t="e">
        <f>'[2]5.Bezpečnosť, právo a por.'!#REF!</f>
        <v>#REF!</v>
      </c>
      <c r="L68" s="97" t="e">
        <f>SUM(M68:O68)</f>
        <v>#REF!</v>
      </c>
      <c r="M68" s="94" t="e">
        <f>'[2]5.Bezpečnosť, právo a por.'!#REF!</f>
        <v>#REF!</v>
      </c>
      <c r="N68" s="94" t="e">
        <f>'[2]5.Bezpečnosť, právo a por.'!#REF!</f>
        <v>#REF!</v>
      </c>
      <c r="O68" s="96" t="e">
        <f>'[2]5.Bezpečnosť, právo a por.'!#REF!</f>
        <v>#REF!</v>
      </c>
      <c r="P68" s="253">
        <v>26.7</v>
      </c>
      <c r="Q68" s="256">
        <v>26.7</v>
      </c>
      <c r="R68" s="256">
        <v>0</v>
      </c>
      <c r="S68" s="257">
        <v>0</v>
      </c>
      <c r="T68" s="97">
        <f>SUM(U68:W68)</f>
        <v>1300</v>
      </c>
      <c r="U68" s="94">
        <f>'[2]5.Bezpečnosť, právo a por.'!$H$110</f>
        <v>1300</v>
      </c>
      <c r="V68" s="94">
        <f>'[2]5.Bezpečnosť, právo a por.'!$I$109</f>
        <v>0</v>
      </c>
      <c r="W68" s="96">
        <f>'[2]5.Bezpečnosť,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'[2]5.Bezpečnosť, právo a por.'!#REF!</f>
        <v>#REF!</v>
      </c>
      <c r="G69" s="104" t="e">
        <f>'[2]5.Bezpečnosť,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'[2]5.Bezpečnosť, právo a por.'!#REF!</f>
        <v>#REF!</v>
      </c>
      <c r="L69" s="112" t="e">
        <f>SUM(M69:O69)</f>
        <v>#REF!</v>
      </c>
      <c r="M69" s="103" t="e">
        <f>'[2]5.Bezpečnosť, právo a por.'!#REF!</f>
        <v>#REF!</v>
      </c>
      <c r="N69" s="103" t="e">
        <f>'[2]5.Bezpečnosť, právo a por.'!#REF!</f>
        <v>#REF!</v>
      </c>
      <c r="O69" s="113" t="e">
        <f>'[2]5.Bezpečnosť, právo a por.'!#REF!</f>
        <v>#REF!</v>
      </c>
      <c r="P69" s="263">
        <v>0</v>
      </c>
      <c r="Q69" s="271">
        <v>0</v>
      </c>
      <c r="R69" s="271">
        <v>0</v>
      </c>
      <c r="S69" s="272">
        <v>0</v>
      </c>
      <c r="T69" s="112" t="e">
        <f>SUM(U69:W69)</f>
        <v>#REF!</v>
      </c>
      <c r="U69" s="103" t="e">
        <f>'[2]5.Bezpečnosť, právo a por.'!$H$112</f>
        <v>#REF!</v>
      </c>
      <c r="V69" s="103">
        <f>'[2]5.Bezpečnosť, právo a por.'!$I$111</f>
        <v>0</v>
      </c>
      <c r="W69" s="113">
        <f>'[2]5.Bezpečnosť, právo a por.'!$J$111</f>
        <v>0</v>
      </c>
    </row>
    <row r="70" spans="1:23" s="82" customFormat="1" ht="14.25" x14ac:dyDescent="0.2">
      <c r="A70" s="116"/>
      <c r="B70" s="187" t="s">
        <v>231</v>
      </c>
      <c r="C70" s="188"/>
      <c r="D70" s="182" t="e">
        <f t="shared" ref="D70:W70" si="31">D71+D74+D77</f>
        <v>#REF!</v>
      </c>
      <c r="E70" s="183">
        <f t="shared" si="31"/>
        <v>702096</v>
      </c>
      <c r="F70" s="183" t="e">
        <f t="shared" si="31"/>
        <v>#REF!</v>
      </c>
      <c r="G70" s="184" t="e">
        <f t="shared" si="31"/>
        <v>#REF!</v>
      </c>
      <c r="H70" s="182" t="e">
        <f t="shared" si="31"/>
        <v>#REF!</v>
      </c>
      <c r="I70" s="183">
        <f t="shared" si="31"/>
        <v>666597</v>
      </c>
      <c r="J70" s="183" t="e">
        <f t="shared" si="31"/>
        <v>#REF!</v>
      </c>
      <c r="K70" s="185" t="e">
        <f t="shared" si="31"/>
        <v>#REF!</v>
      </c>
      <c r="L70" s="186" t="e">
        <f t="shared" si="31"/>
        <v>#REF!</v>
      </c>
      <c r="M70" s="183" t="e">
        <f t="shared" si="31"/>
        <v>#REF!</v>
      </c>
      <c r="N70" s="183" t="e">
        <f t="shared" si="31"/>
        <v>#REF!</v>
      </c>
      <c r="O70" s="185" t="e">
        <f t="shared" si="31"/>
        <v>#REF!</v>
      </c>
      <c r="P70" s="261">
        <v>698135.79</v>
      </c>
      <c r="Q70" s="262">
        <v>698135.79</v>
      </c>
      <c r="R70" s="262">
        <v>0</v>
      </c>
      <c r="S70" s="266">
        <v>0</v>
      </c>
      <c r="T70" s="186">
        <f t="shared" si="31"/>
        <v>749050</v>
      </c>
      <c r="U70" s="183">
        <f t="shared" si="31"/>
        <v>743850</v>
      </c>
      <c r="V70" s="183">
        <f t="shared" si="31"/>
        <v>5200</v>
      </c>
      <c r="W70" s="185">
        <f t="shared" si="31"/>
        <v>0</v>
      </c>
    </row>
    <row r="71" spans="1:23" ht="15.75" x14ac:dyDescent="0.25">
      <c r="A71" s="108"/>
      <c r="B71" s="228" t="s">
        <v>232</v>
      </c>
      <c r="C71" s="230" t="s">
        <v>233</v>
      </c>
      <c r="D71" s="205" t="e">
        <f t="shared" ref="D71:W71" si="32">SUM(D72:D73)</f>
        <v>#REF!</v>
      </c>
      <c r="E71" s="206">
        <f t="shared" si="32"/>
        <v>518307</v>
      </c>
      <c r="F71" s="206" t="e">
        <f t="shared" si="32"/>
        <v>#REF!</v>
      </c>
      <c r="G71" s="207" t="e">
        <f t="shared" si="32"/>
        <v>#REF!</v>
      </c>
      <c r="H71" s="205" t="e">
        <f t="shared" si="32"/>
        <v>#REF!</v>
      </c>
      <c r="I71" s="206">
        <f t="shared" si="32"/>
        <v>514507</v>
      </c>
      <c r="J71" s="206" t="e">
        <f t="shared" si="32"/>
        <v>#REF!</v>
      </c>
      <c r="K71" s="208" t="e">
        <f t="shared" si="32"/>
        <v>#REF!</v>
      </c>
      <c r="L71" s="209" t="e">
        <f t="shared" si="32"/>
        <v>#REF!</v>
      </c>
      <c r="M71" s="206" t="e">
        <f t="shared" si="32"/>
        <v>#REF!</v>
      </c>
      <c r="N71" s="206" t="e">
        <f t="shared" si="32"/>
        <v>#REF!</v>
      </c>
      <c r="O71" s="208" t="e">
        <f t="shared" si="32"/>
        <v>#REF!</v>
      </c>
      <c r="P71" s="253">
        <v>524715.03</v>
      </c>
      <c r="Q71" s="254">
        <v>524715.03</v>
      </c>
      <c r="R71" s="254">
        <v>0</v>
      </c>
      <c r="S71" s="255">
        <v>0</v>
      </c>
      <c r="T71" s="209">
        <f t="shared" si="32"/>
        <v>564050</v>
      </c>
      <c r="U71" s="206">
        <f t="shared" si="32"/>
        <v>558850</v>
      </c>
      <c r="V71" s="206">
        <f t="shared" si="32"/>
        <v>5200</v>
      </c>
      <c r="W71" s="208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'[2]6.Odpadové hospodárstvo'!#REF!</f>
        <v>#REF!</v>
      </c>
      <c r="G72" s="95" t="e">
        <f>'[2]6.Odpadové hospodárstvo'!#REF!</f>
        <v>#REF!</v>
      </c>
      <c r="H72" s="93" t="e">
        <f>SUM(I72:K72)</f>
        <v>#REF!</v>
      </c>
      <c r="I72" s="94">
        <v>265</v>
      </c>
      <c r="J72" s="94" t="e">
        <f>'[2]6.Odpadové hospodárstvo'!#REF!</f>
        <v>#REF!</v>
      </c>
      <c r="K72" s="96" t="e">
        <f>'[2]6.Odpadové hospodárstvo'!#REF!</f>
        <v>#REF!</v>
      </c>
      <c r="L72" s="97" t="e">
        <f>SUM(M72:O72)</f>
        <v>#REF!</v>
      </c>
      <c r="M72" s="94" t="e">
        <f>'[2]6.Odpadové hospodárstvo'!#REF!</f>
        <v>#REF!</v>
      </c>
      <c r="N72" s="94" t="e">
        <f>'[2]6.Odpadové hospodárstvo'!#REF!</f>
        <v>#REF!</v>
      </c>
      <c r="O72" s="96" t="e">
        <f>'[2]6.Odpadové hospodárstvo'!#REF!</f>
        <v>#REF!</v>
      </c>
      <c r="P72" s="253">
        <v>287.73</v>
      </c>
      <c r="Q72" s="256">
        <v>287.73</v>
      </c>
      <c r="R72" s="256">
        <v>0</v>
      </c>
      <c r="S72" s="257">
        <v>0</v>
      </c>
      <c r="T72" s="97">
        <f>SUM(U72:W72)</f>
        <v>6050</v>
      </c>
      <c r="U72" s="94">
        <f>'[2]6.Odpadové hospodárstvo'!$H$5</f>
        <v>850</v>
      </c>
      <c r="V72" s="94">
        <f>'[2]6.Odpadové hospodárstvo'!$I$5</f>
        <v>5200</v>
      </c>
      <c r="W72" s="96">
        <f>'[2]6.Odpadové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'[2]6.Odpadové hospodárstvo'!#REF!</f>
        <v>#REF!</v>
      </c>
      <c r="G73" s="95" t="e">
        <f>'[2]6.Odpadové hospodárstvo'!#REF!</f>
        <v>#REF!</v>
      </c>
      <c r="H73" s="93" t="e">
        <f>SUM(I73:K73)</f>
        <v>#REF!</v>
      </c>
      <c r="I73" s="94">
        <v>514242</v>
      </c>
      <c r="J73" s="94" t="e">
        <f>'[2]6.Odpadové hospodárstvo'!#REF!</f>
        <v>#REF!</v>
      </c>
      <c r="K73" s="96" t="e">
        <f>'[2]6.Odpadové hospodárstvo'!#REF!</f>
        <v>#REF!</v>
      </c>
      <c r="L73" s="97" t="e">
        <f>SUM(M73:O73)</f>
        <v>#REF!</v>
      </c>
      <c r="M73" s="94" t="e">
        <f>'[2]6.Odpadové hospodárstvo'!#REF!</f>
        <v>#REF!</v>
      </c>
      <c r="N73" s="94" t="e">
        <f>'[2]6.Odpadové hospodárstvo'!#REF!</f>
        <v>#REF!</v>
      </c>
      <c r="O73" s="96" t="e">
        <f>'[2]6.Odpadové hospodárstvo'!#REF!</f>
        <v>#REF!</v>
      </c>
      <c r="P73" s="253">
        <v>524427.30000000005</v>
      </c>
      <c r="Q73" s="256">
        <v>524427.30000000005</v>
      </c>
      <c r="R73" s="256">
        <v>0</v>
      </c>
      <c r="S73" s="257">
        <v>0</v>
      </c>
      <c r="T73" s="97">
        <f>SUM(U73:W73)</f>
        <v>558000</v>
      </c>
      <c r="U73" s="94">
        <f>'[2]6.Odpadové hospodárstvo'!$H$10</f>
        <v>558000</v>
      </c>
      <c r="V73" s="94">
        <f>'[2]6.Odpadové hospodárstvo'!$I$10</f>
        <v>0</v>
      </c>
      <c r="W73" s="96">
        <f>'[2]6.Odpadové hospodárstvo'!$J$10</f>
        <v>0</v>
      </c>
    </row>
    <row r="74" spans="1:23" ht="15.75" x14ac:dyDescent="0.25">
      <c r="A74" s="84"/>
      <c r="B74" s="228" t="s">
        <v>236</v>
      </c>
      <c r="C74" s="219" t="s">
        <v>237</v>
      </c>
      <c r="D74" s="205" t="e">
        <f t="shared" ref="D74:W74" si="33">SUM(D75:D76)</f>
        <v>#REF!</v>
      </c>
      <c r="E74" s="206">
        <f t="shared" si="33"/>
        <v>107980</v>
      </c>
      <c r="F74" s="206" t="e">
        <f t="shared" si="33"/>
        <v>#REF!</v>
      </c>
      <c r="G74" s="207" t="e">
        <f t="shared" si="33"/>
        <v>#REF!</v>
      </c>
      <c r="H74" s="205" t="e">
        <f t="shared" si="33"/>
        <v>#REF!</v>
      </c>
      <c r="I74" s="206">
        <f t="shared" si="33"/>
        <v>78763</v>
      </c>
      <c r="J74" s="206" t="e">
        <f t="shared" si="33"/>
        <v>#REF!</v>
      </c>
      <c r="K74" s="208" t="e">
        <f t="shared" si="33"/>
        <v>#REF!</v>
      </c>
      <c r="L74" s="209" t="e">
        <f t="shared" si="33"/>
        <v>#REF!</v>
      </c>
      <c r="M74" s="206" t="e">
        <f t="shared" si="33"/>
        <v>#REF!</v>
      </c>
      <c r="N74" s="206" t="e">
        <f t="shared" si="33"/>
        <v>#REF!</v>
      </c>
      <c r="O74" s="208" t="e">
        <f t="shared" si="33"/>
        <v>#REF!</v>
      </c>
      <c r="P74" s="253">
        <v>94003.83</v>
      </c>
      <c r="Q74" s="254">
        <v>94003.83</v>
      </c>
      <c r="R74" s="254">
        <v>0</v>
      </c>
      <c r="S74" s="255">
        <v>0</v>
      </c>
      <c r="T74" s="209">
        <f t="shared" si="33"/>
        <v>100650</v>
      </c>
      <c r="U74" s="206">
        <f t="shared" si="33"/>
        <v>100650</v>
      </c>
      <c r="V74" s="206">
        <f t="shared" si="33"/>
        <v>0</v>
      </c>
      <c r="W74" s="208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'[2]6.Odpadové hospodárstvo'!#REF!</f>
        <v>#REF!</v>
      </c>
      <c r="G75" s="95" t="e">
        <f>'[2]6.Odpadové hospodárstvo'!#REF!</f>
        <v>#REF!</v>
      </c>
      <c r="H75" s="93" t="e">
        <f>SUM(I75:K75)</f>
        <v>#REF!</v>
      </c>
      <c r="I75" s="94">
        <v>68842</v>
      </c>
      <c r="J75" s="94" t="e">
        <f>'[2]6.Odpadové hospodárstvo'!#REF!</f>
        <v>#REF!</v>
      </c>
      <c r="K75" s="96" t="e">
        <f>'[2]6.Odpadové hospodárstvo'!#REF!</f>
        <v>#REF!</v>
      </c>
      <c r="L75" s="97" t="e">
        <f>SUM(M75:O75)</f>
        <v>#REF!</v>
      </c>
      <c r="M75" s="94" t="e">
        <f>'[2]6.Odpadové hospodárstvo'!#REF!</f>
        <v>#REF!</v>
      </c>
      <c r="N75" s="94" t="e">
        <f>'[2]6.Odpadové hospodárstvo'!#REF!</f>
        <v>#REF!</v>
      </c>
      <c r="O75" s="96" t="e">
        <f>'[2]6.Odpadové hospodárstvo'!#REF!</f>
        <v>#REF!</v>
      </c>
      <c r="P75" s="253">
        <v>82086.899999999994</v>
      </c>
      <c r="Q75" s="256">
        <v>82086.899999999994</v>
      </c>
      <c r="R75" s="256">
        <v>0</v>
      </c>
      <c r="S75" s="257">
        <v>0</v>
      </c>
      <c r="T75" s="97">
        <f>SUM(U75:W75)</f>
        <v>86950</v>
      </c>
      <c r="U75" s="94">
        <f>'[2]6.Odpadové hospodárstvo'!$H$15</f>
        <v>86950</v>
      </c>
      <c r="V75" s="94">
        <f>'[2]6.Odpadové hospodárstvo'!$I$15</f>
        <v>0</v>
      </c>
      <c r="W75" s="96">
        <f>'[2]6.Odpadové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'[2]6.Odpadové hospodárstvo'!#REF!</f>
        <v>#REF!</v>
      </c>
      <c r="G76" s="95" t="e">
        <f>'[2]6.Odpadové hospodárstvo'!#REF!</f>
        <v>#REF!</v>
      </c>
      <c r="H76" s="93" t="e">
        <f>SUM(I76:K76)</f>
        <v>#REF!</v>
      </c>
      <c r="I76" s="94">
        <v>9921</v>
      </c>
      <c r="J76" s="94" t="e">
        <f>'[2]6.Odpadové hospodárstvo'!#REF!</f>
        <v>#REF!</v>
      </c>
      <c r="K76" s="96" t="e">
        <f>'[2]6.Odpadové hospodárstvo'!#REF!</f>
        <v>#REF!</v>
      </c>
      <c r="L76" s="97" t="e">
        <f>SUM(M76:O76)</f>
        <v>#REF!</v>
      </c>
      <c r="M76" s="94" t="e">
        <f>'[2]6.Odpadové hospodárstvo'!#REF!</f>
        <v>#REF!</v>
      </c>
      <c r="N76" s="98" t="e">
        <f>'[2]6.Odpadové hospodárstvo'!#REF!</f>
        <v>#REF!</v>
      </c>
      <c r="O76" s="96" t="e">
        <f>'[2]6.Odpadové hospodárstvo'!#REF!</f>
        <v>#REF!</v>
      </c>
      <c r="P76" s="253">
        <v>11916.93</v>
      </c>
      <c r="Q76" s="256">
        <v>11916.93</v>
      </c>
      <c r="R76" s="256">
        <v>0</v>
      </c>
      <c r="S76" s="257">
        <v>0</v>
      </c>
      <c r="T76" s="97">
        <f>SUM(U76:W76)</f>
        <v>13700</v>
      </c>
      <c r="U76" s="94">
        <f>'[2]6.Odpadové hospodárstvo'!$H$18</f>
        <v>13700</v>
      </c>
      <c r="V76" s="98">
        <f>'[2]6.Odpadové hospodárstvo'!$I$18</f>
        <v>0</v>
      </c>
      <c r="W76" s="96">
        <f>'[2]6.Odpadové hospodárstvo'!$J$18</f>
        <v>0</v>
      </c>
    </row>
    <row r="77" spans="1:23" ht="16.5" thickBot="1" x14ac:dyDescent="0.3">
      <c r="A77" s="84"/>
      <c r="B77" s="231" t="s">
        <v>240</v>
      </c>
      <c r="C77" s="232" t="s">
        <v>241</v>
      </c>
      <c r="D77" s="213" t="e">
        <f>SUM(E77:G77)</f>
        <v>#REF!</v>
      </c>
      <c r="E77" s="214">
        <v>75809</v>
      </c>
      <c r="F77" s="214">
        <v>52058</v>
      </c>
      <c r="G77" s="215" t="e">
        <f>'[2]6.Odpadové hospodárstvo'!#REF!</f>
        <v>#REF!</v>
      </c>
      <c r="H77" s="221" t="e">
        <f>SUM(I77:K77)</f>
        <v>#REF!</v>
      </c>
      <c r="I77" s="216">
        <v>73327</v>
      </c>
      <c r="J77" s="216" t="e">
        <f>'[2]6.Odpadové hospodárstvo'!#REF!</f>
        <v>#REF!</v>
      </c>
      <c r="K77" s="217" t="e">
        <f>'[2]6.Odpadové hospodárstvo'!#REF!</f>
        <v>#REF!</v>
      </c>
      <c r="L77" s="222" t="e">
        <f>SUM(M77:O77)</f>
        <v>#REF!</v>
      </c>
      <c r="M77" s="214" t="e">
        <f>'[2]6.Odpadové hospodárstvo'!#REF!</f>
        <v>#REF!</v>
      </c>
      <c r="N77" s="214" t="e">
        <f>'[2]6.Odpadové hospodárstvo'!#REF!</f>
        <v>#REF!</v>
      </c>
      <c r="O77" s="223" t="e">
        <f>'[2]6.Odpadové hospodárstvo'!#REF!</f>
        <v>#REF!</v>
      </c>
      <c r="P77" s="263">
        <v>79416.929999999993</v>
      </c>
      <c r="Q77" s="264">
        <v>79416.929999999993</v>
      </c>
      <c r="R77" s="264">
        <v>0</v>
      </c>
      <c r="S77" s="265">
        <v>0</v>
      </c>
      <c r="T77" s="222">
        <f>SUM(U77:W77)</f>
        <v>84350</v>
      </c>
      <c r="U77" s="214">
        <f>'[2]6.Odpadové hospodárstvo'!$H$20</f>
        <v>84350</v>
      </c>
      <c r="V77" s="214">
        <f>'[2]6.Odpadové hospodárstvo'!$I$20</f>
        <v>0</v>
      </c>
      <c r="W77" s="223">
        <f>'[2]6.Odpadové hospodárstvo'!$J$20</f>
        <v>0</v>
      </c>
    </row>
    <row r="78" spans="1:23" s="82" customFormat="1" ht="14.25" x14ac:dyDescent="0.2">
      <c r="B78" s="187" t="s">
        <v>242</v>
      </c>
      <c r="C78" s="188"/>
      <c r="D78" s="182" t="e">
        <f t="shared" ref="D78:W78" si="34">D79+D87+D90</f>
        <v>#REF!</v>
      </c>
      <c r="E78" s="183" t="e">
        <f t="shared" si="34"/>
        <v>#REF!</v>
      </c>
      <c r="F78" s="183" t="e">
        <f t="shared" si="34"/>
        <v>#REF!</v>
      </c>
      <c r="G78" s="184" t="e">
        <f t="shared" si="34"/>
        <v>#REF!</v>
      </c>
      <c r="H78" s="182" t="e">
        <f t="shared" si="34"/>
        <v>#REF!</v>
      </c>
      <c r="I78" s="183" t="e">
        <f t="shared" si="34"/>
        <v>#REF!</v>
      </c>
      <c r="J78" s="183" t="e">
        <f t="shared" si="34"/>
        <v>#REF!</v>
      </c>
      <c r="K78" s="185" t="e">
        <f t="shared" si="34"/>
        <v>#REF!</v>
      </c>
      <c r="L78" s="186" t="e">
        <f t="shared" si="34"/>
        <v>#REF!</v>
      </c>
      <c r="M78" s="183" t="e">
        <f t="shared" si="34"/>
        <v>#REF!</v>
      </c>
      <c r="N78" s="183" t="e">
        <f t="shared" si="34"/>
        <v>#REF!</v>
      </c>
      <c r="O78" s="185" t="e">
        <f t="shared" si="34"/>
        <v>#REF!</v>
      </c>
      <c r="P78" s="261">
        <v>948075.11</v>
      </c>
      <c r="Q78" s="262">
        <v>274180.21999999997</v>
      </c>
      <c r="R78" s="262">
        <v>368710.89</v>
      </c>
      <c r="S78" s="266">
        <v>305184</v>
      </c>
      <c r="T78" s="186">
        <f t="shared" si="34"/>
        <v>899603</v>
      </c>
      <c r="U78" s="183">
        <f t="shared" si="34"/>
        <v>377705</v>
      </c>
      <c r="V78" s="183">
        <f t="shared" si="34"/>
        <v>128850</v>
      </c>
      <c r="W78" s="185">
        <f t="shared" si="34"/>
        <v>393048</v>
      </c>
    </row>
    <row r="79" spans="1:23" ht="15.75" x14ac:dyDescent="0.25">
      <c r="A79" s="84"/>
      <c r="B79" s="228" t="s">
        <v>243</v>
      </c>
      <c r="C79" s="219" t="s">
        <v>244</v>
      </c>
      <c r="D79" s="205" t="e">
        <f t="shared" ref="D79:W79" si="35">SUM(D80:D86)</f>
        <v>#REF!</v>
      </c>
      <c r="E79" s="206" t="e">
        <f t="shared" si="35"/>
        <v>#REF!</v>
      </c>
      <c r="F79" s="206" t="e">
        <f t="shared" si="35"/>
        <v>#REF!</v>
      </c>
      <c r="G79" s="207" t="e">
        <f t="shared" si="35"/>
        <v>#REF!</v>
      </c>
      <c r="H79" s="205">
        <f t="shared" si="35"/>
        <v>716581.5</v>
      </c>
      <c r="I79" s="206">
        <f t="shared" si="35"/>
        <v>248438.5</v>
      </c>
      <c r="J79" s="206">
        <f t="shared" si="35"/>
        <v>162959</v>
      </c>
      <c r="K79" s="208">
        <f t="shared" si="35"/>
        <v>305184</v>
      </c>
      <c r="L79" s="209" t="e">
        <f t="shared" si="35"/>
        <v>#REF!</v>
      </c>
      <c r="M79" s="206" t="e">
        <f t="shared" si="35"/>
        <v>#REF!</v>
      </c>
      <c r="N79" s="206" t="e">
        <f t="shared" si="35"/>
        <v>#REF!</v>
      </c>
      <c r="O79" s="208" t="e">
        <f t="shared" si="35"/>
        <v>#REF!</v>
      </c>
      <c r="P79" s="253">
        <v>948075.11</v>
      </c>
      <c r="Q79" s="254">
        <v>274180.21999999997</v>
      </c>
      <c r="R79" s="254">
        <v>368710.89</v>
      </c>
      <c r="S79" s="255">
        <v>305184</v>
      </c>
      <c r="T79" s="209">
        <f t="shared" si="35"/>
        <v>770603</v>
      </c>
      <c r="U79" s="206">
        <f t="shared" si="35"/>
        <v>368705</v>
      </c>
      <c r="V79" s="206">
        <f t="shared" si="35"/>
        <v>8850</v>
      </c>
      <c r="W79" s="208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'[2]7.Komunikácie'!#REF!</f>
        <v>#REF!</v>
      </c>
      <c r="F80" s="94" t="e">
        <f>'[2]7.Komunikácie'!#REF!</f>
        <v>#REF!</v>
      </c>
      <c r="G80" s="95" t="e">
        <f>'[2]7.Komunikácie'!#REF!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'[2]7.Komunikácie'!#REF!</f>
        <v>#REF!</v>
      </c>
      <c r="N80" s="94" t="e">
        <f>'[2]7.Komunikácie'!#REF!</f>
        <v>#REF!</v>
      </c>
      <c r="O80" s="96" t="e">
        <f>'[2]7.Komunikácie'!#REF!</f>
        <v>#REF!</v>
      </c>
      <c r="P80" s="253">
        <v>0</v>
      </c>
      <c r="Q80" s="256">
        <v>0</v>
      </c>
      <c r="R80" s="256">
        <v>0</v>
      </c>
      <c r="S80" s="257">
        <v>0</v>
      </c>
      <c r="T80" s="97">
        <f t="shared" ref="T80:T86" si="39">SUM(U80:W80)</f>
        <v>0</v>
      </c>
      <c r="U80" s="94">
        <f>'[2]7.Komunikácie'!$H$5</f>
        <v>0</v>
      </c>
      <c r="V80" s="94">
        <f>'[2]7.Komunikácie'!$I$5</f>
        <v>0</v>
      </c>
      <c r="W80" s="96">
        <f>'[2]7.Komunikácie'!$J$5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'[2]7.Komunikácie'!#REF!</f>
        <v>#REF!</v>
      </c>
      <c r="N81" s="94" t="e">
        <f>'[2]7.Komunikácie'!#REF!</f>
        <v>#REF!</v>
      </c>
      <c r="O81" s="96" t="e">
        <f>'[2]7.Komunikácie'!#REF!</f>
        <v>#REF!</v>
      </c>
      <c r="P81" s="253">
        <v>785677.72</v>
      </c>
      <c r="Q81" s="256">
        <v>111782.83</v>
      </c>
      <c r="R81" s="256">
        <v>368710.89</v>
      </c>
      <c r="S81" s="257">
        <v>305184</v>
      </c>
      <c r="T81" s="97">
        <f t="shared" si="39"/>
        <v>493103</v>
      </c>
      <c r="U81" s="94">
        <f>'[2]7.Komunikácie'!$H$7</f>
        <v>91205</v>
      </c>
      <c r="V81" s="94">
        <f>'[2]7.Komunikácie'!$I$7</f>
        <v>8850</v>
      </c>
      <c r="W81" s="96">
        <f>'[2]7.Komunikácie'!$J$7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'[2]7.Komunikácie'!#REF!</f>
        <v>#REF!</v>
      </c>
      <c r="G82" s="95" t="e">
        <f>'[2]7.Komunikácie'!#REF!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'[2]7.Komunikácie'!#REF!</f>
        <v>#REF!</v>
      </c>
      <c r="N82" s="94" t="e">
        <f>'[2]7.Komunikácie'!#REF!</f>
        <v>#REF!</v>
      </c>
      <c r="O82" s="96" t="e">
        <f>'[2]7.Komunikácie'!#REF!</f>
        <v>#REF!</v>
      </c>
      <c r="P82" s="253">
        <v>39318.660000000003</v>
      </c>
      <c r="Q82" s="256">
        <v>39318.660000000003</v>
      </c>
      <c r="R82" s="256">
        <v>0</v>
      </c>
      <c r="S82" s="257">
        <v>0</v>
      </c>
      <c r="T82" s="97">
        <f t="shared" si="39"/>
        <v>79000</v>
      </c>
      <c r="U82" s="94">
        <f>'[2]7.Komunikácie'!$H$21</f>
        <v>79000</v>
      </c>
      <c r="V82" s="94">
        <f>'[2]7.Komunikácie'!$I$21</f>
        <v>0</v>
      </c>
      <c r="W82" s="96">
        <f>'[2]7.Komunikácie'!$J$21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'[2]7.Komunikácie'!#REF!</f>
        <v>#REF!</v>
      </c>
      <c r="G83" s="95" t="e">
        <f>'[2]7.Komunikácie'!#REF!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'[2]7.Komunikácie'!#REF!</f>
        <v>#REF!</v>
      </c>
      <c r="N83" s="94" t="e">
        <f>'[2]7.Komunikácie'!#REF!</f>
        <v>#REF!</v>
      </c>
      <c r="O83" s="96" t="e">
        <f>'[2]7.Komunikácie'!#REF!</f>
        <v>#REF!</v>
      </c>
      <c r="P83" s="253">
        <v>22614.04</v>
      </c>
      <c r="Q83" s="256">
        <v>22614.04</v>
      </c>
      <c r="R83" s="256">
        <v>0</v>
      </c>
      <c r="S83" s="257">
        <v>0</v>
      </c>
      <c r="T83" s="97">
        <f t="shared" si="39"/>
        <v>82000</v>
      </c>
      <c r="U83" s="94">
        <f>'[2]7.Komunikácie'!$H$24</f>
        <v>82000</v>
      </c>
      <c r="V83" s="94">
        <f>'[2]7.Komunikácie'!$I$24</f>
        <v>0</v>
      </c>
      <c r="W83" s="96">
        <f>'[2]7.Komunikácie'!$J$24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'[2]7.Komunikácie'!#REF!</f>
        <v>#REF!</v>
      </c>
      <c r="G84" s="95" t="e">
        <f>'[2]7.Komunikácie'!#REF!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'[2]7.Komunikácie'!#REF!</f>
        <v>#REF!</v>
      </c>
      <c r="N84" s="94" t="e">
        <f>'[2]7.Komunikácie'!#REF!</f>
        <v>#REF!</v>
      </c>
      <c r="O84" s="96" t="e">
        <f>'[2]7.Komunikácie'!#REF!</f>
        <v>#REF!</v>
      </c>
      <c r="P84" s="253">
        <v>83569.850000000006</v>
      </c>
      <c r="Q84" s="256">
        <v>83569.850000000006</v>
      </c>
      <c r="R84" s="256">
        <v>0</v>
      </c>
      <c r="S84" s="257">
        <v>0</v>
      </c>
      <c r="T84" s="97">
        <f t="shared" si="39"/>
        <v>96150</v>
      </c>
      <c r="U84" s="94">
        <f>'[2]7.Komunikácie'!$H$27</f>
        <v>96150</v>
      </c>
      <c r="V84" s="94">
        <f>'[2]7.Komunikácie'!$I$27</f>
        <v>0</v>
      </c>
      <c r="W84" s="96">
        <f>'[2]7.Komunikácie'!$J$27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'[2]7.Komunikácie'!#REF!</f>
        <v>#REF!</v>
      </c>
      <c r="G85" s="95" t="e">
        <f>'[2]7.Komunikácie'!#REF!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'[2]7.Komunikácie'!#REF!</f>
        <v>#REF!</v>
      </c>
      <c r="O85" s="96" t="e">
        <f>'[2]7.Komunikácie'!#REF!</f>
        <v>#REF!</v>
      </c>
      <c r="P85" s="253">
        <v>6134.4</v>
      </c>
      <c r="Q85" s="256">
        <v>6134.4</v>
      </c>
      <c r="R85" s="256">
        <v>0</v>
      </c>
      <c r="S85" s="257">
        <v>0</v>
      </c>
      <c r="T85" s="97">
        <f t="shared" si="39"/>
        <v>10350</v>
      </c>
      <c r="U85" s="94">
        <f>'[2]7.Komunikácie'!$H$31</f>
        <v>10350</v>
      </c>
      <c r="V85" s="94">
        <f>'[2]7.Komunikácie'!$I$31</f>
        <v>0</v>
      </c>
      <c r="W85" s="96">
        <f>'[2]7.Komunikácie'!$J$31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'[2]7.Komunikácie'!#REF!</f>
        <v>#REF!</v>
      </c>
      <c r="G86" s="95" t="e">
        <f>'[2]7.Komunikácie'!#REF!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'[2]7.Komunikácie'!#REF!</f>
        <v>#REF!</v>
      </c>
      <c r="O86" s="96" t="e">
        <f>'[2]7.Komunikácie'!#REF!</f>
        <v>#REF!</v>
      </c>
      <c r="P86" s="253">
        <v>10760.44</v>
      </c>
      <c r="Q86" s="256">
        <v>10760.44</v>
      </c>
      <c r="R86" s="256">
        <v>0</v>
      </c>
      <c r="S86" s="257">
        <v>0</v>
      </c>
      <c r="T86" s="97">
        <f t="shared" si="39"/>
        <v>10000</v>
      </c>
      <c r="U86" s="94">
        <f>'[2]7.Komunikácie'!$H$35</f>
        <v>10000</v>
      </c>
      <c r="V86" s="94">
        <f>'[2]7.Komunikácie'!$I$35</f>
        <v>0</v>
      </c>
      <c r="W86" s="96">
        <f>'[2]7.Komunikácie'!$J$35</f>
        <v>0</v>
      </c>
    </row>
    <row r="87" spans="1:23" ht="15.75" x14ac:dyDescent="0.25">
      <c r="A87" s="84"/>
      <c r="B87" s="228" t="s">
        <v>252</v>
      </c>
      <c r="C87" s="219" t="s">
        <v>253</v>
      </c>
      <c r="D87" s="205" t="e">
        <f t="shared" ref="D87:W87" si="40">SUM(D88:D89)</f>
        <v>#REF!</v>
      </c>
      <c r="E87" s="206" t="e">
        <f t="shared" si="40"/>
        <v>#REF!</v>
      </c>
      <c r="F87" s="206" t="e">
        <f t="shared" si="40"/>
        <v>#REF!</v>
      </c>
      <c r="G87" s="207" t="e">
        <f t="shared" si="40"/>
        <v>#REF!</v>
      </c>
      <c r="H87" s="205" t="e">
        <f t="shared" si="40"/>
        <v>#REF!</v>
      </c>
      <c r="I87" s="206" t="e">
        <f t="shared" si="40"/>
        <v>#REF!</v>
      </c>
      <c r="J87" s="206" t="e">
        <f t="shared" si="40"/>
        <v>#REF!</v>
      </c>
      <c r="K87" s="208" t="e">
        <f t="shared" si="40"/>
        <v>#REF!</v>
      </c>
      <c r="L87" s="209" t="e">
        <f t="shared" si="40"/>
        <v>#REF!</v>
      </c>
      <c r="M87" s="206" t="e">
        <f t="shared" si="40"/>
        <v>#REF!</v>
      </c>
      <c r="N87" s="206" t="e">
        <f t="shared" si="40"/>
        <v>#REF!</v>
      </c>
      <c r="O87" s="208" t="e">
        <f t="shared" si="40"/>
        <v>#REF!</v>
      </c>
      <c r="P87" s="253">
        <v>0</v>
      </c>
      <c r="Q87" s="254">
        <v>0</v>
      </c>
      <c r="R87" s="254">
        <v>0</v>
      </c>
      <c r="S87" s="255">
        <v>0</v>
      </c>
      <c r="T87" s="209">
        <f t="shared" si="40"/>
        <v>129000</v>
      </c>
      <c r="U87" s="206">
        <f t="shared" si="40"/>
        <v>9000</v>
      </c>
      <c r="V87" s="206">
        <f t="shared" si="40"/>
        <v>120000</v>
      </c>
      <c r="W87" s="208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'[2]7.Komunikácie'!#REF!</f>
        <v>#REF!</v>
      </c>
      <c r="F88" s="94">
        <v>68101</v>
      </c>
      <c r="G88" s="95" t="e">
        <f>'[2]7.Komunikácie'!#REF!</f>
        <v>#REF!</v>
      </c>
      <c r="H88" s="93" t="e">
        <f>SUM(I88:K88)</f>
        <v>#REF!</v>
      </c>
      <c r="I88" s="94" t="e">
        <f>'[2]7.Komunikácie'!#REF!</f>
        <v>#REF!</v>
      </c>
      <c r="J88" s="94" t="e">
        <f>'[2]7.Komunikácie'!#REF!</f>
        <v>#REF!</v>
      </c>
      <c r="K88" s="96" t="e">
        <f>'[2]7.Komunikácie'!#REF!</f>
        <v>#REF!</v>
      </c>
      <c r="L88" s="97" t="e">
        <f>SUM(M88:O88)</f>
        <v>#REF!</v>
      </c>
      <c r="M88" s="94" t="e">
        <f>'[2]7.Komunikácie'!#REF!</f>
        <v>#REF!</v>
      </c>
      <c r="N88" s="94" t="e">
        <f>'[2]7.Komunikácie'!#REF!</f>
        <v>#REF!</v>
      </c>
      <c r="O88" s="96" t="e">
        <f>'[2]7.Komunikácie'!#REF!</f>
        <v>#REF!</v>
      </c>
      <c r="P88" s="253">
        <v>0</v>
      </c>
      <c r="Q88" s="273">
        <v>0</v>
      </c>
      <c r="R88" s="273">
        <v>0</v>
      </c>
      <c r="S88" s="274">
        <v>0</v>
      </c>
      <c r="T88" s="97">
        <f>SUM(U88:W88)</f>
        <v>120000</v>
      </c>
      <c r="U88" s="94">
        <f>'[2]7.Komunikácie'!$H$39</f>
        <v>0</v>
      </c>
      <c r="V88" s="94">
        <f>'[2]7.Komunikácie'!$I$39</f>
        <v>120000</v>
      </c>
      <c r="W88" s="96">
        <f>'[2]7.Komunikácie'!$J$39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'[2]7.Komunikácie'!#REF!</f>
        <v>#REF!</v>
      </c>
      <c r="G89" s="95" t="e">
        <f>'[2]7.Komunikácie'!#REF!</f>
        <v>#REF!</v>
      </c>
      <c r="H89" s="93" t="e">
        <f>SUM(I89:K89)</f>
        <v>#REF!</v>
      </c>
      <c r="I89" s="94" t="e">
        <f>'[2]7.Komunikácie'!#REF!</f>
        <v>#REF!</v>
      </c>
      <c r="J89" s="94" t="e">
        <f>'[2]7.Komunikácie'!#REF!</f>
        <v>#REF!</v>
      </c>
      <c r="K89" s="96" t="e">
        <f>'[2]7.Komunikácie'!#REF!</f>
        <v>#REF!</v>
      </c>
      <c r="L89" s="97" t="e">
        <f>SUM(M89:O89)</f>
        <v>#REF!</v>
      </c>
      <c r="M89" s="94">
        <v>8150</v>
      </c>
      <c r="N89" s="94" t="e">
        <f>'[2]7.Komunikácie'!#REF!</f>
        <v>#REF!</v>
      </c>
      <c r="O89" s="96" t="e">
        <f>'[2]7.Komunikácie'!#REF!</f>
        <v>#REF!</v>
      </c>
      <c r="P89" s="253">
        <v>0</v>
      </c>
      <c r="Q89" s="273">
        <v>0</v>
      </c>
      <c r="R89" s="273">
        <v>0</v>
      </c>
      <c r="S89" s="274">
        <v>0</v>
      </c>
      <c r="T89" s="97">
        <f>SUM(U89:W89)</f>
        <v>9000</v>
      </c>
      <c r="U89" s="94">
        <f>'[2]7.Komunikácie'!$H$41</f>
        <v>9000</v>
      </c>
      <c r="V89" s="94">
        <f>'[2]7.Komunikácie'!$I$41</f>
        <v>0</v>
      </c>
      <c r="W89" s="96">
        <f>'[2]7.Komunikácie'!$J$41</f>
        <v>0</v>
      </c>
    </row>
    <row r="90" spans="1:23" ht="15.75" x14ac:dyDescent="0.25">
      <c r="A90" s="84"/>
      <c r="B90" s="228" t="s">
        <v>256</v>
      </c>
      <c r="C90" s="219" t="s">
        <v>257</v>
      </c>
      <c r="D90" s="205" t="e">
        <f t="shared" ref="D90:W90" si="41">SUM(D91:D92)</f>
        <v>#REF!</v>
      </c>
      <c r="E90" s="206" t="e">
        <f t="shared" si="41"/>
        <v>#REF!</v>
      </c>
      <c r="F90" s="206" t="e">
        <f t="shared" si="41"/>
        <v>#REF!</v>
      </c>
      <c r="G90" s="207" t="e">
        <f t="shared" si="41"/>
        <v>#REF!</v>
      </c>
      <c r="H90" s="205" t="e">
        <f t="shared" si="41"/>
        <v>#REF!</v>
      </c>
      <c r="I90" s="206" t="e">
        <f t="shared" si="41"/>
        <v>#REF!</v>
      </c>
      <c r="J90" s="206" t="e">
        <f t="shared" si="41"/>
        <v>#REF!</v>
      </c>
      <c r="K90" s="208" t="e">
        <f t="shared" si="41"/>
        <v>#REF!</v>
      </c>
      <c r="L90" s="209" t="e">
        <f t="shared" si="41"/>
        <v>#REF!</v>
      </c>
      <c r="M90" s="206" t="e">
        <f t="shared" si="41"/>
        <v>#REF!</v>
      </c>
      <c r="N90" s="206" t="e">
        <f t="shared" si="41"/>
        <v>#REF!</v>
      </c>
      <c r="O90" s="208" t="e">
        <f t="shared" si="41"/>
        <v>#REF!</v>
      </c>
      <c r="P90" s="253">
        <v>0</v>
      </c>
      <c r="Q90" s="254">
        <v>0</v>
      </c>
      <c r="R90" s="254">
        <v>0</v>
      </c>
      <c r="S90" s="255">
        <v>0</v>
      </c>
      <c r="T90" s="209">
        <f t="shared" si="41"/>
        <v>0</v>
      </c>
      <c r="U90" s="206">
        <f t="shared" si="41"/>
        <v>0</v>
      </c>
      <c r="V90" s="206">
        <f t="shared" si="41"/>
        <v>0</v>
      </c>
      <c r="W90" s="208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'[2]7.Komunikácie'!#REF!</f>
        <v>#REF!</v>
      </c>
      <c r="F91" s="94" t="e">
        <f>'[2]7.Komunikácie'!#REF!</f>
        <v>#REF!</v>
      </c>
      <c r="G91" s="95" t="e">
        <f>'[2]7.Komunikácie'!#REF!</f>
        <v>#REF!</v>
      </c>
      <c r="H91" s="93" t="e">
        <f>SUM(I91:K91)</f>
        <v>#REF!</v>
      </c>
      <c r="I91" s="94" t="e">
        <f>'[2]7.Komunikácie'!#REF!</f>
        <v>#REF!</v>
      </c>
      <c r="J91" s="94" t="e">
        <f>'[2]7.Komunikácie'!#REF!</f>
        <v>#REF!</v>
      </c>
      <c r="K91" s="96" t="e">
        <f>'[2]7.Komunikácie'!#REF!</f>
        <v>#REF!</v>
      </c>
      <c r="L91" s="97" t="e">
        <f>SUM(M91:O91)</f>
        <v>#REF!</v>
      </c>
      <c r="M91" s="94" t="e">
        <f>'[2]7.Komunikácie'!#REF!</f>
        <v>#REF!</v>
      </c>
      <c r="N91" s="94" t="e">
        <f>'[2]7.Komunikácie'!#REF!</f>
        <v>#REF!</v>
      </c>
      <c r="O91" s="96" t="e">
        <f>'[2]7.Komunikácie'!#REF!</f>
        <v>#REF!</v>
      </c>
      <c r="P91" s="253">
        <v>0</v>
      </c>
      <c r="Q91" s="256">
        <v>0</v>
      </c>
      <c r="R91" s="256">
        <v>0</v>
      </c>
      <c r="S91" s="257">
        <v>0</v>
      </c>
      <c r="T91" s="97">
        <f>SUM(U91:W91)</f>
        <v>0</v>
      </c>
      <c r="U91" s="94">
        <f>'[2]7.Komunikácie'!$H$44</f>
        <v>0</v>
      </c>
      <c r="V91" s="94">
        <f>'[2]7.Komunikácie'!$I$44</f>
        <v>0</v>
      </c>
      <c r="W91" s="96">
        <f>'[2]7.Komunikácie'!$J$44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'[2]7.Komunikácie'!#REF!</f>
        <v>#REF!</v>
      </c>
      <c r="G92" s="104" t="e">
        <f>'[2]7.Komunikácie'!#REF!</f>
        <v>#REF!</v>
      </c>
      <c r="H92" s="111" t="e">
        <f>SUM(I92:K92)</f>
        <v>#REF!</v>
      </c>
      <c r="I92" s="105" t="e">
        <f>'[2]7.Komunikácie'!#REF!</f>
        <v>#REF!</v>
      </c>
      <c r="J92" s="105" t="e">
        <f>'[2]7.Komunikácie'!#REF!</f>
        <v>#REF!</v>
      </c>
      <c r="K92" s="106" t="e">
        <f>'[2]7.Komunikácie'!#REF!</f>
        <v>#REF!</v>
      </c>
      <c r="L92" s="112" t="e">
        <f>SUM(M92:O92)</f>
        <v>#REF!</v>
      </c>
      <c r="M92" s="103" t="e">
        <f>'[2]7.Komunikácie'!#REF!</f>
        <v>#REF!</v>
      </c>
      <c r="N92" s="103" t="e">
        <f>'[2]7.Komunikácie'!#REF!</f>
        <v>#REF!</v>
      </c>
      <c r="O92" s="113" t="e">
        <f>'[2]7.Komunikácie'!#REF!</f>
        <v>#REF!</v>
      </c>
      <c r="P92" s="263">
        <v>0</v>
      </c>
      <c r="Q92" s="271">
        <v>0</v>
      </c>
      <c r="R92" s="271">
        <v>0</v>
      </c>
      <c r="S92" s="272">
        <v>0</v>
      </c>
      <c r="T92" s="112">
        <f>SUM(U92:W92)</f>
        <v>0</v>
      </c>
      <c r="U92" s="103">
        <f>'[2]7.Komunikácie'!$H$47</f>
        <v>0</v>
      </c>
      <c r="V92" s="103">
        <f>'[2]7.Komunikácie'!$I$47</f>
        <v>0</v>
      </c>
      <c r="W92" s="113">
        <f>'[2]7.Komunikácie'!$J$47</f>
        <v>0</v>
      </c>
    </row>
    <row r="93" spans="1:23" s="82" customFormat="1" ht="14.25" x14ac:dyDescent="0.2">
      <c r="B93" s="187" t="s">
        <v>260</v>
      </c>
      <c r="C93" s="188"/>
      <c r="D93" s="182" t="e">
        <f t="shared" ref="D93:W93" si="42">D94+D95</f>
        <v>#REF!</v>
      </c>
      <c r="E93" s="183">
        <f t="shared" si="42"/>
        <v>47735</v>
      </c>
      <c r="F93" s="183" t="e">
        <f t="shared" si="42"/>
        <v>#REF!</v>
      </c>
      <c r="G93" s="184" t="e">
        <f t="shared" si="42"/>
        <v>#REF!</v>
      </c>
      <c r="H93" s="182">
        <f t="shared" si="42"/>
        <v>69510</v>
      </c>
      <c r="I93" s="183">
        <f t="shared" si="42"/>
        <v>69510</v>
      </c>
      <c r="J93" s="183">
        <f t="shared" si="42"/>
        <v>0</v>
      </c>
      <c r="K93" s="185">
        <f t="shared" si="42"/>
        <v>0</v>
      </c>
      <c r="L93" s="186" t="e">
        <f t="shared" si="42"/>
        <v>#REF!</v>
      </c>
      <c r="M93" s="183" t="e">
        <f t="shared" si="42"/>
        <v>#REF!</v>
      </c>
      <c r="N93" s="183" t="e">
        <f t="shared" si="42"/>
        <v>#REF!</v>
      </c>
      <c r="O93" s="185" t="e">
        <f t="shared" si="42"/>
        <v>#REF!</v>
      </c>
      <c r="P93" s="261">
        <v>65435.19</v>
      </c>
      <c r="Q93" s="262">
        <v>65435.19</v>
      </c>
      <c r="R93" s="262">
        <v>0</v>
      </c>
      <c r="S93" s="266">
        <v>0</v>
      </c>
      <c r="T93" s="186">
        <f t="shared" si="42"/>
        <v>73850</v>
      </c>
      <c r="U93" s="183">
        <f t="shared" si="42"/>
        <v>73850</v>
      </c>
      <c r="V93" s="183">
        <f t="shared" si="42"/>
        <v>0</v>
      </c>
      <c r="W93" s="185">
        <f t="shared" si="42"/>
        <v>0</v>
      </c>
    </row>
    <row r="94" spans="1:23" ht="16.5" x14ac:dyDescent="0.3">
      <c r="A94" s="84"/>
      <c r="B94" s="228" t="s">
        <v>261</v>
      </c>
      <c r="C94" s="224" t="s">
        <v>262</v>
      </c>
      <c r="D94" s="205" t="e">
        <f>SUM(E94:G94)</f>
        <v>#REF!</v>
      </c>
      <c r="E94" s="206">
        <v>47475</v>
      </c>
      <c r="F94" s="233" t="e">
        <f>'[2]8.Doprava'!#REF!</f>
        <v>#REF!</v>
      </c>
      <c r="G94" s="207" t="e">
        <f>'[2]8.Doprava'!#REF!</f>
        <v>#REF!</v>
      </c>
      <c r="H94" s="205">
        <f>SUM(I94:K94)</f>
        <v>69510</v>
      </c>
      <c r="I94" s="206">
        <v>69510</v>
      </c>
      <c r="J94" s="206">
        <v>0</v>
      </c>
      <c r="K94" s="208">
        <v>0</v>
      </c>
      <c r="L94" s="209" t="e">
        <f>SUM(M94:O94)</f>
        <v>#REF!</v>
      </c>
      <c r="M94" s="206" t="e">
        <f>'[2]8.Doprava'!#REF!</f>
        <v>#REF!</v>
      </c>
      <c r="N94" s="233" t="e">
        <f>'[2]8.Doprava'!#REF!</f>
        <v>#REF!</v>
      </c>
      <c r="O94" s="208" t="e">
        <f>'[2]8.Doprava'!#REF!</f>
        <v>#REF!</v>
      </c>
      <c r="P94" s="253">
        <v>65435.19</v>
      </c>
      <c r="Q94" s="254">
        <v>65435.19</v>
      </c>
      <c r="R94" s="254">
        <v>0</v>
      </c>
      <c r="S94" s="255">
        <v>0</v>
      </c>
      <c r="T94" s="209">
        <f>SUM(U94:W94)</f>
        <v>71000</v>
      </c>
      <c r="U94" s="206">
        <f>'[2]8.Doprava'!$H$4</f>
        <v>71000</v>
      </c>
      <c r="V94" s="233">
        <f>'[2]8.Doprava'!$I$4</f>
        <v>0</v>
      </c>
      <c r="W94" s="208">
        <f>'[2]8.Doprava'!$J$4</f>
        <v>0</v>
      </c>
    </row>
    <row r="95" spans="1:23" ht="15.75" x14ac:dyDescent="0.25">
      <c r="A95" s="84"/>
      <c r="B95" s="228" t="s">
        <v>263</v>
      </c>
      <c r="C95" s="219" t="s">
        <v>264</v>
      </c>
      <c r="D95" s="205" t="e">
        <f>SUM(D96:D96)</f>
        <v>#REF!</v>
      </c>
      <c r="E95" s="206">
        <f>SUM(E96:E96)</f>
        <v>260</v>
      </c>
      <c r="F95" s="206" t="e">
        <f>SUM(F96:F96)</f>
        <v>#REF!</v>
      </c>
      <c r="G95" s="207" t="e">
        <f>SUM(G96:G96)</f>
        <v>#REF!</v>
      </c>
      <c r="H95" s="205">
        <f t="shared" ref="H95:W95" si="43">SUM(H96)</f>
        <v>0</v>
      </c>
      <c r="I95" s="206">
        <f t="shared" si="43"/>
        <v>0</v>
      </c>
      <c r="J95" s="206">
        <f t="shared" si="43"/>
        <v>0</v>
      </c>
      <c r="K95" s="208">
        <f t="shared" si="43"/>
        <v>0</v>
      </c>
      <c r="L95" s="209" t="e">
        <f>SUM(M95:O95)</f>
        <v>#REF!</v>
      </c>
      <c r="M95" s="206" t="e">
        <f t="shared" si="43"/>
        <v>#REF!</v>
      </c>
      <c r="N95" s="206" t="e">
        <f t="shared" si="43"/>
        <v>#REF!</v>
      </c>
      <c r="O95" s="208" t="e">
        <f t="shared" si="43"/>
        <v>#REF!</v>
      </c>
      <c r="P95" s="253">
        <v>0</v>
      </c>
      <c r="Q95" s="254">
        <v>0</v>
      </c>
      <c r="R95" s="254">
        <v>0</v>
      </c>
      <c r="S95" s="255">
        <v>0</v>
      </c>
      <c r="T95" s="209">
        <f t="shared" si="43"/>
        <v>2850</v>
      </c>
      <c r="U95" s="206">
        <f t="shared" si="43"/>
        <v>2850</v>
      </c>
      <c r="V95" s="206">
        <f t="shared" si="43"/>
        <v>0</v>
      </c>
      <c r="W95" s="208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'[2]8.Doprava'!#REF!</f>
        <v>#REF!</v>
      </c>
      <c r="G96" s="104" t="e">
        <f>'[2]8.Doprava'!#REF!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'[2]8.Doprava'!#REF!</f>
        <v>#REF!</v>
      </c>
      <c r="N96" s="103" t="e">
        <f>'[2]8.Doprava'!#REF!</f>
        <v>#REF!</v>
      </c>
      <c r="O96" s="113" t="e">
        <f>'[2]8.Doprava'!#REF!</f>
        <v>#REF!</v>
      </c>
      <c r="P96" s="263">
        <v>0</v>
      </c>
      <c r="Q96" s="271">
        <v>0</v>
      </c>
      <c r="R96" s="271">
        <v>0</v>
      </c>
      <c r="S96" s="272">
        <v>0</v>
      </c>
      <c r="T96" s="112">
        <f>SUM(U96:W96)</f>
        <v>2850</v>
      </c>
      <c r="U96" s="103">
        <f>'[2]8.Doprava'!$H$7</f>
        <v>2850</v>
      </c>
      <c r="V96" s="103">
        <f>'[2]8.Doprava'!$I$7</f>
        <v>0</v>
      </c>
      <c r="W96" s="113">
        <f>'[2]8.Doprava'!$J$7</f>
        <v>0</v>
      </c>
    </row>
    <row r="97" spans="1:23" s="82" customFormat="1" ht="14.25" x14ac:dyDescent="0.2">
      <c r="B97" s="187" t="s">
        <v>266</v>
      </c>
      <c r="C97" s="188"/>
      <c r="D97" s="182" t="e">
        <f t="shared" ref="D97:W97" si="44">D98+D99+D107+D114+D117+D118+D119</f>
        <v>#REF!</v>
      </c>
      <c r="E97" s="183" t="e">
        <f t="shared" si="44"/>
        <v>#REF!</v>
      </c>
      <c r="F97" s="183" t="e">
        <f t="shared" si="44"/>
        <v>#REF!</v>
      </c>
      <c r="G97" s="184" t="e">
        <f t="shared" si="44"/>
        <v>#REF!</v>
      </c>
      <c r="H97" s="182">
        <f t="shared" si="44"/>
        <v>5702025.9800000004</v>
      </c>
      <c r="I97" s="183">
        <f t="shared" si="44"/>
        <v>5290112.9800000004</v>
      </c>
      <c r="J97" s="183">
        <f t="shared" si="44"/>
        <v>411913</v>
      </c>
      <c r="K97" s="185">
        <f t="shared" si="44"/>
        <v>0</v>
      </c>
      <c r="L97" s="186" t="e">
        <f t="shared" si="44"/>
        <v>#REF!</v>
      </c>
      <c r="M97" s="183" t="e">
        <f t="shared" si="44"/>
        <v>#REF!</v>
      </c>
      <c r="N97" s="183" t="e">
        <f t="shared" si="44"/>
        <v>#REF!</v>
      </c>
      <c r="O97" s="185" t="e">
        <f t="shared" si="44"/>
        <v>#REF!</v>
      </c>
      <c r="P97" s="261">
        <v>5603561.3399999999</v>
      </c>
      <c r="Q97" s="262">
        <v>5352051.54</v>
      </c>
      <c r="R97" s="262">
        <v>19924.32</v>
      </c>
      <c r="S97" s="266">
        <v>231585.48</v>
      </c>
      <c r="T97" s="186" t="e">
        <f t="shared" si="44"/>
        <v>#REF!</v>
      </c>
      <c r="U97" s="183" t="e">
        <f t="shared" si="44"/>
        <v>#REF!</v>
      </c>
      <c r="V97" s="183" t="e">
        <f t="shared" si="44"/>
        <v>#REF!</v>
      </c>
      <c r="W97" s="185" t="e">
        <f t="shared" si="44"/>
        <v>#REF!</v>
      </c>
    </row>
    <row r="98" spans="1:23" ht="16.5" x14ac:dyDescent="0.3">
      <c r="A98" s="84"/>
      <c r="B98" s="228" t="s">
        <v>267</v>
      </c>
      <c r="C98" s="224" t="s">
        <v>268</v>
      </c>
      <c r="D98" s="205" t="e">
        <f>SUM(E98:G98)</f>
        <v>#REF!</v>
      </c>
      <c r="E98" s="206">
        <v>38985</v>
      </c>
      <c r="F98" s="206" t="e">
        <f>'[2]9. Vzdelávanie'!#REF!</f>
        <v>#REF!</v>
      </c>
      <c r="G98" s="207" t="e">
        <f>'[2]9. Vzdelávanie'!#REF!</f>
        <v>#REF!</v>
      </c>
      <c r="H98" s="205">
        <f>SUM(I98:K98)</f>
        <v>63657</v>
      </c>
      <c r="I98" s="206">
        <v>63657</v>
      </c>
      <c r="J98" s="206">
        <v>0</v>
      </c>
      <c r="K98" s="208">
        <v>0</v>
      </c>
      <c r="L98" s="209" t="e">
        <f>SUM(M98:O98)</f>
        <v>#REF!</v>
      </c>
      <c r="M98" s="206" t="e">
        <f>'[2]9. Vzdelávanie'!#REF!</f>
        <v>#REF!</v>
      </c>
      <c r="N98" s="206" t="e">
        <f>'[2]9. Vzdelávanie'!#REF!</f>
        <v>#REF!</v>
      </c>
      <c r="O98" s="208" t="e">
        <f>'[2]9. Vzdelávanie'!#REF!</f>
        <v>#REF!</v>
      </c>
      <c r="P98" s="253">
        <v>2198.3000000000002</v>
      </c>
      <c r="Q98" s="254">
        <v>2198.3000000000002</v>
      </c>
      <c r="R98" s="254">
        <v>0</v>
      </c>
      <c r="S98" s="255">
        <v>0</v>
      </c>
      <c r="T98" s="209">
        <f>SUM(U98:W98)</f>
        <v>4292</v>
      </c>
      <c r="U98" s="206">
        <f>'[2]9. Vzdelávanie'!$H$4</f>
        <v>4292</v>
      </c>
      <c r="V98" s="206">
        <f>'[2]9. Vzdelávanie'!$I$4</f>
        <v>0</v>
      </c>
      <c r="W98" s="208">
        <f>'[2]9. Vzdelávanie'!$J$4</f>
        <v>0</v>
      </c>
    </row>
    <row r="99" spans="1:23" ht="15.75" x14ac:dyDescent="0.25">
      <c r="A99" s="84"/>
      <c r="B99" s="228" t="s">
        <v>269</v>
      </c>
      <c r="C99" s="219" t="s">
        <v>270</v>
      </c>
      <c r="D99" s="205" t="e">
        <f t="shared" ref="D99:W99" si="45">SUM(D100:D106)</f>
        <v>#REF!</v>
      </c>
      <c r="E99" s="206" t="e">
        <f t="shared" si="45"/>
        <v>#REF!</v>
      </c>
      <c r="F99" s="206" t="e">
        <f t="shared" si="45"/>
        <v>#REF!</v>
      </c>
      <c r="G99" s="207" t="e">
        <f t="shared" si="45"/>
        <v>#REF!</v>
      </c>
      <c r="H99" s="205">
        <f t="shared" si="45"/>
        <v>1549169</v>
      </c>
      <c r="I99" s="206">
        <f t="shared" si="45"/>
        <v>1139518</v>
      </c>
      <c r="J99" s="206">
        <f t="shared" si="45"/>
        <v>409651</v>
      </c>
      <c r="K99" s="208">
        <f t="shared" si="45"/>
        <v>0</v>
      </c>
      <c r="L99" s="209" t="e">
        <f t="shared" si="45"/>
        <v>#REF!</v>
      </c>
      <c r="M99" s="206" t="e">
        <f t="shared" si="45"/>
        <v>#REF!</v>
      </c>
      <c r="N99" s="206" t="e">
        <f t="shared" si="45"/>
        <v>#REF!</v>
      </c>
      <c r="O99" s="208" t="e">
        <f t="shared" si="45"/>
        <v>#REF!</v>
      </c>
      <c r="P99" s="253">
        <v>1169183</v>
      </c>
      <c r="Q99" s="254">
        <v>1169183</v>
      </c>
      <c r="R99" s="254">
        <v>0</v>
      </c>
      <c r="S99" s="255">
        <v>0</v>
      </c>
      <c r="T99" s="209" t="e">
        <f t="shared" si="45"/>
        <v>#REF!</v>
      </c>
      <c r="U99" s="206" t="e">
        <f t="shared" si="45"/>
        <v>#REF!</v>
      </c>
      <c r="V99" s="206" t="e">
        <f t="shared" si="45"/>
        <v>#REF!</v>
      </c>
      <c r="W99" s="208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'[2]9. Vzdelávanie'!#REF!</f>
        <v>#REF!</v>
      </c>
      <c r="G100" s="95" t="e">
        <f>'[2]9.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'[2]9. Vzdelávanie'!#REF!</f>
        <v>#REF!</v>
      </c>
      <c r="N100" s="94" t="e">
        <f>'[2]9. Vzdelávanie'!#REF!</f>
        <v>#REF!</v>
      </c>
      <c r="O100" s="96" t="e">
        <f>'[2]9. Vzdelávanie'!#REF!</f>
        <v>#REF!</v>
      </c>
      <c r="P100" s="253">
        <v>135961</v>
      </c>
      <c r="Q100" s="256">
        <v>135961</v>
      </c>
      <c r="R100" s="256">
        <v>0</v>
      </c>
      <c r="S100" s="257">
        <v>0</v>
      </c>
      <c r="T100" s="97" t="e">
        <f t="shared" ref="T100:T106" si="49">SUM(U100:W100)</f>
        <v>#REF!</v>
      </c>
      <c r="U100" s="94">
        <f>'[1]9. Vzdelávanie'!$N$9</f>
        <v>0</v>
      </c>
      <c r="V100" s="94" t="e">
        <f>'[2]9. Vzdelávanie'!$I$33</f>
        <v>#REF!</v>
      </c>
      <c r="W100" s="96" t="e">
        <f>'[2]9.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'[2]9. Vzdelávanie'!#REF!</f>
        <v>#REF!</v>
      </c>
      <c r="G101" s="95" t="e">
        <f>'[2]9.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'[2]9. Vzdelávanie'!#REF!</f>
        <v>#REF!</v>
      </c>
      <c r="N101" s="94" t="e">
        <f>'[2]9. Vzdelávanie'!#REF!</f>
        <v>#REF!</v>
      </c>
      <c r="O101" s="96" t="e">
        <f>'[2]9. Vzdelávanie'!#REF!</f>
        <v>#REF!</v>
      </c>
      <c r="P101" s="253">
        <v>272978</v>
      </c>
      <c r="Q101" s="256">
        <v>272978</v>
      </c>
      <c r="R101" s="256">
        <v>0</v>
      </c>
      <c r="S101" s="257">
        <v>0</v>
      </c>
      <c r="T101" s="97" t="e">
        <f t="shared" si="49"/>
        <v>#REF!</v>
      </c>
      <c r="U101" s="94">
        <f>'[1]9. Vzdelávanie'!$N$18</f>
        <v>-8397</v>
      </c>
      <c r="V101" s="94" t="e">
        <f>'[2]9. Vzdelávanie'!$I$34</f>
        <v>#REF!</v>
      </c>
      <c r="W101" s="96" t="e">
        <f>'[2]9.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'[2]9.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'[2]9. Vzdelávanie'!#REF!</f>
        <v>#REF!</v>
      </c>
      <c r="N102" s="94" t="e">
        <f>'[2]9. Vzdelávanie'!#REF!</f>
        <v>#REF!</v>
      </c>
      <c r="O102" s="96" t="e">
        <f>'[2]9. Vzdelávanie'!#REF!</f>
        <v>#REF!</v>
      </c>
      <c r="P102" s="253">
        <v>284315</v>
      </c>
      <c r="Q102" s="256">
        <v>284315</v>
      </c>
      <c r="R102" s="256">
        <v>0</v>
      </c>
      <c r="S102" s="257">
        <v>0</v>
      </c>
      <c r="T102" s="97">
        <f t="shared" si="49"/>
        <v>2866</v>
      </c>
      <c r="U102" s="94">
        <f>'[1]9. Vzdelávanie'!$N$19</f>
        <v>2866</v>
      </c>
      <c r="V102" s="94">
        <f>'[2]9. Vzdelávanie'!$I$35</f>
        <v>0</v>
      </c>
      <c r="W102" s="96">
        <f>'[2]9.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'[2]9. Vzdelávanie'!#REF!</f>
        <v>#REF!</v>
      </c>
      <c r="F103" s="94" t="e">
        <f>'[2]9. Vzdelávanie'!#REF!</f>
        <v>#REF!</v>
      </c>
      <c r="G103" s="95" t="e">
        <f>'[2]9.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'[2]9. Vzdelávanie'!#REF!</f>
        <v>#REF!</v>
      </c>
      <c r="N103" s="94" t="e">
        <f>'[2]9. Vzdelávanie'!#REF!</f>
        <v>#REF!</v>
      </c>
      <c r="O103" s="96" t="e">
        <f>'[2]9. Vzdelávanie'!#REF!</f>
        <v>#REF!</v>
      </c>
      <c r="P103" s="253">
        <v>0</v>
      </c>
      <c r="Q103" s="256">
        <v>0</v>
      </c>
      <c r="R103" s="256">
        <v>0</v>
      </c>
      <c r="S103" s="257">
        <v>0</v>
      </c>
      <c r="T103" s="97" t="e">
        <f t="shared" si="49"/>
        <v>#REF!</v>
      </c>
      <c r="U103" s="94">
        <f>'[2]9. Vzdelávanie'!$H$38</f>
        <v>0</v>
      </c>
      <c r="V103" s="94">
        <f>'[2]9. Vzdelávanie'!$I$38</f>
        <v>0</v>
      </c>
      <c r="W103" s="96" t="e">
        <f>'[2]9.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'[2]9. Vzdelávanie'!#REF!</f>
        <v>#REF!</v>
      </c>
      <c r="G104" s="95" t="e">
        <f>'[2]9.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'[2]9. Vzdelávanie'!#REF!</f>
        <v>#REF!</v>
      </c>
      <c r="N104" s="94" t="e">
        <f>'[2]9. Vzdelávanie'!#REF!</f>
        <v>#REF!</v>
      </c>
      <c r="O104" s="96" t="e">
        <f>'[2]9. Vzdelávanie'!#REF!</f>
        <v>#REF!</v>
      </c>
      <c r="P104" s="253">
        <v>179348</v>
      </c>
      <c r="Q104" s="256">
        <v>179348</v>
      </c>
      <c r="R104" s="256">
        <v>0</v>
      </c>
      <c r="S104" s="257">
        <v>0</v>
      </c>
      <c r="T104" s="97" t="e">
        <f t="shared" si="49"/>
        <v>#REF!</v>
      </c>
      <c r="U104" s="94" t="e">
        <f>'[1]9. Vzdelávanie'!#REF!</f>
        <v>#REF!</v>
      </c>
      <c r="V104" s="94" t="e">
        <f>'[2]9. Vzdelávanie'!$I$39</f>
        <v>#REF!</v>
      </c>
      <c r="W104" s="96" t="e">
        <f>'[2]9.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'[2]9.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'[2]9. Vzdelávanie'!#REF!</f>
        <v>#REF!</v>
      </c>
      <c r="N105" s="94" t="e">
        <f>'[2]9. Vzdelávanie'!#REF!</f>
        <v>#REF!</v>
      </c>
      <c r="O105" s="96" t="e">
        <f>'[2]9. Vzdelávanie'!#REF!</f>
        <v>#REF!</v>
      </c>
      <c r="P105" s="253">
        <v>169555</v>
      </c>
      <c r="Q105" s="256">
        <v>169555</v>
      </c>
      <c r="R105" s="256">
        <v>0</v>
      </c>
      <c r="S105" s="257">
        <v>0</v>
      </c>
      <c r="T105" s="97">
        <f t="shared" si="49"/>
        <v>-33553</v>
      </c>
      <c r="U105" s="94">
        <f>'[1]9. Vzdelávanie'!$N$22</f>
        <v>-33553</v>
      </c>
      <c r="V105" s="94">
        <f>'[2]9. Vzdelávanie'!$I$40</f>
        <v>0</v>
      </c>
      <c r="W105" s="96">
        <f>'[2]9.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'[2]9.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'[2]9. Vzdelávanie'!#REF!</f>
        <v>#REF!</v>
      </c>
      <c r="N106" s="94" t="e">
        <f>'[2]9. Vzdelávanie'!#REF!</f>
        <v>#REF!</v>
      </c>
      <c r="O106" s="96" t="e">
        <f>'[2]9. Vzdelávanie'!#REF!</f>
        <v>#REF!</v>
      </c>
      <c r="P106" s="253">
        <v>127026</v>
      </c>
      <c r="Q106" s="256">
        <v>127026</v>
      </c>
      <c r="R106" s="256">
        <v>0</v>
      </c>
      <c r="S106" s="257">
        <v>0</v>
      </c>
      <c r="T106" s="97" t="e">
        <f t="shared" si="49"/>
        <v>#REF!</v>
      </c>
      <c r="U106" s="94" t="e">
        <f>'[1]9. Vzdelávanie'!#REF!</f>
        <v>#REF!</v>
      </c>
      <c r="V106" s="94" t="e">
        <f>'[2]9. Vzdelávanie'!$I$43</f>
        <v>#REF!</v>
      </c>
      <c r="W106" s="96" t="e">
        <f>'[2]9. Vzdelávanie'!$J$43</f>
        <v>#REF!</v>
      </c>
    </row>
    <row r="107" spans="1:23" ht="15.75" x14ac:dyDescent="0.25">
      <c r="A107" s="84"/>
      <c r="B107" s="228" t="s">
        <v>278</v>
      </c>
      <c r="C107" s="219" t="s">
        <v>279</v>
      </c>
      <c r="D107" s="205" t="e">
        <f t="shared" ref="D107:W107" si="50">SUM(D108:D113)</f>
        <v>#REF!</v>
      </c>
      <c r="E107" s="206">
        <f t="shared" si="50"/>
        <v>3234702</v>
      </c>
      <c r="F107" s="206" t="e">
        <f t="shared" si="50"/>
        <v>#REF!</v>
      </c>
      <c r="G107" s="207" t="e">
        <f t="shared" si="50"/>
        <v>#REF!</v>
      </c>
      <c r="H107" s="205">
        <f t="shared" si="50"/>
        <v>3200175</v>
      </c>
      <c r="I107" s="206">
        <f t="shared" si="50"/>
        <v>3198395</v>
      </c>
      <c r="J107" s="206">
        <f t="shared" si="50"/>
        <v>1780</v>
      </c>
      <c r="K107" s="208">
        <f t="shared" si="50"/>
        <v>0</v>
      </c>
      <c r="L107" s="209" t="e">
        <f t="shared" si="50"/>
        <v>#REF!</v>
      </c>
      <c r="M107" s="206" t="e">
        <f t="shared" si="50"/>
        <v>#REF!</v>
      </c>
      <c r="N107" s="206" t="e">
        <f t="shared" si="50"/>
        <v>#REF!</v>
      </c>
      <c r="O107" s="208" t="e">
        <f t="shared" si="50"/>
        <v>#REF!</v>
      </c>
      <c r="P107" s="253">
        <v>3506810.61</v>
      </c>
      <c r="Q107" s="254">
        <v>3255300.81</v>
      </c>
      <c r="R107" s="254">
        <v>19924.32</v>
      </c>
      <c r="S107" s="255">
        <v>231585.48</v>
      </c>
      <c r="T107" s="209" t="e">
        <f t="shared" si="50"/>
        <v>#REF!</v>
      </c>
      <c r="U107" s="206" t="e">
        <f t="shared" si="50"/>
        <v>#REF!</v>
      </c>
      <c r="V107" s="206" t="e">
        <f t="shared" si="50"/>
        <v>#REF!</v>
      </c>
      <c r="W107" s="208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'[2]9. Vzdelávanie'!#REF!</f>
        <v>#REF!</v>
      </c>
      <c r="G108" s="95" t="e">
        <f>'[2]9.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'[2]9. Vzdelávanie'!#REF!</f>
        <v>#REF!</v>
      </c>
      <c r="N108" s="94" t="e">
        <f>'[2]9. Vzdelávanie'!#REF!</f>
        <v>#REF!</v>
      </c>
      <c r="O108" s="96" t="e">
        <f>'[2]9. Vzdelávanie'!#REF!</f>
        <v>#REF!</v>
      </c>
      <c r="P108" s="253">
        <v>282259</v>
      </c>
      <c r="Q108" s="256">
        <v>282259</v>
      </c>
      <c r="R108" s="256">
        <v>0</v>
      </c>
      <c r="S108" s="257">
        <v>0</v>
      </c>
      <c r="T108" s="97" t="e">
        <f t="shared" ref="T108:T113" si="54">SUM(U108:W108)</f>
        <v>#REF!</v>
      </c>
      <c r="U108" s="94">
        <f>'[1]9. Vzdelávanie'!$N$25</f>
        <v>2394</v>
      </c>
      <c r="V108" s="94" t="e">
        <f>'[2]9. Vzdelávanie'!$I$46</f>
        <v>#REF!</v>
      </c>
      <c r="W108" s="96" t="e">
        <f>'[2]9.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'[2]9.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'[2]9. Vzdelávanie'!#REF!</f>
        <v>#REF!</v>
      </c>
      <c r="N109" s="94" t="e">
        <f>'[2]9. Vzdelávanie'!#REF!</f>
        <v>#REF!</v>
      </c>
      <c r="O109" s="96" t="e">
        <f>'[2]9. Vzdelávanie'!#REF!</f>
        <v>#REF!</v>
      </c>
      <c r="P109" s="253">
        <v>546122</v>
      </c>
      <c r="Q109" s="256">
        <v>546122</v>
      </c>
      <c r="R109" s="256">
        <v>0</v>
      </c>
      <c r="S109" s="257">
        <v>0</v>
      </c>
      <c r="T109" s="97" t="e">
        <f t="shared" si="54"/>
        <v>#REF!</v>
      </c>
      <c r="U109" s="94">
        <f>'[1]9. Vzdelávanie'!$N$26</f>
        <v>0</v>
      </c>
      <c r="V109" s="94" t="e">
        <f>'[2]9. Vzdelávanie'!$I$47</f>
        <v>#REF!</v>
      </c>
      <c r="W109" s="96" t="e">
        <f>'[2]9.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'[2]9. Vzdelávanie'!#REF!</f>
        <v>#REF!</v>
      </c>
      <c r="G110" s="95" t="e">
        <f>'[2]9.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'[2]9. Vzdelávanie'!#REF!</f>
        <v>#REF!</v>
      </c>
      <c r="N110" s="94" t="e">
        <f>'[2]9. Vzdelávanie'!#REF!</f>
        <v>#REF!</v>
      </c>
      <c r="O110" s="96" t="e">
        <f>'[2]9. Vzdelávanie'!#REF!</f>
        <v>#REF!</v>
      </c>
      <c r="P110" s="253">
        <v>1151774.29</v>
      </c>
      <c r="Q110" s="256">
        <v>920188.81</v>
      </c>
      <c r="R110" s="256">
        <v>0</v>
      </c>
      <c r="S110" s="275">
        <v>231585.48</v>
      </c>
      <c r="T110" s="97">
        <f t="shared" si="54"/>
        <v>335924</v>
      </c>
      <c r="U110" s="94">
        <f>'[1]9. Vzdelávanie'!$N$27</f>
        <v>104338</v>
      </c>
      <c r="V110" s="94">
        <f>'[2]9. Vzdelávanie'!$I$48</f>
        <v>0</v>
      </c>
      <c r="W110" s="96">
        <f>'[2]9.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'[2]9.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'[2]9. Vzdelávanie'!#REF!</f>
        <v>#REF!</v>
      </c>
      <c r="N111" s="94" t="e">
        <f>'[2]9. Vzdelávanie'!#REF!</f>
        <v>#REF!</v>
      </c>
      <c r="O111" s="96" t="e">
        <f>'[2]9. Vzdelávanie'!#REF!</f>
        <v>#REF!</v>
      </c>
      <c r="P111" s="253">
        <v>606541</v>
      </c>
      <c r="Q111" s="256">
        <v>606541</v>
      </c>
      <c r="R111" s="256">
        <v>0</v>
      </c>
      <c r="S111" s="257">
        <v>0</v>
      </c>
      <c r="T111" s="97" t="e">
        <f t="shared" si="54"/>
        <v>#REF!</v>
      </c>
      <c r="U111" s="94" t="e">
        <f>'[1]9. Vzdelávanie'!#REF!</f>
        <v>#REF!</v>
      </c>
      <c r="V111" s="94" t="e">
        <f>'[2]9. Vzdelávanie'!$I$53</f>
        <v>#REF!</v>
      </c>
      <c r="W111" s="96" t="e">
        <f>'[2]9.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'[2]9. Vzdelávanie'!#REF!</f>
        <v>#REF!</v>
      </c>
      <c r="G112" s="95" t="e">
        <f>'[2]9.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'[2]9. Vzdelávanie'!#REF!</f>
        <v>#REF!</v>
      </c>
      <c r="N112" s="94" t="e">
        <f>'[2]9. Vzdelávanie'!#REF!</f>
        <v>#REF!</v>
      </c>
      <c r="O112" s="96" t="e">
        <f>'[2]9. Vzdelávanie'!#REF!</f>
        <v>#REF!</v>
      </c>
      <c r="P112" s="253">
        <v>576050</v>
      </c>
      <c r="Q112" s="256">
        <v>576050</v>
      </c>
      <c r="R112" s="256">
        <v>0</v>
      </c>
      <c r="S112" s="257">
        <v>0</v>
      </c>
      <c r="T112" s="97" t="e">
        <f t="shared" si="54"/>
        <v>#REF!</v>
      </c>
      <c r="U112" s="94" t="e">
        <f>'[1]9. Vzdelávanie'!#REF!</f>
        <v>#REF!</v>
      </c>
      <c r="V112" s="94">
        <f>'[2]9. Vzdelávanie'!$I$54</f>
        <v>4320</v>
      </c>
      <c r="W112" s="96" t="e">
        <f>'[2]9.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'[2]9. Vzdelávanie'!#REF!</f>
        <v>#REF!</v>
      </c>
      <c r="G113" s="95" t="e">
        <f>'[2]9.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'[2]9. Vzdelávanie'!#REF!</f>
        <v>#REF!</v>
      </c>
      <c r="N113" s="94" t="e">
        <f>'[2]9. Vzdelávanie'!#REF!</f>
        <v>#REF!</v>
      </c>
      <c r="O113" s="96" t="e">
        <f>'[2]9. Vzdelávanie'!#REF!</f>
        <v>#REF!</v>
      </c>
      <c r="P113" s="253">
        <v>344064.32</v>
      </c>
      <c r="Q113" s="256">
        <v>324140</v>
      </c>
      <c r="R113" s="276">
        <v>19924.32</v>
      </c>
      <c r="S113" s="257">
        <v>0</v>
      </c>
      <c r="T113" s="97" t="e">
        <f t="shared" si="54"/>
        <v>#REF!</v>
      </c>
      <c r="U113" s="94" t="e">
        <f>'[1]9. Vzdelávanie'!#REF!</f>
        <v>#REF!</v>
      </c>
      <c r="V113" s="94" t="e">
        <f>'[1]9. Vzdelávanie'!#REF!</f>
        <v>#REF!</v>
      </c>
      <c r="W113" s="96">
        <f>'[2]9. Vzdelávanie'!$J$55</f>
        <v>0</v>
      </c>
    </row>
    <row r="114" spans="1:23" ht="15.75" x14ac:dyDescent="0.25">
      <c r="A114" s="108"/>
      <c r="B114" s="228" t="s">
        <v>286</v>
      </c>
      <c r="C114" s="219" t="s">
        <v>287</v>
      </c>
      <c r="D114" s="205" t="e">
        <f t="shared" ref="D114:W114" si="55">SUM(D115:D116)</f>
        <v>#REF!</v>
      </c>
      <c r="E114" s="206">
        <f t="shared" si="55"/>
        <v>546333</v>
      </c>
      <c r="F114" s="206" t="e">
        <f t="shared" si="55"/>
        <v>#REF!</v>
      </c>
      <c r="G114" s="207" t="e">
        <f t="shared" si="55"/>
        <v>#REF!</v>
      </c>
      <c r="H114" s="205">
        <f t="shared" si="55"/>
        <v>538949</v>
      </c>
      <c r="I114" s="206">
        <f t="shared" si="55"/>
        <v>538949</v>
      </c>
      <c r="J114" s="206">
        <f t="shared" si="55"/>
        <v>0</v>
      </c>
      <c r="K114" s="208">
        <f t="shared" si="55"/>
        <v>0</v>
      </c>
      <c r="L114" s="209" t="e">
        <f t="shared" si="55"/>
        <v>#REF!</v>
      </c>
      <c r="M114" s="206" t="e">
        <f t="shared" si="55"/>
        <v>#REF!</v>
      </c>
      <c r="N114" s="206" t="e">
        <f t="shared" si="55"/>
        <v>#REF!</v>
      </c>
      <c r="O114" s="208" t="e">
        <f t="shared" si="55"/>
        <v>#REF!</v>
      </c>
      <c r="P114" s="253">
        <v>566109</v>
      </c>
      <c r="Q114" s="254">
        <v>566109</v>
      </c>
      <c r="R114" s="254">
        <v>0</v>
      </c>
      <c r="S114" s="255">
        <v>0</v>
      </c>
      <c r="T114" s="209" t="e">
        <f t="shared" si="55"/>
        <v>#REF!</v>
      </c>
      <c r="U114" s="206" t="e">
        <f t="shared" si="55"/>
        <v>#REF!</v>
      </c>
      <c r="V114" s="206" t="e">
        <f t="shared" si="55"/>
        <v>#REF!</v>
      </c>
      <c r="W114" s="208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'[2]9. Vzdelávanie'!#REF!</f>
        <v>#REF!</v>
      </c>
      <c r="G115" s="95" t="e">
        <f>'[2]9.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'[2]9. Vzdelávanie'!#REF!</f>
        <v>#REF!</v>
      </c>
      <c r="N115" s="94" t="e">
        <f>'[2]9. Vzdelávanie'!#REF!</f>
        <v>#REF!</v>
      </c>
      <c r="O115" s="96" t="e">
        <f>'[2]9. Vzdelávanie'!#REF!</f>
        <v>#REF!</v>
      </c>
      <c r="P115" s="253">
        <v>318002</v>
      </c>
      <c r="Q115" s="256">
        <v>318002</v>
      </c>
      <c r="R115" s="256">
        <v>0</v>
      </c>
      <c r="S115" s="257">
        <v>0</v>
      </c>
      <c r="T115" s="97" t="e">
        <f>SUM(U115:W115)</f>
        <v>#REF!</v>
      </c>
      <c r="U115" s="94">
        <f>'[1]9. Vzdelávanie'!$N$42</f>
        <v>5482</v>
      </c>
      <c r="V115" s="94" t="e">
        <f>'[2]9. Vzdelávanie'!$I$59</f>
        <v>#REF!</v>
      </c>
      <c r="W115" s="96" t="e">
        <f>'[2]9.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'[2]9. Vzdelávanie'!#REF!</f>
        <v>#REF!</v>
      </c>
      <c r="G116" s="95" t="e">
        <f>'[2]9.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'[2]9. Vzdelávanie'!#REF!</f>
        <v>#REF!</v>
      </c>
      <c r="N116" s="94" t="e">
        <f>'[2]9. Vzdelávanie'!#REF!</f>
        <v>#REF!</v>
      </c>
      <c r="O116" s="96" t="e">
        <f>'[2]9. Vzdelávanie'!#REF!</f>
        <v>#REF!</v>
      </c>
      <c r="P116" s="253">
        <v>248107</v>
      </c>
      <c r="Q116" s="256">
        <v>248107</v>
      </c>
      <c r="R116" s="256">
        <v>0</v>
      </c>
      <c r="S116" s="257">
        <v>0</v>
      </c>
      <c r="T116" s="97" t="e">
        <f>SUM(U116:W116)</f>
        <v>#REF!</v>
      </c>
      <c r="U116" s="94" t="e">
        <f>'[1]9. Vzdelávanie'!#REF!</f>
        <v>#REF!</v>
      </c>
      <c r="V116" s="94" t="e">
        <f>'[2]9. Vzdelávanie'!$I$60</f>
        <v>#REF!</v>
      </c>
      <c r="W116" s="96" t="e">
        <f>'[2]9. Vzdelávanie'!$J$60</f>
        <v>#REF!</v>
      </c>
    </row>
    <row r="117" spans="1:23" ht="15.75" x14ac:dyDescent="0.25">
      <c r="A117" s="108"/>
      <c r="B117" s="234" t="s">
        <v>290</v>
      </c>
      <c r="C117" s="219" t="s">
        <v>291</v>
      </c>
      <c r="D117" s="205" t="e">
        <f>SUM(E117:G117)</f>
        <v>#REF!</v>
      </c>
      <c r="E117" s="206">
        <v>131871</v>
      </c>
      <c r="F117" s="206" t="e">
        <f>'[2]9. Vzdelávanie'!#REF!</f>
        <v>#REF!</v>
      </c>
      <c r="G117" s="207" t="e">
        <f>'[2]9. Vzdelávanie'!#REF!</f>
        <v>#REF!</v>
      </c>
      <c r="H117" s="205">
        <f>SUM(I117:K117)</f>
        <v>154105.49</v>
      </c>
      <c r="I117" s="206">
        <v>154105.49</v>
      </c>
      <c r="J117" s="206">
        <v>0</v>
      </c>
      <c r="K117" s="208">
        <v>0</v>
      </c>
      <c r="L117" s="209" t="e">
        <f>SUM(M117:O117)</f>
        <v>#REF!</v>
      </c>
      <c r="M117" s="206" t="e">
        <f>'[2]9. Vzdelávanie'!#REF!</f>
        <v>#REF!</v>
      </c>
      <c r="N117" s="206" t="e">
        <f>'[2]9. Vzdelávanie'!#REF!</f>
        <v>#REF!</v>
      </c>
      <c r="O117" s="208" t="e">
        <f>'[2]9. Vzdelávanie'!#REF!</f>
        <v>#REF!</v>
      </c>
      <c r="P117" s="253">
        <v>157758.09</v>
      </c>
      <c r="Q117" s="277">
        <v>157758.09</v>
      </c>
      <c r="R117" s="254">
        <v>0</v>
      </c>
      <c r="S117" s="255">
        <v>0</v>
      </c>
      <c r="T117" s="209">
        <f>SUM(U117:W117)</f>
        <v>212760</v>
      </c>
      <c r="U117" s="206">
        <f>'[2]9. Vzdelávanie'!$H$61</f>
        <v>212760</v>
      </c>
      <c r="V117" s="206">
        <f>'[2]9. Vzdelávanie'!$I$61</f>
        <v>0</v>
      </c>
      <c r="W117" s="208">
        <f>'[2]9. Vzdelávanie'!$J$61</f>
        <v>0</v>
      </c>
    </row>
    <row r="118" spans="1:23" ht="13.5" x14ac:dyDescent="0.25">
      <c r="A118" s="108"/>
      <c r="B118" s="234" t="s">
        <v>292</v>
      </c>
      <c r="C118" s="235" t="s">
        <v>293</v>
      </c>
      <c r="D118" s="205" t="e">
        <f>SUM(E118:G118)</f>
        <v>#REF!</v>
      </c>
      <c r="E118" s="206">
        <v>204439</v>
      </c>
      <c r="F118" s="206"/>
      <c r="G118" s="207" t="e">
        <f>'[2]9. Vzdelávanie'!#REF!</f>
        <v>#REF!</v>
      </c>
      <c r="H118" s="205">
        <f>SUM(I118:K118)</f>
        <v>195970.49</v>
      </c>
      <c r="I118" s="206">
        <v>195488.49</v>
      </c>
      <c r="J118" s="206">
        <v>482</v>
      </c>
      <c r="K118" s="208">
        <v>0</v>
      </c>
      <c r="L118" s="209" t="e">
        <f>SUM(M118:O118)</f>
        <v>#REF!</v>
      </c>
      <c r="M118" s="206" t="e">
        <f>'[2]9. Vzdelávanie'!#REF!</f>
        <v>#REF!</v>
      </c>
      <c r="N118" s="206" t="e">
        <f>'[2]9. Vzdelávanie'!#REF!</f>
        <v>#REF!</v>
      </c>
      <c r="O118" s="208" t="e">
        <f>'[2]9. Vzdelávanie'!#REF!</f>
        <v>#REF!</v>
      </c>
      <c r="P118" s="253">
        <v>201502.34</v>
      </c>
      <c r="Q118" s="277">
        <v>201502.34</v>
      </c>
      <c r="R118" s="254">
        <v>0</v>
      </c>
      <c r="S118" s="255">
        <v>0</v>
      </c>
      <c r="T118" s="209" t="e">
        <f>SUM(U118:W118)</f>
        <v>#REF!</v>
      </c>
      <c r="U118" s="206">
        <f>'[2]9. Vzdelávanie'!$H$72</f>
        <v>243590</v>
      </c>
      <c r="V118" s="206" t="e">
        <f>'[2]9. Vzdelávanie'!$I$72</f>
        <v>#REF!</v>
      </c>
      <c r="W118" s="208" t="e">
        <f>'[2]9. Vzdelávanie'!$J$72</f>
        <v>#REF!</v>
      </c>
    </row>
    <row r="119" spans="1:23" ht="14.25" thickBot="1" x14ac:dyDescent="0.3">
      <c r="A119" s="108"/>
      <c r="B119" s="236" t="s">
        <v>294</v>
      </c>
      <c r="C119" s="237" t="s">
        <v>295</v>
      </c>
      <c r="D119" s="213" t="e">
        <f>SUM(E119:G119)</f>
        <v>#REF!</v>
      </c>
      <c r="E119" s="214">
        <v>0</v>
      </c>
      <c r="F119" s="214" t="e">
        <f>'[2]9. Vzdelávanie'!#REF!</f>
        <v>#REF!</v>
      </c>
      <c r="G119" s="215" t="e">
        <f>'[2]9. Vzdelávanie'!#REF!</f>
        <v>#REF!</v>
      </c>
      <c r="H119" s="221">
        <v>0</v>
      </c>
      <c r="I119" s="216">
        <v>0</v>
      </c>
      <c r="J119" s="216">
        <v>0</v>
      </c>
      <c r="K119" s="217">
        <v>0</v>
      </c>
      <c r="L119" s="222" t="e">
        <f>SUM(M119:O119)</f>
        <v>#REF!</v>
      </c>
      <c r="M119" s="214" t="e">
        <f>'[2]9. Vzdelávanie'!#REF!</f>
        <v>#REF!</v>
      </c>
      <c r="N119" s="214" t="e">
        <f>'[2]9. Vzdelávanie'!#REF!</f>
        <v>#REF!</v>
      </c>
      <c r="O119" s="223" t="e">
        <f>'[2]9. Vzdelávanie'!#REF!</f>
        <v>#REF!</v>
      </c>
      <c r="P119" s="263">
        <v>0</v>
      </c>
      <c r="Q119" s="264">
        <v>0</v>
      </c>
      <c r="R119" s="264">
        <v>0</v>
      </c>
      <c r="S119" s="265">
        <v>0</v>
      </c>
      <c r="T119" s="209">
        <f>SUM(U119:W119)</f>
        <v>0</v>
      </c>
      <c r="U119" s="214">
        <f>'[2]9. Vzdelávanie'!$H$73</f>
        <v>0</v>
      </c>
      <c r="V119" s="214">
        <f>'[2]9. Vzdelávanie'!$I$73</f>
        <v>0</v>
      </c>
      <c r="W119" s="223">
        <f>'[2]9. Vzdelávanie'!$J$73</f>
        <v>0</v>
      </c>
    </row>
    <row r="120" spans="1:23" s="82" customFormat="1" ht="14.25" x14ac:dyDescent="0.2">
      <c r="A120" s="116"/>
      <c r="B120" s="187" t="s">
        <v>296</v>
      </c>
      <c r="C120" s="192"/>
      <c r="D120" s="182" t="e">
        <f t="shared" ref="D120:W120" si="56">D121+D122+D129</f>
        <v>#REF!</v>
      </c>
      <c r="E120" s="183">
        <f t="shared" si="56"/>
        <v>238491</v>
      </c>
      <c r="F120" s="183" t="e">
        <f t="shared" si="56"/>
        <v>#REF!</v>
      </c>
      <c r="G120" s="184" t="e">
        <f t="shared" si="56"/>
        <v>#REF!</v>
      </c>
      <c r="H120" s="182" t="e">
        <f t="shared" si="56"/>
        <v>#REF!</v>
      </c>
      <c r="I120" s="183">
        <f t="shared" si="56"/>
        <v>191345</v>
      </c>
      <c r="J120" s="183" t="e">
        <f t="shared" si="56"/>
        <v>#REF!</v>
      </c>
      <c r="K120" s="185">
        <f t="shared" si="56"/>
        <v>0</v>
      </c>
      <c r="L120" s="182" t="e">
        <f t="shared" si="56"/>
        <v>#REF!</v>
      </c>
      <c r="M120" s="183" t="e">
        <f t="shared" si="56"/>
        <v>#REF!</v>
      </c>
      <c r="N120" s="183" t="e">
        <f t="shared" si="56"/>
        <v>#REF!</v>
      </c>
      <c r="O120" s="185" t="e">
        <f t="shared" si="56"/>
        <v>#REF!</v>
      </c>
      <c r="P120" s="278">
        <v>773128.95</v>
      </c>
      <c r="Q120" s="262">
        <v>293226.87</v>
      </c>
      <c r="R120" s="262">
        <v>479902.08</v>
      </c>
      <c r="S120" s="266">
        <v>0</v>
      </c>
      <c r="T120" s="182" t="e">
        <f t="shared" si="56"/>
        <v>#REF!</v>
      </c>
      <c r="U120" s="183" t="e">
        <f t="shared" si="56"/>
        <v>#REF!</v>
      </c>
      <c r="V120" s="183" t="e">
        <f t="shared" si="56"/>
        <v>#REF!</v>
      </c>
      <c r="W120" s="185" t="e">
        <f t="shared" si="56"/>
        <v>#REF!</v>
      </c>
    </row>
    <row r="121" spans="1:23" ht="16.5" x14ac:dyDescent="0.3">
      <c r="A121" s="84"/>
      <c r="B121" s="228" t="s">
        <v>297</v>
      </c>
      <c r="C121" s="224" t="s">
        <v>298</v>
      </c>
      <c r="D121" s="205" t="e">
        <f>SUM(E121:G121)</f>
        <v>#REF!</v>
      </c>
      <c r="E121" s="206">
        <v>1794</v>
      </c>
      <c r="F121" s="206" t="e">
        <f>'[2]10. Šport'!#REF!</f>
        <v>#REF!</v>
      </c>
      <c r="G121" s="207" t="e">
        <f>'[2]10. Šport'!#REF!</f>
        <v>#REF!</v>
      </c>
      <c r="H121" s="205">
        <f>SUM(I121:K121)</f>
        <v>456</v>
      </c>
      <c r="I121" s="206">
        <v>456</v>
      </c>
      <c r="J121" s="206">
        <v>0</v>
      </c>
      <c r="K121" s="208">
        <v>0</v>
      </c>
      <c r="L121" s="205" t="e">
        <f>SUM(M121:O121)</f>
        <v>#REF!</v>
      </c>
      <c r="M121" s="206" t="e">
        <f>'[2]10. Šport'!#REF!</f>
        <v>#REF!</v>
      </c>
      <c r="N121" s="206" t="e">
        <f>'[2]10. Šport'!#REF!</f>
        <v>#REF!</v>
      </c>
      <c r="O121" s="208" t="e">
        <f>'[2]10. Šport'!#REF!</f>
        <v>#REF!</v>
      </c>
      <c r="P121" s="279">
        <v>242.5</v>
      </c>
      <c r="Q121" s="254">
        <v>242.5</v>
      </c>
      <c r="R121" s="254">
        <v>0</v>
      </c>
      <c r="S121" s="255">
        <v>0</v>
      </c>
      <c r="T121" s="205">
        <f>SUM(U121:W121)</f>
        <v>500</v>
      </c>
      <c r="U121" s="206">
        <f>'[2]10. Šport'!$H$4</f>
        <v>500</v>
      </c>
      <c r="V121" s="206">
        <f>'[2]10. Šport'!$I$4</f>
        <v>0</v>
      </c>
      <c r="W121" s="208">
        <f>'[2]10. Šport'!$J$4</f>
        <v>0</v>
      </c>
    </row>
    <row r="122" spans="1:23" ht="15.75" x14ac:dyDescent="0.25">
      <c r="A122" s="84"/>
      <c r="B122" s="228" t="s">
        <v>299</v>
      </c>
      <c r="C122" s="219" t="s">
        <v>300</v>
      </c>
      <c r="D122" s="205" t="e">
        <f t="shared" ref="D122:V122" si="57">SUM(D123:D127)</f>
        <v>#REF!</v>
      </c>
      <c r="E122" s="206">
        <f t="shared" si="57"/>
        <v>167023</v>
      </c>
      <c r="F122" s="206" t="e">
        <f t="shared" si="57"/>
        <v>#REF!</v>
      </c>
      <c r="G122" s="207" t="e">
        <f t="shared" si="57"/>
        <v>#REF!</v>
      </c>
      <c r="H122" s="205" t="e">
        <f t="shared" si="57"/>
        <v>#REF!</v>
      </c>
      <c r="I122" s="206">
        <f t="shared" si="57"/>
        <v>140889</v>
      </c>
      <c r="J122" s="206" t="e">
        <f t="shared" si="57"/>
        <v>#REF!</v>
      </c>
      <c r="K122" s="208">
        <f t="shared" si="57"/>
        <v>0</v>
      </c>
      <c r="L122" s="205" t="e">
        <f t="shared" si="57"/>
        <v>#REF!</v>
      </c>
      <c r="M122" s="206" t="e">
        <f t="shared" si="57"/>
        <v>#REF!</v>
      </c>
      <c r="N122" s="206" t="e">
        <f t="shared" si="57"/>
        <v>#REF!</v>
      </c>
      <c r="O122" s="208" t="e">
        <f t="shared" si="57"/>
        <v>#REF!</v>
      </c>
      <c r="P122" s="279">
        <v>722886.45</v>
      </c>
      <c r="Q122" s="254">
        <v>242984.37</v>
      </c>
      <c r="R122" s="254">
        <v>479902.08</v>
      </c>
      <c r="S122" s="255">
        <v>0</v>
      </c>
      <c r="T122" s="205">
        <f t="shared" si="57"/>
        <v>108844</v>
      </c>
      <c r="U122" s="206">
        <f>SUM(U123:U128)</f>
        <v>108844</v>
      </c>
      <c r="V122" s="206">
        <f t="shared" si="57"/>
        <v>0</v>
      </c>
      <c r="W122" s="208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'[2]10. Šport'!#REF!</f>
        <v>#REF!</v>
      </c>
      <c r="G123" s="95" t="e">
        <f>'[2]10.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'[2]10. Šport'!#REF!</f>
        <v>#REF!</v>
      </c>
      <c r="N123" s="94" t="e">
        <f>'[2]10. Šport'!#REF!</f>
        <v>#REF!</v>
      </c>
      <c r="O123" s="96" t="e">
        <f>'[2]10. Šport'!#REF!</f>
        <v>#REF!</v>
      </c>
      <c r="P123" s="279">
        <v>52074.76</v>
      </c>
      <c r="Q123" s="256">
        <v>52074.76</v>
      </c>
      <c r="R123" s="256">
        <v>0</v>
      </c>
      <c r="S123" s="257">
        <v>0</v>
      </c>
      <c r="T123" s="93">
        <f t="shared" ref="T123:T129" si="61">SUM(U123:W123)</f>
        <v>42170</v>
      </c>
      <c r="U123" s="94">
        <f>'[2]10. Šport'!$H$9</f>
        <v>42170</v>
      </c>
      <c r="V123" s="94">
        <f>'[2]10. Šport'!$I$9</f>
        <v>0</v>
      </c>
      <c r="W123" s="96">
        <f>'[2]10.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'[2]10. Šport'!#REF!</f>
        <v>#REF!</v>
      </c>
      <c r="H124" s="93" t="e">
        <f t="shared" si="59"/>
        <v>#REF!</v>
      </c>
      <c r="I124" s="94">
        <v>27121</v>
      </c>
      <c r="J124" s="94" t="e">
        <f>'[2]10. Šport'!#REF!</f>
        <v>#REF!</v>
      </c>
      <c r="K124" s="96">
        <v>0</v>
      </c>
      <c r="L124" s="93" t="e">
        <f t="shared" si="60"/>
        <v>#REF!</v>
      </c>
      <c r="M124" s="94" t="e">
        <f>'[2]10. Šport'!#REF!</f>
        <v>#REF!</v>
      </c>
      <c r="N124" s="94" t="e">
        <f>'[2]10. Šport'!#REF!</f>
        <v>#REF!</v>
      </c>
      <c r="O124" s="96" t="e">
        <f>'[2]10. Šport'!#REF!</f>
        <v>#REF!</v>
      </c>
      <c r="P124" s="279">
        <v>567083.27</v>
      </c>
      <c r="Q124" s="256">
        <v>87181.19</v>
      </c>
      <c r="R124" s="256">
        <v>479902.08</v>
      </c>
      <c r="S124" s="257">
        <v>0</v>
      </c>
      <c r="T124" s="93">
        <f t="shared" si="61"/>
        <v>45954</v>
      </c>
      <c r="U124" s="94">
        <f>'[2]10. Šport'!$H$23</f>
        <v>45954</v>
      </c>
      <c r="V124" s="94">
        <f>'[2]10. Šport'!$I$23</f>
        <v>0</v>
      </c>
      <c r="W124" s="96">
        <f>'[2]10.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'[2]10. Šport'!#REF!</f>
        <v>#REF!</v>
      </c>
      <c r="G125" s="95" t="e">
        <f>'[2]10.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'[2]10. Šport'!#REF!</f>
        <v>#REF!</v>
      </c>
      <c r="N125" s="94" t="e">
        <f>'[2]10. Šport'!#REF!</f>
        <v>#REF!</v>
      </c>
      <c r="O125" s="96" t="e">
        <f>'[2]10. Šport'!#REF!</f>
        <v>#REF!</v>
      </c>
      <c r="P125" s="279">
        <v>15001.11</v>
      </c>
      <c r="Q125" s="256">
        <v>15001.11</v>
      </c>
      <c r="R125" s="256">
        <v>0</v>
      </c>
      <c r="S125" s="257">
        <v>0</v>
      </c>
      <c r="T125" s="93">
        <f t="shared" si="61"/>
        <v>18820</v>
      </c>
      <c r="U125" s="94">
        <f>'[2]10. Šport'!$H$36</f>
        <v>18820</v>
      </c>
      <c r="V125" s="94">
        <f>'[2]10. Šport'!$I$36</f>
        <v>0</v>
      </c>
      <c r="W125" s="96">
        <f>'[2]10.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'[2]10. Šport'!#REF!</f>
        <v>#REF!</v>
      </c>
      <c r="G126" s="95" t="e">
        <f>'[2]10.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'[2]10. Šport'!#REF!</f>
        <v>#REF!</v>
      </c>
      <c r="N126" s="94" t="e">
        <f>'[2]10. Šport'!#REF!</f>
        <v>#REF!</v>
      </c>
      <c r="O126" s="96" t="e">
        <f>'[2]10. Šport'!#REF!</f>
        <v>#REF!</v>
      </c>
      <c r="P126" s="279">
        <v>85409.57</v>
      </c>
      <c r="Q126" s="256">
        <v>85409.57</v>
      </c>
      <c r="R126" s="256">
        <v>0</v>
      </c>
      <c r="S126" s="257">
        <v>0</v>
      </c>
      <c r="T126" s="93">
        <f t="shared" si="61"/>
        <v>0</v>
      </c>
      <c r="U126" s="94">
        <f>'[1]10. Šport'!$N$34</f>
        <v>0</v>
      </c>
      <c r="V126" s="94">
        <f>'[2]10. Šport'!$I$44</f>
        <v>0</v>
      </c>
      <c r="W126" s="96">
        <f>'[2]10.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'[2]10. Šport'!#REF!</f>
        <v>#REF!</v>
      </c>
      <c r="G127" s="95" t="e">
        <f>'[2]10.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'[2]10. Šport'!#REF!</f>
        <v>#REF!</v>
      </c>
      <c r="N127" s="94" t="e">
        <f>'[2]10. Šport'!#REF!</f>
        <v>#REF!</v>
      </c>
      <c r="O127" s="96" t="e">
        <f>'[2]10. Šport'!#REF!</f>
        <v>#REF!</v>
      </c>
      <c r="P127" s="279">
        <v>3317.74</v>
      </c>
      <c r="Q127" s="256">
        <v>3317.74</v>
      </c>
      <c r="R127" s="256">
        <v>0</v>
      </c>
      <c r="S127" s="257">
        <v>0</v>
      </c>
      <c r="T127" s="93">
        <f t="shared" si="61"/>
        <v>1900</v>
      </c>
      <c r="U127" s="94">
        <f>'[2]10. Šport'!$H$57</f>
        <v>1900</v>
      </c>
      <c r="V127" s="94">
        <f>'[2]10. Šport'!$I$57</f>
        <v>0</v>
      </c>
      <c r="W127" s="96">
        <f>'[2]10. Šport'!$J$57</f>
        <v>0</v>
      </c>
    </row>
    <row r="128" spans="1:23" ht="15.75" x14ac:dyDescent="0.25">
      <c r="A128" s="84"/>
      <c r="B128" s="160">
        <v>6</v>
      </c>
      <c r="C128" s="161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9">
        <v>0</v>
      </c>
      <c r="Q128" s="256">
        <v>0</v>
      </c>
      <c r="R128" s="256">
        <v>0</v>
      </c>
      <c r="S128" s="257">
        <v>0</v>
      </c>
      <c r="T128" s="286">
        <f>SUM(U128:W128)</f>
        <v>0</v>
      </c>
      <c r="U128" s="105">
        <f>'[1]10. Šport'!$N$50</f>
        <v>0</v>
      </c>
      <c r="V128" s="105">
        <f>'[2]10. Šport'!$I$63</f>
        <v>0</v>
      </c>
      <c r="W128" s="106">
        <f>'[2]10. Šport'!$J$63</f>
        <v>0</v>
      </c>
    </row>
    <row r="129" spans="1:23" ht="17.25" thickBot="1" x14ac:dyDescent="0.35">
      <c r="A129" s="84"/>
      <c r="B129" s="225" t="s">
        <v>306</v>
      </c>
      <c r="C129" s="226" t="s">
        <v>307</v>
      </c>
      <c r="D129" s="213" t="e">
        <f t="shared" si="58"/>
        <v>#REF!</v>
      </c>
      <c r="E129" s="214">
        <v>69674</v>
      </c>
      <c r="F129" s="214" t="e">
        <f>'[2]10. Šport'!#REF!</f>
        <v>#REF!</v>
      </c>
      <c r="G129" s="215" t="e">
        <f>'[2]10. Šport'!#REF!</f>
        <v>#REF!</v>
      </c>
      <c r="H129" s="221">
        <f t="shared" si="59"/>
        <v>50000</v>
      </c>
      <c r="I129" s="216">
        <v>50000</v>
      </c>
      <c r="J129" s="216">
        <v>0</v>
      </c>
      <c r="K129" s="217">
        <v>0</v>
      </c>
      <c r="L129" s="213" t="e">
        <f t="shared" si="60"/>
        <v>#REF!</v>
      </c>
      <c r="M129" s="214" t="e">
        <f>'[2]10. Šport'!#REF!</f>
        <v>#REF!</v>
      </c>
      <c r="N129" s="214" t="e">
        <f>'[2]10. Šport'!#REF!</f>
        <v>#REF!</v>
      </c>
      <c r="O129" s="223" t="e">
        <f>'[2]10. Šport'!#REF!</f>
        <v>#REF!</v>
      </c>
      <c r="P129" s="280">
        <v>50000</v>
      </c>
      <c r="Q129" s="264">
        <v>50000</v>
      </c>
      <c r="R129" s="264">
        <v>0</v>
      </c>
      <c r="S129" s="265">
        <v>0</v>
      </c>
      <c r="T129" s="213" t="e">
        <f t="shared" si="61"/>
        <v>#REF!</v>
      </c>
      <c r="U129" s="214" t="e">
        <f>'[2]10. Šport'!$H$67</f>
        <v>#REF!</v>
      </c>
      <c r="V129" s="214" t="e">
        <f>'[2]10. Šport'!$I$67</f>
        <v>#REF!</v>
      </c>
      <c r="W129" s="223" t="e">
        <f>'[2]10. Šport'!$J$67</f>
        <v>#REF!</v>
      </c>
    </row>
    <row r="130" spans="1:23" s="82" customFormat="1" ht="14.25" x14ac:dyDescent="0.2">
      <c r="B130" s="187" t="s">
        <v>308</v>
      </c>
      <c r="C130" s="192"/>
      <c r="D130" s="182" t="e">
        <f t="shared" ref="D130:K130" si="62">D131+D132+D137+D138</f>
        <v>#REF!</v>
      </c>
      <c r="E130" s="183">
        <f t="shared" si="62"/>
        <v>516693.98</v>
      </c>
      <c r="F130" s="183" t="e">
        <f t="shared" si="62"/>
        <v>#REF!</v>
      </c>
      <c r="G130" s="184" t="e">
        <f t="shared" si="62"/>
        <v>#REF!</v>
      </c>
      <c r="H130" s="182" t="e">
        <f t="shared" si="62"/>
        <v>#REF!</v>
      </c>
      <c r="I130" s="183" t="e">
        <f t="shared" si="62"/>
        <v>#REF!</v>
      </c>
      <c r="J130" s="183" t="e">
        <f t="shared" si="62"/>
        <v>#REF!</v>
      </c>
      <c r="K130" s="185" t="e">
        <f t="shared" si="62"/>
        <v>#REF!</v>
      </c>
      <c r="L130" s="186" t="e">
        <f>L131+L132+L138+L137</f>
        <v>#REF!</v>
      </c>
      <c r="M130" s="183" t="e">
        <f>M131+M132+M137+M138</f>
        <v>#REF!</v>
      </c>
      <c r="N130" s="183" t="e">
        <f>N131+N132+N137+N138</f>
        <v>#REF!</v>
      </c>
      <c r="O130" s="185" t="e">
        <f>O131+O132+O137+O138</f>
        <v>#REF!</v>
      </c>
      <c r="P130" s="261">
        <v>437280.51</v>
      </c>
      <c r="Q130" s="262">
        <v>394199.44</v>
      </c>
      <c r="R130" s="262">
        <v>45000</v>
      </c>
      <c r="S130" s="266">
        <v>0</v>
      </c>
      <c r="T130" s="186" t="e">
        <f>T131+T132+T138+T137</f>
        <v>#REF!</v>
      </c>
      <c r="U130" s="183" t="e">
        <f>U131+U132+U137+U138</f>
        <v>#REF!</v>
      </c>
      <c r="V130" s="183" t="e">
        <f>V131+V132+V137+V138</f>
        <v>#REF!</v>
      </c>
      <c r="W130" s="185" t="e">
        <f>W131+W132+W137+W138</f>
        <v>#REF!</v>
      </c>
    </row>
    <row r="131" spans="1:23" ht="16.5" x14ac:dyDescent="0.3">
      <c r="A131" s="84"/>
      <c r="B131" s="228" t="s">
        <v>309</v>
      </c>
      <c r="C131" s="224" t="s">
        <v>310</v>
      </c>
      <c r="D131" s="205" t="e">
        <f>SUM(E131:G131)</f>
        <v>#REF!</v>
      </c>
      <c r="E131" s="206">
        <v>9270</v>
      </c>
      <c r="F131" s="206" t="e">
        <f>'[2]11. Kultúra'!#REF!</f>
        <v>#REF!</v>
      </c>
      <c r="G131" s="207" t="e">
        <f>'[2]11. Kultúra'!#REF!</f>
        <v>#REF!</v>
      </c>
      <c r="H131" s="205" t="e">
        <f>SUM(I131:K131)</f>
        <v>#REF!</v>
      </c>
      <c r="I131" s="206" t="e">
        <f>'[2]11. Kultúra'!#REF!</f>
        <v>#REF!</v>
      </c>
      <c r="J131" s="206" t="e">
        <f>'[2]11. Kultúra'!#REF!</f>
        <v>#REF!</v>
      </c>
      <c r="K131" s="208" t="e">
        <f>'[2]11. Kultúra'!#REF!</f>
        <v>#REF!</v>
      </c>
      <c r="L131" s="209" t="e">
        <f>SUM(M131:O131)</f>
        <v>#REF!</v>
      </c>
      <c r="M131" s="206" t="e">
        <f>'[2]11. Kultúra'!#REF!</f>
        <v>#REF!</v>
      </c>
      <c r="N131" s="206" t="e">
        <f>'[2]11. Kultúra'!#REF!</f>
        <v>#REF!</v>
      </c>
      <c r="O131" s="208" t="e">
        <f>'[2]11. Kultúra'!#REF!</f>
        <v>#REF!</v>
      </c>
      <c r="P131" s="253">
        <v>3434.8</v>
      </c>
      <c r="Q131" s="254">
        <v>3434.8</v>
      </c>
      <c r="R131" s="254">
        <v>0</v>
      </c>
      <c r="S131" s="255">
        <v>0</v>
      </c>
      <c r="T131" s="209">
        <f>SUM(U131:W131)</f>
        <v>2940</v>
      </c>
      <c r="U131" s="206">
        <f>'[2]11. Kultúra'!$H$4</f>
        <v>2940</v>
      </c>
      <c r="V131" s="206">
        <f>'[2]11. Kultúra'!$I$4</f>
        <v>0</v>
      </c>
      <c r="W131" s="208">
        <f>'[2]11. Kultúra'!$J$4</f>
        <v>0</v>
      </c>
    </row>
    <row r="132" spans="1:23" ht="15.75" x14ac:dyDescent="0.25">
      <c r="A132" s="84"/>
      <c r="B132" s="228" t="s">
        <v>311</v>
      </c>
      <c r="C132" s="219" t="s">
        <v>312</v>
      </c>
      <c r="D132" s="205" t="e">
        <f t="shared" ref="D132:W132" si="63">SUM(D133:D136)</f>
        <v>#REF!</v>
      </c>
      <c r="E132" s="206">
        <f t="shared" si="63"/>
        <v>474163.98</v>
      </c>
      <c r="F132" s="206" t="e">
        <f t="shared" si="63"/>
        <v>#REF!</v>
      </c>
      <c r="G132" s="207" t="e">
        <f t="shared" si="63"/>
        <v>#REF!</v>
      </c>
      <c r="H132" s="205" t="e">
        <f t="shared" si="63"/>
        <v>#REF!</v>
      </c>
      <c r="I132" s="206" t="e">
        <f t="shared" si="63"/>
        <v>#REF!</v>
      </c>
      <c r="J132" s="206" t="e">
        <f t="shared" si="63"/>
        <v>#REF!</v>
      </c>
      <c r="K132" s="208" t="e">
        <f t="shared" si="63"/>
        <v>#REF!</v>
      </c>
      <c r="L132" s="209" t="e">
        <f t="shared" si="63"/>
        <v>#REF!</v>
      </c>
      <c r="M132" s="206" t="e">
        <f t="shared" si="63"/>
        <v>#REF!</v>
      </c>
      <c r="N132" s="206" t="e">
        <f t="shared" si="63"/>
        <v>#REF!</v>
      </c>
      <c r="O132" s="208" t="e">
        <f t="shared" si="63"/>
        <v>#REF!</v>
      </c>
      <c r="P132" s="253">
        <v>430545.71</v>
      </c>
      <c r="Q132" s="254">
        <v>387464.64</v>
      </c>
      <c r="R132" s="254">
        <v>45000</v>
      </c>
      <c r="S132" s="255">
        <v>0</v>
      </c>
      <c r="T132" s="209" t="e">
        <f t="shared" si="63"/>
        <v>#REF!</v>
      </c>
      <c r="U132" s="206" t="e">
        <f t="shared" si="63"/>
        <v>#REF!</v>
      </c>
      <c r="V132" s="206" t="e">
        <f t="shared" si="63"/>
        <v>#REF!</v>
      </c>
      <c r="W132" s="208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'[2]11. Kultúra'!#REF!</f>
        <v>#REF!</v>
      </c>
      <c r="H133" s="93" t="e">
        <f t="shared" ref="H133:H138" si="65">SUM(I133:K133)</f>
        <v>#REF!</v>
      </c>
      <c r="I133" s="94" t="e">
        <f>'[2]11. Kultúra'!#REF!</f>
        <v>#REF!</v>
      </c>
      <c r="J133" s="94" t="e">
        <f>'[2]11. Kultúra'!#REF!</f>
        <v>#REF!</v>
      </c>
      <c r="K133" s="96" t="e">
        <f>'[2]11. Kultúra'!#REF!</f>
        <v>#REF!</v>
      </c>
      <c r="L133" s="97" t="e">
        <f t="shared" ref="L133:L138" si="66">SUM(M133:O133)</f>
        <v>#REF!</v>
      </c>
      <c r="M133" s="94" t="e">
        <f>'[2]11. Kultúra'!#REF!</f>
        <v>#REF!</v>
      </c>
      <c r="N133" s="94" t="e">
        <f>'[2]11. Kultúra'!#REF!</f>
        <v>#REF!</v>
      </c>
      <c r="O133" s="96" t="e">
        <f>'[2]11. Kultúra'!#REF!</f>
        <v>#REF!</v>
      </c>
      <c r="P133" s="253">
        <v>100378.95</v>
      </c>
      <c r="Q133" s="256">
        <v>100378.95</v>
      </c>
      <c r="R133" s="256">
        <v>0</v>
      </c>
      <c r="S133" s="257">
        <v>0</v>
      </c>
      <c r="T133" s="97">
        <f t="shared" ref="T133:T138" si="67">SUM(U133:W133)</f>
        <v>109400</v>
      </c>
      <c r="U133" s="94">
        <f>'[2]11. Kultúra'!$H$24</f>
        <v>109400</v>
      </c>
      <c r="V133" s="94">
        <f>'[2]11. Kultúra'!$I$24</f>
        <v>0</v>
      </c>
      <c r="W133" s="96">
        <f>'[2]11.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'[2]11. Kultúra'!#REF!</f>
        <v>#REF!</v>
      </c>
      <c r="G134" s="95" t="e">
        <f>'[2]11. Kultúra'!#REF!</f>
        <v>#REF!</v>
      </c>
      <c r="H134" s="93" t="e">
        <f t="shared" si="65"/>
        <v>#REF!</v>
      </c>
      <c r="I134" s="94" t="e">
        <f>'[2]11. Kultúra'!#REF!</f>
        <v>#REF!</v>
      </c>
      <c r="J134" s="94" t="e">
        <f>'[2]11. Kultúra'!#REF!</f>
        <v>#REF!</v>
      </c>
      <c r="K134" s="96" t="e">
        <f>'[2]11. Kultúra'!#REF!</f>
        <v>#REF!</v>
      </c>
      <c r="L134" s="97" t="e">
        <f t="shared" si="66"/>
        <v>#REF!</v>
      </c>
      <c r="M134" s="94" t="e">
        <f>'[2]11. Kultúra'!#REF!</f>
        <v>#REF!</v>
      </c>
      <c r="N134" s="94" t="e">
        <f>'[2]11. Kultúra'!#REF!</f>
        <v>#REF!</v>
      </c>
      <c r="O134" s="96" t="e">
        <f>'[2]11. Kultúra'!#REF!</f>
        <v>#REF!</v>
      </c>
      <c r="P134" s="253">
        <v>2714.41</v>
      </c>
      <c r="Q134" s="256">
        <v>2714.41</v>
      </c>
      <c r="R134" s="256">
        <v>0</v>
      </c>
      <c r="S134" s="257">
        <v>0</v>
      </c>
      <c r="T134" s="97">
        <f t="shared" si="67"/>
        <v>2355</v>
      </c>
      <c r="U134" s="94">
        <f>'[2]11. Kultúra'!$H$30</f>
        <v>2355</v>
      </c>
      <c r="V134" s="94">
        <f>'[2]11. Kultúra'!$I$30</f>
        <v>0</v>
      </c>
      <c r="W134" s="96">
        <f>'[2]11.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'[2]11. Kultúra'!#REF!</f>
        <v>#REF!</v>
      </c>
      <c r="H135" s="93" t="e">
        <f t="shared" si="65"/>
        <v>#REF!</v>
      </c>
      <c r="I135" s="94" t="e">
        <f>'[2]11. Kultúra'!#REF!</f>
        <v>#REF!</v>
      </c>
      <c r="J135" s="94" t="e">
        <f>'[2]11. Kultúra'!#REF!</f>
        <v>#REF!</v>
      </c>
      <c r="K135" s="96" t="e">
        <f>'[2]11. Kultúra'!#REF!</f>
        <v>#REF!</v>
      </c>
      <c r="L135" s="97" t="e">
        <f t="shared" si="66"/>
        <v>#REF!</v>
      </c>
      <c r="M135" s="94" t="e">
        <f>'[2]11. Kultúra'!#REF!</f>
        <v>#REF!</v>
      </c>
      <c r="N135" s="94" t="e">
        <f>'[2]11. Kultúra'!#REF!</f>
        <v>#REF!</v>
      </c>
      <c r="O135" s="96" t="e">
        <f>'[2]11. Kultúra'!#REF!</f>
        <v>#REF!</v>
      </c>
      <c r="P135" s="253">
        <v>317027.34999999998</v>
      </c>
      <c r="Q135" s="256">
        <v>273946.28000000003</v>
      </c>
      <c r="R135" s="256">
        <v>45000</v>
      </c>
      <c r="S135" s="257">
        <v>0</v>
      </c>
      <c r="T135" s="97">
        <f t="shared" si="67"/>
        <v>371273</v>
      </c>
      <c r="U135" s="94">
        <f>'[2]11. Kultúra'!$H$43</f>
        <v>306185</v>
      </c>
      <c r="V135" s="94">
        <f>'[2]11. Kultúra'!$I$43</f>
        <v>65088</v>
      </c>
      <c r="W135" s="96">
        <f>'[2]11.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'[2]11. Kultúra'!#REF!</f>
        <v>#REF!</v>
      </c>
      <c r="G136" s="95" t="e">
        <f>'[2]11. Kultúra'!#REF!</f>
        <v>#REF!</v>
      </c>
      <c r="H136" s="93" t="e">
        <f t="shared" si="65"/>
        <v>#REF!</v>
      </c>
      <c r="I136" s="94" t="e">
        <f>'[2]11. Kultúra'!#REF!</f>
        <v>#REF!</v>
      </c>
      <c r="J136" s="94" t="e">
        <f>'[2]11. Kultúra'!#REF!</f>
        <v>#REF!</v>
      </c>
      <c r="K136" s="96" t="e">
        <f>'[2]11. Kultúra'!#REF!</f>
        <v>#REF!</v>
      </c>
      <c r="L136" s="97" t="e">
        <f t="shared" si="66"/>
        <v>#REF!</v>
      </c>
      <c r="M136" s="94">
        <v>19300</v>
      </c>
      <c r="N136" s="94" t="e">
        <f>'[2]11. Kultúra'!#REF!</f>
        <v>#REF!</v>
      </c>
      <c r="O136" s="96" t="e">
        <f>'[2]11. Kultúra'!#REF!</f>
        <v>#REF!</v>
      </c>
      <c r="P136" s="253">
        <v>10425</v>
      </c>
      <c r="Q136" s="256">
        <v>10425</v>
      </c>
      <c r="R136" s="256">
        <v>0</v>
      </c>
      <c r="S136" s="257">
        <v>0</v>
      </c>
      <c r="T136" s="97" t="e">
        <f t="shared" si="67"/>
        <v>#REF!</v>
      </c>
      <c r="U136" s="94" t="e">
        <f>'[2]11. Kultúra'!$H$141</f>
        <v>#REF!</v>
      </c>
      <c r="V136" s="94" t="e">
        <f>'[2]11. Kultúra'!$I$140</f>
        <v>#REF!</v>
      </c>
      <c r="W136" s="96" t="e">
        <f>'[2]11. Kultúra'!$J$140</f>
        <v>#REF!</v>
      </c>
    </row>
    <row r="137" spans="1:23" ht="15.75" x14ac:dyDescent="0.25">
      <c r="A137" s="84"/>
      <c r="B137" s="228" t="s">
        <v>317</v>
      </c>
      <c r="C137" s="219" t="s">
        <v>318</v>
      </c>
      <c r="D137" s="205" t="e">
        <f t="shared" si="64"/>
        <v>#REF!</v>
      </c>
      <c r="E137" s="206">
        <v>31250</v>
      </c>
      <c r="F137" s="206">
        <v>0</v>
      </c>
      <c r="G137" s="207" t="e">
        <f>'[2]11. Kultúra'!#REF!</f>
        <v>#REF!</v>
      </c>
      <c r="H137" s="205" t="e">
        <f t="shared" si="65"/>
        <v>#REF!</v>
      </c>
      <c r="I137" s="206" t="e">
        <f>'[2]11. Kultúra'!#REF!</f>
        <v>#REF!</v>
      </c>
      <c r="J137" s="206" t="e">
        <f>'[2]11. Kultúra'!#REF!</f>
        <v>#REF!</v>
      </c>
      <c r="K137" s="208" t="e">
        <f>'[2]11. Kultúra'!#REF!</f>
        <v>#REF!</v>
      </c>
      <c r="L137" s="209" t="e">
        <f t="shared" si="66"/>
        <v>#REF!</v>
      </c>
      <c r="M137" s="206">
        <v>3300</v>
      </c>
      <c r="N137" s="206" t="e">
        <f>'[2]11. Kultúra'!#REF!</f>
        <v>#REF!</v>
      </c>
      <c r="O137" s="208" t="e">
        <f>'[2]11. Kultúra'!#REF!</f>
        <v>#REF!</v>
      </c>
      <c r="P137" s="253">
        <v>3300</v>
      </c>
      <c r="Q137" s="254">
        <v>3300</v>
      </c>
      <c r="R137" s="254">
        <v>0</v>
      </c>
      <c r="S137" s="255">
        <v>0</v>
      </c>
      <c r="T137" s="209" t="e">
        <f t="shared" si="67"/>
        <v>#REF!</v>
      </c>
      <c r="U137" s="206">
        <f>'[2]11. Kultúra'!$H$156</f>
        <v>300</v>
      </c>
      <c r="V137" s="206" t="e">
        <f>'[2]11. Kultúra'!$I$156</f>
        <v>#REF!</v>
      </c>
      <c r="W137" s="208" t="e">
        <f>'[2]11. Kultúra'!$J$156</f>
        <v>#REF!</v>
      </c>
    </row>
    <row r="138" spans="1:23" ht="16.5" thickBot="1" x14ac:dyDescent="0.3">
      <c r="A138" s="84"/>
      <c r="B138" s="225" t="s">
        <v>319</v>
      </c>
      <c r="C138" s="220" t="s">
        <v>320</v>
      </c>
      <c r="D138" s="213" t="e">
        <f t="shared" si="64"/>
        <v>#REF!</v>
      </c>
      <c r="E138" s="214">
        <v>2010</v>
      </c>
      <c r="F138" s="214" t="e">
        <f>'[2]11. Kultúra'!#REF!</f>
        <v>#REF!</v>
      </c>
      <c r="G138" s="238" t="e">
        <f>'[2]11. Kultúra'!#REF!</f>
        <v>#REF!</v>
      </c>
      <c r="H138" s="239" t="e">
        <f t="shared" si="65"/>
        <v>#REF!</v>
      </c>
      <c r="I138" s="240" t="e">
        <f>'[2]11. Kultúra'!#REF!</f>
        <v>#REF!</v>
      </c>
      <c r="J138" s="240" t="e">
        <f>'[2]11. Kultúra'!#REF!</f>
        <v>#REF!</v>
      </c>
      <c r="K138" s="241" t="e">
        <f>'[2]11. Kultúra'!#REF!</f>
        <v>#REF!</v>
      </c>
      <c r="L138" s="222" t="e">
        <f t="shared" si="66"/>
        <v>#REF!</v>
      </c>
      <c r="M138" s="214">
        <v>0</v>
      </c>
      <c r="N138" s="214" t="e">
        <f>'[2]11. Kultúra'!#REF!</f>
        <v>#REF!</v>
      </c>
      <c r="O138" s="242" t="e">
        <f>'[2]11. Kultúra'!#REF!</f>
        <v>#REF!</v>
      </c>
      <c r="P138" s="263">
        <v>0</v>
      </c>
      <c r="Q138" s="264">
        <v>0</v>
      </c>
      <c r="R138" s="264">
        <v>0</v>
      </c>
      <c r="S138" s="281">
        <v>0</v>
      </c>
      <c r="T138" s="222" t="e">
        <f t="shared" si="67"/>
        <v>#REF!</v>
      </c>
      <c r="U138" s="214" t="e">
        <f>'[2]11. Kultúra'!$H$160</f>
        <v>#REF!</v>
      </c>
      <c r="V138" s="214" t="e">
        <f>'[2]11. Kultúra'!$I$160</f>
        <v>#REF!</v>
      </c>
      <c r="W138" s="242" t="e">
        <f>'[2]11. Kultúra'!$J$160</f>
        <v>#REF!</v>
      </c>
    </row>
    <row r="139" spans="1:23" s="82" customFormat="1" ht="14.25" x14ac:dyDescent="0.2">
      <c r="B139" s="187" t="s">
        <v>321</v>
      </c>
      <c r="C139" s="192"/>
      <c r="D139" s="182" t="e">
        <f t="shared" ref="D139:W139" si="68">D140+D145+D146+D147+D148+D149+D150</f>
        <v>#REF!</v>
      </c>
      <c r="E139" s="183" t="e">
        <f t="shared" si="68"/>
        <v>#REF!</v>
      </c>
      <c r="F139" s="183" t="e">
        <f t="shared" si="68"/>
        <v>#REF!</v>
      </c>
      <c r="G139" s="184" t="e">
        <f t="shared" si="68"/>
        <v>#REF!</v>
      </c>
      <c r="H139" s="182">
        <f t="shared" si="68"/>
        <v>246839.97999999998</v>
      </c>
      <c r="I139" s="183">
        <f t="shared" si="68"/>
        <v>225512.97999999998</v>
      </c>
      <c r="J139" s="183">
        <f t="shared" si="68"/>
        <v>21327</v>
      </c>
      <c r="K139" s="185">
        <f t="shared" si="68"/>
        <v>0</v>
      </c>
      <c r="L139" s="186" t="e">
        <f t="shared" si="68"/>
        <v>#REF!</v>
      </c>
      <c r="M139" s="183" t="e">
        <f t="shared" si="68"/>
        <v>#REF!</v>
      </c>
      <c r="N139" s="183" t="e">
        <f t="shared" si="68"/>
        <v>#REF!</v>
      </c>
      <c r="O139" s="185" t="e">
        <f t="shared" si="68"/>
        <v>#REF!</v>
      </c>
      <c r="P139" s="261">
        <v>131301.29999999999</v>
      </c>
      <c r="Q139" s="262">
        <v>131151.29999999999</v>
      </c>
      <c r="R139" s="262">
        <v>150</v>
      </c>
      <c r="S139" s="266">
        <v>0</v>
      </c>
      <c r="T139" s="186">
        <f t="shared" si="68"/>
        <v>2267061</v>
      </c>
      <c r="U139" s="183">
        <f t="shared" si="68"/>
        <v>330282</v>
      </c>
      <c r="V139" s="183">
        <f t="shared" si="68"/>
        <v>1936779</v>
      </c>
      <c r="W139" s="185">
        <f t="shared" si="68"/>
        <v>0</v>
      </c>
    </row>
    <row r="140" spans="1:23" ht="15.75" x14ac:dyDescent="0.25">
      <c r="A140" s="84"/>
      <c r="B140" s="228" t="s">
        <v>322</v>
      </c>
      <c r="C140" s="219" t="s">
        <v>323</v>
      </c>
      <c r="D140" s="205" t="e">
        <f t="shared" ref="D140:W140" si="69">SUM(D141:D144)</f>
        <v>#REF!</v>
      </c>
      <c r="E140" s="206" t="e">
        <f t="shared" si="69"/>
        <v>#REF!</v>
      </c>
      <c r="F140" s="206" t="e">
        <f t="shared" si="69"/>
        <v>#REF!</v>
      </c>
      <c r="G140" s="207" t="e">
        <f t="shared" si="69"/>
        <v>#REF!</v>
      </c>
      <c r="H140" s="205">
        <f t="shared" si="69"/>
        <v>219161.49</v>
      </c>
      <c r="I140" s="206">
        <f t="shared" si="69"/>
        <v>197834.49</v>
      </c>
      <c r="J140" s="206">
        <f t="shared" si="69"/>
        <v>21327</v>
      </c>
      <c r="K140" s="208">
        <f t="shared" si="69"/>
        <v>0</v>
      </c>
      <c r="L140" s="209" t="e">
        <f t="shared" si="69"/>
        <v>#REF!</v>
      </c>
      <c r="M140" s="206" t="e">
        <f t="shared" si="69"/>
        <v>#REF!</v>
      </c>
      <c r="N140" s="206" t="e">
        <f t="shared" si="69"/>
        <v>#REF!</v>
      </c>
      <c r="O140" s="208" t="e">
        <f t="shared" si="69"/>
        <v>#REF!</v>
      </c>
      <c r="P140" s="253">
        <v>98209.15</v>
      </c>
      <c r="Q140" s="254">
        <v>98059.15</v>
      </c>
      <c r="R140" s="254">
        <v>150</v>
      </c>
      <c r="S140" s="255">
        <v>0</v>
      </c>
      <c r="T140" s="209">
        <f t="shared" si="69"/>
        <v>2194431</v>
      </c>
      <c r="U140" s="206">
        <f t="shared" si="69"/>
        <v>273132</v>
      </c>
      <c r="V140" s="206">
        <f t="shared" si="69"/>
        <v>1921299</v>
      </c>
      <c r="W140" s="208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'[2]12. Prostredie pre život'!#REF!</f>
        <v>#REF!</v>
      </c>
      <c r="G141" s="95" t="e">
        <f>'[2]12.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'[2]12. Prostredie pre život'!#REF!</f>
        <v>#REF!</v>
      </c>
      <c r="N141" s="94" t="e">
        <f>'[2]12. Prostredie pre život'!#REF!</f>
        <v>#REF!</v>
      </c>
      <c r="O141" s="96" t="e">
        <f>'[2]12. Prostredie pre život'!#REF!</f>
        <v>#REF!</v>
      </c>
      <c r="P141" s="253">
        <v>94458.92</v>
      </c>
      <c r="Q141" s="256">
        <v>94458.92</v>
      </c>
      <c r="R141" s="256">
        <v>0</v>
      </c>
      <c r="S141" s="257">
        <v>0</v>
      </c>
      <c r="T141" s="97">
        <f t="shared" ref="T141:T150" si="73">SUM(U141:W141)</f>
        <v>117930</v>
      </c>
      <c r="U141" s="94">
        <f>'[2]12. Prostredie pre život'!$H$5</f>
        <v>117930</v>
      </c>
      <c r="V141" s="94">
        <f>'[2]12. Prostredie pre život'!$I$5</f>
        <v>0</v>
      </c>
      <c r="W141" s="96">
        <f>'[2]12.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'[2]12. Prostredie pre život'!#REF!</f>
        <v>#REF!</v>
      </c>
      <c r="F142" s="94" t="e">
        <f>'[2]12. Prostredie pre život'!#REF!</f>
        <v>#REF!</v>
      </c>
      <c r="G142" s="95" t="e">
        <f>'[2]12.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'[2]12. Prostredie pre život'!#REF!</f>
        <v>#REF!</v>
      </c>
      <c r="N142" s="94" t="e">
        <f>'[2]12. Prostredie pre život'!#REF!</f>
        <v>#REF!</v>
      </c>
      <c r="O142" s="96" t="e">
        <f>'[2]12. Prostredie pre život'!#REF!</f>
        <v>#REF!</v>
      </c>
      <c r="P142" s="253">
        <v>0</v>
      </c>
      <c r="Q142" s="256">
        <v>0</v>
      </c>
      <c r="R142" s="256">
        <v>0</v>
      </c>
      <c r="S142" s="257">
        <v>0</v>
      </c>
      <c r="T142" s="97">
        <f t="shared" si="73"/>
        <v>450</v>
      </c>
      <c r="U142" s="94">
        <f>'[2]12. Prostredie pre život'!$H$19</f>
        <v>450</v>
      </c>
      <c r="V142" s="94">
        <f>'[2]12. Prostredie pre život'!$I$19</f>
        <v>0</v>
      </c>
      <c r="W142" s="96">
        <f>'[2]12.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'[2]12.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'[2]12. Prostredie pre život'!#REF!</f>
        <v>#REF!</v>
      </c>
      <c r="O143" s="96" t="e">
        <f>'[2]12. Prostredie pre život'!#REF!</f>
        <v>#REF!</v>
      </c>
      <c r="P143" s="253">
        <v>934.03</v>
      </c>
      <c r="Q143" s="256">
        <v>784.03</v>
      </c>
      <c r="R143" s="256">
        <v>150</v>
      </c>
      <c r="S143" s="257">
        <v>0</v>
      </c>
      <c r="T143" s="97">
        <f t="shared" si="73"/>
        <v>2073201</v>
      </c>
      <c r="U143" s="94">
        <f>'[2]12. Prostredie pre život'!$H$21</f>
        <v>151902</v>
      </c>
      <c r="V143" s="94">
        <f>'[2]12. Prostredie pre život'!$I$21</f>
        <v>1921299</v>
      </c>
      <c r="W143" s="96">
        <f>'[2]12.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'[2]12. Prostredie pre život'!#REF!</f>
        <v>#REF!</v>
      </c>
      <c r="G144" s="95" t="e">
        <f>'[2]12.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'[2]12. Prostredie pre život'!#REF!</f>
        <v>#REF!</v>
      </c>
      <c r="N144" s="94" t="e">
        <f>'[2]12. Prostredie pre život'!#REF!</f>
        <v>#REF!</v>
      </c>
      <c r="O144" s="96" t="e">
        <f>'[2]12. Prostredie pre život'!#REF!</f>
        <v>#REF!</v>
      </c>
      <c r="P144" s="253">
        <v>2816.2</v>
      </c>
      <c r="Q144" s="256">
        <v>2816.2</v>
      </c>
      <c r="R144" s="256">
        <v>0</v>
      </c>
      <c r="S144" s="257">
        <v>0</v>
      </c>
      <c r="T144" s="97">
        <f t="shared" si="73"/>
        <v>2850</v>
      </c>
      <c r="U144" s="94">
        <f>'[2]12. Prostredie pre život'!$H$39</f>
        <v>2850</v>
      </c>
      <c r="V144" s="94">
        <f>'[2]12. Prostredie pre život'!$I$39</f>
        <v>0</v>
      </c>
      <c r="W144" s="96">
        <f>'[2]12. Prostredie pre život'!$J$39</f>
        <v>0</v>
      </c>
    </row>
    <row r="145" spans="1:23" ht="16.5" x14ac:dyDescent="0.3">
      <c r="A145" s="84"/>
      <c r="B145" s="228" t="s">
        <v>328</v>
      </c>
      <c r="C145" s="224" t="s">
        <v>329</v>
      </c>
      <c r="D145" s="205" t="e">
        <f t="shared" si="70"/>
        <v>#REF!</v>
      </c>
      <c r="E145" s="206">
        <v>3182</v>
      </c>
      <c r="F145" s="206" t="e">
        <f>'[2]12. Prostredie pre život'!#REF!</f>
        <v>#REF!</v>
      </c>
      <c r="G145" s="207" t="e">
        <f>'[2]12. Prostredie pre život'!#REF!</f>
        <v>#REF!</v>
      </c>
      <c r="H145" s="205">
        <f t="shared" si="71"/>
        <v>0</v>
      </c>
      <c r="I145" s="206">
        <v>0</v>
      </c>
      <c r="J145" s="206">
        <v>0</v>
      </c>
      <c r="K145" s="208">
        <v>0</v>
      </c>
      <c r="L145" s="209" t="e">
        <f t="shared" si="72"/>
        <v>#REF!</v>
      </c>
      <c r="M145" s="206" t="e">
        <f>'[2]12. Prostredie pre život'!#REF!</f>
        <v>#REF!</v>
      </c>
      <c r="N145" s="206" t="e">
        <f>'[2]12. Prostredie pre život'!#REF!</f>
        <v>#REF!</v>
      </c>
      <c r="O145" s="208" t="e">
        <f>'[2]12. Prostredie pre život'!#REF!</f>
        <v>#REF!</v>
      </c>
      <c r="P145" s="253">
        <v>0</v>
      </c>
      <c r="Q145" s="254">
        <v>0</v>
      </c>
      <c r="R145" s="254">
        <v>0</v>
      </c>
      <c r="S145" s="255">
        <v>0</v>
      </c>
      <c r="T145" s="209">
        <f t="shared" si="73"/>
        <v>1825</v>
      </c>
      <c r="U145" s="206">
        <f>'[2]12. Prostredie pre život'!$H$45</f>
        <v>1825</v>
      </c>
      <c r="V145" s="206">
        <f>'[2]12. Prostredie pre život'!$I$45</f>
        <v>0</v>
      </c>
      <c r="W145" s="208">
        <f>'[2]12. Prostredie pre život'!$J$45</f>
        <v>0</v>
      </c>
    </row>
    <row r="146" spans="1:23" ht="16.5" x14ac:dyDescent="0.3">
      <c r="A146" s="108"/>
      <c r="B146" s="243" t="s">
        <v>330</v>
      </c>
      <c r="C146" s="224" t="s">
        <v>331</v>
      </c>
      <c r="D146" s="205" t="e">
        <f t="shared" si="70"/>
        <v>#REF!</v>
      </c>
      <c r="E146" s="206">
        <v>3711</v>
      </c>
      <c r="F146" s="206" t="e">
        <f>'[2]12. Prostredie pre život'!#REF!</f>
        <v>#REF!</v>
      </c>
      <c r="G146" s="207" t="e">
        <f>'[2]12. Prostredie pre život'!#REF!</f>
        <v>#REF!</v>
      </c>
      <c r="H146" s="205">
        <f t="shared" si="71"/>
        <v>1180</v>
      </c>
      <c r="I146" s="206">
        <v>1180</v>
      </c>
      <c r="J146" s="206">
        <v>0</v>
      </c>
      <c r="K146" s="208">
        <v>0</v>
      </c>
      <c r="L146" s="209" t="e">
        <f t="shared" si="72"/>
        <v>#REF!</v>
      </c>
      <c r="M146" s="206" t="e">
        <f>'[2]12. Prostredie pre život'!#REF!</f>
        <v>#REF!</v>
      </c>
      <c r="N146" s="206" t="e">
        <f>'[2]12. Prostredie pre život'!#REF!</f>
        <v>#REF!</v>
      </c>
      <c r="O146" s="208" t="e">
        <f>'[2]12. Prostredie pre život'!#REF!</f>
        <v>#REF!</v>
      </c>
      <c r="P146" s="253">
        <v>4522.07</v>
      </c>
      <c r="Q146" s="254">
        <v>4522.07</v>
      </c>
      <c r="R146" s="254">
        <v>0</v>
      </c>
      <c r="S146" s="255">
        <v>0</v>
      </c>
      <c r="T146" s="209">
        <f t="shared" si="73"/>
        <v>13840</v>
      </c>
      <c r="U146" s="206">
        <f>'[2]12. Prostredie pre život'!$H$48</f>
        <v>6840</v>
      </c>
      <c r="V146" s="206">
        <f>'[2]12. Prostredie pre život'!$I$48</f>
        <v>7000</v>
      </c>
      <c r="W146" s="208">
        <f>'[2]12. Prostredie pre život'!$J$48</f>
        <v>0</v>
      </c>
    </row>
    <row r="147" spans="1:23" ht="16.5" x14ac:dyDescent="0.3">
      <c r="A147" s="108"/>
      <c r="B147" s="243" t="s">
        <v>332</v>
      </c>
      <c r="C147" s="224" t="s">
        <v>333</v>
      </c>
      <c r="D147" s="205" t="e">
        <f t="shared" si="70"/>
        <v>#REF!</v>
      </c>
      <c r="E147" s="206">
        <v>164</v>
      </c>
      <c r="F147" s="206" t="e">
        <f>'[2]12. Prostredie pre život'!#REF!</f>
        <v>#REF!</v>
      </c>
      <c r="G147" s="207" t="e">
        <f>'[2]12. Prostredie pre život'!#REF!</f>
        <v>#REF!</v>
      </c>
      <c r="H147" s="205">
        <f t="shared" si="71"/>
        <v>248</v>
      </c>
      <c r="I147" s="206">
        <v>248</v>
      </c>
      <c r="J147" s="206">
        <v>0</v>
      </c>
      <c r="K147" s="208">
        <v>0</v>
      </c>
      <c r="L147" s="209" t="e">
        <f t="shared" si="72"/>
        <v>#REF!</v>
      </c>
      <c r="M147" s="206" t="e">
        <f>'[2]12. Prostredie pre život'!#REF!</f>
        <v>#REF!</v>
      </c>
      <c r="N147" s="206" t="e">
        <f>'[2]12. Prostredie pre život'!#REF!</f>
        <v>#REF!</v>
      </c>
      <c r="O147" s="208" t="e">
        <f>'[2]12. Prostredie pre život'!#REF!</f>
        <v>#REF!</v>
      </c>
      <c r="P147" s="253">
        <v>77.87</v>
      </c>
      <c r="Q147" s="254">
        <v>77.87</v>
      </c>
      <c r="R147" s="254">
        <v>0</v>
      </c>
      <c r="S147" s="255">
        <v>0</v>
      </c>
      <c r="T147" s="209">
        <f t="shared" si="73"/>
        <v>75</v>
      </c>
      <c r="U147" s="206">
        <f>'[2]12. Prostredie pre život'!$H$60</f>
        <v>75</v>
      </c>
      <c r="V147" s="206">
        <f>'[2]12. Prostredie pre život'!$I$60</f>
        <v>0</v>
      </c>
      <c r="W147" s="208">
        <f>'[2]12. Prostredie pre život'!$J$60</f>
        <v>0</v>
      </c>
    </row>
    <row r="148" spans="1:23" ht="16.5" x14ac:dyDescent="0.3">
      <c r="A148" s="108"/>
      <c r="B148" s="243" t="s">
        <v>334</v>
      </c>
      <c r="C148" s="224" t="s">
        <v>335</v>
      </c>
      <c r="D148" s="205" t="e">
        <f t="shared" si="70"/>
        <v>#REF!</v>
      </c>
      <c r="E148" s="206">
        <v>20655</v>
      </c>
      <c r="F148" s="206" t="e">
        <f>'[2]12. Prostredie pre život'!#REF!</f>
        <v>#REF!</v>
      </c>
      <c r="G148" s="207" t="e">
        <f>'[2]12. Prostredie pre život'!#REF!</f>
        <v>#REF!</v>
      </c>
      <c r="H148" s="205">
        <f t="shared" si="71"/>
        <v>15798</v>
      </c>
      <c r="I148" s="206">
        <v>15798</v>
      </c>
      <c r="J148" s="206">
        <v>0</v>
      </c>
      <c r="K148" s="208">
        <v>0</v>
      </c>
      <c r="L148" s="209" t="e">
        <f t="shared" si="72"/>
        <v>#REF!</v>
      </c>
      <c r="M148" s="206" t="e">
        <f>'[2]12. Prostredie pre život'!#REF!</f>
        <v>#REF!</v>
      </c>
      <c r="N148" s="206" t="e">
        <f>'[2]12. Prostredie pre život'!#REF!</f>
        <v>#REF!</v>
      </c>
      <c r="O148" s="208" t="e">
        <f>'[2]12. Prostredie pre život'!#REF!</f>
        <v>#REF!</v>
      </c>
      <c r="P148" s="253">
        <v>15647.47</v>
      </c>
      <c r="Q148" s="254">
        <v>15647.47</v>
      </c>
      <c r="R148" s="254">
        <v>0</v>
      </c>
      <c r="S148" s="255">
        <v>0</v>
      </c>
      <c r="T148" s="209">
        <f t="shared" si="73"/>
        <v>19460</v>
      </c>
      <c r="U148" s="206">
        <f>'[2]12. Prostredie pre život'!$H$62</f>
        <v>19460</v>
      </c>
      <c r="V148" s="206">
        <f>'[2]12. Prostredie pre život'!$I$62</f>
        <v>0</v>
      </c>
      <c r="W148" s="208">
        <f>'[2]12. Prostredie pre život'!$J$62</f>
        <v>0</v>
      </c>
    </row>
    <row r="149" spans="1:23" ht="16.5" x14ac:dyDescent="0.3">
      <c r="A149" s="108"/>
      <c r="B149" s="244" t="s">
        <v>336</v>
      </c>
      <c r="C149" s="245" t="s">
        <v>337</v>
      </c>
      <c r="D149" s="221" t="e">
        <f t="shared" si="70"/>
        <v>#REF!</v>
      </c>
      <c r="E149" s="216">
        <v>11753.49</v>
      </c>
      <c r="F149" s="246">
        <v>0</v>
      </c>
      <c r="G149" s="247" t="e">
        <f>'[2]12. Prostredie pre život'!#REF!</f>
        <v>#REF!</v>
      </c>
      <c r="H149" s="205">
        <f t="shared" si="71"/>
        <v>10452.49</v>
      </c>
      <c r="I149" s="206">
        <v>10452.49</v>
      </c>
      <c r="J149" s="206">
        <v>0</v>
      </c>
      <c r="K149" s="208">
        <v>0</v>
      </c>
      <c r="L149" s="218" t="e">
        <f t="shared" si="72"/>
        <v>#REF!</v>
      </c>
      <c r="M149" s="216" t="e">
        <f>'[2]12. Prostredie pre život'!#REF!</f>
        <v>#REF!</v>
      </c>
      <c r="N149" s="216" t="e">
        <f>'[2]12. Prostredie pre život'!#REF!</f>
        <v>#REF!</v>
      </c>
      <c r="O149" s="217" t="e">
        <f>'[2]12. Prostredie pre život'!#REF!</f>
        <v>#REF!</v>
      </c>
      <c r="P149" s="258">
        <v>12844.74</v>
      </c>
      <c r="Q149" s="259">
        <v>12844.74</v>
      </c>
      <c r="R149" s="259">
        <v>0</v>
      </c>
      <c r="S149" s="260">
        <v>0</v>
      </c>
      <c r="T149" s="218">
        <f t="shared" si="73"/>
        <v>37430</v>
      </c>
      <c r="U149" s="216">
        <f>'[2]12. Prostredie pre život'!$H$69</f>
        <v>28950</v>
      </c>
      <c r="V149" s="216">
        <f>'[2]12. Prostredie pre život'!$I$69</f>
        <v>8480</v>
      </c>
      <c r="W149" s="217">
        <f>'[2]12. Prostredie pre život'!$J$69</f>
        <v>0</v>
      </c>
    </row>
    <row r="150" spans="1:23" ht="16.5" thickBot="1" x14ac:dyDescent="0.3">
      <c r="A150" s="108"/>
      <c r="B150" s="248" t="s">
        <v>338</v>
      </c>
      <c r="C150" s="220" t="s">
        <v>339</v>
      </c>
      <c r="D150" s="213" t="e">
        <f t="shared" si="70"/>
        <v>#REF!</v>
      </c>
      <c r="E150" s="214">
        <v>4000</v>
      </c>
      <c r="F150" s="214" t="e">
        <f>'[2]12. Prostredie pre život'!#REF!</f>
        <v>#REF!</v>
      </c>
      <c r="G150" s="215" t="e">
        <f>'[2]12. Prostredie pre život'!#REF!</f>
        <v>#REF!</v>
      </c>
      <c r="H150" s="221">
        <f t="shared" si="71"/>
        <v>0</v>
      </c>
      <c r="I150" s="216">
        <v>0</v>
      </c>
      <c r="J150" s="216">
        <v>0</v>
      </c>
      <c r="K150" s="217">
        <v>0</v>
      </c>
      <c r="L150" s="222" t="e">
        <f t="shared" si="72"/>
        <v>#REF!</v>
      </c>
      <c r="M150" s="214" t="e">
        <f>'[2]12. Prostredie pre život'!#REF!</f>
        <v>#REF!</v>
      </c>
      <c r="N150" s="214" t="e">
        <f>'[2]12. Prostredie pre život'!#REF!</f>
        <v>#REF!</v>
      </c>
      <c r="O150" s="223" t="e">
        <f>'[2]12. Prostredie pre život'!#REF!</f>
        <v>#REF!</v>
      </c>
      <c r="P150" s="263">
        <v>0</v>
      </c>
      <c r="Q150" s="264">
        <v>0</v>
      </c>
      <c r="R150" s="264">
        <v>0</v>
      </c>
      <c r="S150" s="265">
        <v>0</v>
      </c>
      <c r="T150" s="222">
        <f t="shared" si="73"/>
        <v>0</v>
      </c>
      <c r="U150" s="214">
        <f>'[2]12. Prostredie pre život'!$H$98</f>
        <v>0</v>
      </c>
      <c r="V150" s="214">
        <f>'[2]12. Prostredie pre život'!$I$98</f>
        <v>0</v>
      </c>
      <c r="W150" s="223">
        <f>'[2]12. Prostredie pre život'!$J$98</f>
        <v>0</v>
      </c>
    </row>
    <row r="151" spans="1:23" s="82" customFormat="1" ht="14.25" x14ac:dyDescent="0.2">
      <c r="A151" s="116"/>
      <c r="B151" s="193" t="s">
        <v>340</v>
      </c>
      <c r="C151" s="194" t="s">
        <v>341</v>
      </c>
      <c r="D151" s="182" t="e">
        <f t="shared" ref="D151:W151" si="74">D152+D156+D161+D165+D169+D170+D171+D173</f>
        <v>#REF!</v>
      </c>
      <c r="E151" s="183">
        <f t="shared" si="74"/>
        <v>478345</v>
      </c>
      <c r="F151" s="183" t="e">
        <f t="shared" si="74"/>
        <v>#REF!</v>
      </c>
      <c r="G151" s="184" t="e">
        <f t="shared" si="74"/>
        <v>#REF!</v>
      </c>
      <c r="H151" s="182" t="e">
        <f t="shared" si="74"/>
        <v>#REF!</v>
      </c>
      <c r="I151" s="183" t="e">
        <f t="shared" si="74"/>
        <v>#REF!</v>
      </c>
      <c r="J151" s="183">
        <f t="shared" si="74"/>
        <v>0</v>
      </c>
      <c r="K151" s="185">
        <f t="shared" si="74"/>
        <v>0</v>
      </c>
      <c r="L151" s="186" t="e">
        <f t="shared" si="74"/>
        <v>#REF!</v>
      </c>
      <c r="M151" s="183" t="e">
        <f t="shared" si="74"/>
        <v>#REF!</v>
      </c>
      <c r="N151" s="183" t="e">
        <f t="shared" si="74"/>
        <v>#REF!</v>
      </c>
      <c r="O151" s="185" t="e">
        <f t="shared" si="74"/>
        <v>#REF!</v>
      </c>
      <c r="P151" s="261">
        <v>568946.19999999995</v>
      </c>
      <c r="Q151" s="262">
        <v>554686.36</v>
      </c>
      <c r="R151" s="262">
        <v>14259.84</v>
      </c>
      <c r="S151" s="266">
        <v>0</v>
      </c>
      <c r="T151" s="186" t="e">
        <f t="shared" si="74"/>
        <v>#REF!</v>
      </c>
      <c r="U151" s="183">
        <f t="shared" si="74"/>
        <v>27768</v>
      </c>
      <c r="V151" s="183" t="e">
        <f t="shared" si="74"/>
        <v>#REF!</v>
      </c>
      <c r="W151" s="185" t="e">
        <f t="shared" si="74"/>
        <v>#REF!</v>
      </c>
    </row>
    <row r="152" spans="1:23" ht="15.75" x14ac:dyDescent="0.25">
      <c r="A152" s="108"/>
      <c r="B152" s="228" t="s">
        <v>342</v>
      </c>
      <c r="C152" s="219" t="s">
        <v>343</v>
      </c>
      <c r="D152" s="205" t="e">
        <f t="shared" ref="D152:W152" si="75">SUM(D153:D155)</f>
        <v>#REF!</v>
      </c>
      <c r="E152" s="206">
        <f t="shared" si="75"/>
        <v>16490</v>
      </c>
      <c r="F152" s="206" t="e">
        <f t="shared" si="75"/>
        <v>#REF!</v>
      </c>
      <c r="G152" s="207" t="e">
        <f t="shared" si="75"/>
        <v>#REF!</v>
      </c>
      <c r="H152" s="205">
        <f t="shared" si="75"/>
        <v>21830</v>
      </c>
      <c r="I152" s="206">
        <f t="shared" si="75"/>
        <v>21830</v>
      </c>
      <c r="J152" s="206">
        <f t="shared" si="75"/>
        <v>0</v>
      </c>
      <c r="K152" s="208">
        <f t="shared" si="75"/>
        <v>0</v>
      </c>
      <c r="L152" s="209" t="e">
        <f t="shared" si="75"/>
        <v>#REF!</v>
      </c>
      <c r="M152" s="206" t="e">
        <f t="shared" si="75"/>
        <v>#REF!</v>
      </c>
      <c r="N152" s="206" t="e">
        <f t="shared" si="75"/>
        <v>#REF!</v>
      </c>
      <c r="O152" s="208" t="e">
        <f t="shared" si="75"/>
        <v>#REF!</v>
      </c>
      <c r="P152" s="253">
        <v>34492.82</v>
      </c>
      <c r="Q152" s="254">
        <v>34492.82</v>
      </c>
      <c r="R152" s="254">
        <v>0</v>
      </c>
      <c r="S152" s="255">
        <v>0</v>
      </c>
      <c r="T152" s="209" t="e">
        <f t="shared" si="75"/>
        <v>#REF!</v>
      </c>
      <c r="U152" s="206">
        <f t="shared" si="75"/>
        <v>2000</v>
      </c>
      <c r="V152" s="206" t="e">
        <f t="shared" si="75"/>
        <v>#REF!</v>
      </c>
      <c r="W152" s="208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'[2]13. Sociálna starostlivosť'!#REF!</f>
        <v>#REF!</v>
      </c>
      <c r="G153" s="95" t="e">
        <f>'[2]13.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'[2]13. Sociálna starostlivosť'!#REF!</f>
        <v>#REF!</v>
      </c>
      <c r="O153" s="96" t="e">
        <f>'[2]13. Sociálna starostlivosť'!#REF!</f>
        <v>#REF!</v>
      </c>
      <c r="P153" s="253">
        <v>15210</v>
      </c>
      <c r="Q153" s="256">
        <v>15210</v>
      </c>
      <c r="R153" s="256">
        <v>0</v>
      </c>
      <c r="S153" s="257">
        <v>0</v>
      </c>
      <c r="T153" s="97" t="e">
        <f>SUM(U153:W153)</f>
        <v>#REF!</v>
      </c>
      <c r="U153" s="94">
        <f>'[2]13. Sociálna starostlivosť'!$H$5</f>
        <v>0</v>
      </c>
      <c r="V153" s="94">
        <f>'[2]13. Sociálna starostlivosť'!$I$5</f>
        <v>0</v>
      </c>
      <c r="W153" s="96" t="e">
        <f>'[2]13.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'[2]13. Sociálna starostlivosť'!#REF!</f>
        <v>#REF!</v>
      </c>
      <c r="G154" s="95" t="e">
        <f>'[2]13.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'[2]13. Sociálna starostlivosť'!#REF!</f>
        <v>#REF!</v>
      </c>
      <c r="O154" s="96" t="e">
        <f>'[2]13. Sociálna starostlivosť'!#REF!</f>
        <v>#REF!</v>
      </c>
      <c r="P154" s="253">
        <v>18000</v>
      </c>
      <c r="Q154" s="256">
        <v>18000</v>
      </c>
      <c r="R154" s="256">
        <v>0</v>
      </c>
      <c r="S154" s="257">
        <v>0</v>
      </c>
      <c r="T154" s="97" t="e">
        <f>SUM(U154:W154)</f>
        <v>#REF!</v>
      </c>
      <c r="U154" s="94">
        <f>'[2]13. Sociálna starostlivosť'!$H$7</f>
        <v>0</v>
      </c>
      <c r="V154" s="94" t="e">
        <f>'[2]13. Sociálna starostlivosť'!$I$7</f>
        <v>#REF!</v>
      </c>
      <c r="W154" s="96" t="e">
        <f>'[2]13.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'[2]13. Sociálna starostlivosť'!#REF!</f>
        <v>#REF!</v>
      </c>
      <c r="G155" s="95" t="e">
        <f>'[2]13.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'[2]13. Sociálna starostlivosť'!#REF!</f>
        <v>#REF!</v>
      </c>
      <c r="N155" s="94" t="e">
        <f>'[2]13. Sociálna starostlivosť'!#REF!</f>
        <v>#REF!</v>
      </c>
      <c r="O155" s="96" t="e">
        <f>'[2]13. Sociálna starostlivosť'!#REF!</f>
        <v>#REF!</v>
      </c>
      <c r="P155" s="253">
        <v>1282.82</v>
      </c>
      <c r="Q155" s="256">
        <v>1282.82</v>
      </c>
      <c r="R155" s="256">
        <v>0</v>
      </c>
      <c r="S155" s="257">
        <v>0</v>
      </c>
      <c r="T155" s="97">
        <f>SUM(U155:W155)</f>
        <v>2000</v>
      </c>
      <c r="U155" s="94">
        <f>'[2]13. Sociálna starostlivosť'!$H$8</f>
        <v>2000</v>
      </c>
      <c r="V155" s="94">
        <f>'[2]13. Sociálna starostlivosť'!$I$8</f>
        <v>0</v>
      </c>
      <c r="W155" s="96">
        <f>'[2]13. Sociálna starostlivosť'!$J$8</f>
        <v>0</v>
      </c>
    </row>
    <row r="156" spans="1:23" ht="15.75" x14ac:dyDescent="0.25">
      <c r="A156" s="116"/>
      <c r="B156" s="228" t="s">
        <v>347</v>
      </c>
      <c r="C156" s="219" t="s">
        <v>348</v>
      </c>
      <c r="D156" s="205" t="e">
        <f t="shared" ref="D156:W156" si="76">SUM(D157:D160)</f>
        <v>#REF!</v>
      </c>
      <c r="E156" s="206">
        <f t="shared" si="76"/>
        <v>174640</v>
      </c>
      <c r="F156" s="206" t="e">
        <f t="shared" si="76"/>
        <v>#REF!</v>
      </c>
      <c r="G156" s="207" t="e">
        <f t="shared" si="76"/>
        <v>#REF!</v>
      </c>
      <c r="H156" s="205">
        <f t="shared" si="76"/>
        <v>284247</v>
      </c>
      <c r="I156" s="206">
        <f t="shared" si="76"/>
        <v>284247</v>
      </c>
      <c r="J156" s="206">
        <f t="shared" si="76"/>
        <v>0</v>
      </c>
      <c r="K156" s="208">
        <f t="shared" si="76"/>
        <v>0</v>
      </c>
      <c r="L156" s="209" t="e">
        <f t="shared" si="76"/>
        <v>#REF!</v>
      </c>
      <c r="M156" s="206" t="e">
        <f t="shared" si="76"/>
        <v>#REF!</v>
      </c>
      <c r="N156" s="206" t="e">
        <f t="shared" si="76"/>
        <v>#REF!</v>
      </c>
      <c r="O156" s="208" t="e">
        <f t="shared" si="76"/>
        <v>#REF!</v>
      </c>
      <c r="P156" s="253">
        <v>326578.67</v>
      </c>
      <c r="Q156" s="254">
        <v>315061.67</v>
      </c>
      <c r="R156" s="254">
        <v>11517</v>
      </c>
      <c r="S156" s="255">
        <v>0</v>
      </c>
      <c r="T156" s="209" t="e">
        <f t="shared" si="76"/>
        <v>#REF!</v>
      </c>
      <c r="U156" s="206">
        <f t="shared" si="76"/>
        <v>7850</v>
      </c>
      <c r="V156" s="206" t="e">
        <f t="shared" si="76"/>
        <v>#REF!</v>
      </c>
      <c r="W156" s="208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'[2]13. Sociálna starostlivosť'!#REF!</f>
        <v>#REF!</v>
      </c>
      <c r="G157" s="95" t="e">
        <f>'[2]13.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'[2]13. Sociálna starostlivosť'!#REF!</f>
        <v>#REF!</v>
      </c>
      <c r="O157" s="96" t="e">
        <f>'[2]13. Sociálna starostlivosť'!#REF!</f>
        <v>#REF!</v>
      </c>
      <c r="P157" s="253">
        <v>237717</v>
      </c>
      <c r="Q157" s="256">
        <v>226200</v>
      </c>
      <c r="R157" s="256">
        <v>11517</v>
      </c>
      <c r="S157" s="257">
        <v>0</v>
      </c>
      <c r="T157" s="97">
        <f>SUM(U157:W157)</f>
        <v>155</v>
      </c>
      <c r="U157" s="94">
        <f>'[2]13. Sociálna starostlivosť'!$H$11</f>
        <v>155</v>
      </c>
      <c r="V157" s="94">
        <f>'[2]13. Sociálna starostlivosť'!$I$11</f>
        <v>0</v>
      </c>
      <c r="W157" s="96">
        <f>'[2]13.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'[2]13. Sociálna starostlivosť'!#REF!</f>
        <v>#REF!</v>
      </c>
      <c r="G158" s="95" t="e">
        <f>'[2]13.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'[2]13. Sociálna starostlivosť'!#REF!</f>
        <v>#REF!</v>
      </c>
      <c r="O158" s="96" t="e">
        <f>'[2]13. Sociálna starostlivosť'!#REF!</f>
        <v>#REF!</v>
      </c>
      <c r="P158" s="253">
        <v>52150</v>
      </c>
      <c r="Q158" s="256">
        <v>52150</v>
      </c>
      <c r="R158" s="256">
        <v>0</v>
      </c>
      <c r="S158" s="257">
        <v>0</v>
      </c>
      <c r="T158" s="97" t="e">
        <f>SUM(U158:W158)</f>
        <v>#REF!</v>
      </c>
      <c r="U158" s="94">
        <f>'[2]13. Sociálna starostlivosť'!$H$17</f>
        <v>0</v>
      </c>
      <c r="V158" s="94" t="e">
        <f>'[2]13. Sociálna starostlivosť'!$I$17</f>
        <v>#REF!</v>
      </c>
      <c r="W158" s="96" t="e">
        <f>'[2]13.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'[2]13. Sociálna starostlivosť'!#REF!</f>
        <v>#REF!</v>
      </c>
      <c r="G159" s="95" t="e">
        <f>'[2]13.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'[2]13. Sociálna starostlivosť'!#REF!</f>
        <v>#REF!</v>
      </c>
      <c r="N159" s="94" t="e">
        <f>'[2]13. Sociálna starostlivosť'!#REF!</f>
        <v>#REF!</v>
      </c>
      <c r="O159" s="96" t="e">
        <f>'[2]13. Sociálna starostlivosť'!#REF!</f>
        <v>#REF!</v>
      </c>
      <c r="P159" s="253">
        <v>10011.67</v>
      </c>
      <c r="Q159" s="256">
        <v>10011.67</v>
      </c>
      <c r="R159" s="256">
        <v>0</v>
      </c>
      <c r="S159" s="257">
        <v>0</v>
      </c>
      <c r="T159" s="97">
        <f>SUM(U159:W159)</f>
        <v>7695</v>
      </c>
      <c r="U159" s="94">
        <f>'[2]13. Sociálna starostlivosť'!$H$18</f>
        <v>7695</v>
      </c>
      <c r="V159" s="94">
        <f>'[2]13. Sociálna starostlivosť'!$I$18</f>
        <v>0</v>
      </c>
      <c r="W159" s="96">
        <f>'[2]13.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'[2]13. Sociálna starostlivosť'!#REF!</f>
        <v>#REF!</v>
      </c>
      <c r="G160" s="95" t="e">
        <f>'[2]13.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'[2]13. Sociálna starostlivosť'!#REF!</f>
        <v>#REF!</v>
      </c>
      <c r="O160" s="96" t="e">
        <f>'[2]13. Sociálna starostlivosť'!#REF!</f>
        <v>#REF!</v>
      </c>
      <c r="P160" s="253">
        <v>26700</v>
      </c>
      <c r="Q160" s="256">
        <v>26700</v>
      </c>
      <c r="R160" s="256">
        <v>0</v>
      </c>
      <c r="S160" s="257">
        <v>0</v>
      </c>
      <c r="T160" s="97" t="e">
        <f>SUM(U160:W160)</f>
        <v>#REF!</v>
      </c>
      <c r="U160" s="94">
        <f>'[2]13. Sociálna starostlivosť'!$H$20</f>
        <v>0</v>
      </c>
      <c r="V160" s="94" t="e">
        <f>'[2]13. Sociálna starostlivosť'!$I$20</f>
        <v>#REF!</v>
      </c>
      <c r="W160" s="96" t="e">
        <f>'[2]13. Sociálna starostlivosť'!$J$20</f>
        <v>#REF!</v>
      </c>
    </row>
    <row r="161" spans="1:23" ht="15.75" x14ac:dyDescent="0.25">
      <c r="A161" s="99"/>
      <c r="B161" s="228" t="s">
        <v>353</v>
      </c>
      <c r="C161" s="219" t="s">
        <v>354</v>
      </c>
      <c r="D161" s="205" t="e">
        <f t="shared" ref="D161:W161" si="77">SUM(D162:D164)</f>
        <v>#REF!</v>
      </c>
      <c r="E161" s="206">
        <f t="shared" si="77"/>
        <v>198930</v>
      </c>
      <c r="F161" s="206" t="e">
        <f t="shared" si="77"/>
        <v>#REF!</v>
      </c>
      <c r="G161" s="207" t="e">
        <f t="shared" si="77"/>
        <v>#REF!</v>
      </c>
      <c r="H161" s="205">
        <f t="shared" si="77"/>
        <v>167500</v>
      </c>
      <c r="I161" s="206">
        <f t="shared" si="77"/>
        <v>167500</v>
      </c>
      <c r="J161" s="206">
        <f t="shared" si="77"/>
        <v>0</v>
      </c>
      <c r="K161" s="208">
        <f t="shared" si="77"/>
        <v>0</v>
      </c>
      <c r="L161" s="209" t="e">
        <f t="shared" si="77"/>
        <v>#REF!</v>
      </c>
      <c r="M161" s="206">
        <f t="shared" si="77"/>
        <v>158480</v>
      </c>
      <c r="N161" s="206" t="e">
        <f t="shared" si="77"/>
        <v>#REF!</v>
      </c>
      <c r="O161" s="208" t="e">
        <f t="shared" si="77"/>
        <v>#REF!</v>
      </c>
      <c r="P161" s="253">
        <v>161222.84</v>
      </c>
      <c r="Q161" s="254">
        <v>158480</v>
      </c>
      <c r="R161" s="254">
        <v>2742.84</v>
      </c>
      <c r="S161" s="255">
        <v>0</v>
      </c>
      <c r="T161" s="209" t="e">
        <f t="shared" si="77"/>
        <v>#REF!</v>
      </c>
      <c r="U161" s="206">
        <f t="shared" si="77"/>
        <v>0</v>
      </c>
      <c r="V161" s="206" t="e">
        <f t="shared" si="77"/>
        <v>#REF!</v>
      </c>
      <c r="W161" s="208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'[2]13. Sociálna starostlivosť'!#REF!</f>
        <v>#REF!</v>
      </c>
      <c r="G162" s="95" t="e">
        <f>'[2]13.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'[2]13. Sociálna starostlivosť'!#REF!</f>
        <v>#REF!</v>
      </c>
      <c r="O162" s="96" t="e">
        <f>'[2]13. Sociálna starostlivosť'!#REF!</f>
        <v>#REF!</v>
      </c>
      <c r="P162" s="253">
        <v>32570</v>
      </c>
      <c r="Q162" s="256">
        <v>32570</v>
      </c>
      <c r="R162" s="256">
        <v>0</v>
      </c>
      <c r="S162" s="257">
        <v>0</v>
      </c>
      <c r="T162" s="97" t="e">
        <f>SUM(U162:W162)</f>
        <v>#REF!</v>
      </c>
      <c r="U162" s="94">
        <f>'[2]13. Sociálna starostlivosť'!$H$22</f>
        <v>0</v>
      </c>
      <c r="V162" s="94" t="e">
        <f>'[2]13. Sociálna starostlivosť'!$I$22</f>
        <v>#REF!</v>
      </c>
      <c r="W162" s="96" t="e">
        <f>'[2]13.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'[2]13. Sociálna starostlivosť'!#REF!</f>
        <v>#REF!</v>
      </c>
      <c r="G163" s="95" t="e">
        <f>'[2]13.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'[2]13. Sociálna starostlivosť'!#REF!</f>
        <v>#REF!</v>
      </c>
      <c r="O163" s="96" t="e">
        <f>'[2]13. Sociálna starostlivosť'!#REF!</f>
        <v>#REF!</v>
      </c>
      <c r="P163" s="253">
        <v>40310</v>
      </c>
      <c r="Q163" s="256">
        <v>40310</v>
      </c>
      <c r="R163" s="256">
        <v>0</v>
      </c>
      <c r="S163" s="257">
        <v>0</v>
      </c>
      <c r="T163" s="97" t="e">
        <f>SUM(U163:W163)</f>
        <v>#REF!</v>
      </c>
      <c r="U163" s="94">
        <f>'[2]13. Sociálna starostlivosť'!$H$24</f>
        <v>0</v>
      </c>
      <c r="V163" s="94" t="e">
        <f>'[2]13. Sociálna starostlivosť'!$I$24</f>
        <v>#REF!</v>
      </c>
      <c r="W163" s="96" t="e">
        <f>'[2]13.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'[2]13.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'[2]13. Sociálna starostlivosť'!#REF!</f>
        <v>#REF!</v>
      </c>
      <c r="P164" s="253">
        <v>88342.84</v>
      </c>
      <c r="Q164" s="256">
        <v>85600</v>
      </c>
      <c r="R164" s="256">
        <v>2742.84</v>
      </c>
      <c r="S164" s="257">
        <v>0</v>
      </c>
      <c r="T164" s="97">
        <f>SUM(U164:W164)</f>
        <v>2032610</v>
      </c>
      <c r="U164" s="94">
        <f>'[2]13. Sociálna starostlivosť'!$H$25</f>
        <v>0</v>
      </c>
      <c r="V164" s="94">
        <f>'[2]13. Sociálna starostlivosť'!$I$25</f>
        <v>2032610</v>
      </c>
      <c r="W164" s="96">
        <f>'[2]13. Sociálna starostlivosť'!$J$25</f>
        <v>0</v>
      </c>
    </row>
    <row r="165" spans="1:23" ht="15.75" x14ac:dyDescent="0.25">
      <c r="A165" s="84"/>
      <c r="B165" s="228" t="s">
        <v>358</v>
      </c>
      <c r="C165" s="219" t="s">
        <v>359</v>
      </c>
      <c r="D165" s="205" t="e">
        <f t="shared" ref="D165:W165" si="78">SUM(D166:D168)</f>
        <v>#REF!</v>
      </c>
      <c r="E165" s="206">
        <f t="shared" si="78"/>
        <v>34760</v>
      </c>
      <c r="F165" s="206" t="e">
        <f t="shared" si="78"/>
        <v>#REF!</v>
      </c>
      <c r="G165" s="207" t="e">
        <f t="shared" si="78"/>
        <v>#REF!</v>
      </c>
      <c r="H165" s="205">
        <f t="shared" si="78"/>
        <v>28926</v>
      </c>
      <c r="I165" s="206">
        <f t="shared" si="78"/>
        <v>28926</v>
      </c>
      <c r="J165" s="206">
        <f t="shared" si="78"/>
        <v>0</v>
      </c>
      <c r="K165" s="208">
        <f t="shared" si="78"/>
        <v>0</v>
      </c>
      <c r="L165" s="209" t="e">
        <f t="shared" si="78"/>
        <v>#REF!</v>
      </c>
      <c r="M165" s="206" t="e">
        <f t="shared" si="78"/>
        <v>#REF!</v>
      </c>
      <c r="N165" s="206" t="e">
        <f t="shared" si="78"/>
        <v>#REF!</v>
      </c>
      <c r="O165" s="208" t="e">
        <f t="shared" si="78"/>
        <v>#REF!</v>
      </c>
      <c r="P165" s="253">
        <v>25010</v>
      </c>
      <c r="Q165" s="254">
        <v>25010</v>
      </c>
      <c r="R165" s="254">
        <v>0</v>
      </c>
      <c r="S165" s="255">
        <v>0</v>
      </c>
      <c r="T165" s="209" t="e">
        <f t="shared" si="78"/>
        <v>#REF!</v>
      </c>
      <c r="U165" s="206">
        <f t="shared" si="78"/>
        <v>0</v>
      </c>
      <c r="V165" s="206" t="e">
        <f t="shared" si="78"/>
        <v>#REF!</v>
      </c>
      <c r="W165" s="208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'[2]13.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'[2]13. Sociálna starostlivosť'!#REF!</f>
        <v>#REF!</v>
      </c>
      <c r="O166" s="96" t="e">
        <f>'[2]13. Sociálna starostlivosť'!#REF!</f>
        <v>#REF!</v>
      </c>
      <c r="P166" s="253">
        <v>18020</v>
      </c>
      <c r="Q166" s="256">
        <v>18020</v>
      </c>
      <c r="R166" s="256">
        <v>0</v>
      </c>
      <c r="S166" s="257">
        <v>0</v>
      </c>
      <c r="T166" s="97">
        <f>SUM(U166:W166)</f>
        <v>0</v>
      </c>
      <c r="U166" s="94">
        <f>'[2]13. Sociálna starostlivosť'!$H$38</f>
        <v>0</v>
      </c>
      <c r="V166" s="94">
        <f>'[2]13. Sociálna starostlivosť'!$I$38</f>
        <v>0</v>
      </c>
      <c r="W166" s="96">
        <f>'[2]13.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'[2]13. Sociálna starostlivosť'!#REF!</f>
        <v>#REF!</v>
      </c>
      <c r="G167" s="95" t="e">
        <f>'[2]13.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'[2]13. Sociálna starostlivosť'!#REF!</f>
        <v>#REF!</v>
      </c>
      <c r="N167" s="94" t="e">
        <f>'[2]13. Sociálna starostlivosť'!#REF!</f>
        <v>#REF!</v>
      </c>
      <c r="O167" s="96" t="e">
        <f>'[2]13. Sociálna starostlivosť'!#REF!</f>
        <v>#REF!</v>
      </c>
      <c r="P167" s="253">
        <v>0</v>
      </c>
      <c r="Q167" s="256">
        <v>0</v>
      </c>
      <c r="R167" s="256">
        <v>0</v>
      </c>
      <c r="S167" s="257">
        <v>0</v>
      </c>
      <c r="T167" s="97">
        <f>SUM(U167:W167)</f>
        <v>0</v>
      </c>
      <c r="U167" s="94">
        <f>'[2]13. Sociálna starostlivosť'!$H$41</f>
        <v>0</v>
      </c>
      <c r="V167" s="94">
        <f>'[2]13. Sociálna starostlivosť'!$I$41</f>
        <v>0</v>
      </c>
      <c r="W167" s="96">
        <f>'[2]13.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'[2]13. Sociálna starostlivosť'!#REF!</f>
        <v>#REF!</v>
      </c>
      <c r="G168" s="95" t="e">
        <f>'[2]13.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'[2]13. Sociálna starostlivosť'!#REF!</f>
        <v>#REF!</v>
      </c>
      <c r="O168" s="96" t="e">
        <f>'[2]13. Sociálna starostlivosť'!#REF!</f>
        <v>#REF!</v>
      </c>
      <c r="P168" s="253">
        <v>6990</v>
      </c>
      <c r="Q168" s="256">
        <v>6990</v>
      </c>
      <c r="R168" s="256">
        <v>0</v>
      </c>
      <c r="S168" s="257">
        <v>0</v>
      </c>
      <c r="T168" s="97" t="e">
        <f>SUM(U168:W168)</f>
        <v>#REF!</v>
      </c>
      <c r="U168" s="94">
        <f>'[2]13. Sociálna starostlivosť'!$H$43</f>
        <v>0</v>
      </c>
      <c r="V168" s="94" t="e">
        <f>'[2]13. Sociálna starostlivosť'!$I$43</f>
        <v>#REF!</v>
      </c>
      <c r="W168" s="96" t="e">
        <f>'[2]13. Sociálna starostlivosť'!$J$43</f>
        <v>#REF!</v>
      </c>
    </row>
    <row r="169" spans="1:23" ht="15.75" x14ac:dyDescent="0.25">
      <c r="A169" s="84"/>
      <c r="B169" s="228" t="s">
        <v>363</v>
      </c>
      <c r="C169" s="219" t="s">
        <v>364</v>
      </c>
      <c r="D169" s="205" t="e">
        <f>SUM(E169:G169)</f>
        <v>#REF!</v>
      </c>
      <c r="E169" s="206">
        <v>5720</v>
      </c>
      <c r="F169" s="206" t="e">
        <f>'[2]13. Sociálna starostlivosť'!#REF!</f>
        <v>#REF!</v>
      </c>
      <c r="G169" s="207" t="e">
        <f>'[2]13. Sociálna starostlivosť'!#REF!</f>
        <v>#REF!</v>
      </c>
      <c r="H169" s="205">
        <f>SUM(I169:K169)</f>
        <v>6280</v>
      </c>
      <c r="I169" s="206">
        <v>6280</v>
      </c>
      <c r="J169" s="206">
        <v>0</v>
      </c>
      <c r="K169" s="208">
        <v>0</v>
      </c>
      <c r="L169" s="209" t="e">
        <f>SUM(M169:O169)</f>
        <v>#REF!</v>
      </c>
      <c r="M169" s="206">
        <v>6250</v>
      </c>
      <c r="N169" s="206" t="e">
        <f>'[2]13. Sociálna starostlivosť'!#REF!</f>
        <v>#REF!</v>
      </c>
      <c r="O169" s="208" t="e">
        <f>'[2]13. Sociálna starostlivosť'!#REF!</f>
        <v>#REF!</v>
      </c>
      <c r="P169" s="253">
        <v>6250</v>
      </c>
      <c r="Q169" s="254">
        <v>6250</v>
      </c>
      <c r="R169" s="254">
        <v>0</v>
      </c>
      <c r="S169" s="255">
        <v>0</v>
      </c>
      <c r="T169" s="209" t="e">
        <f>SUM(U169:W169)</f>
        <v>#REF!</v>
      </c>
      <c r="U169" s="206">
        <f>'[2]13. Sociálna starostlivosť'!$H$44</f>
        <v>0</v>
      </c>
      <c r="V169" s="206" t="e">
        <f>'[2]13. Sociálna starostlivosť'!$I$44</f>
        <v>#REF!</v>
      </c>
      <c r="W169" s="208" t="e">
        <f>'[2]13. Sociálna starostlivosť'!$J$44</f>
        <v>#REF!</v>
      </c>
    </row>
    <row r="170" spans="1:23" ht="16.5" x14ac:dyDescent="0.3">
      <c r="A170" s="108"/>
      <c r="B170" s="228" t="s">
        <v>365</v>
      </c>
      <c r="C170" s="224" t="s">
        <v>366</v>
      </c>
      <c r="D170" s="205" t="e">
        <f>SUM(E170:G170)</f>
        <v>#REF!</v>
      </c>
      <c r="E170" s="206">
        <v>11274</v>
      </c>
      <c r="F170" s="206" t="e">
        <f>'[2]13. Sociálna starostlivosť'!#REF!</f>
        <v>#REF!</v>
      </c>
      <c r="G170" s="207" t="e">
        <f>'[2]13. Sociálna starostlivosť'!#REF!</f>
        <v>#REF!</v>
      </c>
      <c r="H170" s="205">
        <f>SUM(I170:K170)</f>
        <v>10658.49</v>
      </c>
      <c r="I170" s="206">
        <v>10658.49</v>
      </c>
      <c r="J170" s="206">
        <v>0</v>
      </c>
      <c r="K170" s="208">
        <v>0</v>
      </c>
      <c r="L170" s="209" t="e">
        <f>SUM(M170:O170)</f>
        <v>#REF!</v>
      </c>
      <c r="M170" s="206" t="e">
        <f>'[2]13. Sociálna starostlivosť'!#REF!</f>
        <v>#REF!</v>
      </c>
      <c r="N170" s="206" t="e">
        <f>'[2]13. Sociálna starostlivosť'!#REF!</f>
        <v>#REF!</v>
      </c>
      <c r="O170" s="208" t="e">
        <f>'[2]13. Sociálna starostlivosť'!#REF!</f>
        <v>#REF!</v>
      </c>
      <c r="P170" s="253">
        <v>10946.4</v>
      </c>
      <c r="Q170" s="254">
        <v>10946.4</v>
      </c>
      <c r="R170" s="254">
        <v>0</v>
      </c>
      <c r="S170" s="255">
        <v>0</v>
      </c>
      <c r="T170" s="209">
        <f>SUM(U170:W170)</f>
        <v>16468</v>
      </c>
      <c r="U170" s="206">
        <f>'[2]13. Sociálna starostlivosť'!$H$45</f>
        <v>16468</v>
      </c>
      <c r="V170" s="206">
        <f>'[2]13. Sociálna starostlivosť'!$I$45</f>
        <v>0</v>
      </c>
      <c r="W170" s="208">
        <f>'[2]13. Sociálna starostlivosť'!$J$45</f>
        <v>0</v>
      </c>
    </row>
    <row r="171" spans="1:23" ht="15.75" x14ac:dyDescent="0.25">
      <c r="A171" s="84"/>
      <c r="B171" s="228" t="s">
        <v>367</v>
      </c>
      <c r="C171" s="219" t="s">
        <v>368</v>
      </c>
      <c r="D171" s="205" t="e">
        <f>SUM(D172:D172)</f>
        <v>#REF!</v>
      </c>
      <c r="E171" s="206">
        <f>SUM(E172:E172)</f>
        <v>35699</v>
      </c>
      <c r="F171" s="206" t="e">
        <f>SUM(F172:F172)</f>
        <v>#REF!</v>
      </c>
      <c r="G171" s="207" t="e">
        <f t="shared" ref="G171:W171" si="79">SUM(G172)</f>
        <v>#REF!</v>
      </c>
      <c r="H171" s="205">
        <f t="shared" si="79"/>
        <v>11959.49</v>
      </c>
      <c r="I171" s="206">
        <f t="shared" si="79"/>
        <v>11959.49</v>
      </c>
      <c r="J171" s="206">
        <f t="shared" si="79"/>
        <v>0</v>
      </c>
      <c r="K171" s="208">
        <f t="shared" si="79"/>
        <v>0</v>
      </c>
      <c r="L171" s="209" t="e">
        <f t="shared" si="79"/>
        <v>#REF!</v>
      </c>
      <c r="M171" s="206" t="e">
        <f t="shared" si="79"/>
        <v>#REF!</v>
      </c>
      <c r="N171" s="206" t="e">
        <f t="shared" si="79"/>
        <v>#REF!</v>
      </c>
      <c r="O171" s="208" t="e">
        <f t="shared" si="79"/>
        <v>#REF!</v>
      </c>
      <c r="P171" s="253">
        <v>4445.47</v>
      </c>
      <c r="Q171" s="254">
        <v>4445.47</v>
      </c>
      <c r="R171" s="254">
        <v>0</v>
      </c>
      <c r="S171" s="255">
        <v>0</v>
      </c>
      <c r="T171" s="209" t="e">
        <f t="shared" si="79"/>
        <v>#REF!</v>
      </c>
      <c r="U171" s="206">
        <f t="shared" si="79"/>
        <v>150</v>
      </c>
      <c r="V171" s="206" t="e">
        <f t="shared" si="79"/>
        <v>#REF!</v>
      </c>
      <c r="W171" s="208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'[2]13. Sociálna starostlivosť'!#REF!</f>
        <v>#REF!</v>
      </c>
      <c r="G172" s="95" t="e">
        <f>'[2]13.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'[2]13. Sociálna starostlivosť'!#REF!</f>
        <v>#REF!</v>
      </c>
      <c r="N172" s="94" t="e">
        <f>'[2]13. Sociálna starostlivosť'!#REF!</f>
        <v>#REF!</v>
      </c>
      <c r="O172" s="96" t="e">
        <f>'[2]13. Sociálna starostlivosť'!#REF!</f>
        <v>#REF!</v>
      </c>
      <c r="P172" s="253">
        <v>4445.47</v>
      </c>
      <c r="Q172" s="256">
        <v>4445.47</v>
      </c>
      <c r="R172" s="256">
        <v>0</v>
      </c>
      <c r="S172" s="257">
        <v>0</v>
      </c>
      <c r="T172" s="97" t="e">
        <f>SUM(U172:W172)</f>
        <v>#REF!</v>
      </c>
      <c r="U172" s="94">
        <f>'[2]13. Sociálna starostlivosť'!$H$54</f>
        <v>150</v>
      </c>
      <c r="V172" s="94" t="e">
        <f>'[2]13. Sociálna starostlivosť'!$I$54</f>
        <v>#REF!</v>
      </c>
      <c r="W172" s="96" t="e">
        <f>'[2]13. Sociálna starostlivosť'!$J$54</f>
        <v>#REF!</v>
      </c>
    </row>
    <row r="173" spans="1:23" ht="17.25" thickBot="1" x14ac:dyDescent="0.35">
      <c r="A173" s="108"/>
      <c r="B173" s="225" t="s">
        <v>370</v>
      </c>
      <c r="C173" s="226" t="s">
        <v>371</v>
      </c>
      <c r="D173" s="213" t="e">
        <f>SUM(E173:G173)</f>
        <v>#REF!</v>
      </c>
      <c r="E173" s="214">
        <v>832</v>
      </c>
      <c r="F173" s="214" t="e">
        <f>'[2]13. Sociálna starostlivosť'!#REF!</f>
        <v>#REF!</v>
      </c>
      <c r="G173" s="215" t="e">
        <f>'[2]13. Sociálna starostlivosť'!#REF!</f>
        <v>#REF!</v>
      </c>
      <c r="H173" s="213" t="e">
        <f>SUM(I173:K173)</f>
        <v>#REF!</v>
      </c>
      <c r="I173" s="214" t="e">
        <f>'[2]13. Sociálna starostlivosť'!#REF!</f>
        <v>#REF!</v>
      </c>
      <c r="J173" s="214">
        <v>0</v>
      </c>
      <c r="K173" s="223">
        <v>0</v>
      </c>
      <c r="L173" s="222" t="e">
        <f>SUM(M173:O173)</f>
        <v>#REF!</v>
      </c>
      <c r="M173" s="214" t="e">
        <f>'[2]13. Sociálna starostlivosť'!#REF!</f>
        <v>#REF!</v>
      </c>
      <c r="N173" s="214" t="e">
        <f>'[2]13. Sociálna starostlivosť'!#REF!</f>
        <v>#REF!</v>
      </c>
      <c r="O173" s="223" t="e">
        <f>'[2]13. Sociálna starostlivosť'!#REF!</f>
        <v>#REF!</v>
      </c>
      <c r="P173" s="263">
        <v>0</v>
      </c>
      <c r="Q173" s="264">
        <v>0</v>
      </c>
      <c r="R173" s="264">
        <v>0</v>
      </c>
      <c r="S173" s="265">
        <v>0</v>
      </c>
      <c r="T173" s="222" t="e">
        <f>SUM(U173:W173)</f>
        <v>#REF!</v>
      </c>
      <c r="U173" s="214">
        <f>'[2]13. Sociálna starostlivosť'!$H$75</f>
        <v>1300</v>
      </c>
      <c r="V173" s="214" t="e">
        <f>'[2]13. Sociálna starostlivosť'!$I$75</f>
        <v>#REF!</v>
      </c>
      <c r="W173" s="223" t="e">
        <f>'[2]13. Sociálna starostlivosť'!$J$75</f>
        <v>#REF!</v>
      </c>
    </row>
    <row r="174" spans="1:23" s="82" customFormat="1" ht="17.25" thickBot="1" x14ac:dyDescent="0.35">
      <c r="A174" s="116"/>
      <c r="B174" s="195" t="s">
        <v>372</v>
      </c>
      <c r="C174" s="196"/>
      <c r="D174" s="197" t="e">
        <f>SUM(E174:G174)</f>
        <v>#REF!</v>
      </c>
      <c r="E174" s="198">
        <v>303254</v>
      </c>
      <c r="F174" s="198" t="e">
        <f>'[2]14. Bývanie'!#REF!</f>
        <v>#REF!</v>
      </c>
      <c r="G174" s="199">
        <v>112360</v>
      </c>
      <c r="H174" s="200">
        <f>SUM(I174:K174)</f>
        <v>423841</v>
      </c>
      <c r="I174" s="201">
        <v>308731</v>
      </c>
      <c r="J174" s="201">
        <v>0</v>
      </c>
      <c r="K174" s="202">
        <v>115110</v>
      </c>
      <c r="L174" s="197" t="e">
        <f>SUM(M174:O174)</f>
        <v>#REF!</v>
      </c>
      <c r="M174" s="198" t="e">
        <f>'[2]14. Bývanie'!#REF!</f>
        <v>#REF!</v>
      </c>
      <c r="N174" s="198" t="e">
        <f>'[2]14. Bývanie'!#REF!</f>
        <v>#REF!</v>
      </c>
      <c r="O174" s="198" t="e">
        <f>'[2]14. Bývanie'!#REF!</f>
        <v>#REF!</v>
      </c>
      <c r="P174" s="282">
        <v>407863.46</v>
      </c>
      <c r="Q174" s="283">
        <v>289949.36</v>
      </c>
      <c r="R174" s="283">
        <v>0</v>
      </c>
      <c r="S174" s="283">
        <v>117914.1</v>
      </c>
      <c r="T174" s="197">
        <f>SUM(U174:W174)</f>
        <v>450923</v>
      </c>
      <c r="U174" s="198">
        <f>'[2]14. Bývanie'!$H$18</f>
        <v>329843</v>
      </c>
      <c r="V174" s="198">
        <f>'[2]14. Bývanie'!$I$18</f>
        <v>0</v>
      </c>
      <c r="W174" s="198">
        <f>'[2]14. Bývanie'!$J$18</f>
        <v>121080</v>
      </c>
    </row>
    <row r="175" spans="1:23" s="82" customFormat="1" ht="14.25" x14ac:dyDescent="0.2">
      <c r="A175" s="116"/>
      <c r="B175" s="187" t="s">
        <v>373</v>
      </c>
      <c r="C175" s="192"/>
      <c r="D175" s="182" t="e">
        <f t="shared" ref="D175:W175" si="80">SUM(D176:D178)</f>
        <v>#REF!</v>
      </c>
      <c r="E175" s="183" t="e">
        <f t="shared" si="80"/>
        <v>#REF!</v>
      </c>
      <c r="F175" s="183" t="e">
        <f t="shared" si="80"/>
        <v>#REF!</v>
      </c>
      <c r="G175" s="184" t="e">
        <f t="shared" si="80"/>
        <v>#REF!</v>
      </c>
      <c r="H175" s="182" t="e">
        <f t="shared" si="80"/>
        <v>#REF!</v>
      </c>
      <c r="I175" s="183">
        <f t="shared" si="80"/>
        <v>1482459.49</v>
      </c>
      <c r="J175" s="183">
        <f t="shared" si="80"/>
        <v>12620.49</v>
      </c>
      <c r="K175" s="185" t="e">
        <f t="shared" si="80"/>
        <v>#REF!</v>
      </c>
      <c r="L175" s="186" t="e">
        <f t="shared" si="80"/>
        <v>#REF!</v>
      </c>
      <c r="M175" s="183" t="e">
        <f t="shared" si="80"/>
        <v>#REF!</v>
      </c>
      <c r="N175" s="183" t="e">
        <f t="shared" si="80"/>
        <v>#REF!</v>
      </c>
      <c r="O175" s="185" t="e">
        <f t="shared" si="80"/>
        <v>#REF!</v>
      </c>
      <c r="P175" s="261">
        <v>1574450.76</v>
      </c>
      <c r="Q175" s="262">
        <v>1574450.76</v>
      </c>
      <c r="R175" s="262">
        <v>0</v>
      </c>
      <c r="S175" s="266">
        <v>0</v>
      </c>
      <c r="T175" s="186" t="e">
        <f t="shared" si="80"/>
        <v>#REF!</v>
      </c>
      <c r="U175" s="183" t="e">
        <f t="shared" si="80"/>
        <v>#REF!</v>
      </c>
      <c r="V175" s="183" t="e">
        <f t="shared" si="80"/>
        <v>#REF!</v>
      </c>
      <c r="W175" s="185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'[2]15.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'[2]15. Administratíva'!#REF!</f>
        <v>#REF!</v>
      </c>
      <c r="L176" s="97" t="e">
        <f>SUM(M176:O176)</f>
        <v>#REF!</v>
      </c>
      <c r="M176" s="94" t="e">
        <f>'[2]15. Administratíva'!#REF!</f>
        <v>#REF!</v>
      </c>
      <c r="N176" s="94" t="e">
        <f>'[2]15. Administratíva'!#REF!</f>
        <v>#REF!</v>
      </c>
      <c r="O176" s="96" t="e">
        <f>'[2]15. Administratíva'!#REF!</f>
        <v>#REF!</v>
      </c>
      <c r="P176" s="284">
        <v>441956.04</v>
      </c>
      <c r="Q176" s="256">
        <v>441956.04</v>
      </c>
      <c r="R176" s="256">
        <v>0</v>
      </c>
      <c r="S176" s="257">
        <v>0</v>
      </c>
      <c r="T176" s="97" t="e">
        <f>SUM(U176:W176)</f>
        <v>#REF!</v>
      </c>
      <c r="U176" s="94">
        <f>'[2]15. Administratíva'!$H$89</f>
        <v>1343</v>
      </c>
      <c r="V176" s="94" t="e">
        <f>'[2]15. Administratíva'!$I$89</f>
        <v>#REF!</v>
      </c>
      <c r="W176" s="96" t="e">
        <f>'[2]15.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'[2]15. Administratíva'!#REF!</f>
        <v>#REF!</v>
      </c>
      <c r="F177" s="94" t="e">
        <f>'[2]15.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'[2]15. Administratíva'!#REF!</f>
        <v>#REF!</v>
      </c>
      <c r="N177" s="94" t="e">
        <f>'[2]15. Administratíva'!#REF!</f>
        <v>#REF!</v>
      </c>
      <c r="O177" s="96" t="e">
        <f>'[2]15. Administratíva'!#REF!</f>
        <v>#REF!</v>
      </c>
      <c r="P177" s="284">
        <v>0</v>
      </c>
      <c r="Q177" s="256">
        <v>0</v>
      </c>
      <c r="R177" s="256">
        <v>0</v>
      </c>
      <c r="S177" s="257">
        <v>0</v>
      </c>
      <c r="T177" s="97" t="e">
        <f>SUM(U177:W177)</f>
        <v>#REF!</v>
      </c>
      <c r="U177" s="94" t="e">
        <f>'[2]15. Administratíva'!$H$91</f>
        <v>#REF!</v>
      </c>
      <c r="V177" s="94" t="e">
        <f>'[2]15. Administratíva'!$I$91</f>
        <v>#REF!</v>
      </c>
      <c r="W177" s="96" t="e">
        <f>'[2]15.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'[2]15. Administratíva'!#REF!</f>
        <v>#REF!</v>
      </c>
      <c r="G178" s="104" t="e">
        <f>'[2]15.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'[2]15. Administratíva'!#REF!</f>
        <v>#REF!</v>
      </c>
      <c r="O178" s="113" t="e">
        <f>'[2]15. Administratíva'!#REF!</f>
        <v>#REF!</v>
      </c>
      <c r="P178" s="285">
        <v>1132494.72</v>
      </c>
      <c r="Q178" s="271">
        <v>1132494.72</v>
      </c>
      <c r="R178" s="271">
        <v>0</v>
      </c>
      <c r="S178" s="272">
        <v>0</v>
      </c>
      <c r="T178" s="112">
        <f>SUM(U178:W178)</f>
        <v>0</v>
      </c>
      <c r="U178" s="103">
        <f>'[1]15. Administratíva'!$N$4</f>
        <v>0</v>
      </c>
      <c r="V178" s="103">
        <f>'[2]15. Administratíva'!$I$4</f>
        <v>0</v>
      </c>
      <c r="W178" s="113">
        <f>'[2]15.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906" t="s">
        <v>392</v>
      </c>
      <c r="B1" s="906"/>
      <c r="C1" s="906"/>
      <c r="D1" s="906"/>
      <c r="E1" s="906"/>
      <c r="F1" s="906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</vt:lpstr>
      <vt:lpstr>výdavky </vt:lpstr>
      <vt:lpstr>sumár </vt:lpstr>
      <vt:lpstr>investície</vt:lpstr>
      <vt:lpstr>školstvo</vt:lpstr>
      <vt:lpstr>pomocná tabuľka - príjmy 2013</vt:lpstr>
      <vt:lpstr>pomocná tabuľka - výdavky 2013</vt:lpstr>
      <vt:lpstr>pomocná tabuľka - sumár 2013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2016-09-07T05:53:55Z</cp:lastPrinted>
  <dcterms:created xsi:type="dcterms:W3CDTF">2013-01-26T12:47:58Z</dcterms:created>
  <dcterms:modified xsi:type="dcterms:W3CDTF">2016-09-07T13:51:10Z</dcterms:modified>
</cp:coreProperties>
</file>