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6\Záverečný účet mesta 2016\Materiál\"/>
    </mc:Choice>
  </mc:AlternateContent>
  <bookViews>
    <workbookView xWindow="-1560" yWindow="-30" windowWidth="10785" windowHeight="8055" tabRatio="638" activeTab="8"/>
  </bookViews>
  <sheets>
    <sheet name="príjmy 2016 " sheetId="5" r:id="rId1"/>
    <sheet name="výdavky 2016 " sheetId="6" r:id="rId2"/>
    <sheet name="sumár 2016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 2016" sheetId="11" r:id="rId7"/>
    <sheet name="úverová zaťaženosť 2016" sheetId="12" r:id="rId8"/>
    <sheet name="školstvo 2016" sheetId="13" r:id="rId9"/>
  </sheets>
  <externalReferences>
    <externalReference r:id="rId10"/>
    <externalReference r:id="rId11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2016 '!$2:$3</definedName>
    <definedName name="_xlnm.Print_Titles" localSheetId="1">'výdavky 2016 '!$3:$5</definedName>
  </definedNames>
  <calcPr calcId="152511"/>
</workbook>
</file>

<file path=xl/calcChain.xml><?xml version="1.0" encoding="utf-8"?>
<calcChain xmlns="http://schemas.openxmlformats.org/spreadsheetml/2006/main">
  <c r="K20" i="12" l="1"/>
  <c r="G7" i="12" l="1"/>
  <c r="K7" i="13" l="1"/>
  <c r="K18" i="12"/>
  <c r="K17" i="12" l="1"/>
  <c r="K16" i="12"/>
  <c r="K15" i="12"/>
  <c r="F14" i="12"/>
  <c r="L14" i="12"/>
  <c r="G11" i="12"/>
  <c r="G10" i="12"/>
  <c r="G9" i="12"/>
  <c r="G8" i="12"/>
  <c r="G6" i="12"/>
  <c r="G14" i="12" l="1"/>
  <c r="K51" i="13"/>
  <c r="H51" i="13"/>
  <c r="H35" i="13"/>
  <c r="E35" i="13"/>
  <c r="C34" i="13"/>
  <c r="H34" i="13" s="1"/>
  <c r="K34" i="13" s="1"/>
  <c r="I33" i="13"/>
  <c r="C33" i="13"/>
  <c r="H33" i="13" s="1"/>
  <c r="I32" i="13"/>
  <c r="H32" i="13"/>
  <c r="K32" i="13" s="1"/>
  <c r="G31" i="13"/>
  <c r="F31" i="13"/>
  <c r="E31" i="13"/>
  <c r="I30" i="13"/>
  <c r="C30" i="13"/>
  <c r="H30" i="13" s="1"/>
  <c r="K30" i="13" s="1"/>
  <c r="I29" i="13"/>
  <c r="C29" i="13"/>
  <c r="H29" i="13" s="1"/>
  <c r="K29" i="13" s="1"/>
  <c r="I28" i="13"/>
  <c r="C28" i="13"/>
  <c r="H28" i="13" s="1"/>
  <c r="K28" i="13" s="1"/>
  <c r="I27" i="13"/>
  <c r="C27" i="13"/>
  <c r="H27" i="13" s="1"/>
  <c r="K27" i="13" s="1"/>
  <c r="I26" i="13"/>
  <c r="I24" i="13" s="1"/>
  <c r="C26" i="13"/>
  <c r="H26" i="13" s="1"/>
  <c r="I25" i="13"/>
  <c r="H25" i="13"/>
  <c r="K25" i="13" s="1"/>
  <c r="C25" i="13"/>
  <c r="J24" i="13"/>
  <c r="G24" i="13"/>
  <c r="F24" i="13"/>
  <c r="E24" i="13"/>
  <c r="D24" i="13"/>
  <c r="I23" i="13"/>
  <c r="C23" i="13"/>
  <c r="H23" i="13" s="1"/>
  <c r="K23" i="13" s="1"/>
  <c r="I22" i="13"/>
  <c r="C22" i="13"/>
  <c r="H22" i="13" s="1"/>
  <c r="K22" i="13" s="1"/>
  <c r="I21" i="13"/>
  <c r="C21" i="13"/>
  <c r="H21" i="13" s="1"/>
  <c r="K21" i="13" s="1"/>
  <c r="I20" i="13"/>
  <c r="H20" i="13"/>
  <c r="K20" i="13" s="1"/>
  <c r="C20" i="13"/>
  <c r="I19" i="13"/>
  <c r="C19" i="13"/>
  <c r="H19" i="13" s="1"/>
  <c r="K19" i="13" s="1"/>
  <c r="I18" i="13"/>
  <c r="C18" i="13"/>
  <c r="H18" i="13" s="1"/>
  <c r="K18" i="13" s="1"/>
  <c r="I17" i="13"/>
  <c r="C17" i="13"/>
  <c r="H17" i="13" s="1"/>
  <c r="I16" i="13"/>
  <c r="C16" i="13"/>
  <c r="H16" i="13" s="1"/>
  <c r="K16" i="13" s="1"/>
  <c r="J15" i="13"/>
  <c r="G15" i="13"/>
  <c r="F15" i="13"/>
  <c r="F7" i="13" s="1"/>
  <c r="E15" i="13"/>
  <c r="H14" i="13"/>
  <c r="K14" i="13" s="1"/>
  <c r="H13" i="13"/>
  <c r="K13" i="13" s="1"/>
  <c r="K12" i="13"/>
  <c r="H12" i="13"/>
  <c r="H11" i="13"/>
  <c r="K11" i="13" s="1"/>
  <c r="H10" i="13"/>
  <c r="K10" i="13" s="1"/>
  <c r="H9" i="13"/>
  <c r="K9" i="13" s="1"/>
  <c r="H8" i="13"/>
  <c r="K8" i="13" s="1"/>
  <c r="J7" i="13"/>
  <c r="D7" i="13"/>
  <c r="H31" i="13" l="1"/>
  <c r="K33" i="13"/>
  <c r="K31" i="13"/>
  <c r="E7" i="13"/>
  <c r="G50" i="13"/>
  <c r="G7" i="13"/>
  <c r="K26" i="13"/>
  <c r="K24" i="13" s="1"/>
  <c r="H24" i="13"/>
  <c r="K17" i="13"/>
  <c r="K15" i="13" s="1"/>
  <c r="H15" i="13"/>
  <c r="C15" i="13"/>
  <c r="I31" i="13"/>
  <c r="I15" i="13"/>
  <c r="C24" i="13"/>
  <c r="C31" i="13"/>
  <c r="C7" i="13" l="1"/>
  <c r="I7" i="13"/>
  <c r="H7" i="13"/>
  <c r="K14" i="12" l="1"/>
  <c r="F135" i="5"/>
  <c r="F131" i="5"/>
  <c r="F114" i="5"/>
  <c r="F116" i="5"/>
  <c r="F117" i="5"/>
  <c r="F123" i="5"/>
  <c r="F124" i="5"/>
  <c r="F127" i="5"/>
  <c r="F129" i="5"/>
  <c r="F110" i="5"/>
  <c r="F111" i="5"/>
  <c r="F109" i="5"/>
  <c r="E108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6" i="5"/>
  <c r="F77" i="5"/>
  <c r="F80" i="5"/>
  <c r="F82" i="5"/>
  <c r="F83" i="5"/>
  <c r="F85" i="5"/>
  <c r="F87" i="5"/>
  <c r="F88" i="5"/>
  <c r="F89" i="5"/>
  <c r="F90" i="5"/>
  <c r="F91" i="5"/>
  <c r="F92" i="5"/>
  <c r="F93" i="5"/>
  <c r="F94" i="5"/>
  <c r="F95" i="5"/>
  <c r="F96" i="5"/>
  <c r="F97" i="5"/>
  <c r="F98" i="5"/>
  <c r="F100" i="5"/>
  <c r="F101" i="5"/>
  <c r="F102" i="5"/>
  <c r="F103" i="5"/>
  <c r="F53" i="5"/>
  <c r="F56" i="5"/>
  <c r="F57" i="5"/>
  <c r="F58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9" i="5"/>
  <c r="F50" i="5"/>
  <c r="F51" i="5"/>
  <c r="F19" i="5"/>
  <c r="F20" i="5"/>
  <c r="F21" i="5"/>
  <c r="F22" i="5"/>
  <c r="F23" i="5"/>
  <c r="F24" i="5"/>
  <c r="F25" i="5"/>
  <c r="F26" i="5"/>
  <c r="F27" i="5"/>
  <c r="F28" i="5"/>
  <c r="F18" i="5"/>
  <c r="E17" i="5"/>
  <c r="D17" i="5"/>
  <c r="F11" i="5"/>
  <c r="F12" i="5"/>
  <c r="F13" i="5"/>
  <c r="F14" i="5"/>
  <c r="F15" i="5"/>
  <c r="F10" i="5"/>
  <c r="F8" i="5"/>
  <c r="F6" i="5"/>
  <c r="E7" i="5"/>
  <c r="K21" i="12" l="1"/>
  <c r="K22" i="12"/>
  <c r="F17" i="5"/>
  <c r="D43" i="11"/>
  <c r="D12" i="11"/>
  <c r="D9" i="11"/>
  <c r="E9" i="11"/>
  <c r="E12" i="11"/>
  <c r="E5" i="11"/>
  <c r="D5" i="11" l="1"/>
  <c r="E29" i="11" l="1"/>
  <c r="D29" i="11"/>
  <c r="E24" i="11" l="1"/>
  <c r="E48" i="11"/>
  <c r="E46" i="11"/>
  <c r="E45" i="11"/>
  <c r="E44" i="11"/>
  <c r="E42" i="11"/>
  <c r="E41" i="11"/>
  <c r="E40" i="11"/>
  <c r="E39" i="11"/>
  <c r="E38" i="11"/>
  <c r="E35" i="11"/>
  <c r="E34" i="11"/>
  <c r="E33" i="11"/>
  <c r="E32" i="11"/>
  <c r="E31" i="11"/>
  <c r="E30" i="11"/>
  <c r="E28" i="11"/>
  <c r="E27" i="11"/>
  <c r="E26" i="11"/>
  <c r="E25" i="11"/>
  <c r="E21" i="11"/>
  <c r="E19" i="11"/>
  <c r="E18" i="11"/>
  <c r="E17" i="11"/>
  <c r="E15" i="11"/>
  <c r="E14" i="11"/>
  <c r="E13" i="11"/>
  <c r="E11" i="11"/>
  <c r="E10" i="11"/>
  <c r="E8" i="11"/>
  <c r="E7" i="11"/>
  <c r="E6" i="11"/>
  <c r="E4" i="11"/>
  <c r="E3" i="11"/>
  <c r="D25" i="11"/>
  <c r="D24" i="11"/>
  <c r="D48" i="11" l="1"/>
  <c r="D46" i="11"/>
  <c r="D45" i="11"/>
  <c r="D44" i="11"/>
  <c r="D42" i="11"/>
  <c r="D41" i="11"/>
  <c r="D40" i="11"/>
  <c r="D39" i="11"/>
  <c r="D38" i="11"/>
  <c r="D35" i="11"/>
  <c r="D34" i="11"/>
  <c r="D33" i="11"/>
  <c r="D32" i="11"/>
  <c r="D31" i="11"/>
  <c r="D30" i="11"/>
  <c r="D28" i="11"/>
  <c r="D27" i="11"/>
  <c r="D26" i="11"/>
  <c r="D21" i="11"/>
  <c r="D19" i="11"/>
  <c r="D18" i="11"/>
  <c r="D17" i="11"/>
  <c r="D15" i="11"/>
  <c r="D14" i="11"/>
  <c r="D13" i="11"/>
  <c r="D11" i="11"/>
  <c r="D10" i="11"/>
  <c r="D8" i="11"/>
  <c r="D7" i="11"/>
  <c r="D6" i="11"/>
  <c r="D4" i="11"/>
  <c r="D3" i="11"/>
  <c r="E60" i="5" l="1"/>
  <c r="E49" i="11" l="1"/>
  <c r="D49" i="11" l="1"/>
  <c r="E29" i="5" l="1"/>
  <c r="J31" i="7" l="1"/>
  <c r="J30" i="7"/>
  <c r="L31" i="7" l="1"/>
  <c r="L30" i="7"/>
  <c r="K30" i="7"/>
  <c r="R164" i="6"/>
  <c r="O164" i="6"/>
  <c r="I164" i="6"/>
  <c r="G164" i="6"/>
  <c r="S164" i="6"/>
  <c r="K164" i="6"/>
  <c r="E164" i="6"/>
  <c r="N164" i="6" l="1"/>
  <c r="J164" i="6"/>
  <c r="H164" i="6" s="1"/>
  <c r="F164" i="6"/>
  <c r="D164" i="6" s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D60" i="5"/>
  <c r="F60" i="5" s="1"/>
  <c r="K179" i="6" l="1"/>
  <c r="J179" i="6"/>
  <c r="I179" i="6"/>
  <c r="G179" i="6"/>
  <c r="F179" i="6"/>
  <c r="E179" i="6"/>
  <c r="S178" i="6"/>
  <c r="R178" i="6"/>
  <c r="Q178" i="6"/>
  <c r="O178" i="6"/>
  <c r="N178" i="6"/>
  <c r="M178" i="6"/>
  <c r="K178" i="6"/>
  <c r="J178" i="6"/>
  <c r="I178" i="6"/>
  <c r="G178" i="6"/>
  <c r="F178" i="6"/>
  <c r="E178" i="6"/>
  <c r="S169" i="6"/>
  <c r="R169" i="6"/>
  <c r="O169" i="6"/>
  <c r="N169" i="6"/>
  <c r="M169" i="6"/>
  <c r="K169" i="6"/>
  <c r="J169" i="6"/>
  <c r="I169" i="6"/>
  <c r="G169" i="6"/>
  <c r="F169" i="6"/>
  <c r="E169" i="6"/>
  <c r="K168" i="6"/>
  <c r="J168" i="6"/>
  <c r="I168" i="6"/>
  <c r="E168" i="6"/>
  <c r="S162" i="6"/>
  <c r="R162" i="6"/>
  <c r="O162" i="6"/>
  <c r="N162" i="6"/>
  <c r="K162" i="6"/>
  <c r="J162" i="6"/>
  <c r="I162" i="6"/>
  <c r="G162" i="6"/>
  <c r="F162" i="6"/>
  <c r="E162" i="6"/>
  <c r="S161" i="6"/>
  <c r="R161" i="6"/>
  <c r="O161" i="6"/>
  <c r="N161" i="6"/>
  <c r="G161" i="6"/>
  <c r="E161" i="6"/>
  <c r="S159" i="6"/>
  <c r="R159" i="6"/>
  <c r="O159" i="6"/>
  <c r="N159" i="6"/>
  <c r="K159" i="6"/>
  <c r="J159" i="6"/>
  <c r="I159" i="6"/>
  <c r="G159" i="6"/>
  <c r="F159" i="6"/>
  <c r="E159" i="6"/>
  <c r="S157" i="6"/>
  <c r="R157" i="6"/>
  <c r="O157" i="6"/>
  <c r="N157" i="6"/>
  <c r="K157" i="6"/>
  <c r="J157" i="6"/>
  <c r="I157" i="6"/>
  <c r="G157" i="6"/>
  <c r="F157" i="6"/>
  <c r="E157" i="6"/>
  <c r="S153" i="6"/>
  <c r="R153" i="6"/>
  <c r="Q153" i="6"/>
  <c r="O153" i="6"/>
  <c r="N153" i="6"/>
  <c r="M153" i="6"/>
  <c r="K153" i="6"/>
  <c r="J153" i="6"/>
  <c r="I153" i="6"/>
  <c r="G153" i="6"/>
  <c r="F153" i="6"/>
  <c r="E153" i="6"/>
  <c r="S152" i="6"/>
  <c r="R152" i="6"/>
  <c r="O152" i="6"/>
  <c r="N152" i="6"/>
  <c r="G152" i="6"/>
  <c r="F152" i="6"/>
  <c r="E152" i="6"/>
  <c r="S117" i="6"/>
  <c r="R117" i="6"/>
  <c r="Q117" i="6"/>
  <c r="O117" i="6"/>
  <c r="N117" i="6"/>
  <c r="M117" i="6"/>
  <c r="K117" i="6"/>
  <c r="J117" i="6"/>
  <c r="I117" i="6"/>
  <c r="G117" i="6"/>
  <c r="F117" i="6"/>
  <c r="S115" i="6"/>
  <c r="R115" i="6"/>
  <c r="Q115" i="6"/>
  <c r="O115" i="6"/>
  <c r="N115" i="6"/>
  <c r="M115" i="6"/>
  <c r="K115" i="6"/>
  <c r="J115" i="6"/>
  <c r="I115" i="6"/>
  <c r="G115" i="6"/>
  <c r="F115" i="6"/>
  <c r="S114" i="6"/>
  <c r="R114" i="6"/>
  <c r="Q114" i="6"/>
  <c r="O114" i="6"/>
  <c r="N114" i="6"/>
  <c r="M114" i="6"/>
  <c r="K114" i="6"/>
  <c r="J114" i="6"/>
  <c r="I114" i="6"/>
  <c r="G114" i="6"/>
  <c r="F114" i="6"/>
  <c r="S111" i="6"/>
  <c r="O111" i="6"/>
  <c r="N111" i="6"/>
  <c r="K111" i="6"/>
  <c r="J111" i="6"/>
  <c r="I111" i="6"/>
  <c r="G111" i="6"/>
  <c r="F111" i="6"/>
  <c r="S110" i="6"/>
  <c r="R110" i="6"/>
  <c r="O110" i="6"/>
  <c r="N110" i="6"/>
  <c r="K110" i="6"/>
  <c r="J110" i="6"/>
  <c r="I110" i="6"/>
  <c r="G110" i="6"/>
  <c r="F110" i="6"/>
  <c r="S108" i="6"/>
  <c r="O108" i="6"/>
  <c r="N108" i="6"/>
  <c r="K108" i="6"/>
  <c r="J108" i="6"/>
  <c r="I108" i="6"/>
  <c r="G108" i="6"/>
  <c r="F108" i="6"/>
  <c r="S107" i="6"/>
  <c r="R107" i="6"/>
  <c r="O107" i="6"/>
  <c r="N107" i="6"/>
  <c r="K107" i="6"/>
  <c r="J107" i="6"/>
  <c r="I107" i="6"/>
  <c r="G107" i="6"/>
  <c r="F107" i="6"/>
  <c r="S105" i="6"/>
  <c r="R105" i="6"/>
  <c r="Q105" i="6"/>
  <c r="O105" i="6"/>
  <c r="N105" i="6"/>
  <c r="M105" i="6"/>
  <c r="K105" i="6"/>
  <c r="J105" i="6"/>
  <c r="I105" i="6"/>
  <c r="G105" i="6"/>
  <c r="F105" i="6"/>
  <c r="E105" i="6"/>
  <c r="S104" i="6"/>
  <c r="R104" i="6"/>
  <c r="Q104" i="6"/>
  <c r="O104" i="6"/>
  <c r="N104" i="6"/>
  <c r="M104" i="6"/>
  <c r="K104" i="6"/>
  <c r="J104" i="6"/>
  <c r="I104" i="6"/>
  <c r="G104" i="6"/>
  <c r="F104" i="6"/>
  <c r="S102" i="6"/>
  <c r="R102" i="6"/>
  <c r="Q102" i="6"/>
  <c r="O102" i="6"/>
  <c r="N102" i="6"/>
  <c r="M102" i="6"/>
  <c r="K102" i="6"/>
  <c r="J102" i="6"/>
  <c r="I102" i="6"/>
  <c r="G102" i="6"/>
  <c r="F102" i="6"/>
  <c r="S101" i="6"/>
  <c r="R101" i="6"/>
  <c r="Q101" i="6"/>
  <c r="O101" i="6"/>
  <c r="N101" i="6"/>
  <c r="M101" i="6"/>
  <c r="K101" i="6"/>
  <c r="J101" i="6"/>
  <c r="I101" i="6"/>
  <c r="G101" i="6"/>
  <c r="F101" i="6"/>
  <c r="E101" i="6"/>
  <c r="S99" i="6"/>
  <c r="R99" i="6"/>
  <c r="Q99" i="6"/>
  <c r="O99" i="6"/>
  <c r="N99" i="6"/>
  <c r="M99" i="6"/>
  <c r="K99" i="6"/>
  <c r="J99" i="6"/>
  <c r="I99" i="6"/>
  <c r="G99" i="6"/>
  <c r="F99" i="6"/>
  <c r="S98" i="6"/>
  <c r="R98" i="6"/>
  <c r="Q98" i="6"/>
  <c r="O98" i="6"/>
  <c r="N98" i="6"/>
  <c r="M98" i="6"/>
  <c r="K98" i="6"/>
  <c r="J98" i="6"/>
  <c r="I98" i="6"/>
  <c r="G98" i="6"/>
  <c r="F98" i="6"/>
  <c r="S94" i="6"/>
  <c r="R94" i="6"/>
  <c r="Q94" i="6"/>
  <c r="O94" i="6"/>
  <c r="N94" i="6"/>
  <c r="K94" i="6"/>
  <c r="J94" i="6"/>
  <c r="I94" i="6"/>
  <c r="G94" i="6"/>
  <c r="F94" i="6"/>
  <c r="E94" i="6"/>
  <c r="S92" i="6"/>
  <c r="R92" i="6"/>
  <c r="O92" i="6"/>
  <c r="N92" i="6"/>
  <c r="M92" i="6"/>
  <c r="K92" i="6"/>
  <c r="J92" i="6"/>
  <c r="I92" i="6"/>
  <c r="G92" i="6"/>
  <c r="F92" i="6"/>
  <c r="E92" i="6"/>
  <c r="S90" i="6"/>
  <c r="R90" i="6"/>
  <c r="Q90" i="6"/>
  <c r="O90" i="6"/>
  <c r="N90" i="6"/>
  <c r="M90" i="6"/>
  <c r="M89" i="6"/>
  <c r="R57" i="6"/>
  <c r="N57" i="6"/>
  <c r="S51" i="6"/>
  <c r="R51" i="6"/>
  <c r="Q51" i="6"/>
  <c r="O51" i="6"/>
  <c r="N51" i="6"/>
  <c r="M51" i="6"/>
  <c r="K51" i="6"/>
  <c r="J51" i="6"/>
  <c r="I51" i="6"/>
  <c r="G51" i="6"/>
  <c r="F51" i="6"/>
  <c r="E51" i="6"/>
  <c r="C130" i="5"/>
  <c r="C9" i="5" l="1"/>
  <c r="H169" i="6" l="1"/>
  <c r="H162" i="6"/>
  <c r="H157" i="6"/>
  <c r="H153" i="6"/>
  <c r="J113" i="6"/>
  <c r="H111" i="6"/>
  <c r="H110" i="6"/>
  <c r="H105" i="6"/>
  <c r="H104" i="6"/>
  <c r="H101" i="6"/>
  <c r="H99" i="6"/>
  <c r="H98" i="6"/>
  <c r="K93" i="6"/>
  <c r="J93" i="6"/>
  <c r="H94" i="6"/>
  <c r="H93" i="6" s="1"/>
  <c r="H178" i="6"/>
  <c r="H179" i="6"/>
  <c r="H168" i="6"/>
  <c r="H159" i="6"/>
  <c r="H102" i="6"/>
  <c r="G93" i="6"/>
  <c r="F93" i="6"/>
  <c r="D169" i="6"/>
  <c r="D111" i="6"/>
  <c r="D110" i="6"/>
  <c r="D108" i="6"/>
  <c r="D104" i="6"/>
  <c r="D102" i="6"/>
  <c r="D98" i="6"/>
  <c r="E93" i="6"/>
  <c r="C12" i="7"/>
  <c r="C112" i="5"/>
  <c r="C108" i="5"/>
  <c r="C60" i="5"/>
  <c r="C52" i="5"/>
  <c r="C29" i="5"/>
  <c r="C17" i="5"/>
  <c r="C7" i="5"/>
  <c r="C5" i="5"/>
  <c r="J29" i="7" l="1"/>
  <c r="J28" i="7"/>
  <c r="H51" i="6"/>
  <c r="I93" i="6"/>
  <c r="E113" i="6"/>
  <c r="I113" i="6"/>
  <c r="J91" i="6"/>
  <c r="K91" i="6"/>
  <c r="G113" i="6"/>
  <c r="E91" i="6"/>
  <c r="D114" i="6"/>
  <c r="D159" i="6"/>
  <c r="H107" i="6"/>
  <c r="H114" i="6"/>
  <c r="D99" i="6"/>
  <c r="K113" i="6"/>
  <c r="D117" i="6"/>
  <c r="D153" i="6"/>
  <c r="D51" i="6"/>
  <c r="D105" i="6"/>
  <c r="F113" i="6"/>
  <c r="H108" i="6"/>
  <c r="H117" i="6"/>
  <c r="H115" i="6"/>
  <c r="D162" i="6"/>
  <c r="L153" i="6"/>
  <c r="D107" i="6"/>
  <c r="D115" i="6"/>
  <c r="C107" i="5"/>
  <c r="C8" i="7" s="1"/>
  <c r="C16" i="5"/>
  <c r="C4" i="5"/>
  <c r="P102" i="6"/>
  <c r="M88" i="6"/>
  <c r="L51" i="6"/>
  <c r="P115" i="6"/>
  <c r="L178" i="6"/>
  <c r="D179" i="6"/>
  <c r="P178" i="6"/>
  <c r="D178" i="6"/>
  <c r="P117" i="6"/>
  <c r="R113" i="6"/>
  <c r="O113" i="6"/>
  <c r="M113" i="6"/>
  <c r="L169" i="6"/>
  <c r="D157" i="6"/>
  <c r="P153" i="6"/>
  <c r="P105" i="6"/>
  <c r="P104" i="6"/>
  <c r="L101" i="6"/>
  <c r="L99" i="6"/>
  <c r="P90" i="6"/>
  <c r="L117" i="6"/>
  <c r="L115" i="6"/>
  <c r="S113" i="6"/>
  <c r="Q113" i="6"/>
  <c r="N113" i="6"/>
  <c r="L105" i="6"/>
  <c r="L104" i="6"/>
  <c r="L102" i="6"/>
  <c r="P101" i="6"/>
  <c r="P99" i="6"/>
  <c r="L90" i="6"/>
  <c r="P51" i="6"/>
  <c r="G91" i="6"/>
  <c r="P114" i="6"/>
  <c r="L114" i="6"/>
  <c r="P98" i="6"/>
  <c r="L98" i="6"/>
  <c r="D92" i="6"/>
  <c r="D152" i="6"/>
  <c r="D101" i="6"/>
  <c r="D94" i="6"/>
  <c r="D93" i="6" s="1"/>
  <c r="F91" i="6"/>
  <c r="J27" i="7" l="1"/>
  <c r="J37" i="7" s="1"/>
  <c r="H113" i="6"/>
  <c r="D113" i="6"/>
  <c r="C3" i="5"/>
  <c r="P113" i="6"/>
  <c r="L113" i="6"/>
  <c r="D91" i="6"/>
  <c r="C4" i="7" l="1"/>
  <c r="C135" i="5"/>
  <c r="C21" i="7" l="1"/>
  <c r="C16" i="7"/>
  <c r="O93" i="6" l="1"/>
  <c r="O91" i="6" s="1"/>
  <c r="R93" i="6"/>
  <c r="R91" i="6" s="1"/>
  <c r="N93" i="6"/>
  <c r="N91" i="6" s="1"/>
  <c r="S93" i="6"/>
  <c r="S91" i="6" s="1"/>
  <c r="L92" i="6" l="1"/>
  <c r="Q93" i="6"/>
  <c r="P94" i="6"/>
  <c r="P93" i="6" s="1"/>
  <c r="B130" i="5" l="1"/>
  <c r="B12" i="7" s="1"/>
  <c r="B112" i="5"/>
  <c r="B108" i="5"/>
  <c r="B60" i="5"/>
  <c r="B52" i="5"/>
  <c r="B29" i="5"/>
  <c r="B17" i="5"/>
  <c r="B5" i="5"/>
  <c r="B7" i="5"/>
  <c r="B4" i="5" l="1"/>
  <c r="B107" i="5"/>
  <c r="B8" i="7" s="1"/>
  <c r="B16" i="5"/>
  <c r="B3" i="5" l="1"/>
  <c r="B4" i="7" s="1"/>
  <c r="B135" i="5" l="1"/>
  <c r="B21" i="7"/>
  <c r="E5" i="5" l="1"/>
  <c r="B16" i="7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E130" i="5" l="1"/>
  <c r="E112" i="5"/>
  <c r="E52" i="5"/>
  <c r="E9" i="5"/>
  <c r="E16" i="5" l="1"/>
  <c r="E12" i="7"/>
  <c r="L29" i="7"/>
  <c r="L28" i="7"/>
  <c r="E107" i="5"/>
  <c r="E4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D5" i="5"/>
  <c r="F5" i="5" s="1"/>
  <c r="D7" i="5"/>
  <c r="F7" i="5" s="1"/>
  <c r="D9" i="5"/>
  <c r="F9" i="5" s="1"/>
  <c r="D29" i="5"/>
  <c r="F29" i="5" s="1"/>
  <c r="D52" i="5"/>
  <c r="F52" i="5" s="1"/>
  <c r="D108" i="5"/>
  <c r="F108" i="5" s="1"/>
  <c r="D112" i="5"/>
  <c r="F112" i="5" s="1"/>
  <c r="D130" i="5"/>
  <c r="F130" i="5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E8" i="7" l="1"/>
  <c r="U54" i="2"/>
  <c r="D12" i="7"/>
  <c r="L27" i="7"/>
  <c r="L37" i="7" s="1"/>
  <c r="K29" i="7"/>
  <c r="K28" i="7"/>
  <c r="K10" i="2"/>
  <c r="M70" i="2"/>
  <c r="W78" i="2"/>
  <c r="E10" i="2"/>
  <c r="E6" i="3"/>
  <c r="H114" i="2"/>
  <c r="G10" i="2"/>
  <c r="I151" i="2"/>
  <c r="J97" i="2"/>
  <c r="D16" i="2"/>
  <c r="D10" i="2" s="1"/>
  <c r="D4" i="5"/>
  <c r="F4" i="5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D107" i="5"/>
  <c r="D8" i="7" s="1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E3" i="5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D16" i="5"/>
  <c r="F16" i="5" s="1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F107" i="5" l="1"/>
  <c r="E4" i="7"/>
  <c r="E16" i="7" s="1"/>
  <c r="F12" i="7"/>
  <c r="F8" i="7"/>
  <c r="K27" i="7"/>
  <c r="K37" i="7" s="1"/>
  <c r="H97" i="2"/>
  <c r="D3" i="5"/>
  <c r="F3" i="5" s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E135" i="5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E21" i="7" l="1"/>
  <c r="D4" i="7"/>
  <c r="D135" i="5"/>
  <c r="H24" i="2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F4" i="7" l="1"/>
  <c r="D16" i="7"/>
  <c r="F16" i="7" s="1"/>
  <c r="D21" i="7"/>
  <c r="F21" i="7" s="1"/>
  <c r="L8" i="2"/>
  <c r="D9" i="3"/>
  <c r="D10" i="3" s="1"/>
  <c r="D17" i="3"/>
  <c r="D18" i="3" s="1"/>
  <c r="C17" i="3"/>
  <c r="C18" i="3" s="1"/>
  <c r="C14" i="3"/>
  <c r="H92" i="6" l="1"/>
  <c r="H91" i="6" s="1"/>
  <c r="I91" i="6"/>
  <c r="M38" i="6" l="1"/>
  <c r="M33" i="6"/>
  <c r="M28" i="6"/>
  <c r="M27" i="6"/>
  <c r="M21" i="6"/>
  <c r="M19" i="6"/>
  <c r="J43" i="6" l="1"/>
  <c r="K43" i="6"/>
  <c r="I43" i="6"/>
  <c r="K42" i="6"/>
  <c r="J41" i="6"/>
  <c r="I41" i="6"/>
  <c r="J40" i="6"/>
  <c r="K40" i="6"/>
  <c r="I40" i="6"/>
  <c r="J45" i="6"/>
  <c r="K45" i="6"/>
  <c r="I45" i="6"/>
  <c r="J44" i="6"/>
  <c r="K44" i="6"/>
  <c r="I44" i="6"/>
  <c r="J38" i="6"/>
  <c r="K38" i="6"/>
  <c r="I38" i="6"/>
  <c r="J37" i="6"/>
  <c r="K37" i="6"/>
  <c r="I37" i="6"/>
  <c r="H38" i="6" l="1"/>
  <c r="H37" i="6"/>
  <c r="H40" i="6"/>
  <c r="K41" i="6"/>
  <c r="H41" i="6" s="1"/>
  <c r="H45" i="6"/>
  <c r="H43" i="6"/>
  <c r="H44" i="6"/>
  <c r="K39" i="6" l="1"/>
  <c r="K36" i="6" s="1"/>
  <c r="E35" i="6" l="1"/>
  <c r="F35" i="6"/>
  <c r="G35" i="6"/>
  <c r="J35" i="6"/>
  <c r="K35" i="6"/>
  <c r="N35" i="6"/>
  <c r="O35" i="6"/>
  <c r="R35" i="6"/>
  <c r="S35" i="6"/>
  <c r="E34" i="6"/>
  <c r="F34" i="6"/>
  <c r="I34" i="6"/>
  <c r="J34" i="6"/>
  <c r="K34" i="6"/>
  <c r="N34" i="6"/>
  <c r="R34" i="6"/>
  <c r="S34" i="6"/>
  <c r="E33" i="6"/>
  <c r="G33" i="6"/>
  <c r="J33" i="6"/>
  <c r="K33" i="6"/>
  <c r="N33" i="6"/>
  <c r="O33" i="6"/>
  <c r="R33" i="6"/>
  <c r="S33" i="6"/>
  <c r="E31" i="6"/>
  <c r="F31" i="6"/>
  <c r="G31" i="6"/>
  <c r="I31" i="6"/>
  <c r="J31" i="6"/>
  <c r="K31" i="6"/>
  <c r="M31" i="6"/>
  <c r="N31" i="6"/>
  <c r="O31" i="6"/>
  <c r="R31" i="6"/>
  <c r="S31" i="6"/>
  <c r="E30" i="6"/>
  <c r="F30" i="6"/>
  <c r="G30" i="6"/>
  <c r="I30" i="6"/>
  <c r="J30" i="6"/>
  <c r="K30" i="6"/>
  <c r="M30" i="6"/>
  <c r="N30" i="6"/>
  <c r="O30" i="6"/>
  <c r="R30" i="6"/>
  <c r="S30" i="6"/>
  <c r="E29" i="6"/>
  <c r="F29" i="6"/>
  <c r="G29" i="6"/>
  <c r="I29" i="6"/>
  <c r="J29" i="6"/>
  <c r="K29" i="6"/>
  <c r="M29" i="6"/>
  <c r="N29" i="6"/>
  <c r="O29" i="6"/>
  <c r="Q29" i="6"/>
  <c r="R29" i="6"/>
  <c r="S29" i="6"/>
  <c r="E28" i="6"/>
  <c r="F28" i="6"/>
  <c r="G28" i="6"/>
  <c r="I28" i="6"/>
  <c r="J28" i="6"/>
  <c r="N28" i="6"/>
  <c r="O28" i="6"/>
  <c r="Q28" i="6"/>
  <c r="R28" i="6"/>
  <c r="S28" i="6"/>
  <c r="E27" i="6"/>
  <c r="F27" i="6"/>
  <c r="G27" i="6"/>
  <c r="I27" i="6"/>
  <c r="K27" i="6"/>
  <c r="N27" i="6"/>
  <c r="O27" i="6"/>
  <c r="Q27" i="6"/>
  <c r="R27" i="6"/>
  <c r="S27" i="6"/>
  <c r="E26" i="6"/>
  <c r="F26" i="6"/>
  <c r="G26" i="6"/>
  <c r="I26" i="6"/>
  <c r="J26" i="6"/>
  <c r="K26" i="6"/>
  <c r="N26" i="6"/>
  <c r="O26" i="6"/>
  <c r="R26" i="6"/>
  <c r="S26" i="6"/>
  <c r="E25" i="6"/>
  <c r="F25" i="6"/>
  <c r="G25" i="6"/>
  <c r="I25" i="6"/>
  <c r="J25" i="6"/>
  <c r="K25" i="6"/>
  <c r="N25" i="6"/>
  <c r="O25" i="6"/>
  <c r="R25" i="6"/>
  <c r="S25" i="6"/>
  <c r="E24" i="6"/>
  <c r="I24" i="6"/>
  <c r="J24" i="6"/>
  <c r="K24" i="6"/>
  <c r="M24" i="6"/>
  <c r="S32" i="6" l="1"/>
  <c r="J32" i="6"/>
  <c r="D25" i="6"/>
  <c r="P28" i="6"/>
  <c r="L30" i="6"/>
  <c r="E23" i="6"/>
  <c r="O24" i="6"/>
  <c r="O23" i="6" s="1"/>
  <c r="L27" i="6"/>
  <c r="H29" i="6"/>
  <c r="D30" i="6"/>
  <c r="D35" i="6"/>
  <c r="S24" i="6"/>
  <c r="S23" i="6" s="1"/>
  <c r="N24" i="6"/>
  <c r="N23" i="6" s="1"/>
  <c r="I23" i="6"/>
  <c r="H24" i="6"/>
  <c r="G24" i="6"/>
  <c r="G23" i="6" s="1"/>
  <c r="H25" i="6"/>
  <c r="D27" i="6"/>
  <c r="L28" i="6"/>
  <c r="L29" i="6"/>
  <c r="L31" i="6"/>
  <c r="N32" i="6"/>
  <c r="L33" i="6"/>
  <c r="F33" i="6"/>
  <c r="F32" i="6" s="1"/>
  <c r="O34" i="6"/>
  <c r="O32" i="6" s="1"/>
  <c r="H34" i="6"/>
  <c r="G34" i="6"/>
  <c r="G32" i="6" s="1"/>
  <c r="D26" i="6"/>
  <c r="H31" i="6"/>
  <c r="R24" i="6"/>
  <c r="F24" i="6"/>
  <c r="F23" i="6" s="1"/>
  <c r="H26" i="6"/>
  <c r="P27" i="6"/>
  <c r="J27" i="6"/>
  <c r="J23" i="6" s="1"/>
  <c r="K28" i="6"/>
  <c r="H28" i="6" s="1"/>
  <c r="D28" i="6"/>
  <c r="P29" i="6"/>
  <c r="D29" i="6"/>
  <c r="H30" i="6"/>
  <c r="D31" i="6"/>
  <c r="R32" i="6"/>
  <c r="K32" i="6"/>
  <c r="E32" i="6"/>
  <c r="J21" i="6"/>
  <c r="K21" i="6"/>
  <c r="I21" i="6"/>
  <c r="J20" i="6"/>
  <c r="K20" i="6"/>
  <c r="I20" i="6"/>
  <c r="J19" i="6"/>
  <c r="K19" i="6"/>
  <c r="I19" i="6"/>
  <c r="J18" i="6"/>
  <c r="K18" i="6"/>
  <c r="J17" i="6"/>
  <c r="K17" i="6"/>
  <c r="I17" i="6"/>
  <c r="J16" i="6"/>
  <c r="K16" i="6"/>
  <c r="I16" i="6"/>
  <c r="J15" i="6"/>
  <c r="J13" i="6"/>
  <c r="K13" i="6"/>
  <c r="J12" i="6"/>
  <c r="K12" i="6"/>
  <c r="J11" i="6"/>
  <c r="K11" i="6"/>
  <c r="K10" i="6"/>
  <c r="F22" i="6" l="1"/>
  <c r="S22" i="6"/>
  <c r="J22" i="6"/>
  <c r="D33" i="6"/>
  <c r="D24" i="6"/>
  <c r="D23" i="6" s="1"/>
  <c r="N22" i="6"/>
  <c r="R23" i="6"/>
  <c r="R22" i="6" s="1"/>
  <c r="D34" i="6"/>
  <c r="O22" i="6"/>
  <c r="E22" i="6"/>
  <c r="L24" i="6"/>
  <c r="G22" i="6"/>
  <c r="H27" i="6"/>
  <c r="H23" i="6" s="1"/>
  <c r="K23" i="6"/>
  <c r="K22" i="6" s="1"/>
  <c r="K9" i="6"/>
  <c r="H17" i="6"/>
  <c r="H21" i="6"/>
  <c r="J10" i="6"/>
  <c r="J9" i="6" s="1"/>
  <c r="K15" i="6"/>
  <c r="K14" i="6" s="1"/>
  <c r="J14" i="6"/>
  <c r="H16" i="6"/>
  <c r="H20" i="6"/>
  <c r="H19" i="6"/>
  <c r="R19" i="6"/>
  <c r="S19" i="6"/>
  <c r="N19" i="6"/>
  <c r="O19" i="6"/>
  <c r="D32" i="6" l="1"/>
  <c r="D22" i="6" s="1"/>
  <c r="K8" i="6"/>
  <c r="L19" i="6"/>
  <c r="J8" i="6"/>
  <c r="G45" i="6" l="1"/>
  <c r="F45" i="6"/>
  <c r="E45" i="6"/>
  <c r="G44" i="6"/>
  <c r="F44" i="6"/>
  <c r="E44" i="6"/>
  <c r="G43" i="6"/>
  <c r="F43" i="6"/>
  <c r="E43" i="6"/>
  <c r="G42" i="6"/>
  <c r="F42" i="6"/>
  <c r="E42" i="6"/>
  <c r="G41" i="6"/>
  <c r="F41" i="6"/>
  <c r="E41" i="6"/>
  <c r="G40" i="6"/>
  <c r="F40" i="6"/>
  <c r="E40" i="6"/>
  <c r="G38" i="6"/>
  <c r="F38" i="6"/>
  <c r="E38" i="6"/>
  <c r="G37" i="6"/>
  <c r="F37" i="6"/>
  <c r="E37" i="6"/>
  <c r="G21" i="6"/>
  <c r="F21" i="6"/>
  <c r="E21" i="6"/>
  <c r="G20" i="6"/>
  <c r="F20" i="6"/>
  <c r="E20" i="6"/>
  <c r="G19" i="6"/>
  <c r="F19" i="6"/>
  <c r="E19" i="6"/>
  <c r="G18" i="6"/>
  <c r="F18" i="6"/>
  <c r="E18" i="6"/>
  <c r="G17" i="6"/>
  <c r="F17" i="6"/>
  <c r="E17" i="6"/>
  <c r="G16" i="6"/>
  <c r="F16" i="6"/>
  <c r="E16" i="6"/>
  <c r="F15" i="6"/>
  <c r="E15" i="6"/>
  <c r="G13" i="6"/>
  <c r="F13" i="6"/>
  <c r="E13" i="6"/>
  <c r="G12" i="6"/>
  <c r="F12" i="6"/>
  <c r="E12" i="6"/>
  <c r="G11" i="6"/>
  <c r="F11" i="6"/>
  <c r="E11" i="6"/>
  <c r="F10" i="6"/>
  <c r="E10" i="6"/>
  <c r="D38" i="6" l="1"/>
  <c r="F39" i="6"/>
  <c r="F36" i="6" s="1"/>
  <c r="D43" i="6"/>
  <c r="D37" i="6"/>
  <c r="D42" i="6"/>
  <c r="G39" i="6"/>
  <c r="G36" i="6" s="1"/>
  <c r="D41" i="6"/>
  <c r="D45" i="6"/>
  <c r="D40" i="6"/>
  <c r="E39" i="6"/>
  <c r="E36" i="6" s="1"/>
  <c r="D44" i="6"/>
  <c r="D19" i="6"/>
  <c r="D11" i="6"/>
  <c r="D16" i="6"/>
  <c r="D20" i="6"/>
  <c r="E9" i="6"/>
  <c r="E14" i="6"/>
  <c r="F9" i="6"/>
  <c r="D13" i="6"/>
  <c r="F14" i="6"/>
  <c r="D18" i="6"/>
  <c r="D12" i="6"/>
  <c r="G15" i="6"/>
  <c r="G14" i="6" s="1"/>
  <c r="D17" i="6"/>
  <c r="D21" i="6"/>
  <c r="D39" i="6" l="1"/>
  <c r="D36" i="6" s="1"/>
  <c r="F8" i="6"/>
  <c r="D15" i="6"/>
  <c r="D14" i="6" s="1"/>
  <c r="E8" i="6"/>
  <c r="N10" i="6" l="1"/>
  <c r="O10" i="6"/>
  <c r="R10" i="6"/>
  <c r="S10" i="6"/>
  <c r="N11" i="6"/>
  <c r="O11" i="6"/>
  <c r="R11" i="6"/>
  <c r="S11" i="6"/>
  <c r="N12" i="6"/>
  <c r="O12" i="6"/>
  <c r="R12" i="6"/>
  <c r="S12" i="6"/>
  <c r="N13" i="6"/>
  <c r="O13" i="6"/>
  <c r="R13" i="6"/>
  <c r="S13" i="6"/>
  <c r="O15" i="6"/>
  <c r="S15" i="6"/>
  <c r="N16" i="6"/>
  <c r="O16" i="6"/>
  <c r="R16" i="6"/>
  <c r="S16" i="6"/>
  <c r="O17" i="6"/>
  <c r="S17" i="6"/>
  <c r="N18" i="6"/>
  <c r="O18" i="6"/>
  <c r="R18" i="6"/>
  <c r="S18" i="6"/>
  <c r="N20" i="6"/>
  <c r="O20" i="6"/>
  <c r="R20" i="6"/>
  <c r="S20" i="6"/>
  <c r="N21" i="6"/>
  <c r="O21" i="6"/>
  <c r="Q21" i="6"/>
  <c r="R21" i="6"/>
  <c r="S21" i="6"/>
  <c r="S45" i="6"/>
  <c r="R45" i="6"/>
  <c r="Q45" i="6"/>
  <c r="S44" i="6"/>
  <c r="R44" i="6"/>
  <c r="S43" i="6"/>
  <c r="R43" i="6"/>
  <c r="S42" i="6"/>
  <c r="R42" i="6"/>
  <c r="S41" i="6"/>
  <c r="R41" i="6"/>
  <c r="S40" i="6"/>
  <c r="R40" i="6"/>
  <c r="S38" i="6"/>
  <c r="R38" i="6"/>
  <c r="S37" i="6"/>
  <c r="R37" i="6"/>
  <c r="M45" i="6"/>
  <c r="N45" i="6"/>
  <c r="O45" i="6"/>
  <c r="N44" i="6"/>
  <c r="N43" i="6"/>
  <c r="O43" i="6"/>
  <c r="O42" i="6"/>
  <c r="N41" i="6"/>
  <c r="O41" i="6"/>
  <c r="N40" i="6"/>
  <c r="N38" i="6"/>
  <c r="O38" i="6"/>
  <c r="N37" i="6"/>
  <c r="O37" i="6"/>
  <c r="O40" i="6"/>
  <c r="O44" i="6"/>
  <c r="S39" i="6" l="1"/>
  <c r="S36" i="6" s="1"/>
  <c r="O39" i="6"/>
  <c r="O36" i="6" s="1"/>
  <c r="L38" i="6"/>
  <c r="L45" i="6"/>
  <c r="R39" i="6"/>
  <c r="R36" i="6" s="1"/>
  <c r="P45" i="6"/>
  <c r="L21" i="6"/>
  <c r="P21" i="6"/>
  <c r="O14" i="6"/>
  <c r="O9" i="6"/>
  <c r="S14" i="6"/>
  <c r="S9" i="6"/>
  <c r="N9" i="6"/>
  <c r="R9" i="6"/>
  <c r="O8" i="6" l="1"/>
  <c r="S8" i="6"/>
  <c r="M73" i="6" l="1"/>
  <c r="J75" i="6" l="1"/>
  <c r="K75" i="6"/>
  <c r="I75" i="6"/>
  <c r="J74" i="6"/>
  <c r="K74" i="6"/>
  <c r="J73" i="6"/>
  <c r="J71" i="6"/>
  <c r="K71" i="6"/>
  <c r="K70" i="6"/>
  <c r="J50" i="6"/>
  <c r="K50" i="6"/>
  <c r="I50" i="6"/>
  <c r="J49" i="6"/>
  <c r="K47" i="6"/>
  <c r="J47" i="6"/>
  <c r="K69" i="6" l="1"/>
  <c r="J70" i="6"/>
  <c r="K73" i="6"/>
  <c r="K72" i="6" s="1"/>
  <c r="J72" i="6"/>
  <c r="H75" i="6"/>
  <c r="J48" i="6"/>
  <c r="J46" i="6" s="1"/>
  <c r="K49" i="6"/>
  <c r="K48" i="6" s="1"/>
  <c r="K46" i="6" s="1"/>
  <c r="H50" i="6"/>
  <c r="K68" i="6" l="1"/>
  <c r="J69" i="6"/>
  <c r="J68" i="6" s="1"/>
  <c r="G75" i="6" l="1"/>
  <c r="F75" i="6"/>
  <c r="E75" i="6"/>
  <c r="G74" i="6"/>
  <c r="F74" i="6"/>
  <c r="E74" i="6"/>
  <c r="G73" i="6"/>
  <c r="F73" i="6"/>
  <c r="E73" i="6"/>
  <c r="G71" i="6"/>
  <c r="F71" i="6"/>
  <c r="E71" i="6"/>
  <c r="G70" i="6"/>
  <c r="F70" i="6"/>
  <c r="E70" i="6"/>
  <c r="G50" i="6"/>
  <c r="F50" i="6"/>
  <c r="E50" i="6"/>
  <c r="G49" i="6"/>
  <c r="F49" i="6"/>
  <c r="E49" i="6"/>
  <c r="G47" i="6"/>
  <c r="F47" i="6"/>
  <c r="E47" i="6"/>
  <c r="D47" i="6" l="1"/>
  <c r="D71" i="6"/>
  <c r="F72" i="6"/>
  <c r="D75" i="6"/>
  <c r="D70" i="6"/>
  <c r="E69" i="6"/>
  <c r="G72" i="6"/>
  <c r="F69" i="6"/>
  <c r="D74" i="6"/>
  <c r="G69" i="6"/>
  <c r="E72" i="6"/>
  <c r="D73" i="6"/>
  <c r="G48" i="6"/>
  <c r="G46" i="6" s="1"/>
  <c r="F48" i="6"/>
  <c r="F46" i="6" s="1"/>
  <c r="D49" i="6"/>
  <c r="E48" i="6"/>
  <c r="E46" i="6" s="1"/>
  <c r="D50" i="6"/>
  <c r="D69" i="6" l="1"/>
  <c r="F68" i="6"/>
  <c r="D72" i="6"/>
  <c r="G68" i="6"/>
  <c r="E68" i="6"/>
  <c r="D48" i="6"/>
  <c r="D46" i="6" s="1"/>
  <c r="D68" i="6" l="1"/>
  <c r="S75" i="6" l="1"/>
  <c r="R75" i="6"/>
  <c r="S74" i="6"/>
  <c r="R74" i="6"/>
  <c r="S73" i="6"/>
  <c r="R73" i="6"/>
  <c r="S71" i="6"/>
  <c r="R71" i="6"/>
  <c r="S70" i="6"/>
  <c r="R70" i="6"/>
  <c r="S50" i="6"/>
  <c r="R50" i="6"/>
  <c r="Q50" i="6"/>
  <c r="S49" i="6"/>
  <c r="R49" i="6"/>
  <c r="S47" i="6"/>
  <c r="R47" i="6"/>
  <c r="M50" i="6"/>
  <c r="N75" i="6"/>
  <c r="N74" i="6"/>
  <c r="N70" i="6"/>
  <c r="O70" i="6"/>
  <c r="O71" i="6"/>
  <c r="N73" i="6"/>
  <c r="O73" i="6"/>
  <c r="O74" i="6"/>
  <c r="O75" i="6"/>
  <c r="N47" i="6"/>
  <c r="O47" i="6"/>
  <c r="N49" i="6"/>
  <c r="O49" i="6"/>
  <c r="O50" i="6"/>
  <c r="S72" i="6" l="1"/>
  <c r="N72" i="6"/>
  <c r="L73" i="6"/>
  <c r="R69" i="6"/>
  <c r="O69" i="6"/>
  <c r="S69" i="6"/>
  <c r="O72" i="6"/>
  <c r="R72" i="6"/>
  <c r="S48" i="6"/>
  <c r="S46" i="6" s="1"/>
  <c r="O48" i="6"/>
  <c r="O46" i="6" s="1"/>
  <c r="N50" i="6"/>
  <c r="L50" i="6" s="1"/>
  <c r="R48" i="6"/>
  <c r="R46" i="6" s="1"/>
  <c r="P50" i="6"/>
  <c r="S68" i="6" l="1"/>
  <c r="O68" i="6"/>
  <c r="R68" i="6"/>
  <c r="N48" i="6"/>
  <c r="N46" i="6" s="1"/>
  <c r="F90" i="6" l="1"/>
  <c r="G90" i="6"/>
  <c r="E90" i="6"/>
  <c r="J90" i="6"/>
  <c r="K90" i="6"/>
  <c r="I90" i="6"/>
  <c r="J89" i="6"/>
  <c r="K89" i="6"/>
  <c r="I89" i="6"/>
  <c r="J87" i="6"/>
  <c r="K87" i="6"/>
  <c r="I87" i="6"/>
  <c r="J86" i="6"/>
  <c r="K86" i="6"/>
  <c r="I86" i="6"/>
  <c r="J84" i="6"/>
  <c r="K84" i="6"/>
  <c r="I84" i="6"/>
  <c r="J83" i="6"/>
  <c r="K83" i="6"/>
  <c r="I83" i="6"/>
  <c r="J82" i="6"/>
  <c r="K82" i="6"/>
  <c r="I82" i="6"/>
  <c r="J81" i="6"/>
  <c r="K81" i="6"/>
  <c r="I81" i="6"/>
  <c r="J80" i="6"/>
  <c r="K80" i="6"/>
  <c r="I80" i="6"/>
  <c r="J79" i="6"/>
  <c r="K79" i="6"/>
  <c r="I79" i="6"/>
  <c r="J78" i="6"/>
  <c r="K78" i="6"/>
  <c r="I78" i="6"/>
  <c r="H79" i="6" l="1"/>
  <c r="H83" i="6"/>
  <c r="J77" i="6"/>
  <c r="H80" i="6"/>
  <c r="H84" i="6"/>
  <c r="K85" i="6"/>
  <c r="H90" i="6"/>
  <c r="J85" i="6"/>
  <c r="I88" i="6"/>
  <c r="H89" i="6"/>
  <c r="I77" i="6"/>
  <c r="H78" i="6"/>
  <c r="H82" i="6"/>
  <c r="H87" i="6"/>
  <c r="K88" i="6"/>
  <c r="K77" i="6"/>
  <c r="H81" i="6"/>
  <c r="I85" i="6"/>
  <c r="H86" i="6"/>
  <c r="J88" i="6"/>
  <c r="D90" i="6"/>
  <c r="H88" i="6" l="1"/>
  <c r="K76" i="6"/>
  <c r="J76" i="6"/>
  <c r="H85" i="6"/>
  <c r="H77" i="6"/>
  <c r="I76" i="6"/>
  <c r="H76" i="6" l="1"/>
  <c r="G89" i="6" l="1"/>
  <c r="G88" i="6" s="1"/>
  <c r="F89" i="6"/>
  <c r="F88" i="6" s="1"/>
  <c r="E89" i="6"/>
  <c r="G87" i="6"/>
  <c r="F87" i="6"/>
  <c r="E87" i="6"/>
  <c r="G86" i="6"/>
  <c r="F86" i="6"/>
  <c r="E86" i="6"/>
  <c r="G84" i="6"/>
  <c r="F84" i="6"/>
  <c r="E84" i="6"/>
  <c r="G83" i="6"/>
  <c r="F83" i="6"/>
  <c r="E83" i="6"/>
  <c r="G82" i="6"/>
  <c r="F82" i="6"/>
  <c r="E82" i="6"/>
  <c r="G81" i="6"/>
  <c r="F81" i="6"/>
  <c r="E81" i="6"/>
  <c r="G80" i="6"/>
  <c r="F80" i="6"/>
  <c r="E80" i="6"/>
  <c r="G79" i="6"/>
  <c r="F79" i="6"/>
  <c r="E79" i="6"/>
  <c r="G78" i="6"/>
  <c r="F78" i="6"/>
  <c r="E78" i="6"/>
  <c r="D81" i="6" l="1"/>
  <c r="D82" i="6"/>
  <c r="D87" i="6"/>
  <c r="G85" i="6"/>
  <c r="E77" i="6"/>
  <c r="D78" i="6"/>
  <c r="F77" i="6"/>
  <c r="G77" i="6"/>
  <c r="D80" i="6"/>
  <c r="D84" i="6"/>
  <c r="F85" i="6"/>
  <c r="E85" i="6"/>
  <c r="D86" i="6"/>
  <c r="D79" i="6"/>
  <c r="D83" i="6"/>
  <c r="E88" i="6"/>
  <c r="D89" i="6"/>
  <c r="D88" i="6" s="1"/>
  <c r="G76" i="6" l="1"/>
  <c r="F76" i="6"/>
  <c r="D85" i="6"/>
  <c r="E76" i="6"/>
  <c r="D77" i="6"/>
  <c r="D76" i="6" l="1"/>
  <c r="N82" i="6" l="1"/>
  <c r="O82" i="6"/>
  <c r="R82" i="6"/>
  <c r="S82" i="6"/>
  <c r="S89" i="6" l="1"/>
  <c r="S88" i="6" s="1"/>
  <c r="R89" i="6"/>
  <c r="R88" i="6" s="1"/>
  <c r="Q89" i="6"/>
  <c r="S87" i="6"/>
  <c r="S86" i="6"/>
  <c r="R86" i="6"/>
  <c r="Q86" i="6"/>
  <c r="S84" i="6"/>
  <c r="R84" i="6"/>
  <c r="S83" i="6"/>
  <c r="R83" i="6"/>
  <c r="S81" i="6"/>
  <c r="R81" i="6"/>
  <c r="S80" i="6"/>
  <c r="R80" i="6"/>
  <c r="S79" i="6"/>
  <c r="Q79" i="6"/>
  <c r="S78" i="6"/>
  <c r="R78" i="6"/>
  <c r="Q78" i="6"/>
  <c r="N87" i="6"/>
  <c r="N84" i="6"/>
  <c r="N83" i="6"/>
  <c r="M78" i="6"/>
  <c r="N78" i="6"/>
  <c r="O78" i="6"/>
  <c r="M79" i="6"/>
  <c r="N79" i="6"/>
  <c r="O79" i="6"/>
  <c r="N80" i="6"/>
  <c r="O80" i="6"/>
  <c r="N81" i="6"/>
  <c r="O81" i="6"/>
  <c r="O83" i="6"/>
  <c r="O84" i="6"/>
  <c r="M86" i="6"/>
  <c r="O86" i="6"/>
  <c r="O87" i="6"/>
  <c r="N89" i="6"/>
  <c r="O89" i="6"/>
  <c r="O88" i="6" s="1"/>
  <c r="S77" i="6" l="1"/>
  <c r="L89" i="6"/>
  <c r="L88" i="6" s="1"/>
  <c r="N88" i="6"/>
  <c r="L78" i="6"/>
  <c r="P86" i="6"/>
  <c r="O85" i="6"/>
  <c r="L79" i="6"/>
  <c r="O77" i="6"/>
  <c r="P78" i="6"/>
  <c r="S85" i="6"/>
  <c r="Q88" i="6"/>
  <c r="P89" i="6"/>
  <c r="P88" i="6" s="1"/>
  <c r="N77" i="6"/>
  <c r="S76" i="6" l="1"/>
  <c r="O76" i="6"/>
  <c r="I42" i="6" l="1"/>
  <c r="J42" i="6"/>
  <c r="J39" i="6" s="1"/>
  <c r="J36" i="6" s="1"/>
  <c r="I35" i="6"/>
  <c r="H35" i="6" s="1"/>
  <c r="I12" i="6"/>
  <c r="H12" i="6" s="1"/>
  <c r="I39" i="6" l="1"/>
  <c r="I36" i="6" s="1"/>
  <c r="H42" i="6"/>
  <c r="H39" i="6" s="1"/>
  <c r="H36" i="6" s="1"/>
  <c r="M147" i="6" l="1"/>
  <c r="N135" i="6"/>
  <c r="J174" i="6" l="1"/>
  <c r="K174" i="6"/>
  <c r="I174" i="6"/>
  <c r="J173" i="6"/>
  <c r="K173" i="6"/>
  <c r="I173" i="6"/>
  <c r="K172" i="6"/>
  <c r="K171" i="6" s="1"/>
  <c r="I172" i="6"/>
  <c r="J170" i="6"/>
  <c r="K170" i="6"/>
  <c r="I170" i="6"/>
  <c r="J167" i="6"/>
  <c r="K167" i="6"/>
  <c r="I167" i="6"/>
  <c r="J166" i="6"/>
  <c r="I166" i="6"/>
  <c r="K163" i="6"/>
  <c r="I163" i="6"/>
  <c r="J161" i="6"/>
  <c r="I161" i="6"/>
  <c r="J158" i="6"/>
  <c r="K158" i="6"/>
  <c r="I158" i="6"/>
  <c r="J156" i="6"/>
  <c r="K156" i="6"/>
  <c r="I156" i="6"/>
  <c r="J154" i="6"/>
  <c r="K154" i="6"/>
  <c r="I154" i="6"/>
  <c r="J152" i="6"/>
  <c r="I152" i="6"/>
  <c r="J149" i="6"/>
  <c r="K149" i="6"/>
  <c r="I149" i="6"/>
  <c r="J148" i="6"/>
  <c r="K148" i="6"/>
  <c r="I148" i="6"/>
  <c r="J147" i="6"/>
  <c r="K147" i="6"/>
  <c r="I147" i="6"/>
  <c r="J146" i="6"/>
  <c r="K146" i="6"/>
  <c r="I146" i="6"/>
  <c r="J145" i="6"/>
  <c r="K145" i="6"/>
  <c r="I145" i="6"/>
  <c r="K144" i="6"/>
  <c r="J144" i="6"/>
  <c r="I144" i="6"/>
  <c r="J143" i="6"/>
  <c r="K143" i="6"/>
  <c r="I143" i="6"/>
  <c r="J142" i="6"/>
  <c r="K142" i="6"/>
  <c r="I142" i="6"/>
  <c r="J141" i="6"/>
  <c r="K141" i="6"/>
  <c r="I141" i="6"/>
  <c r="J140" i="6"/>
  <c r="I140" i="6"/>
  <c r="J137" i="6"/>
  <c r="K137" i="6"/>
  <c r="I137" i="6"/>
  <c r="J136" i="6"/>
  <c r="K136" i="6"/>
  <c r="I136" i="6"/>
  <c r="J135" i="6"/>
  <c r="K135" i="6"/>
  <c r="K134" i="6"/>
  <c r="I134" i="6"/>
  <c r="J133" i="6"/>
  <c r="K133" i="6"/>
  <c r="I133" i="6"/>
  <c r="J132" i="6"/>
  <c r="K132" i="6"/>
  <c r="I132" i="6"/>
  <c r="J130" i="6"/>
  <c r="K130" i="6"/>
  <c r="I130" i="6"/>
  <c r="I49" i="6"/>
  <c r="I47" i="6"/>
  <c r="I160" i="6" l="1"/>
  <c r="H158" i="6"/>
  <c r="J155" i="6"/>
  <c r="H170" i="6"/>
  <c r="H173" i="6"/>
  <c r="I48" i="6"/>
  <c r="I46" i="6" s="1"/>
  <c r="H49" i="6"/>
  <c r="H48" i="6" s="1"/>
  <c r="H47" i="6"/>
  <c r="I151" i="6"/>
  <c r="K166" i="6"/>
  <c r="K165" i="6" s="1"/>
  <c r="K152" i="6"/>
  <c r="K151" i="6" s="1"/>
  <c r="K161" i="6"/>
  <c r="K160" i="6" s="1"/>
  <c r="J165" i="6"/>
  <c r="I171" i="6"/>
  <c r="J151" i="6"/>
  <c r="I155" i="6"/>
  <c r="H156" i="6"/>
  <c r="H167" i="6"/>
  <c r="H154" i="6"/>
  <c r="K155" i="6"/>
  <c r="I165" i="6"/>
  <c r="J172" i="6"/>
  <c r="J171" i="6" s="1"/>
  <c r="H174" i="6"/>
  <c r="H144" i="6"/>
  <c r="H148" i="6"/>
  <c r="H143" i="6"/>
  <c r="H147" i="6"/>
  <c r="K140" i="6"/>
  <c r="K139" i="6" s="1"/>
  <c r="K138" i="6" s="1"/>
  <c r="H145" i="6"/>
  <c r="J139" i="6"/>
  <c r="J138" i="6" s="1"/>
  <c r="I139" i="6"/>
  <c r="I138" i="6" s="1"/>
  <c r="H142" i="6"/>
  <c r="H146" i="6"/>
  <c r="H141" i="6"/>
  <c r="H149" i="6"/>
  <c r="H133" i="6"/>
  <c r="H137" i="6"/>
  <c r="H132" i="6"/>
  <c r="H136" i="6"/>
  <c r="H130" i="6"/>
  <c r="K131" i="6"/>
  <c r="K129" i="6" s="1"/>
  <c r="H155" i="6" l="1"/>
  <c r="H166" i="6"/>
  <c r="H165" i="6" s="1"/>
  <c r="H172" i="6"/>
  <c r="H171" i="6" s="1"/>
  <c r="H161" i="6"/>
  <c r="H46" i="6"/>
  <c r="I150" i="6"/>
  <c r="K150" i="6"/>
  <c r="H152" i="6"/>
  <c r="H151" i="6" s="1"/>
  <c r="H140" i="6"/>
  <c r="H139" i="6" s="1"/>
  <c r="H138" i="6" s="1"/>
  <c r="I33" i="6" l="1"/>
  <c r="H33" i="6" l="1"/>
  <c r="H32" i="6" s="1"/>
  <c r="H22" i="6" s="1"/>
  <c r="I32" i="6"/>
  <c r="I22" i="6" s="1"/>
  <c r="I18" i="6"/>
  <c r="H18" i="6" s="1"/>
  <c r="I15" i="6"/>
  <c r="I13" i="6"/>
  <c r="H13" i="6" s="1"/>
  <c r="I11" i="6"/>
  <c r="I14" i="6" l="1"/>
  <c r="H15" i="6"/>
  <c r="H14" i="6" s="1"/>
  <c r="H11" i="6"/>
  <c r="F140" i="6" l="1"/>
  <c r="G140" i="6"/>
  <c r="F142" i="6"/>
  <c r="G142" i="6"/>
  <c r="E142" i="6"/>
  <c r="G141" i="6"/>
  <c r="F141" i="6"/>
  <c r="E141" i="6"/>
  <c r="E140" i="6"/>
  <c r="D142" i="6" l="1"/>
  <c r="D141" i="6"/>
  <c r="D140" i="6"/>
  <c r="R174" i="6" l="1"/>
  <c r="S174" i="6"/>
  <c r="N174" i="6"/>
  <c r="O174" i="6"/>
  <c r="G174" i="6"/>
  <c r="F174" i="6"/>
  <c r="E174" i="6"/>
  <c r="G173" i="6"/>
  <c r="F173" i="6"/>
  <c r="E173" i="6"/>
  <c r="E170" i="6"/>
  <c r="G167" i="6"/>
  <c r="F167" i="6"/>
  <c r="E167" i="6"/>
  <c r="G166" i="6"/>
  <c r="F166" i="6"/>
  <c r="E166" i="6"/>
  <c r="G163" i="6"/>
  <c r="G160" i="6" s="1"/>
  <c r="F163" i="6"/>
  <c r="E163" i="6"/>
  <c r="E160" i="6" s="1"/>
  <c r="G158" i="6"/>
  <c r="E158" i="6"/>
  <c r="G156" i="6"/>
  <c r="F156" i="6"/>
  <c r="E156" i="6"/>
  <c r="F154" i="6"/>
  <c r="F151" i="6" s="1"/>
  <c r="G149" i="6"/>
  <c r="F149" i="6"/>
  <c r="E149" i="6"/>
  <c r="G148" i="6"/>
  <c r="F148" i="6"/>
  <c r="E148" i="6"/>
  <c r="G147" i="6"/>
  <c r="F147" i="6"/>
  <c r="E147" i="6"/>
  <c r="G146" i="6"/>
  <c r="F146" i="6"/>
  <c r="E146" i="6"/>
  <c r="G145" i="6"/>
  <c r="F145" i="6"/>
  <c r="E145" i="6"/>
  <c r="G144" i="6"/>
  <c r="F144" i="6"/>
  <c r="E144" i="6"/>
  <c r="G137" i="6"/>
  <c r="F137" i="6"/>
  <c r="E137" i="6"/>
  <c r="G136" i="6"/>
  <c r="F136" i="6"/>
  <c r="E136" i="6"/>
  <c r="G135" i="6"/>
  <c r="F135" i="6"/>
  <c r="E135" i="6"/>
  <c r="G134" i="6"/>
  <c r="F134" i="6"/>
  <c r="E134" i="6"/>
  <c r="G133" i="6"/>
  <c r="F133" i="6"/>
  <c r="E133" i="6"/>
  <c r="G132" i="6"/>
  <c r="F132" i="6"/>
  <c r="E132" i="6"/>
  <c r="G130" i="6"/>
  <c r="F130" i="6"/>
  <c r="E130" i="6"/>
  <c r="D174" i="6" l="1"/>
  <c r="D167" i="6"/>
  <c r="D173" i="6"/>
  <c r="G154" i="6"/>
  <c r="G151" i="6" s="1"/>
  <c r="F168" i="6"/>
  <c r="F165" i="6" s="1"/>
  <c r="F170" i="6"/>
  <c r="G172" i="6"/>
  <c r="G171" i="6" s="1"/>
  <c r="E155" i="6"/>
  <c r="D156" i="6"/>
  <c r="F158" i="6"/>
  <c r="F155" i="6" s="1"/>
  <c r="F161" i="6"/>
  <c r="F160" i="6" s="1"/>
  <c r="D166" i="6"/>
  <c r="E165" i="6"/>
  <c r="G168" i="6"/>
  <c r="G165" i="6" s="1"/>
  <c r="G170" i="6"/>
  <c r="E154" i="6"/>
  <c r="D163" i="6"/>
  <c r="E172" i="6"/>
  <c r="G155" i="6"/>
  <c r="F172" i="6"/>
  <c r="F171" i="6" s="1"/>
  <c r="D144" i="6"/>
  <c r="D148" i="6"/>
  <c r="D147" i="6"/>
  <c r="E143" i="6"/>
  <c r="F143" i="6"/>
  <c r="F139" i="6" s="1"/>
  <c r="F138" i="6" s="1"/>
  <c r="D146" i="6"/>
  <c r="G143" i="6"/>
  <c r="G139" i="6" s="1"/>
  <c r="G138" i="6" s="1"/>
  <c r="D145" i="6"/>
  <c r="D149" i="6"/>
  <c r="D134" i="6"/>
  <c r="G131" i="6"/>
  <c r="G129" i="6" s="1"/>
  <c r="D133" i="6"/>
  <c r="D137" i="6"/>
  <c r="D130" i="6"/>
  <c r="F131" i="6"/>
  <c r="F129" i="6" s="1"/>
  <c r="D135" i="6"/>
  <c r="D132" i="6"/>
  <c r="E131" i="6"/>
  <c r="E129" i="6" s="1"/>
  <c r="D136" i="6"/>
  <c r="D170" i="6" l="1"/>
  <c r="D168" i="6"/>
  <c r="D165" i="6" s="1"/>
  <c r="E151" i="6"/>
  <c r="D154" i="6"/>
  <c r="D151" i="6" s="1"/>
  <c r="E171" i="6"/>
  <c r="D172" i="6"/>
  <c r="D171" i="6" s="1"/>
  <c r="F150" i="6"/>
  <c r="D161" i="6"/>
  <c r="D160" i="6" s="1"/>
  <c r="D158" i="6"/>
  <c r="D155" i="6" s="1"/>
  <c r="G150" i="6"/>
  <c r="D143" i="6"/>
  <c r="D139" i="6" s="1"/>
  <c r="D138" i="6" s="1"/>
  <c r="E139" i="6"/>
  <c r="E138" i="6" s="1"/>
  <c r="D131" i="6"/>
  <c r="D129" i="6" s="1"/>
  <c r="D150" i="6" l="1"/>
  <c r="E150" i="6"/>
  <c r="S173" i="6" l="1"/>
  <c r="R173" i="6"/>
  <c r="Q173" i="6"/>
  <c r="S172" i="6"/>
  <c r="S171" i="6" s="1"/>
  <c r="R172" i="6"/>
  <c r="R171" i="6" s="1"/>
  <c r="S170" i="6"/>
  <c r="R170" i="6"/>
  <c r="R168" i="6"/>
  <c r="S167" i="6"/>
  <c r="R167" i="6"/>
  <c r="Q167" i="6"/>
  <c r="S166" i="6"/>
  <c r="R166" i="6"/>
  <c r="S158" i="6"/>
  <c r="R158" i="6"/>
  <c r="S156" i="6"/>
  <c r="R156" i="6"/>
  <c r="S154" i="6"/>
  <c r="S151" i="6" s="1"/>
  <c r="R154" i="6"/>
  <c r="R151" i="6" s="1"/>
  <c r="Q154" i="6"/>
  <c r="S149" i="6"/>
  <c r="Q149" i="6"/>
  <c r="S148" i="6"/>
  <c r="S147" i="6"/>
  <c r="R147" i="6"/>
  <c r="S146" i="6"/>
  <c r="R146" i="6"/>
  <c r="S145" i="6"/>
  <c r="S144" i="6"/>
  <c r="R144" i="6"/>
  <c r="S143" i="6"/>
  <c r="R143" i="6"/>
  <c r="S142" i="6"/>
  <c r="R142" i="6"/>
  <c r="S141" i="6"/>
  <c r="R141" i="6"/>
  <c r="S140" i="6"/>
  <c r="S137" i="6"/>
  <c r="R137" i="6"/>
  <c r="S136" i="6"/>
  <c r="R136" i="6"/>
  <c r="S135" i="6"/>
  <c r="R135" i="6"/>
  <c r="S134" i="6"/>
  <c r="S133" i="6"/>
  <c r="R133" i="6"/>
  <c r="S132" i="6"/>
  <c r="R132" i="6"/>
  <c r="S130" i="6"/>
  <c r="R130" i="6"/>
  <c r="N172" i="6"/>
  <c r="O172" i="6"/>
  <c r="O171" i="6" s="1"/>
  <c r="M173" i="6"/>
  <c r="N173" i="6"/>
  <c r="O173" i="6"/>
  <c r="N147" i="6"/>
  <c r="O145" i="6"/>
  <c r="N144" i="6"/>
  <c r="O144" i="6"/>
  <c r="O135" i="6"/>
  <c r="O134" i="6"/>
  <c r="M146" i="6"/>
  <c r="M143" i="6"/>
  <c r="N143" i="6"/>
  <c r="O143" i="6"/>
  <c r="M154" i="6"/>
  <c r="N154" i="6"/>
  <c r="N151" i="6" s="1"/>
  <c r="O154" i="6"/>
  <c r="O151" i="6" s="1"/>
  <c r="N156" i="6"/>
  <c r="O156" i="6"/>
  <c r="M158" i="6"/>
  <c r="N158" i="6"/>
  <c r="O158" i="6"/>
  <c r="N166" i="6"/>
  <c r="O166" i="6"/>
  <c r="M167" i="6"/>
  <c r="N167" i="6"/>
  <c r="O167" i="6"/>
  <c r="N170" i="6"/>
  <c r="O170" i="6"/>
  <c r="N140" i="6"/>
  <c r="N141" i="6"/>
  <c r="N142" i="6"/>
  <c r="N146" i="6"/>
  <c r="N149" i="6"/>
  <c r="M141" i="6"/>
  <c r="M142" i="6"/>
  <c r="M149" i="6"/>
  <c r="O140" i="6"/>
  <c r="O141" i="6"/>
  <c r="O142" i="6"/>
  <c r="O146" i="6"/>
  <c r="O147" i="6"/>
  <c r="O148" i="6"/>
  <c r="O149" i="6"/>
  <c r="N130" i="6"/>
  <c r="O130" i="6"/>
  <c r="N132" i="6"/>
  <c r="O132" i="6"/>
  <c r="N133" i="6"/>
  <c r="O133" i="6"/>
  <c r="N136" i="6"/>
  <c r="O136" i="6"/>
  <c r="M137" i="6"/>
  <c r="N137" i="6"/>
  <c r="O137" i="6"/>
  <c r="O155" i="6" l="1"/>
  <c r="P167" i="6"/>
  <c r="L158" i="6"/>
  <c r="L154" i="6"/>
  <c r="N171" i="6"/>
  <c r="N155" i="6"/>
  <c r="P154" i="6"/>
  <c r="R155" i="6"/>
  <c r="L167" i="6"/>
  <c r="L173" i="6"/>
  <c r="S155" i="6"/>
  <c r="R165" i="6"/>
  <c r="P173" i="6"/>
  <c r="L146" i="6"/>
  <c r="L147" i="6"/>
  <c r="L142" i="6"/>
  <c r="L141" i="6"/>
  <c r="L143" i="6"/>
  <c r="O139" i="6"/>
  <c r="O138" i="6" s="1"/>
  <c r="N139" i="6"/>
  <c r="S139" i="6"/>
  <c r="S138" i="6" s="1"/>
  <c r="L149" i="6"/>
  <c r="L137" i="6"/>
  <c r="O131" i="6"/>
  <c r="O129" i="6" s="1"/>
  <c r="S131" i="6"/>
  <c r="S129" i="6" s="1"/>
  <c r="O168" i="6"/>
  <c r="O165" i="6" s="1"/>
  <c r="S168" i="6"/>
  <c r="S165" i="6" s="1"/>
  <c r="N168" i="6"/>
  <c r="N165" i="6" l="1"/>
  <c r="J163" i="6" l="1"/>
  <c r="H163" i="6" l="1"/>
  <c r="H160" i="6" s="1"/>
  <c r="H150" i="6" s="1"/>
  <c r="J160" i="6"/>
  <c r="J150" i="6" s="1"/>
  <c r="J134" i="6" l="1"/>
  <c r="H134" i="6" l="1"/>
  <c r="J131" i="6"/>
  <c r="J129" i="6" s="1"/>
  <c r="I10" i="6" l="1"/>
  <c r="H10" i="6" l="1"/>
  <c r="H9" i="6" s="1"/>
  <c r="H8" i="6" s="1"/>
  <c r="I9" i="6"/>
  <c r="I8" i="6" s="1"/>
  <c r="I135" i="6" l="1"/>
  <c r="I131" i="6" l="1"/>
  <c r="I129" i="6" s="1"/>
  <c r="H135" i="6"/>
  <c r="H131" i="6" s="1"/>
  <c r="H129" i="6" s="1"/>
  <c r="M168" i="6" l="1"/>
  <c r="L168" i="6" s="1"/>
  <c r="M161" i="6"/>
  <c r="L161" i="6" s="1"/>
  <c r="M159" i="6"/>
  <c r="L159" i="6" s="1"/>
  <c r="M152" i="6"/>
  <c r="L152" i="6" l="1"/>
  <c r="L151" i="6" s="1"/>
  <c r="M151" i="6"/>
  <c r="M162" i="6"/>
  <c r="L162" i="6" s="1"/>
  <c r="M157" i="6"/>
  <c r="L157" i="6" s="1"/>
  <c r="M156" i="6" l="1"/>
  <c r="M155" i="6" l="1"/>
  <c r="L156" i="6"/>
  <c r="L155" i="6" s="1"/>
  <c r="M100" i="6" l="1"/>
  <c r="R140" i="6" l="1"/>
  <c r="R139" i="6" l="1"/>
  <c r="M164" i="6" l="1"/>
  <c r="L164" i="6" l="1"/>
  <c r="I175" i="6" l="1"/>
  <c r="K175" i="6" l="1"/>
  <c r="J175" i="6"/>
  <c r="H175" i="6" l="1"/>
  <c r="G175" i="6" l="1"/>
  <c r="F175" i="6"/>
  <c r="E175" i="6"/>
  <c r="D175" i="6" l="1"/>
  <c r="R175" i="6" l="1"/>
  <c r="O175" i="6"/>
  <c r="M56" i="6" l="1"/>
  <c r="G61" i="6" l="1"/>
  <c r="E61" i="6"/>
  <c r="J67" i="6"/>
  <c r="K67" i="6"/>
  <c r="I67" i="6"/>
  <c r="J66" i="6"/>
  <c r="K66" i="6"/>
  <c r="I66" i="6"/>
  <c r="J64" i="6"/>
  <c r="K64" i="6"/>
  <c r="I64" i="6"/>
  <c r="J63" i="6"/>
  <c r="K63" i="6"/>
  <c r="I63" i="6"/>
  <c r="J62" i="6"/>
  <c r="K62" i="6"/>
  <c r="I62" i="6"/>
  <c r="J61" i="6"/>
  <c r="K61" i="6"/>
  <c r="I61" i="6"/>
  <c r="J59" i="6"/>
  <c r="K59" i="6"/>
  <c r="I59" i="6"/>
  <c r="J58" i="6"/>
  <c r="K58" i="6"/>
  <c r="I58" i="6"/>
  <c r="J57" i="6"/>
  <c r="K57" i="6"/>
  <c r="I57" i="6"/>
  <c r="J56" i="6"/>
  <c r="K56" i="6"/>
  <c r="I56" i="6"/>
  <c r="J55" i="6"/>
  <c r="K55" i="6"/>
  <c r="I55" i="6"/>
  <c r="J54" i="6"/>
  <c r="K54" i="6"/>
  <c r="I54" i="6"/>
  <c r="K65" i="6" l="1"/>
  <c r="H58" i="6"/>
  <c r="H63" i="6"/>
  <c r="J60" i="6"/>
  <c r="J65" i="6"/>
  <c r="H57" i="6"/>
  <c r="H62" i="6"/>
  <c r="H67" i="6"/>
  <c r="J53" i="6"/>
  <c r="H56" i="6"/>
  <c r="I60" i="6"/>
  <c r="H61" i="6"/>
  <c r="H66" i="6"/>
  <c r="I65" i="6"/>
  <c r="I53" i="6"/>
  <c r="H54" i="6"/>
  <c r="K53" i="6"/>
  <c r="H55" i="6"/>
  <c r="H59" i="6"/>
  <c r="K60" i="6"/>
  <c r="H64" i="6"/>
  <c r="H53" i="6" l="1"/>
  <c r="K52" i="6"/>
  <c r="H65" i="6"/>
  <c r="J52" i="6"/>
  <c r="I52" i="6"/>
  <c r="H60" i="6"/>
  <c r="H52" i="6" l="1"/>
  <c r="G67" i="6" l="1"/>
  <c r="F67" i="6"/>
  <c r="E67" i="6"/>
  <c r="G66" i="6"/>
  <c r="F66" i="6"/>
  <c r="E66" i="6"/>
  <c r="G64" i="6"/>
  <c r="F64" i="6"/>
  <c r="E64" i="6"/>
  <c r="G63" i="6"/>
  <c r="F63" i="6"/>
  <c r="E63" i="6"/>
  <c r="G62" i="6"/>
  <c r="F62" i="6"/>
  <c r="E62" i="6"/>
  <c r="F61" i="6"/>
  <c r="G59" i="6"/>
  <c r="F59" i="6"/>
  <c r="E59" i="6"/>
  <c r="G58" i="6"/>
  <c r="F58" i="6"/>
  <c r="E58" i="6"/>
  <c r="G57" i="6"/>
  <c r="F57" i="6"/>
  <c r="E57" i="6"/>
  <c r="G56" i="6"/>
  <c r="F56" i="6"/>
  <c r="E56" i="6"/>
  <c r="G55" i="6"/>
  <c r="F55" i="6"/>
  <c r="E55" i="6"/>
  <c r="G54" i="6"/>
  <c r="F54" i="6"/>
  <c r="E54" i="6"/>
  <c r="D58" i="6" l="1"/>
  <c r="D57" i="6"/>
  <c r="D64" i="6"/>
  <c r="E53" i="6"/>
  <c r="D54" i="6"/>
  <c r="D66" i="6"/>
  <c r="E65" i="6"/>
  <c r="F53" i="6"/>
  <c r="G60" i="6"/>
  <c r="F65" i="6"/>
  <c r="G53" i="6"/>
  <c r="D56" i="6"/>
  <c r="F60" i="6"/>
  <c r="D61" i="6"/>
  <c r="D63" i="6"/>
  <c r="G65" i="6"/>
  <c r="D55" i="6"/>
  <c r="D59" i="6"/>
  <c r="D62" i="6"/>
  <c r="E60" i="6"/>
  <c r="D67" i="6"/>
  <c r="D65" i="6" l="1"/>
  <c r="F52" i="6"/>
  <c r="E52" i="6"/>
  <c r="G52" i="6"/>
  <c r="D60" i="6"/>
  <c r="D53" i="6"/>
  <c r="D52" i="6" l="1"/>
  <c r="S67" i="6" l="1"/>
  <c r="R67" i="6"/>
  <c r="S66" i="6"/>
  <c r="R66" i="6"/>
  <c r="Q66" i="6"/>
  <c r="S64" i="6"/>
  <c r="R64" i="6"/>
  <c r="Q64" i="6"/>
  <c r="S63" i="6"/>
  <c r="R63" i="6"/>
  <c r="S62" i="6"/>
  <c r="R62" i="6"/>
  <c r="R61" i="6"/>
  <c r="S59" i="6"/>
  <c r="R59" i="6"/>
  <c r="S58" i="6"/>
  <c r="R58" i="6"/>
  <c r="Q58" i="6"/>
  <c r="S57" i="6"/>
  <c r="S56" i="6"/>
  <c r="R56" i="6"/>
  <c r="S55" i="6"/>
  <c r="R55" i="6"/>
  <c r="N61" i="6"/>
  <c r="N63" i="6"/>
  <c r="O63" i="6"/>
  <c r="M58" i="6"/>
  <c r="M64" i="6"/>
  <c r="M66" i="6"/>
  <c r="M67" i="6"/>
  <c r="N56" i="6"/>
  <c r="N58" i="6"/>
  <c r="N59" i="6"/>
  <c r="N62" i="6"/>
  <c r="N64" i="6"/>
  <c r="N66" i="6"/>
  <c r="N67" i="6"/>
  <c r="O54" i="6"/>
  <c r="O55" i="6"/>
  <c r="O56" i="6"/>
  <c r="O57" i="6"/>
  <c r="O58" i="6"/>
  <c r="O59" i="6"/>
  <c r="O62" i="6"/>
  <c r="O64" i="6"/>
  <c r="O66" i="6"/>
  <c r="O67" i="6"/>
  <c r="L56" i="6" l="1"/>
  <c r="N60" i="6"/>
  <c r="P58" i="6"/>
  <c r="S65" i="6"/>
  <c r="L66" i="6"/>
  <c r="M65" i="6"/>
  <c r="O65" i="6"/>
  <c r="O53" i="6"/>
  <c r="L64" i="6"/>
  <c r="L58" i="6"/>
  <c r="P66" i="6"/>
  <c r="N65" i="6"/>
  <c r="L67" i="6"/>
  <c r="R60" i="6"/>
  <c r="P64" i="6"/>
  <c r="R65" i="6"/>
  <c r="L65" i="6" l="1"/>
  <c r="J112" i="6" l="1"/>
  <c r="K112" i="6"/>
  <c r="I112" i="6"/>
  <c r="J103" i="6"/>
  <c r="K103" i="6"/>
  <c r="I103" i="6"/>
  <c r="J100" i="6"/>
  <c r="K100" i="6"/>
  <c r="I100" i="6"/>
  <c r="H112" i="6" l="1"/>
  <c r="K97" i="6"/>
  <c r="J97" i="6"/>
  <c r="H103" i="6"/>
  <c r="I97" i="6"/>
  <c r="H100" i="6"/>
  <c r="H97" i="6" l="1"/>
  <c r="G112" i="6" l="1"/>
  <c r="F112" i="6"/>
  <c r="G103" i="6"/>
  <c r="F103" i="6"/>
  <c r="G100" i="6"/>
  <c r="F100" i="6"/>
  <c r="F97" i="6" l="1"/>
  <c r="G97" i="6"/>
  <c r="D103" i="6"/>
  <c r="D112" i="6"/>
  <c r="E97" i="6"/>
  <c r="D100" i="6"/>
  <c r="D97" i="6" l="1"/>
  <c r="R112" i="6" l="1"/>
  <c r="S103" i="6"/>
  <c r="R103" i="6"/>
  <c r="Q103" i="6"/>
  <c r="S100" i="6"/>
  <c r="R100" i="6"/>
  <c r="Q100" i="6"/>
  <c r="O112" i="6"/>
  <c r="M103" i="6"/>
  <c r="N103" i="6"/>
  <c r="O103" i="6"/>
  <c r="N100" i="6"/>
  <c r="O100" i="6"/>
  <c r="O97" i="6" l="1"/>
  <c r="R97" i="6"/>
  <c r="S97" i="6"/>
  <c r="Q97" i="6"/>
  <c r="P100" i="6"/>
  <c r="P103" i="6"/>
  <c r="L100" i="6"/>
  <c r="N97" i="6"/>
  <c r="M97" i="6"/>
  <c r="L103" i="6"/>
  <c r="L97" i="6" l="1"/>
  <c r="P97" i="6"/>
  <c r="M16" i="6" l="1"/>
  <c r="L16" i="6" l="1"/>
  <c r="Q16" i="6" l="1"/>
  <c r="P16" i="6" s="1"/>
  <c r="Q143" i="6" l="1"/>
  <c r="P143" i="6" s="1"/>
  <c r="R179" i="6" l="1"/>
  <c r="N179" i="6"/>
  <c r="O179" i="6"/>
  <c r="J177" i="6" l="1"/>
  <c r="J176" i="6" s="1"/>
  <c r="K177" i="6"/>
  <c r="K176" i="6" s="1"/>
  <c r="I177" i="6"/>
  <c r="H177" i="6" l="1"/>
  <c r="H176" i="6" s="1"/>
  <c r="I176" i="6"/>
  <c r="G177" i="6" l="1"/>
  <c r="G176" i="6" s="1"/>
  <c r="F177" i="6"/>
  <c r="F176" i="6" s="1"/>
  <c r="E177" i="6"/>
  <c r="E176" i="6" l="1"/>
  <c r="D177" i="6"/>
  <c r="D176" i="6" s="1"/>
  <c r="S177" i="6" l="1"/>
  <c r="R177" i="6"/>
  <c r="R176" i="6" s="1"/>
  <c r="O177" i="6"/>
  <c r="O176" i="6" s="1"/>
  <c r="O61" i="6" l="1"/>
  <c r="O60" i="6" l="1"/>
  <c r="O52" i="6" s="1"/>
  <c r="O163" i="6" l="1"/>
  <c r="O160" i="6" s="1"/>
  <c r="O150" i="6" s="1"/>
  <c r="M174" i="6" l="1"/>
  <c r="L174" i="6" s="1"/>
  <c r="M172" i="6"/>
  <c r="M132" i="6"/>
  <c r="M84" i="6"/>
  <c r="L84" i="6" s="1"/>
  <c r="M80" i="6"/>
  <c r="M171" i="6" l="1"/>
  <c r="L172" i="6"/>
  <c r="L171" i="6" s="1"/>
  <c r="L132" i="6"/>
  <c r="L80" i="6"/>
  <c r="M94" i="6" l="1"/>
  <c r="N86" i="6"/>
  <c r="M93" i="6" l="1"/>
  <c r="M91" i="6" s="1"/>
  <c r="L94" i="6"/>
  <c r="L93" i="6" s="1"/>
  <c r="L91" i="6" s="1"/>
  <c r="N85" i="6"/>
  <c r="N76" i="6" s="1"/>
  <c r="L86" i="6"/>
  <c r="Q34" i="6" l="1"/>
  <c r="P34" i="6" s="1"/>
  <c r="I70" i="6" l="1"/>
  <c r="H70" i="6" l="1"/>
  <c r="I74" i="6" l="1"/>
  <c r="H74" i="6" s="1"/>
  <c r="I73" i="6"/>
  <c r="I71" i="6"/>
  <c r="I72" i="6" l="1"/>
  <c r="H73" i="6"/>
  <c r="H72" i="6" s="1"/>
  <c r="H71" i="6"/>
  <c r="H69" i="6" s="1"/>
  <c r="I69" i="6"/>
  <c r="H68" i="6" l="1"/>
  <c r="I68" i="6"/>
  <c r="S163" i="6" l="1"/>
  <c r="S160" i="6" l="1"/>
  <c r="S150" i="6" s="1"/>
  <c r="M74" i="6" l="1"/>
  <c r="M72" i="6" l="1"/>
  <c r="L74" i="6"/>
  <c r="L72" i="6" s="1"/>
  <c r="Q80" i="6" l="1"/>
  <c r="P80" i="6" l="1"/>
  <c r="M41" i="6" l="1"/>
  <c r="L41" i="6" l="1"/>
  <c r="Q137" i="6" l="1"/>
  <c r="P137" i="6" s="1"/>
  <c r="Q84" i="6"/>
  <c r="P84" i="6" s="1"/>
  <c r="Q144" i="6" l="1"/>
  <c r="P144" i="6" s="1"/>
  <c r="S123" i="6" l="1"/>
  <c r="N123" i="6"/>
  <c r="O123" i="6"/>
  <c r="Q41" i="6" l="1"/>
  <c r="P41" i="6" s="1"/>
  <c r="M128" i="6" l="1"/>
  <c r="M126" i="6"/>
  <c r="M83" i="6"/>
  <c r="L83" i="6" s="1"/>
  <c r="M70" i="6"/>
  <c r="O120" i="6"/>
  <c r="N120" i="6"/>
  <c r="L70" i="6" l="1"/>
  <c r="J128" i="6" l="1"/>
  <c r="K128" i="6"/>
  <c r="I128" i="6"/>
  <c r="J127" i="6"/>
  <c r="K127" i="6"/>
  <c r="I127" i="6"/>
  <c r="J126" i="6"/>
  <c r="K126" i="6"/>
  <c r="I126" i="6"/>
  <c r="J125" i="6"/>
  <c r="K125" i="6"/>
  <c r="I125" i="6"/>
  <c r="J124" i="6"/>
  <c r="K124" i="6"/>
  <c r="I124" i="6"/>
  <c r="J123" i="6"/>
  <c r="K123" i="6"/>
  <c r="I123" i="6"/>
  <c r="K122" i="6"/>
  <c r="J122" i="6"/>
  <c r="I122" i="6"/>
  <c r="J120" i="6"/>
  <c r="K120" i="6"/>
  <c r="I120" i="6"/>
  <c r="H124" i="6" l="1"/>
  <c r="H128" i="6"/>
  <c r="H127" i="6"/>
  <c r="H123" i="6"/>
  <c r="K121" i="6"/>
  <c r="K119" i="6" s="1"/>
  <c r="H122" i="6"/>
  <c r="I121" i="6"/>
  <c r="I119" i="6" s="1"/>
  <c r="J121" i="6"/>
  <c r="J119" i="6" s="1"/>
  <c r="H126" i="6"/>
  <c r="H120" i="6"/>
  <c r="H125" i="6"/>
  <c r="H121" i="6" l="1"/>
  <c r="H119" i="6" s="1"/>
  <c r="Q31" i="6" l="1"/>
  <c r="P31" i="6" s="1"/>
  <c r="Q24" i="6"/>
  <c r="P24" i="6" l="1"/>
  <c r="G128" i="6" l="1"/>
  <c r="F128" i="6"/>
  <c r="E128" i="6"/>
  <c r="G127" i="6"/>
  <c r="F127" i="6"/>
  <c r="E127" i="6"/>
  <c r="G126" i="6"/>
  <c r="F126" i="6"/>
  <c r="E126" i="6"/>
  <c r="G125" i="6"/>
  <c r="F125" i="6"/>
  <c r="E125" i="6"/>
  <c r="G124" i="6"/>
  <c r="F124" i="6"/>
  <c r="E124" i="6"/>
  <c r="G123" i="6"/>
  <c r="F123" i="6"/>
  <c r="E123" i="6"/>
  <c r="G122" i="6"/>
  <c r="F122" i="6"/>
  <c r="E122" i="6"/>
  <c r="G120" i="6"/>
  <c r="F120" i="6"/>
  <c r="E120" i="6"/>
  <c r="D128" i="6" l="1"/>
  <c r="D120" i="6"/>
  <c r="D125" i="6"/>
  <c r="D124" i="6"/>
  <c r="D123" i="6"/>
  <c r="F121" i="6"/>
  <c r="F119" i="6" s="1"/>
  <c r="D127" i="6"/>
  <c r="D122" i="6"/>
  <c r="E121" i="6"/>
  <c r="E119" i="6" s="1"/>
  <c r="G121" i="6"/>
  <c r="G119" i="6" s="1"/>
  <c r="D126" i="6"/>
  <c r="D121" i="6" l="1"/>
  <c r="D119" i="6" s="1"/>
  <c r="S128" i="6" l="1"/>
  <c r="R128" i="6"/>
  <c r="S127" i="6"/>
  <c r="R127" i="6"/>
  <c r="S126" i="6"/>
  <c r="R126" i="6"/>
  <c r="S125" i="6"/>
  <c r="R125" i="6"/>
  <c r="S124" i="6"/>
  <c r="R124" i="6"/>
  <c r="S122" i="6"/>
  <c r="R122" i="6"/>
  <c r="S120" i="6"/>
  <c r="R120" i="6"/>
  <c r="Q83" i="6"/>
  <c r="P83" i="6" s="1"/>
  <c r="N127" i="6"/>
  <c r="O127" i="6"/>
  <c r="O126" i="6"/>
  <c r="N126" i="6"/>
  <c r="N125" i="6"/>
  <c r="O125" i="6"/>
  <c r="N124" i="6"/>
  <c r="O124" i="6"/>
  <c r="N122" i="6"/>
  <c r="O122" i="6"/>
  <c r="N128" i="6"/>
  <c r="O128" i="6"/>
  <c r="L128" i="6" l="1"/>
  <c r="O121" i="6"/>
  <c r="O119" i="6" s="1"/>
  <c r="S121" i="6"/>
  <c r="S119" i="6" s="1"/>
  <c r="N121" i="6"/>
  <c r="N119" i="6" s="1"/>
  <c r="L126" i="6"/>
  <c r="M118" i="6" l="1"/>
  <c r="N163" i="6" l="1"/>
  <c r="N160" i="6" s="1"/>
  <c r="N150" i="6" s="1"/>
  <c r="M163" i="6"/>
  <c r="L163" i="6" l="1"/>
  <c r="L160" i="6" s="1"/>
  <c r="M160" i="6"/>
  <c r="M148" i="6" l="1"/>
  <c r="M20" i="6"/>
  <c r="L20" i="6" s="1"/>
  <c r="J118" i="6" l="1"/>
  <c r="K118" i="6"/>
  <c r="I118" i="6"/>
  <c r="J116" i="6"/>
  <c r="K116" i="6"/>
  <c r="I116" i="6"/>
  <c r="J109" i="6"/>
  <c r="J106" i="6" s="1"/>
  <c r="K109" i="6"/>
  <c r="K106" i="6" s="1"/>
  <c r="I109" i="6"/>
  <c r="J96" i="6"/>
  <c r="K96" i="6"/>
  <c r="I96" i="6"/>
  <c r="H118" i="6" l="1"/>
  <c r="H109" i="6"/>
  <c r="H106" i="6" s="1"/>
  <c r="I106" i="6"/>
  <c r="I95" i="6" s="1"/>
  <c r="I6" i="6" s="1"/>
  <c r="H96" i="6"/>
  <c r="K95" i="6"/>
  <c r="K6" i="6" s="1"/>
  <c r="C13" i="7" s="1"/>
  <c r="H116" i="6"/>
  <c r="J95" i="6"/>
  <c r="J6" i="6" s="1"/>
  <c r="C9" i="7" s="1"/>
  <c r="H95" i="6" l="1"/>
  <c r="H6" i="6"/>
  <c r="C5" i="7"/>
  <c r="J33" i="7"/>
  <c r="C10" i="7"/>
  <c r="J34" i="7"/>
  <c r="C14" i="7"/>
  <c r="C6" i="7" l="1"/>
  <c r="C17" i="7"/>
  <c r="C18" i="7" s="1"/>
  <c r="C22" i="7"/>
  <c r="C23" i="7" s="1"/>
  <c r="J32" i="7"/>
  <c r="J38" i="7" s="1"/>
  <c r="J39" i="7" s="1"/>
  <c r="Q19" i="6" l="1"/>
  <c r="P19" i="6" s="1"/>
  <c r="G118" i="6" l="1"/>
  <c r="F118" i="6"/>
  <c r="E118" i="6"/>
  <c r="G116" i="6"/>
  <c r="F116" i="6"/>
  <c r="E116" i="6"/>
  <c r="G109" i="6"/>
  <c r="G106" i="6" s="1"/>
  <c r="F109" i="6"/>
  <c r="F106" i="6" s="1"/>
  <c r="G96" i="6"/>
  <c r="F96" i="6"/>
  <c r="E96" i="6"/>
  <c r="D118" i="6" l="1"/>
  <c r="F95" i="6"/>
  <c r="F6" i="6" s="1"/>
  <c r="B9" i="7" s="1"/>
  <c r="B10" i="7" s="1"/>
  <c r="D116" i="6"/>
  <c r="D109" i="6"/>
  <c r="D106" i="6" s="1"/>
  <c r="E106" i="6"/>
  <c r="E95" i="6" s="1"/>
  <c r="E6" i="6" s="1"/>
  <c r="D96" i="6"/>
  <c r="G95" i="6"/>
  <c r="D95" i="6" l="1"/>
  <c r="B5" i="7"/>
  <c r="B22" i="7" l="1"/>
  <c r="B23" i="7" s="1"/>
  <c r="B6" i="7"/>
  <c r="Q20" i="6" l="1"/>
  <c r="P20" i="6" s="1"/>
  <c r="S118" i="6"/>
  <c r="R118" i="6"/>
  <c r="Q118" i="6"/>
  <c r="S116" i="6"/>
  <c r="R116" i="6"/>
  <c r="S109" i="6"/>
  <c r="R109" i="6"/>
  <c r="S96" i="6"/>
  <c r="R96" i="6"/>
  <c r="N54" i="6"/>
  <c r="N55" i="6"/>
  <c r="N116" i="6"/>
  <c r="O116" i="6"/>
  <c r="N175" i="6"/>
  <c r="M166" i="6"/>
  <c r="N96" i="6"/>
  <c r="O96" i="6"/>
  <c r="O109" i="6"/>
  <c r="O106" i="6" s="1"/>
  <c r="N118" i="6"/>
  <c r="O118" i="6"/>
  <c r="O95" i="6" l="1"/>
  <c r="L118" i="6"/>
  <c r="P118" i="6"/>
  <c r="L166" i="6"/>
  <c r="L165" i="6" s="1"/>
  <c r="M165" i="6"/>
  <c r="N53" i="6"/>
  <c r="N52" i="6" s="1"/>
  <c r="O6" i="6" l="1"/>
  <c r="D13" i="7" s="1"/>
  <c r="K34" i="7" l="1"/>
  <c r="D14" i="7"/>
  <c r="M49" i="6" l="1"/>
  <c r="L49" i="6" l="1"/>
  <c r="L48" i="6" s="1"/>
  <c r="M48" i="6"/>
  <c r="M170" i="6" l="1"/>
  <c r="L170" i="6" l="1"/>
  <c r="L150" i="6" s="1"/>
  <c r="M150" i="6"/>
  <c r="Q146" i="6" l="1"/>
  <c r="P146" i="6" s="1"/>
  <c r="R87" i="6"/>
  <c r="R79" i="6"/>
  <c r="R85" i="6" l="1"/>
  <c r="P79" i="6"/>
  <c r="R77" i="6"/>
  <c r="R76" i="6" l="1"/>
  <c r="M25" i="6" l="1"/>
  <c r="L25" i="6" l="1"/>
  <c r="M82" i="6" l="1"/>
  <c r="L82" i="6" l="1"/>
  <c r="Q61" i="6" l="1"/>
  <c r="S112" i="6" l="1"/>
  <c r="S106" i="6" s="1"/>
  <c r="S95" i="6" s="1"/>
  <c r="R123" i="6" l="1"/>
  <c r="R121" i="6" s="1"/>
  <c r="R119" i="6" s="1"/>
  <c r="Q142" i="6" l="1"/>
  <c r="P142" i="6" s="1"/>
  <c r="M111" i="6" l="1"/>
  <c r="L111" i="6" s="1"/>
  <c r="M110" i="6"/>
  <c r="L110" i="6" s="1"/>
  <c r="M107" i="6"/>
  <c r="U115" i="2" l="1"/>
  <c r="M112" i="6"/>
  <c r="L107" i="6"/>
  <c r="U114" i="2" l="1"/>
  <c r="T115" i="2"/>
  <c r="T114" i="2" s="1"/>
  <c r="T97" i="2" s="1"/>
  <c r="M116" i="6"/>
  <c r="L116" i="6" s="1"/>
  <c r="M133" i="6" l="1"/>
  <c r="M127" i="6"/>
  <c r="L127" i="6" s="1"/>
  <c r="M96" i="6"/>
  <c r="L96" i="6" s="1"/>
  <c r="M61" i="6"/>
  <c r="M40" i="6"/>
  <c r="M37" i="6"/>
  <c r="L37" i="6" s="1"/>
  <c r="L40" i="6" l="1"/>
  <c r="L133" i="6"/>
  <c r="L61" i="6"/>
  <c r="N145" i="6" l="1"/>
  <c r="M109" i="6"/>
  <c r="N109" i="6"/>
  <c r="L109" i="6" l="1"/>
  <c r="M62" i="6" l="1"/>
  <c r="L62" i="6" s="1"/>
  <c r="M87" i="6" l="1"/>
  <c r="M63" i="6"/>
  <c r="L63" i="6" l="1"/>
  <c r="L60" i="6" s="1"/>
  <c r="M60" i="6"/>
  <c r="M85" i="6"/>
  <c r="L87" i="6"/>
  <c r="L85" i="6" s="1"/>
  <c r="N112" i="6" l="1"/>
  <c r="L112" i="6" l="1"/>
  <c r="N106" i="6"/>
  <c r="N95" i="6" s="1"/>
  <c r="R15" i="6" l="1"/>
  <c r="N17" i="6"/>
  <c r="S61" i="6"/>
  <c r="S60" i="6" l="1"/>
  <c r="P61" i="6"/>
  <c r="Q141" i="6" l="1"/>
  <c r="P141" i="6" s="1"/>
  <c r="Q136" i="6"/>
  <c r="P136" i="6" s="1"/>
  <c r="M108" i="6" l="1"/>
  <c r="L108" i="6" l="1"/>
  <c r="L106" i="6" s="1"/>
  <c r="L95" i="6" s="1"/>
  <c r="M106" i="6"/>
  <c r="M95" i="6" s="1"/>
  <c r="U101" i="2" l="1"/>
  <c r="U99" i="2" l="1"/>
  <c r="T101" i="2"/>
  <c r="M13" i="6" l="1"/>
  <c r="L13" i="6" s="1"/>
  <c r="M145" i="6" l="1"/>
  <c r="L145" i="6" s="1"/>
  <c r="M144" i="6"/>
  <c r="L144" i="6" s="1"/>
  <c r="N134" i="6"/>
  <c r="N131" i="6" s="1"/>
  <c r="N129" i="6" s="1"/>
  <c r="M120" i="6"/>
  <c r="M81" i="6"/>
  <c r="M75" i="6"/>
  <c r="L75" i="6" s="1"/>
  <c r="M59" i="6"/>
  <c r="L59" i="6" s="1"/>
  <c r="M55" i="6"/>
  <c r="L55" i="6" s="1"/>
  <c r="M18" i="6"/>
  <c r="L18" i="6" s="1"/>
  <c r="M11" i="6"/>
  <c r="L120" i="6" l="1"/>
  <c r="L81" i="6"/>
  <c r="L77" i="6" s="1"/>
  <c r="L76" i="6" s="1"/>
  <c r="M77" i="6"/>
  <c r="M76" i="6" s="1"/>
  <c r="L11" i="6"/>
  <c r="N148" i="6" l="1"/>
  <c r="M43" i="6"/>
  <c r="M136" i="6"/>
  <c r="L148" i="6" l="1"/>
  <c r="N138" i="6"/>
  <c r="L136" i="6"/>
  <c r="L43" i="6"/>
  <c r="U110" i="2"/>
  <c r="T110" i="2" l="1"/>
  <c r="U107" i="2"/>
  <c r="U97" i="2" s="1"/>
  <c r="M35" i="6" l="1"/>
  <c r="L35" i="6" l="1"/>
  <c r="N42" i="6" l="1"/>
  <c r="N39" i="6" l="1"/>
  <c r="N36" i="6" s="1"/>
  <c r="M175" i="6" l="1"/>
  <c r="L175" i="6" l="1"/>
  <c r="M12" i="6" l="1"/>
  <c r="G10" i="6"/>
  <c r="L12" i="6" l="1"/>
  <c r="G9" i="6"/>
  <c r="G8" i="6" s="1"/>
  <c r="G6" i="6" s="1"/>
  <c r="D10" i="6"/>
  <c r="D9" i="6" s="1"/>
  <c r="D8" i="6" s="1"/>
  <c r="B13" i="7" l="1"/>
  <c r="D6" i="6"/>
  <c r="B14" i="7" l="1"/>
  <c r="B17" i="7"/>
  <c r="B18" i="7" s="1"/>
  <c r="R108" i="6" l="1"/>
  <c r="Q75" i="6" l="1"/>
  <c r="P75" i="6" s="1"/>
  <c r="M57" i="6" l="1"/>
  <c r="L57" i="6" s="1"/>
  <c r="Q87" i="6" l="1"/>
  <c r="Q67" i="6"/>
  <c r="R54" i="6"/>
  <c r="R53" i="6" s="1"/>
  <c r="R52" i="6" s="1"/>
  <c r="Q85" i="6" l="1"/>
  <c r="P87" i="6"/>
  <c r="P85" i="6" s="1"/>
  <c r="P67" i="6"/>
  <c r="P65" i="6" s="1"/>
  <c r="Q65" i="6"/>
  <c r="M179" i="6" l="1"/>
  <c r="L179" i="6" s="1"/>
  <c r="Q169" i="6" l="1"/>
  <c r="P169" i="6" s="1"/>
  <c r="Q163" i="6"/>
  <c r="Q161" i="6"/>
  <c r="Q152" i="6"/>
  <c r="P161" i="6" l="1"/>
  <c r="Q151" i="6"/>
  <c r="P152" i="6"/>
  <c r="P151" i="6" s="1"/>
  <c r="Q162" i="6"/>
  <c r="P162" i="6" s="1"/>
  <c r="Q157" i="6"/>
  <c r="P157" i="6" s="1"/>
  <c r="M140" i="6" l="1"/>
  <c r="M139" i="6" l="1"/>
  <c r="M138" i="6" s="1"/>
  <c r="L140" i="6"/>
  <c r="L139" i="6" s="1"/>
  <c r="L138" i="6" s="1"/>
  <c r="Q174" i="6" l="1"/>
  <c r="P174" i="6" s="1"/>
  <c r="R149" i="6" l="1"/>
  <c r="P149" i="6" s="1"/>
  <c r="Q147" i="6"/>
  <c r="P147" i="6" s="1"/>
  <c r="M10" i="6" l="1"/>
  <c r="L10" i="6" l="1"/>
  <c r="L9" i="6" s="1"/>
  <c r="M9" i="6"/>
  <c r="N15" i="6" l="1"/>
  <c r="N14" i="6" l="1"/>
  <c r="N8" i="6" s="1"/>
  <c r="Q17" i="6" l="1"/>
  <c r="Q62" i="6" l="1"/>
  <c r="P62" i="6" l="1"/>
  <c r="Q81" i="6"/>
  <c r="P81" i="6" l="1"/>
  <c r="Q13" i="6" l="1"/>
  <c r="P13" i="6" s="1"/>
  <c r="M42" i="6" l="1"/>
  <c r="Q42" i="6"/>
  <c r="P42" i="6" s="1"/>
  <c r="Q38" i="6"/>
  <c r="P38" i="6" s="1"/>
  <c r="Q35" i="6"/>
  <c r="P35" i="6" s="1"/>
  <c r="Q25" i="6"/>
  <c r="Q12" i="6"/>
  <c r="P12" i="6" s="1"/>
  <c r="Q10" i="6"/>
  <c r="M39" i="6" l="1"/>
  <c r="L42" i="6"/>
  <c r="L39" i="6" s="1"/>
  <c r="P25" i="6"/>
  <c r="P10" i="6"/>
  <c r="M71" i="6" l="1"/>
  <c r="M54" i="6"/>
  <c r="M47" i="6"/>
  <c r="M34" i="6"/>
  <c r="M26" i="6"/>
  <c r="M17" i="6"/>
  <c r="L17" i="6" s="1"/>
  <c r="M15" i="6"/>
  <c r="M69" i="6" l="1"/>
  <c r="M68" i="6" s="1"/>
  <c r="M53" i="6"/>
  <c r="M52" i="6" s="1"/>
  <c r="L54" i="6"/>
  <c r="L53" i="6" s="1"/>
  <c r="L52" i="6" s="1"/>
  <c r="L47" i="6"/>
  <c r="L46" i="6" s="1"/>
  <c r="M46" i="6"/>
  <c r="M32" i="6"/>
  <c r="L34" i="6"/>
  <c r="L32" i="6" s="1"/>
  <c r="M23" i="6"/>
  <c r="L26" i="6"/>
  <c r="L23" i="6" s="1"/>
  <c r="M14" i="6"/>
  <c r="M8" i="6" s="1"/>
  <c r="L15" i="6"/>
  <c r="L14" i="6" s="1"/>
  <c r="L8" i="6" s="1"/>
  <c r="L22" i="6" l="1"/>
  <c r="M22" i="6"/>
  <c r="Q33" i="6" l="1"/>
  <c r="Q30" i="6"/>
  <c r="P30" i="6" s="1"/>
  <c r="Q26" i="6"/>
  <c r="Q32" i="6" l="1"/>
  <c r="P33" i="6"/>
  <c r="P32" i="6" s="1"/>
  <c r="P26" i="6"/>
  <c r="P23" i="6" s="1"/>
  <c r="Q23" i="6"/>
  <c r="P22" i="6" l="1"/>
  <c r="Q22" i="6"/>
  <c r="Q82" i="6" l="1"/>
  <c r="P82" i="6" l="1"/>
  <c r="P77" i="6" s="1"/>
  <c r="P76" i="6" s="1"/>
  <c r="Q77" i="6"/>
  <c r="Q76" i="6" s="1"/>
  <c r="Q11" i="6"/>
  <c r="Q15" i="6"/>
  <c r="R17" i="6"/>
  <c r="Q18" i="6"/>
  <c r="P18" i="6" s="1"/>
  <c r="Q92" i="6"/>
  <c r="Q74" i="6"/>
  <c r="P74" i="6" s="1"/>
  <c r="Q73" i="6"/>
  <c r="Q71" i="6"/>
  <c r="P71" i="6" s="1"/>
  <c r="Q70" i="6"/>
  <c r="Q63" i="6"/>
  <c r="Q59" i="6"/>
  <c r="P59" i="6" s="1"/>
  <c r="Q57" i="6"/>
  <c r="P57" i="6" s="1"/>
  <c r="Q56" i="6"/>
  <c r="P56" i="6" s="1"/>
  <c r="Q55" i="6"/>
  <c r="P55" i="6" s="1"/>
  <c r="S54" i="6"/>
  <c r="S53" i="6" s="1"/>
  <c r="S52" i="6" s="1"/>
  <c r="Q54" i="6"/>
  <c r="Q49" i="6"/>
  <c r="Q47" i="6"/>
  <c r="Q43" i="6"/>
  <c r="P43" i="6" s="1"/>
  <c r="Q40" i="6"/>
  <c r="Q37" i="6"/>
  <c r="M44" i="6"/>
  <c r="N71" i="6"/>
  <c r="Q91" i="6" l="1"/>
  <c r="P92" i="6"/>
  <c r="P91" i="6" s="1"/>
  <c r="Q72" i="6"/>
  <c r="P73" i="6"/>
  <c r="P72" i="6" s="1"/>
  <c r="N69" i="6"/>
  <c r="N68" i="6" s="1"/>
  <c r="L71" i="6"/>
  <c r="L69" i="6" s="1"/>
  <c r="L68" i="6" s="1"/>
  <c r="P70" i="6"/>
  <c r="P69" i="6" s="1"/>
  <c r="Q69" i="6"/>
  <c r="P63" i="6"/>
  <c r="P60" i="6" s="1"/>
  <c r="Q60" i="6"/>
  <c r="Q53" i="6"/>
  <c r="P54" i="6"/>
  <c r="P53" i="6" s="1"/>
  <c r="P49" i="6"/>
  <c r="P48" i="6" s="1"/>
  <c r="Q48" i="6"/>
  <c r="Q46" i="6" s="1"/>
  <c r="P47" i="6"/>
  <c r="L44" i="6"/>
  <c r="L36" i="6" s="1"/>
  <c r="M36" i="6"/>
  <c r="P40" i="6"/>
  <c r="P39" i="6" s="1"/>
  <c r="Q39" i="6"/>
  <c r="P37" i="6"/>
  <c r="R14" i="6"/>
  <c r="R8" i="6" s="1"/>
  <c r="P17" i="6"/>
  <c r="P15" i="6"/>
  <c r="Q14" i="6"/>
  <c r="P11" i="6"/>
  <c r="P9" i="6" s="1"/>
  <c r="Q9" i="6"/>
  <c r="Q52" i="6" l="1"/>
  <c r="Q68" i="6"/>
  <c r="P68" i="6"/>
  <c r="P52" i="6"/>
  <c r="P46" i="6"/>
  <c r="P14" i="6"/>
  <c r="P8" i="6" s="1"/>
  <c r="Q8" i="6"/>
  <c r="Q134" i="6" l="1"/>
  <c r="Q120" i="6" l="1"/>
  <c r="P120" i="6" l="1"/>
  <c r="Q128" i="6"/>
  <c r="P128" i="6" s="1"/>
  <c r="Q164" i="6" l="1"/>
  <c r="P164" i="6" l="1"/>
  <c r="Q160" i="6"/>
  <c r="Q123" i="6" l="1"/>
  <c r="P123" i="6" s="1"/>
  <c r="M123" i="6"/>
  <c r="L123" i="6" s="1"/>
  <c r="P168" i="6" l="1"/>
  <c r="R163" i="6"/>
  <c r="P159" i="6"/>
  <c r="R160" i="6" l="1"/>
  <c r="R150" i="6" s="1"/>
  <c r="P163" i="6"/>
  <c r="P160" i="6" s="1"/>
  <c r="M135" i="6" l="1"/>
  <c r="L135" i="6" s="1"/>
  <c r="M134" i="6"/>
  <c r="M130" i="6"/>
  <c r="M125" i="6"/>
  <c r="L125" i="6" s="1"/>
  <c r="M122" i="6"/>
  <c r="L134" i="6" l="1"/>
  <c r="L131" i="6" s="1"/>
  <c r="M131" i="6"/>
  <c r="M129" i="6" s="1"/>
  <c r="L130" i="6"/>
  <c r="U126" i="2"/>
  <c r="M124" i="6"/>
  <c r="L124" i="6" s="1"/>
  <c r="L122" i="6"/>
  <c r="M121" i="6" l="1"/>
  <c r="M119" i="6" s="1"/>
  <c r="L121" i="6"/>
  <c r="L119" i="6" s="1"/>
  <c r="L129" i="6"/>
  <c r="T126" i="2"/>
  <c r="T122" i="2" s="1"/>
  <c r="T120" i="2" s="1"/>
  <c r="U122" i="2"/>
  <c r="U120" i="2" s="1"/>
  <c r="U8" i="2" s="1"/>
  <c r="T8" i="2" l="1"/>
  <c r="F5" i="3"/>
  <c r="F17" i="3" l="1"/>
  <c r="F18" i="3" s="1"/>
  <c r="F6" i="3"/>
  <c r="Q133" i="6" l="1"/>
  <c r="P133" i="6" s="1"/>
  <c r="S175" i="6"/>
  <c r="Q175" i="6"/>
  <c r="Q172" i="6"/>
  <c r="Q170" i="6"/>
  <c r="P170" i="6" s="1"/>
  <c r="Q166" i="6"/>
  <c r="Q158" i="6"/>
  <c r="P158" i="6" s="1"/>
  <c r="Q156" i="6"/>
  <c r="R148" i="6"/>
  <c r="Q148" i="6"/>
  <c r="R145" i="6"/>
  <c r="Q145" i="6"/>
  <c r="Q140" i="6"/>
  <c r="Q135" i="6"/>
  <c r="P135" i="6" s="1"/>
  <c r="R134" i="6"/>
  <c r="Q132" i="6"/>
  <c r="Q130" i="6"/>
  <c r="Q127" i="6"/>
  <c r="P127" i="6" s="1"/>
  <c r="Q126" i="6"/>
  <c r="P126" i="6" s="1"/>
  <c r="Q125" i="6"/>
  <c r="P125" i="6" s="1"/>
  <c r="Q124" i="6"/>
  <c r="P124" i="6" s="1"/>
  <c r="Q122" i="6"/>
  <c r="P145" i="6" l="1"/>
  <c r="P175" i="6"/>
  <c r="Q171" i="6"/>
  <c r="P172" i="6"/>
  <c r="P171" i="6" s="1"/>
  <c r="P166" i="6"/>
  <c r="P165" i="6" s="1"/>
  <c r="Q165" i="6"/>
  <c r="Q155" i="6"/>
  <c r="P156" i="6"/>
  <c r="P155" i="6" s="1"/>
  <c r="R138" i="6"/>
  <c r="P148" i="6"/>
  <c r="Q139" i="6"/>
  <c r="Q138" i="6" s="1"/>
  <c r="P140" i="6"/>
  <c r="P139" i="6" s="1"/>
  <c r="R131" i="6"/>
  <c r="R129" i="6" s="1"/>
  <c r="P134" i="6"/>
  <c r="P132" i="6"/>
  <c r="Q131" i="6"/>
  <c r="Q129" i="6" s="1"/>
  <c r="P130" i="6"/>
  <c r="Q121" i="6"/>
  <c r="Q119" i="6" s="1"/>
  <c r="P122" i="6"/>
  <c r="P121" i="6" s="1"/>
  <c r="P119" i="6" s="1"/>
  <c r="P138" i="6" l="1"/>
  <c r="P150" i="6"/>
  <c r="Q150" i="6"/>
  <c r="P131" i="6"/>
  <c r="P129" i="6" s="1"/>
  <c r="Q116" i="6" l="1"/>
  <c r="P116" i="6" s="1"/>
  <c r="Q108" i="6" l="1"/>
  <c r="P108" i="6" s="1"/>
  <c r="Q177" i="6" l="1"/>
  <c r="P177" i="6" l="1"/>
  <c r="Q112" i="6" l="1"/>
  <c r="P112" i="6" s="1"/>
  <c r="R111" i="6"/>
  <c r="R106" i="6" s="1"/>
  <c r="R95" i="6" s="1"/>
  <c r="R6" i="6" s="1"/>
  <c r="E9" i="7" s="1"/>
  <c r="Q111" i="6"/>
  <c r="Q110" i="6"/>
  <c r="P110" i="6" s="1"/>
  <c r="Q107" i="6"/>
  <c r="P111" i="6" l="1"/>
  <c r="L33" i="7"/>
  <c r="E10" i="7"/>
  <c r="P107" i="6"/>
  <c r="S179" i="6" l="1"/>
  <c r="S176" i="6" s="1"/>
  <c r="S6" i="6" s="1"/>
  <c r="E13" i="7" s="1"/>
  <c r="Q179" i="6"/>
  <c r="E14" i="7" l="1"/>
  <c r="L34" i="7"/>
  <c r="F13" i="7"/>
  <c r="P179" i="6"/>
  <c r="P176" i="6" s="1"/>
  <c r="Q176" i="6"/>
  <c r="M177" i="6" l="1"/>
  <c r="U178" i="2"/>
  <c r="T178" i="2" s="1"/>
  <c r="M176" i="6" l="1"/>
  <c r="M6" i="6" l="1"/>
  <c r="D5" i="7" l="1"/>
  <c r="D6" i="7" l="1"/>
  <c r="K32" i="7"/>
  <c r="Q109" i="6" l="1"/>
  <c r="Q96" i="6"/>
  <c r="Q44" i="6"/>
  <c r="N177" i="6"/>
  <c r="P109" i="6" l="1"/>
  <c r="P106" i="6" s="1"/>
  <c r="Q106" i="6"/>
  <c r="Q95" i="6" s="1"/>
  <c r="P96" i="6"/>
  <c r="N176" i="6"/>
  <c r="L177" i="6"/>
  <c r="L176" i="6" s="1"/>
  <c r="P44" i="6"/>
  <c r="P36" i="6" s="1"/>
  <c r="Q36" i="6"/>
  <c r="P95" i="6" l="1"/>
  <c r="N6" i="6"/>
  <c r="Q6" i="6"/>
  <c r="D9" i="7" l="1"/>
  <c r="L6" i="6"/>
  <c r="E5" i="7"/>
  <c r="P6" i="6"/>
  <c r="D10" i="7" l="1"/>
  <c r="K33" i="7"/>
  <c r="K38" i="7" s="1"/>
  <c r="K39" i="7" s="1"/>
  <c r="F9" i="7"/>
  <c r="D17" i="7"/>
  <c r="D18" i="7" s="1"/>
  <c r="D22" i="7"/>
  <c r="D23" i="7" s="1"/>
  <c r="E22" i="7"/>
  <c r="F5" i="7"/>
  <c r="L32" i="7"/>
  <c r="L38" i="7" s="1"/>
  <c r="L39" i="7" s="1"/>
  <c r="E6" i="7"/>
  <c r="E17" i="7"/>
  <c r="E23" i="7" l="1"/>
  <c r="F22" i="7"/>
  <c r="E18" i="7"/>
  <c r="F17" i="7"/>
</calcChain>
</file>

<file path=xl/comments1.xml><?xml version="1.0" encoding="utf-8"?>
<comments xmlns="http://schemas.openxmlformats.org/spreadsheetml/2006/main">
  <authors>
    <author>kovacikova</author>
    <author>kurti</author>
  </authors>
  <commentList>
    <comment ref="D28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športoviská zdravotné 9 000EUR
prenájom DK 4 000 EUR
najomné ZS 4 000 EUR
prenájom v ŠH 400 EUR
prenájom v MsÚ 100 EUR
Duslo 20 000 EUR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</t>
        </r>
      </text>
    </comment>
    <comment ref="D4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20 000
50 000 Elán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poistné udalosti 3000 EUR
stavkove kancel 7000 EUR
videohry  125 000 EUR
rulety 2000 EUR
vecné bremená 3 000 EUR
</t>
        </r>
      </text>
    </comment>
    <comment ref="D5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3 000,- ostatný príjem
4 200,- Nemčeková</t>
        </r>
      </text>
    </comment>
    <comment ref="D109" authorId="1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Odpredaj bytov obchodnou verejnou súťažou na ul. Slnečnej a prevod bytov na ul. Narcisovej 17,19,21 </t>
        </r>
      </text>
    </comment>
    <comment ref="D110" authorId="1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predaj automobilov MSP, MsÚ (superb)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34 tis. predaje do augusta 2015
20 tis. LONA
55 tis. pozemky zahradky kupalisko</t>
        </r>
      </text>
    </comment>
    <comment ref="D111" authorId="1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náhodilé predaje pozemkov
55 tis. záhradky kupalisko
50 tis. zahradky jesenskeho</t>
        </r>
      </text>
    </comment>
  </commentList>
</comments>
</file>

<file path=xl/comments2.xml><?xml version="1.0" encoding="utf-8"?>
<comments xmlns="http://schemas.openxmlformats.org/spreadsheetml/2006/main">
  <authors>
    <author>kurti</author>
  </authors>
  <commentList>
    <comment ref="E109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úroky 24 636</t>
        </r>
      </text>
    </comment>
    <comment ref="E110" authorId="0" shapeId="0">
      <text>
        <r>
          <rPr>
            <b/>
            <sz val="8"/>
            <color indexed="81"/>
            <rFont val="Tahoma"/>
            <family val="2"/>
            <charset val="238"/>
          </rPr>
          <t>kurti:</t>
        </r>
        <r>
          <rPr>
            <sz val="8"/>
            <color indexed="81"/>
            <rFont val="Tahoma"/>
            <family val="2"/>
            <charset val="238"/>
          </rPr>
          <t xml:space="preserve">
cestovné 19 595</t>
        </r>
      </text>
    </comment>
  </commentList>
</comments>
</file>

<file path=xl/comments3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4.xml><?xml version="1.0" encoding="utf-8"?>
<comments xmlns="http://schemas.openxmlformats.org/spreadsheetml/2006/main">
  <authors>
    <author>kovacikova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Horná ulica, cintorín, MsÚ, europrojekty</t>
        </r>
      </text>
    </comment>
  </commentList>
</comments>
</file>

<file path=xl/comments5.xml><?xml version="1.0" encoding="utf-8"?>
<comments xmlns="http://schemas.openxmlformats.org/spreadsheetml/2006/main">
  <authors>
    <author>kovacikova</author>
  </authors>
  <commentList>
    <comment ref="F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vybavenie telocvične</t>
        </r>
      </text>
    </comment>
    <comment ref="J1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35 tis. EUR rekonštrukcia strechy
175 tis. EUR výmena okien
35 tis. EUR rekonštrukcia stechy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vybavenie telocvične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vybavenie telocvične</t>
        </r>
      </text>
    </comment>
    <comment ref="J1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rekonštrukcia telocvične</t>
        </r>
      </text>
    </comment>
    <comment ref="J1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obnova fasády</t>
        </r>
      </text>
    </comment>
    <comment ref="J1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obnova fasády</t>
        </r>
      </text>
    </comment>
    <comment ref="J2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3 408 z OK na kotol
3 468 z OK na kotol
2 879 z vlastných sponzorských v prog. 9.6.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z vlastných</t>
        </r>
      </text>
    </comment>
    <comment ref="J5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2 879 ZŠ Murgaša
2 591 ZŠ J. C. Hronského</t>
        </r>
      </text>
    </comment>
  </commentList>
</comments>
</file>

<file path=xl/sharedStrings.xml><?xml version="1.0" encoding="utf-8"?>
<sst xmlns="http://schemas.openxmlformats.org/spreadsheetml/2006/main" count="1132" uniqueCount="739">
  <si>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</si>
  <si>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</si>
  <si>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</si>
  <si>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</si>
  <si>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</si>
  <si>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</si>
  <si>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</si>
  <si>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</si>
  <si>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</si>
  <si>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</si>
  <si>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</si>
  <si>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</si>
  <si>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</si>
  <si>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</si>
  <si>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</si>
  <si>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</si>
  <si>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</si>
  <si>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</si>
  <si>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</si>
  <si>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</si>
  <si>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</si>
  <si>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</si>
  <si>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</si>
  <si>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</si>
  <si>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</si>
  <si>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</si>
  <si>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</si>
  <si>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</si>
  <si>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</si>
  <si>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</si>
  <si>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</si>
  <si>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</si>
  <si>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</si>
  <si>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</si>
  <si>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</si>
  <si>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</si>
  <si>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</si>
  <si>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</si>
  <si>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</si>
  <si>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</si>
  <si>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</si>
  <si>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</si>
  <si>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</si>
  <si>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</si>
  <si>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</si>
  <si>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</si>
  <si>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</si>
  <si>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</si>
  <si>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</si>
  <si>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</si>
  <si>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</si>
  <si>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</si>
  <si>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</si>
  <si>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</si>
  <si>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</si>
  <si>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</si>
  <si>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</si>
  <si>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</si>
  <si>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</si>
  <si>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</si>
  <si>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</si>
  <si>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</si>
  <si>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</si>
  <si>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</si>
  <si>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</si>
  <si>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</si>
  <si>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</si>
  <si>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</si>
  <si>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</si>
  <si>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</si>
  <si>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</si>
  <si>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</si>
  <si>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</si>
  <si>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</si>
  <si>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</si>
  <si>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</si>
  <si>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</si>
  <si>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</si>
  <si>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</si>
  <si>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</si>
  <si>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</si>
  <si>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</si>
  <si>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</si>
  <si>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</si>
  <si>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</si>
  <si>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</si>
  <si>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</si>
  <si>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</si>
  <si>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</si>
  <si>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</si>
  <si>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</si>
  <si>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</si>
  <si>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</si>
  <si>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</si>
  <si>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</si>
  <si>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</si>
  <si>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</si>
  <si>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</si>
  <si>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</si>
  <si>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</si>
  <si>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</si>
  <si>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</si>
  <si>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</si>
  <si>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</si>
  <si>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</si>
  <si>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</si>
  <si>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</si>
  <si>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</si>
  <si>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</si>
  <si>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</si>
  <si>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</si>
  <si>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</si>
  <si>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</si>
  <si>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</si>
  <si>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</si>
  <si>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</si>
  <si>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</si>
  <si>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</si>
  <si>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</si>
  <si>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</si>
  <si>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</si>
  <si>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</si>
  <si>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</si>
  <si>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</si>
  <si>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</si>
  <si>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</si>
  <si>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</si>
  <si>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</si>
  <si>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</si>
  <si>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</si>
  <si>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</si>
  <si>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</si>
  <si>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</si>
  <si>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</si>
  <si>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</si>
  <si>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</si>
  <si>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</si>
  <si>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</si>
  <si>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</si>
  <si>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</si>
  <si>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</si>
  <si>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</si>
  <si>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</si>
  <si>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</si>
  <si>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</si>
  <si>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</si>
  <si>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</si>
  <si>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</si>
  <si>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</si>
  <si>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</si>
  <si>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</si>
  <si>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</si>
  <si>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</si>
  <si>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</si>
  <si>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</si>
  <si>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</si>
  <si>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</si>
  <si>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</si>
  <si>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</si>
  <si>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</si>
  <si>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</si>
  <si>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</si>
  <si>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</si>
  <si>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</si>
  <si>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</si>
  <si>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</si>
  <si>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</si>
  <si>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</si>
  <si>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</si>
  <si>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</si>
  <si>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</si>
  <si>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</si>
  <si>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</si>
  <si>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</si>
  <si>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</si>
  <si>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</si>
  <si>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</si>
  <si>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</si>
  <si>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</si>
  <si>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</si>
  <si>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</si>
  <si>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</si>
  <si>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</si>
  <si>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</si>
  <si>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</si>
  <si>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</si>
  <si>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</si>
  <si>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</si>
  <si>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</si>
  <si>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</si>
  <si>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</si>
  <si>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</si>
  <si>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</si>
  <si>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</si>
  <si>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</si>
  <si>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</si>
  <si>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</si>
  <si>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</si>
  <si>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</si>
  <si>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</si>
  <si>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</si>
  <si>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</si>
  <si>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</si>
  <si>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</si>
  <si>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</si>
  <si>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</si>
  <si>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</si>
  <si>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</si>
  <si>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</si>
  <si>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</si>
  <si>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</si>
  <si>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</si>
  <si>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</si>
  <si>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</si>
  <si>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</si>
  <si>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</si>
  <si>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</si>
  <si>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</si>
  <si>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</si>
  <si>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</si>
  <si>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</si>
  <si>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</si>
  <si>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</si>
  <si>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</si>
  <si>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</si>
  <si>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</si>
  <si>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</si>
  <si>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</si>
  <si>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</si>
  <si>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</si>
  <si>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</si>
  <si>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</si>
  <si>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</si>
  <si>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</si>
  <si>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</si>
  <si>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</si>
  <si>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</si>
  <si>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</si>
  <si>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</si>
  <si>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</si>
  <si>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</si>
  <si>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</si>
  <si>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</si>
  <si>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</si>
  <si>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</si>
  <si>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</si>
  <si>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</si>
  <si>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</si>
  <si>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</si>
  <si>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</si>
  <si>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</si>
  <si>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</si>
  <si>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</si>
  <si>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</si>
  <si>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</si>
  <si>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</si>
  <si>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</si>
  <si>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</si>
  <si>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</si>
  <si>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</si>
  <si>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</si>
  <si>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</si>
  <si>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</si>
  <si>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</si>
  <si>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</si>
  <si>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</si>
  <si>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</si>
  <si>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</si>
  <si>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</si>
  <si>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</si>
  <si>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</si>
  <si>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</si>
  <si>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</si>
  <si>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</si>
  <si>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</si>
  <si>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</si>
  <si>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</si>
  <si>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</si>
  <si>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</si>
  <si>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</si>
  <si>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</si>
  <si>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</si>
  <si>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</si>
  <si>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</si>
  <si>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</si>
  <si>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</si>
  <si>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</si>
  <si>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</si>
  <si>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</si>
  <si>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</si>
  <si>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</si>
  <si>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</si>
  <si>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</si>
  <si>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</si>
  <si>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</si>
  <si>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</si>
  <si>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</si>
  <si>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</si>
  <si>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</si>
  <si>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</si>
  <si>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</si>
  <si>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</si>
  <si>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</si>
  <si>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</si>
  <si>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</si>
  <si>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</si>
  <si>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</si>
  <si>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</si>
  <si>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</si>
  <si>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</si>
  <si>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</si>
  <si>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</si>
  <si>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</si>
  <si>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</si>
  <si>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</si>
  <si>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</si>
  <si>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</si>
  <si>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</si>
  <si>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</si>
  <si>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</si>
  <si>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</si>
  <si>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</si>
  <si>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</si>
  <si>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</si>
  <si>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</si>
  <si>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</si>
  <si>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</si>
  <si>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</si>
  <si>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</si>
  <si>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</si>
  <si>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</si>
  <si>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</si>
  <si>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</si>
  <si>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</si>
  <si>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</si>
  <si>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</si>
  <si>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</si>
  <si>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</si>
  <si>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</si>
  <si>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</si>
  <si>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</si>
  <si>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</si>
  <si>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</si>
  <si>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</si>
  <si>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</si>
  <si>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</si>
  <si>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</si>
  <si>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</si>
  <si>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</si>
  <si>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</si>
  <si>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</si>
  <si>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</si>
  <si>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</si>
  <si>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</si>
  <si>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</si>
  <si>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</si>
  <si>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</si>
  <si>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</si>
  <si>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</si>
  <si>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</si>
  <si>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</si>
  <si>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</si>
  <si>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</si>
  <si>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</si>
  <si>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</si>
  <si>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</si>
  <si>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</si>
  <si>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</si>
  <si>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</si>
  <si>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</si>
  <si>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</si>
  <si>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</si>
  <si>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</si>
  <si>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</si>
  <si>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</si>
  <si>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</si>
  <si>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</si>
  <si>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</si>
  <si>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</si>
  <si>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</si>
  <si>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</si>
  <si>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</si>
  <si>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</si>
  <si>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</si>
  <si>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</si>
  <si>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</si>
  <si>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</si>
  <si>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</si>
  <si>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</si>
  <si>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</si>
  <si>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</si>
  <si>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</si>
  <si>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</si>
  <si>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</si>
  <si>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</si>
  <si>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</si>
  <si>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</si>
  <si>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</si>
  <si>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</si>
  <si>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</si>
  <si>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</si>
  <si>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</si>
  <si>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</si>
  <si>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</si>
  <si>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</si>
  <si>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</si>
  <si>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</si>
  <si>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</si>
  <si>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</si>
  <si>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</si>
  <si>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</si>
  <si>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</si>
  <si>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</si>
  <si>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</si>
  <si>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</si>
  <si>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</si>
  <si>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>312001 dotácia chránená dielňa</t>
  </si>
  <si>
    <t xml:space="preserve">Rozdiel </t>
  </si>
  <si>
    <t>Oprava ciest</t>
  </si>
  <si>
    <t>292 športové a kultúrne podujatia V4</t>
  </si>
  <si>
    <t>212002 prenájom VP</t>
  </si>
  <si>
    <t>311 grant Cena Jána Johanidesa</t>
  </si>
  <si>
    <t>312008 NSK športový deň</t>
  </si>
  <si>
    <t xml:space="preserve">311 grant PRINED </t>
  </si>
  <si>
    <t>skutočnosť 
2014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</si>
  <si>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</si>
  <si>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</si>
  <si>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</si>
  <si>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</si>
  <si>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</si>
  <si>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</si>
  <si>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</si>
  <si>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</si>
  <si>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</si>
  <si>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</si>
  <si>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</si>
  <si>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</si>
  <si>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</si>
  <si>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</si>
  <si>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</si>
  <si>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</si>
  <si>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</si>
  <si>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</si>
  <si>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</si>
  <si>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</si>
  <si>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</si>
  <si>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</si>
  <si>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</si>
  <si>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321 grant Reiffeisen detské ihrisko</t>
  </si>
  <si>
    <t>plnenie 2014</t>
  </si>
  <si>
    <t>Bežné a kapitálové príjmy</t>
  </si>
  <si>
    <t>Bežné a kapitálové výdavky</t>
  </si>
  <si>
    <t>321 multifunkčné ihrisko</t>
  </si>
  <si>
    <t>321 rozšírenie kamerového systému</t>
  </si>
  <si>
    <t>321 grant bibliobox</t>
  </si>
  <si>
    <t>222 úroky z omeškania</t>
  </si>
  <si>
    <t>292 dobropisy</t>
  </si>
  <si>
    <t>292 vratka SAD</t>
  </si>
  <si>
    <t>312001 rekonštrukcia sociálnych zariadení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</si>
  <si>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</si>
  <si>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</si>
  <si>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</si>
  <si>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</si>
  <si>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</si>
  <si>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</si>
  <si>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</si>
  <si>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</si>
  <si>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</si>
  <si>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</si>
  <si>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>500 úver na DD</t>
  </si>
  <si>
    <t>500 preklenovací úver na VO</t>
  </si>
  <si>
    <t>312001 dotácie voľby, referendum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</si>
  <si>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</si>
  <si>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</si>
  <si>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</si>
  <si>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</si>
  <si>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321 Dotácia z úradu vlády na DD</t>
  </si>
  <si>
    <t>Príjmy 100-500</t>
  </si>
  <si>
    <t>Výdavky 600-800</t>
  </si>
  <si>
    <t>1.</t>
  </si>
  <si>
    <t>04.4.3. 716</t>
  </si>
  <si>
    <t>3.</t>
  </si>
  <si>
    <t>01.1.1. 717 002</t>
  </si>
  <si>
    <t>Klienské centrum</t>
  </si>
  <si>
    <t>5.</t>
  </si>
  <si>
    <t>06.4.0. 717 002</t>
  </si>
  <si>
    <t>Modernizácia VO</t>
  </si>
  <si>
    <t>7.</t>
  </si>
  <si>
    <t>04.5.1. 717 002</t>
  </si>
  <si>
    <t>9.</t>
  </si>
  <si>
    <t>09.</t>
  </si>
  <si>
    <t>11.</t>
  </si>
  <si>
    <t>MsKS - kopírka</t>
  </si>
  <si>
    <t>MsKS - výmena sedadiel</t>
  </si>
  <si>
    <t xml:space="preserve">MsKS - prenosné zastrešenie </t>
  </si>
  <si>
    <t>rekonštrukcia chodníka Dolná ulica</t>
  </si>
  <si>
    <t>MŠ Budovateľská ulica - oprava strechy</t>
  </si>
  <si>
    <t>MŠ P. J. Šafárikova ulica - kosačka</t>
  </si>
  <si>
    <t>MŠ Okružná - termoregulácia</t>
  </si>
  <si>
    <t>08.2.0. 713 001</t>
  </si>
  <si>
    <t>06.2.0. 717 001</t>
  </si>
  <si>
    <t>Multifunkčné ihrisko</t>
  </si>
  <si>
    <t>Detské ihriská</t>
  </si>
  <si>
    <t>08.4.0. 713 004</t>
  </si>
  <si>
    <t>Klimatizácia Domu smútku</t>
  </si>
  <si>
    <t>Chodníky na cintoríne</t>
  </si>
  <si>
    <t>08.4.0. 717 001</t>
  </si>
  <si>
    <t>13.</t>
  </si>
  <si>
    <t>12.</t>
  </si>
  <si>
    <t>Domov dôchodcov - dovybavenie</t>
  </si>
  <si>
    <t>15.</t>
  </si>
  <si>
    <t>5 % spoluúčasť mesta na projektoch EÚ</t>
  </si>
  <si>
    <t>Kapitálové výdavky spolu</t>
  </si>
  <si>
    <t>rozpočet 2016</t>
  </si>
  <si>
    <t xml:space="preserve">Projektová dokumentácia </t>
  </si>
  <si>
    <t>10.</t>
  </si>
  <si>
    <t>08.1.0. 713 005</t>
  </si>
  <si>
    <t>08.2.0. 713 004</t>
  </si>
  <si>
    <t>08.2.0. 717 003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</si>
  <si>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</si>
  <si>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</si>
  <si>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</si>
  <si>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</si>
  <si>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</si>
  <si>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skutočnosť 2015</t>
  </si>
  <si>
    <t>plnenie 2015</t>
  </si>
  <si>
    <t>rozpočet 
2016</t>
  </si>
  <si>
    <t xml:space="preserve">Tabuľka č. 1 Plnenie  rozpočtu príjmov v roku 2016 </t>
  </si>
  <si>
    <t xml:space="preserve">  Tabuľka č. 2 Plnenie  rozpočtu výdavkov v roku 2016 </t>
  </si>
  <si>
    <t xml:space="preserve">Tabuľka č. 3 Sumár príjmov a výdavkov  v roku 2016 </t>
  </si>
  <si>
    <t>skutočnosť
2015</t>
  </si>
  <si>
    <t xml:space="preserve">
rozpočet 2016</t>
  </si>
  <si>
    <t>311 grant MŠ Bernolákova</t>
  </si>
  <si>
    <t>321 grant ZŠ Hollého</t>
  </si>
  <si>
    <t>rozpočet
2016</t>
  </si>
  <si>
    <t>Tabuľka č. 4 Investície 2016</t>
  </si>
  <si>
    <t>312001 dotácia cest., stravné, UP, vzd. pouk., štip.školu v prírode, lyžiarsky</t>
  </si>
  <si>
    <t>08.1.0. 716</t>
  </si>
  <si>
    <t>08.1.0. 718</t>
  </si>
  <si>
    <t>FŠ Šaľa - PD  rekonštrukcia kotolne</t>
  </si>
  <si>
    <t>FŠ Šaľa - rekonštrukcia kotolne</t>
  </si>
  <si>
    <t>10.2.0.  713 004</t>
  </si>
  <si>
    <t>10.2.0. 717</t>
  </si>
  <si>
    <t>Domov dôchodcov - rekonštrukcia</t>
  </si>
  <si>
    <t>311 sponzorsto MsKS</t>
  </si>
  <si>
    <t>223 vlastné príjmy škôl a školských zariadení</t>
  </si>
  <si>
    <t>ZŠ Hollého oprava strechy</t>
  </si>
  <si>
    <t>MsKS - ozvučenie</t>
  </si>
  <si>
    <t>321 dotácia z Envirofondu - ZŠ Hollého výmena okien</t>
  </si>
  <si>
    <t>04.5.1. 717001</t>
  </si>
  <si>
    <t>chodníky EURODABO</t>
  </si>
  <si>
    <t>ZŠ Hollého - výmena okien</t>
  </si>
  <si>
    <t>FŠ - kosačka</t>
  </si>
  <si>
    <t xml:space="preserve">311 Grant pontis </t>
  </si>
  <si>
    <t>312001 decentralizačná dotácia - register obyvateľov, reg. adries</t>
  </si>
  <si>
    <t>ZŠ Murgaša - kosačka</t>
  </si>
  <si>
    <t>311 grant - dobrovol. požiarny zbor</t>
  </si>
  <si>
    <t>311 grant MPSVaR SR na útulok</t>
  </si>
  <si>
    <t>311 grant telocvične</t>
  </si>
  <si>
    <t>311 grant MVSR - syntetická DNA</t>
  </si>
  <si>
    <t>311 grant Duslo</t>
  </si>
  <si>
    <t>311 grant COOP Jednota</t>
  </si>
  <si>
    <t>321 grant MVSR - syntetická DNA</t>
  </si>
  <si>
    <t>321 grant ZŠ Ľ. Štúra - rekonštrukcia telocvične</t>
  </si>
  <si>
    <t>450 zostatok prostr. z min. roku účelovo viazané, rezervný fond</t>
  </si>
  <si>
    <t>03.1.0. 713 005</t>
  </si>
  <si>
    <t>Syntetická DNA</t>
  </si>
  <si>
    <t>kamerový systém</t>
  </si>
  <si>
    <t>ZŠ P. Pázmáňa - rekonštrukcia fasády</t>
  </si>
  <si>
    <t>ZŠ Ľ. Štúra - rekonštrukcia telocvične</t>
  </si>
  <si>
    <t>223 ostatné príjmy MSKS (kurzy, výlep plagátov)</t>
  </si>
  <si>
    <t>311 grant obnova kaplnky - SLSP, cirkev</t>
  </si>
  <si>
    <t>chladiace zariadenie - Dom smútku</t>
  </si>
  <si>
    <t>311 grant OZ Spectra - hokej</t>
  </si>
  <si>
    <t>312001 audiovizuálny fond</t>
  </si>
  <si>
    <t>312001 NSK kultúrne podujatia</t>
  </si>
  <si>
    <t>311 grant ZVaK</t>
  </si>
  <si>
    <t>ZUŠ - rekonštrukcia fasády, výmena okien</t>
  </si>
  <si>
    <t xml:space="preserve">ZŠ s MŠ J. Murgaša - rekonštrukcia detského ihriska </t>
  </si>
  <si>
    <t>08.2.0. 717 001</t>
  </si>
  <si>
    <t>MsKS - rekonštrukcia strechy</t>
  </si>
  <si>
    <t>08.1.0. 717002</t>
  </si>
  <si>
    <t>rekonštrukcia strechy ŠH</t>
  </si>
  <si>
    <t>321 grant OZ Spectra - MsKS audiotechnika</t>
  </si>
  <si>
    <t>rekonštrukcia parkoviska</t>
  </si>
  <si>
    <t>311 grant SLSP - Tvoríme tradične</t>
  </si>
  <si>
    <t>MsÚ - rekonštrukcia sociálnych zariadení 2. a 3. poschodie</t>
  </si>
  <si>
    <t>08.4.0. 716</t>
  </si>
  <si>
    <t>pasportizácia cintorín</t>
  </si>
  <si>
    <t>6.</t>
  </si>
  <si>
    <t>05.1.0.712.001</t>
  </si>
  <si>
    <t>Prístrešok - zberový dvor</t>
  </si>
  <si>
    <t>311 grant Reiffeisen</t>
  </si>
  <si>
    <t>čerpanie december  2016</t>
  </si>
  <si>
    <t>311 grant NsK - cestovný ruch, šport</t>
  </si>
  <si>
    <t>%plnenia</t>
  </si>
  <si>
    <t xml:space="preserve"> plnenie 2016</t>
  </si>
  <si>
    <t>skutočnosť 2016</t>
  </si>
  <si>
    <t>% plnenia</t>
  </si>
  <si>
    <t>P.č.</t>
  </si>
  <si>
    <t>Veriteľ</t>
  </si>
  <si>
    <t>Pôvodná výška úveru</t>
  </si>
  <si>
    <t>Dátum podpísania úverovej zmluvy</t>
  </si>
  <si>
    <t>Dátum splatnosti úveru</t>
  </si>
  <si>
    <t>Výška nesplat. istiny k 31.12. 2015 v EUR</t>
  </si>
  <si>
    <t>Aktuálna úroková sadzba</t>
  </si>
  <si>
    <t xml:space="preserve">Periodicita splácania </t>
  </si>
  <si>
    <t>Účel úveru</t>
  </si>
  <si>
    <t>OTP</t>
  </si>
  <si>
    <t>239 tis. EUR</t>
  </si>
  <si>
    <t>31.3.2017</t>
  </si>
  <si>
    <t>mesačne                             1 712,28 EUR (istina+úrok)</t>
  </si>
  <si>
    <t>výstavba bytov</t>
  </si>
  <si>
    <t>2.</t>
  </si>
  <si>
    <t>ŠFRB II</t>
  </si>
  <si>
    <t>521 tis. EUR</t>
  </si>
  <si>
    <t>31.1. 2032</t>
  </si>
  <si>
    <t>mesačne                            2 455,12 EUR (istina a úrok)</t>
  </si>
  <si>
    <t>výstavba nájomných bytov</t>
  </si>
  <si>
    <t>ŠFRB I</t>
  </si>
  <si>
    <t>1 317 tis. EUR</t>
  </si>
  <si>
    <t>mesačne                               6 213,93 EUR (istina a úrok)</t>
  </si>
  <si>
    <t>4.</t>
  </si>
  <si>
    <t>Reštrukturalizovaný UNICredit</t>
  </si>
  <si>
    <t>25.12.2029</t>
  </si>
  <si>
    <t>3 M Euribor  + 1,6  p.a</t>
  </si>
  <si>
    <t>mesačne                            18 493 EUR istina</t>
  </si>
  <si>
    <t>Domov dôchodcov, CMZ, OPŽP a pôvodné úvery</t>
  </si>
  <si>
    <t>Nový UNICredit</t>
  </si>
  <si>
    <t>31.12.2025</t>
  </si>
  <si>
    <t>3 M Euribor  + 1,9 p.a</t>
  </si>
  <si>
    <t>mesačne                             3 335 EUR istina</t>
  </si>
  <si>
    <t>Domov dôchodcov,  OPŽP</t>
  </si>
  <si>
    <t>Preklenovací VO</t>
  </si>
  <si>
    <t>31.12.2016</t>
  </si>
  <si>
    <t>1 M + 0,64% p.a.</t>
  </si>
  <si>
    <t>jednorazovo</t>
  </si>
  <si>
    <t>modernizácia VO 2. etapa</t>
  </si>
  <si>
    <t>Preklenovací DD</t>
  </si>
  <si>
    <t>8.</t>
  </si>
  <si>
    <t>KTK</t>
  </si>
  <si>
    <t>410 tis. EUR</t>
  </si>
  <si>
    <t>31.12.2015</t>
  </si>
  <si>
    <t>SPOLU</t>
  </si>
  <si>
    <t>Výška nesplatenenej istiny, ktorá vchádza do úverovej zaťaženosti (bez úverov ŠFRB, preklenovacích úverov a KTK) k 31.12.2015</t>
  </si>
  <si>
    <t>skutočnosť 2014</t>
  </si>
  <si>
    <t>Skutočnosť školstvo k 31.12.2016</t>
  </si>
  <si>
    <t>Program      Podprogram                              Prvok</t>
  </si>
  <si>
    <t>Škola                Zariadenie</t>
  </si>
  <si>
    <t>Kapitálové   výdavky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</si>
  <si>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</si>
  <si>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</si>
  <si>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</si>
  <si>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</si>
  <si>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</si>
  <si>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</si>
  <si>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</si>
  <si>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</si>
  <si>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</si>
  <si>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</si>
  <si>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</si>
  <si>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</si>
  <si>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</si>
  <si>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</si>
  <si>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9.3.1.</t>
  </si>
  <si>
    <t>9.3.2.</t>
  </si>
  <si>
    <t>9.3.4.</t>
  </si>
  <si>
    <t>9.3.5.</t>
  </si>
  <si>
    <t>9.3.6.</t>
  </si>
  <si>
    <t>9.4.1.</t>
  </si>
  <si>
    <t xml:space="preserve">ZUŠ Šaľa, Kukučínova </t>
  </si>
  <si>
    <t>9.2.</t>
  </si>
  <si>
    <t>M a t e r s k é  š k o l y</t>
  </si>
  <si>
    <t>9.2.1.</t>
  </si>
  <si>
    <t>9.2.2.</t>
  </si>
  <si>
    <t>9.2.3.</t>
  </si>
  <si>
    <t>9.2.4.</t>
  </si>
  <si>
    <t>9.2.5.</t>
  </si>
  <si>
    <t>9.2.6.</t>
  </si>
  <si>
    <t>9.2.7.</t>
  </si>
  <si>
    <t>9.2.8.</t>
  </si>
  <si>
    <t>MŠ súkromná</t>
  </si>
  <si>
    <t>9.3.</t>
  </si>
  <si>
    <t>Z á k l a d n é   š k o l y</t>
  </si>
  <si>
    <t>9.3.3.</t>
  </si>
  <si>
    <t>9.4.</t>
  </si>
  <si>
    <t>Voľnočasové aktivity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</si>
  <si>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</si>
  <si>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</si>
  <si>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</si>
  <si>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</si>
  <si>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</si>
  <si>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</si>
  <si>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</si>
  <si>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</si>
  <si>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</si>
  <si>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</si>
  <si>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</si>
  <si>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</si>
  <si>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</si>
  <si>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</si>
  <si>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</si>
  <si>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projekty</t>
  </si>
  <si>
    <t>jazykové učebnice</t>
  </si>
  <si>
    <t>prvouka</t>
  </si>
  <si>
    <t>sociálne znevýhodnený</t>
  </si>
  <si>
    <t>9.6.</t>
  </si>
  <si>
    <t>9.7.</t>
  </si>
  <si>
    <t>Výška nesplat. istiny k 31.12. 2016 v EUR</t>
  </si>
  <si>
    <t>ročná splátka istiny v roku 2016</t>
  </si>
  <si>
    <t>Výška nesplatenenej istiny, ktorá vchádza do úverovej zaťaženosti (bez úverov ŠFRB, preklenovacích úverov a KTK) k 31.12.2016</t>
  </si>
  <si>
    <t>Tabuľka č. 5  Úverová zaťaženosť mesta k 31.12. 2016 v EUR</t>
  </si>
  <si>
    <t>Bežné príjmy v roku 2015</t>
  </si>
  <si>
    <t>Úverová zaťaženosť mesta k 31.12.2016 v zmysle zákona č. 583/2004 Z.z. o rozpočtových pravidlách (max 60 %)</t>
  </si>
  <si>
    <t>Podiel splátky istiny vrátane úhrady úrokov a poplatkov (vrátane prekleňovacích úverov) na bežných príjmoch mesta za predchádzajúci rok</t>
  </si>
  <si>
    <t>Výška  istiny vrátane úhrady úrokov a poplatkov  (vrátane prekleňovacích úverov) zaplatených v roku 2016</t>
  </si>
  <si>
    <t>Výška  istiny vrátane úhrady úrokov a poplatkov  (bez prekleňovacích úverov) zaplatených v roku 2016</t>
  </si>
  <si>
    <t>Podiel splátky istiny vrátane úhrady úrokov a poplatkov (bez prekl.) na bežných príjmoch mesta za predch. rok (max 25%)</t>
  </si>
  <si>
    <t>ročná splátka úrokov a poplatkov v roku 2016</t>
  </si>
  <si>
    <t>MŠ Družstevná ulica - elektrický varný kotol</t>
  </si>
  <si>
    <t>ZŠ J. C. Hronského -  plynová panvica do ŠJ</t>
  </si>
  <si>
    <t>ZŠ Murgaša - výmena 2 ks plynových kotlov</t>
  </si>
  <si>
    <t>ZŠ Ľ. Štúra - rekonštrukcia kanalizácie</t>
  </si>
  <si>
    <t>kosačky pre MŠ Šafárikova, ZŠ J. Hollého, ZŠ Ľ. Štúra</t>
  </si>
  <si>
    <t>ZŠ s MŠ Bernolákova so ŠJ a ŠKD</t>
  </si>
  <si>
    <t>ZŠ J. Hollého so ŠJ a ŠKD</t>
  </si>
  <si>
    <t>ZŠ J. C. Hronského so ŠJ a ŠKD</t>
  </si>
  <si>
    <t>ZŠ Ľ. Štúra so ŠJ a ŠKD</t>
  </si>
  <si>
    <t>MŠ Šaľa, Budovateľská so ŠJ</t>
  </si>
  <si>
    <t>MŠ Družstevná so ŠJ</t>
  </si>
  <si>
    <t>MŠ Hollého so ŠJ</t>
  </si>
  <si>
    <t>MŠ Šaľa, Bernolákova ul.</t>
  </si>
  <si>
    <t>MŠ Okružná so ŠJ</t>
  </si>
  <si>
    <t>MŠ 8.mája so ŠJ</t>
  </si>
  <si>
    <t>MŠ Šafárikova so ŠJ</t>
  </si>
  <si>
    <t>ZŠ s MŠ  Bernolákova so ŠJ a ŠKD</t>
  </si>
  <si>
    <t>ZŠ s MŠ J. Murgaša so ŠJ a ŠKD</t>
  </si>
  <si>
    <t>ZŠ s MŠ P. Pázmaňa s VJM a ŠKD</t>
  </si>
  <si>
    <t xml:space="preserve">ZŠ s MŠ P. Pázmaňa s VJM a ŠKD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</si>
</sst>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7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16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9" fillId="0" borderId="0"/>
  </cellStyleXfs>
  <cellXfs count="991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1" fillId="0" borderId="0" xfId="1" applyFont="1" applyFill="1" applyBorder="1" applyAlignment="1"/>
    <xf numFmtId="0" fontId="1" fillId="0" borderId="0" xfId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8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3" xfId="1" applyNumberFormat="1" applyFont="1" applyFill="1" applyBorder="1" applyAlignment="1">
      <alignment horizontal="center" vertical="center" wrapText="1"/>
    </xf>
    <xf numFmtId="3" fontId="21" fillId="7" borderId="55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6" xfId="1" applyFont="1" applyFill="1" applyBorder="1"/>
    <xf numFmtId="0" fontId="6" fillId="8" borderId="51" xfId="1" applyFont="1" applyFill="1" applyBorder="1"/>
    <xf numFmtId="3" fontId="6" fillId="8" borderId="36" xfId="1" applyNumberFormat="1" applyFont="1" applyFill="1" applyBorder="1" applyAlignment="1">
      <alignment horizontal="right"/>
    </xf>
    <xf numFmtId="3" fontId="6" fillId="8" borderId="45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3" fontId="6" fillId="8" borderId="51" xfId="1" applyNumberFormat="1" applyFont="1" applyFill="1" applyBorder="1" applyAlignment="1">
      <alignment horizontal="right"/>
    </xf>
    <xf numFmtId="3" fontId="6" fillId="8" borderId="46" xfId="1" applyNumberFormat="1" applyFont="1" applyFill="1" applyBorder="1" applyAlignment="1">
      <alignment horizontal="right"/>
    </xf>
    <xf numFmtId="0" fontId="22" fillId="9" borderId="53" xfId="1" applyFont="1" applyFill="1" applyBorder="1" applyAlignment="1">
      <alignment horizontal="left"/>
    </xf>
    <xf numFmtId="0" fontId="23" fillId="9" borderId="37" xfId="1" applyFont="1" applyFill="1" applyBorder="1" applyAlignment="1">
      <alignment horizontal="left"/>
    </xf>
    <xf numFmtId="3" fontId="7" fillId="9" borderId="53" xfId="1" applyNumberFormat="1" applyFont="1" applyFill="1" applyBorder="1"/>
    <xf numFmtId="3" fontId="7" fillId="9" borderId="50" xfId="1" applyNumberFormat="1" applyFont="1" applyFill="1" applyBorder="1"/>
    <xf numFmtId="3" fontId="7" fillId="9" borderId="37" xfId="1" applyNumberFormat="1" applyFont="1" applyFill="1" applyBorder="1"/>
    <xf numFmtId="3" fontId="7" fillId="9" borderId="54" xfId="1" applyNumberFormat="1" applyFont="1" applyFill="1" applyBorder="1"/>
    <xf numFmtId="3" fontId="7" fillId="9" borderId="55" xfId="1" applyNumberFormat="1" applyFont="1" applyFill="1" applyBorder="1"/>
    <xf numFmtId="0" fontId="22" fillId="9" borderId="53" xfId="1" applyFont="1" applyFill="1" applyBorder="1"/>
    <xf numFmtId="0" fontId="23" fillId="9" borderId="54" xfId="1" applyFont="1" applyFill="1" applyBorder="1"/>
    <xf numFmtId="0" fontId="22" fillId="9" borderId="47" xfId="1" applyFont="1" applyFill="1" applyBorder="1"/>
    <xf numFmtId="0" fontId="25" fillId="9" borderId="60" xfId="1" applyFont="1" applyFill="1" applyBorder="1" applyAlignment="1"/>
    <xf numFmtId="0" fontId="25" fillId="9" borderId="54" xfId="1" applyFont="1" applyFill="1" applyBorder="1"/>
    <xf numFmtId="0" fontId="25" fillId="9" borderId="54" xfId="1" applyFont="1" applyFill="1" applyBorder="1" applyAlignment="1"/>
    <xf numFmtId="0" fontId="22" fillId="9" borderId="57" xfId="1" applyFont="1" applyFill="1" applyBorder="1"/>
    <xf numFmtId="0" fontId="22" fillId="9" borderId="54" xfId="1" applyFont="1" applyFill="1" applyBorder="1"/>
    <xf numFmtId="0" fontId="22" fillId="9" borderId="36" xfId="1" applyFont="1" applyFill="1" applyBorder="1"/>
    <xf numFmtId="0" fontId="32" fillId="9" borderId="51" xfId="1" applyFont="1" applyFill="1" applyBorder="1"/>
    <xf numFmtId="3" fontId="7" fillId="9" borderId="43" xfId="1" applyNumberFormat="1" applyFont="1" applyFill="1" applyBorder="1"/>
    <xf numFmtId="3" fontId="7" fillId="9" borderId="41" xfId="1" applyNumberFormat="1" applyFont="1" applyFill="1" applyBorder="1"/>
    <xf numFmtId="3" fontId="7" fillId="9" borderId="40" xfId="1" applyNumberFormat="1" applyFont="1" applyFill="1" applyBorder="1"/>
    <xf numFmtId="3" fontId="7" fillId="9" borderId="61" xfId="1" applyNumberFormat="1" applyFont="1" applyFill="1" applyBorder="1"/>
    <xf numFmtId="3" fontId="7" fillId="9" borderId="62" xfId="1" applyNumberFormat="1" applyFont="1" applyFill="1" applyBorder="1"/>
    <xf numFmtId="3" fontId="7" fillId="9" borderId="52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8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9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9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6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3" xfId="1" applyNumberFormat="1" applyFont="1" applyFill="1" applyBorder="1"/>
    <xf numFmtId="3" fontId="40" fillId="11" borderId="64" xfId="1" applyNumberFormat="1" applyFont="1" applyFill="1" applyBorder="1"/>
    <xf numFmtId="3" fontId="40" fillId="11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59" xfId="1" applyNumberFormat="1" applyFont="1" applyFill="1" applyBorder="1"/>
    <xf numFmtId="3" fontId="1" fillId="12" borderId="67" xfId="1" applyNumberFormat="1" applyFont="1" applyFill="1" applyBorder="1"/>
    <xf numFmtId="3" fontId="1" fillId="0" borderId="59" xfId="1" applyNumberFormat="1" applyFont="1" applyFill="1" applyBorder="1"/>
    <xf numFmtId="3" fontId="1" fillId="0" borderId="67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7" fillId="11" borderId="63" xfId="1" applyNumberFormat="1" applyFont="1" applyFill="1" applyBorder="1"/>
    <xf numFmtId="3" fontId="7" fillId="11" borderId="64" xfId="1" applyNumberFormat="1" applyFont="1" applyFill="1" applyBorder="1"/>
    <xf numFmtId="3" fontId="1" fillId="12" borderId="71" xfId="1" applyNumberFormat="1" applyFont="1" applyFill="1" applyBorder="1"/>
    <xf numFmtId="3" fontId="1" fillId="12" borderId="72" xfId="1" applyNumberFormat="1" applyFont="1" applyFill="1" applyBorder="1"/>
    <xf numFmtId="3" fontId="1" fillId="12" borderId="73" xfId="1" applyNumberFormat="1" applyFont="1" applyFill="1" applyBorder="1"/>
    <xf numFmtId="3" fontId="7" fillId="11" borderId="65" xfId="1" applyNumberFormat="1" applyFont="1" applyFill="1" applyBorder="1"/>
    <xf numFmtId="3" fontId="41" fillId="0" borderId="59" xfId="1" applyNumberFormat="1" applyFont="1" applyFill="1" applyBorder="1"/>
    <xf numFmtId="3" fontId="41" fillId="0" borderId="67" xfId="1" applyNumberFormat="1" applyFont="1" applyFill="1" applyBorder="1"/>
    <xf numFmtId="3" fontId="41" fillId="12" borderId="72" xfId="1" applyNumberFormat="1" applyFont="1" applyFill="1" applyBorder="1"/>
    <xf numFmtId="3" fontId="41" fillId="12" borderId="73" xfId="1" applyNumberFormat="1" applyFont="1" applyFill="1" applyBorder="1"/>
    <xf numFmtId="3" fontId="1" fillId="0" borderId="72" xfId="1" applyNumberFormat="1" applyFont="1" applyFill="1" applyBorder="1"/>
    <xf numFmtId="3" fontId="1" fillId="0" borderId="73" xfId="1" applyNumberFormat="1" applyFont="1" applyFill="1" applyBorder="1"/>
    <xf numFmtId="3" fontId="1" fillId="13" borderId="59" xfId="1" applyNumberFormat="1" applyFont="1" applyFill="1" applyBorder="1"/>
    <xf numFmtId="3" fontId="1" fillId="13" borderId="67" xfId="1" applyNumberFormat="1" applyFont="1" applyFill="1" applyBorder="1"/>
    <xf numFmtId="3" fontId="42" fillId="0" borderId="67" xfId="1" applyNumberFormat="1" applyFont="1" applyFill="1" applyBorder="1"/>
    <xf numFmtId="3" fontId="42" fillId="0" borderId="59" xfId="1" applyNumberFormat="1" applyFont="1" applyFill="1" applyBorder="1"/>
    <xf numFmtId="3" fontId="42" fillId="12" borderId="59" xfId="1" applyNumberFormat="1" applyFont="1" applyFill="1" applyBorder="1"/>
    <xf numFmtId="3" fontId="7" fillId="11" borderId="74" xfId="1" applyNumberFormat="1" applyFont="1" applyFill="1" applyBorder="1"/>
    <xf numFmtId="3" fontId="1" fillId="12" borderId="75" xfId="1" applyNumberFormat="1" applyFont="1" applyFill="1" applyBorder="1"/>
    <xf numFmtId="3" fontId="1" fillId="12" borderId="76" xfId="1" applyNumberFormat="1" applyFont="1" applyFill="1" applyBorder="1"/>
    <xf numFmtId="3" fontId="43" fillId="12" borderId="73" xfId="1" applyNumberFormat="1" applyFont="1" applyFill="1" applyBorder="1" applyAlignment="1">
      <alignment horizontal="right"/>
    </xf>
    <xf numFmtId="3" fontId="7" fillId="11" borderId="77" xfId="1" applyNumberFormat="1" applyFont="1" applyFill="1" applyBorder="1"/>
    <xf numFmtId="3" fontId="7" fillId="11" borderId="78" xfId="1" applyNumberFormat="1" applyFont="1" applyFill="1" applyBorder="1"/>
    <xf numFmtId="3" fontId="1" fillId="0" borderId="66" xfId="1" applyNumberFormat="1" applyFont="1" applyFill="1" applyBorder="1"/>
    <xf numFmtId="3" fontId="1" fillId="0" borderId="71" xfId="1" applyNumberFormat="1" applyFont="1" applyFill="1" applyBorder="1"/>
    <xf numFmtId="3" fontId="1" fillId="6" borderId="48" xfId="1" applyNumberFormat="1" applyFont="1" applyFill="1" applyBorder="1"/>
    <xf numFmtId="3" fontId="43" fillId="0" borderId="79" xfId="1" applyNumberFormat="1" applyFont="1" applyFill="1" applyBorder="1"/>
    <xf numFmtId="3" fontId="1" fillId="0" borderId="80" xfId="1" applyNumberFormat="1" applyFont="1" applyFill="1" applyBorder="1"/>
    <xf numFmtId="3" fontId="11" fillId="0" borderId="80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3" fontId="21" fillId="0" borderId="23" xfId="1" applyNumberFormat="1" applyFont="1" applyFill="1" applyBorder="1" applyAlignment="1">
      <alignment horizontal="center" vertical="center" wrapText="1"/>
    </xf>
    <xf numFmtId="3" fontId="21" fillId="0" borderId="27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6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2" fillId="0" borderId="46" xfId="1" applyNumberFormat="1" applyFont="1" applyFill="1" applyBorder="1" applyAlignment="1">
      <alignment horizontal="right"/>
    </xf>
    <xf numFmtId="3" fontId="2" fillId="0" borderId="45" xfId="1" applyNumberFormat="1" applyFont="1" applyFill="1" applyBorder="1" applyAlignment="1">
      <alignment horizontal="right"/>
    </xf>
    <xf numFmtId="3" fontId="2" fillId="0" borderId="51" xfId="1" applyNumberFormat="1" applyFont="1" applyFill="1" applyBorder="1" applyAlignment="1">
      <alignment horizontal="right"/>
    </xf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50" xfId="1" applyNumberFormat="1" applyFont="1" applyFill="1" applyBorder="1"/>
    <xf numFmtId="3" fontId="47" fillId="0" borderId="54" xfId="1" applyNumberFormat="1" applyFont="1" applyFill="1" applyBorder="1"/>
    <xf numFmtId="3" fontId="47" fillId="0" borderId="55" xfId="1" applyNumberFormat="1" applyFont="1" applyFill="1" applyBorder="1"/>
    <xf numFmtId="3" fontId="54" fillId="0" borderId="19" xfId="1" applyNumberFormat="1" applyFont="1" applyFill="1" applyBorder="1"/>
    <xf numFmtId="3" fontId="54" fillId="0" borderId="20" xfId="1" applyNumberFormat="1" applyFont="1" applyFill="1" applyBorder="1"/>
    <xf numFmtId="3" fontId="54" fillId="0" borderId="21" xfId="1" applyNumberFormat="1" applyFont="1" applyFill="1" applyBorder="1"/>
    <xf numFmtId="3" fontId="54" fillId="0" borderId="59" xfId="1" applyNumberFormat="1" applyFont="1" applyFill="1" applyBorder="1"/>
    <xf numFmtId="3" fontId="54" fillId="0" borderId="67" xfId="1" applyNumberFormat="1" applyFont="1" applyFill="1" applyBorder="1"/>
    <xf numFmtId="3" fontId="54" fillId="0" borderId="25" xfId="1" applyNumberFormat="1" applyFont="1" applyFill="1" applyBorder="1"/>
    <xf numFmtId="3" fontId="54" fillId="0" borderId="26" xfId="1" applyNumberFormat="1" applyFont="1" applyFill="1" applyBorder="1"/>
    <xf numFmtId="3" fontId="54" fillId="0" borderId="48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27" xfId="1" applyNumberFormat="1" applyFont="1" applyFill="1" applyBorder="1"/>
    <xf numFmtId="3" fontId="54" fillId="0" borderId="75" xfId="1" applyNumberFormat="1" applyFont="1" applyFill="1" applyBorder="1"/>
    <xf numFmtId="3" fontId="50" fillId="0" borderId="27" xfId="1" applyNumberFormat="1" applyFont="1" applyFill="1" applyBorder="1" applyAlignment="1">
      <alignment horizontal="right"/>
    </xf>
    <xf numFmtId="3" fontId="47" fillId="0" borderId="86" xfId="1" applyNumberFormat="1" applyFont="1" applyFill="1" applyBorder="1"/>
    <xf numFmtId="3" fontId="54" fillId="0" borderId="87" xfId="1" applyNumberFormat="1" applyFont="1" applyFill="1" applyBorder="1"/>
    <xf numFmtId="3" fontId="54" fillId="0" borderId="88" xfId="1" applyNumberFormat="1" applyFont="1" applyFill="1" applyBorder="1"/>
    <xf numFmtId="3" fontId="54" fillId="0" borderId="89" xfId="1" applyNumberFormat="1" applyFont="1" applyFill="1" applyBorder="1"/>
    <xf numFmtId="3" fontId="54" fillId="0" borderId="90" xfId="1" applyNumberFormat="1" applyFont="1" applyFill="1" applyBorder="1"/>
    <xf numFmtId="3" fontId="54" fillId="0" borderId="82" xfId="1" applyNumberFormat="1" applyFont="1" applyFill="1" applyBorder="1"/>
    <xf numFmtId="3" fontId="54" fillId="0" borderId="83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102" xfId="2" applyFont="1" applyBorder="1" applyAlignment="1">
      <alignment horizontal="center" wrapText="1"/>
    </xf>
    <xf numFmtId="3" fontId="14" fillId="0" borderId="105" xfId="1" applyNumberFormat="1" applyFont="1" applyBorder="1" applyAlignment="1">
      <alignment horizontal="center"/>
    </xf>
    <xf numFmtId="3" fontId="14" fillId="0" borderId="75" xfId="1" applyNumberFormat="1" applyFont="1" applyBorder="1" applyAlignment="1">
      <alignment horizontal="center"/>
    </xf>
    <xf numFmtId="3" fontId="14" fillId="0" borderId="76" xfId="1" applyNumberFormat="1" applyFont="1" applyBorder="1" applyAlignment="1">
      <alignment horizontal="center"/>
    </xf>
    <xf numFmtId="3" fontId="54" fillId="0" borderId="18" xfId="1" applyNumberFormat="1" applyFont="1" applyFill="1" applyBorder="1"/>
    <xf numFmtId="3" fontId="2" fillId="0" borderId="44" xfId="1" applyNumberFormat="1" applyFont="1" applyFill="1" applyBorder="1" applyAlignment="1">
      <alignment horizontal="right"/>
    </xf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102" xfId="1" applyNumberFormat="1" applyFont="1" applyFill="1" applyBorder="1" applyAlignment="1">
      <alignment horizontal="right"/>
    </xf>
    <xf numFmtId="3" fontId="54" fillId="0" borderId="30" xfId="1" applyNumberFormat="1" applyFont="1" applyFill="1" applyBorder="1"/>
    <xf numFmtId="3" fontId="54" fillId="0" borderId="76" xfId="1" applyNumberFormat="1" applyFont="1" applyFill="1" applyBorder="1"/>
    <xf numFmtId="3" fontId="54" fillId="0" borderId="72" xfId="1" applyNumberFormat="1" applyFont="1" applyFill="1" applyBorder="1"/>
    <xf numFmtId="3" fontId="54" fillId="0" borderId="73" xfId="1" applyNumberFormat="1" applyFont="1" applyFill="1" applyBorder="1"/>
    <xf numFmtId="3" fontId="47" fillId="0" borderId="37" xfId="1" applyNumberFormat="1" applyFont="1" applyFill="1" applyBorder="1"/>
    <xf numFmtId="3" fontId="47" fillId="0" borderId="74" xfId="1" applyNumberFormat="1" applyFont="1" applyFill="1" applyBorder="1"/>
    <xf numFmtId="3" fontId="47" fillId="0" borderId="64" xfId="1" applyNumberFormat="1" applyFont="1" applyFill="1" applyBorder="1"/>
    <xf numFmtId="3" fontId="47" fillId="0" borderId="65" xfId="1" applyNumberFormat="1" applyFont="1" applyFill="1" applyBorder="1"/>
    <xf numFmtId="3" fontId="54" fillId="0" borderId="24" xfId="1" applyNumberFormat="1" applyFont="1" applyFill="1" applyBorder="1"/>
    <xf numFmtId="3" fontId="54" fillId="0" borderId="107" xfId="1" applyNumberFormat="1" applyFont="1" applyFill="1" applyBorder="1"/>
    <xf numFmtId="3" fontId="54" fillId="0" borderId="69" xfId="1" applyNumberFormat="1" applyFont="1" applyFill="1" applyBorder="1"/>
    <xf numFmtId="3" fontId="50" fillId="0" borderId="24" xfId="1" applyNumberFormat="1" applyFont="1" applyFill="1" applyBorder="1" applyAlignment="1">
      <alignment horizontal="right"/>
    </xf>
    <xf numFmtId="3" fontId="47" fillId="0" borderId="108" xfId="1" applyNumberFormat="1" applyFont="1" applyFill="1" applyBorder="1"/>
    <xf numFmtId="3" fontId="54" fillId="0" borderId="85" xfId="1" applyNumberFormat="1" applyFont="1" applyFill="1" applyBorder="1"/>
    <xf numFmtId="3" fontId="54" fillId="0" borderId="109" xfId="1" applyNumberFormat="1" applyFont="1" applyFill="1" applyBorder="1"/>
    <xf numFmtId="3" fontId="54" fillId="0" borderId="66" xfId="1" applyNumberFormat="1" applyFont="1" applyFill="1" applyBorder="1"/>
    <xf numFmtId="3" fontId="1" fillId="0" borderId="56" xfId="1" applyNumberFormat="1" applyFont="1" applyFill="1" applyBorder="1"/>
    <xf numFmtId="3" fontId="11" fillId="0" borderId="34" xfId="1" applyNumberFormat="1" applyFont="1" applyFill="1" applyBorder="1"/>
    <xf numFmtId="3" fontId="1" fillId="0" borderId="110" xfId="1" applyNumberFormat="1" applyFont="1" applyFill="1" applyBorder="1"/>
    <xf numFmtId="3" fontId="1" fillId="0" borderId="111" xfId="1" applyNumberFormat="1" applyFont="1" applyFill="1" applyBorder="1"/>
    <xf numFmtId="3" fontId="1" fillId="0" borderId="112" xfId="1" applyNumberFormat="1" applyFont="1" applyFill="1" applyBorder="1"/>
    <xf numFmtId="0" fontId="6" fillId="0" borderId="39" xfId="1" applyFont="1" applyFill="1" applyBorder="1"/>
    <xf numFmtId="0" fontId="6" fillId="0" borderId="40" xfId="1" applyFont="1" applyFill="1" applyBorder="1"/>
    <xf numFmtId="3" fontId="47" fillId="0" borderId="38" xfId="1" applyNumberFormat="1" applyFont="1" applyFill="1" applyBorder="1"/>
    <xf numFmtId="0" fontId="51" fillId="0" borderId="86" xfId="1" applyFont="1" applyFill="1" applyBorder="1" applyAlignment="1">
      <alignment horizontal="left"/>
    </xf>
    <xf numFmtId="0" fontId="23" fillId="0" borderId="115" xfId="1" applyFont="1" applyFill="1" applyBorder="1" applyAlignment="1">
      <alignment horizontal="left"/>
    </xf>
    <xf numFmtId="0" fontId="23" fillId="0" borderId="87" xfId="1" applyFont="1" applyFill="1" applyBorder="1" applyAlignment="1">
      <alignment horizontal="left"/>
    </xf>
    <xf numFmtId="0" fontId="24" fillId="0" borderId="88" xfId="1" applyFont="1" applyFill="1" applyBorder="1" applyAlignment="1"/>
    <xf numFmtId="0" fontId="24" fillId="0" borderId="88" xfId="1" applyFont="1" applyFill="1" applyBorder="1"/>
    <xf numFmtId="0" fontId="23" fillId="0" borderId="116" xfId="1" applyFont="1" applyFill="1" applyBorder="1" applyAlignment="1">
      <alignment horizontal="left"/>
    </xf>
    <xf numFmtId="0" fontId="24" fillId="0" borderId="117" xfId="1" applyFont="1" applyFill="1" applyBorder="1"/>
    <xf numFmtId="0" fontId="51" fillId="0" borderId="118" xfId="1" applyFont="1" applyFill="1" applyBorder="1"/>
    <xf numFmtId="0" fontId="23" fillId="0" borderId="119" xfId="1" applyFont="1" applyFill="1" applyBorder="1"/>
    <xf numFmtId="0" fontId="24" fillId="0" borderId="98" xfId="1" applyFont="1" applyFill="1" applyBorder="1"/>
    <xf numFmtId="0" fontId="26" fillId="0" borderId="88" xfId="1" applyFont="1" applyFill="1" applyBorder="1"/>
    <xf numFmtId="0" fontId="23" fillId="0" borderId="116" xfId="1" applyFont="1" applyFill="1" applyBorder="1"/>
    <xf numFmtId="0" fontId="26" fillId="0" borderId="117" xfId="1" applyFont="1" applyFill="1" applyBorder="1"/>
    <xf numFmtId="0" fontId="51" fillId="0" borderId="120" xfId="1" applyFont="1" applyFill="1" applyBorder="1"/>
    <xf numFmtId="0" fontId="25" fillId="0" borderId="121" xfId="1" applyFont="1" applyFill="1" applyBorder="1" applyAlignment="1"/>
    <xf numFmtId="0" fontId="23" fillId="0" borderId="122" xfId="1" applyFont="1" applyFill="1" applyBorder="1" applyAlignment="1">
      <alignment horizontal="left"/>
    </xf>
    <xf numFmtId="0" fontId="25" fillId="0" borderId="119" xfId="1" applyFont="1" applyFill="1" applyBorder="1"/>
    <xf numFmtId="0" fontId="23" fillId="0" borderId="87" xfId="1" applyFont="1" applyFill="1" applyBorder="1"/>
    <xf numFmtId="0" fontId="27" fillId="0" borderId="88" xfId="1" applyFont="1" applyFill="1" applyBorder="1"/>
    <xf numFmtId="0" fontId="28" fillId="0" borderId="117" xfId="1" applyFont="1" applyFill="1" applyBorder="1"/>
    <xf numFmtId="0" fontId="23" fillId="0" borderId="122" xfId="1" applyFont="1" applyFill="1" applyBorder="1"/>
    <xf numFmtId="0" fontId="24" fillId="0" borderId="97" xfId="1" applyFont="1" applyFill="1" applyBorder="1"/>
    <xf numFmtId="0" fontId="25" fillId="0" borderId="119" xfId="1" applyFont="1" applyFill="1" applyBorder="1" applyAlignment="1"/>
    <xf numFmtId="0" fontId="23" fillId="0" borderId="89" xfId="1" applyFont="1" applyFill="1" applyBorder="1" applyAlignment="1">
      <alignment horizontal="left"/>
    </xf>
    <xf numFmtId="0" fontId="24" fillId="0" borderId="90" xfId="1" applyFont="1" applyFill="1" applyBorder="1"/>
    <xf numFmtId="0" fontId="31" fillId="0" borderId="87" xfId="1" applyFont="1" applyFill="1" applyBorder="1"/>
    <xf numFmtId="0" fontId="31" fillId="0" borderId="89" xfId="1" applyFont="1" applyFill="1" applyBorder="1"/>
    <xf numFmtId="0" fontId="26" fillId="0" borderId="90" xfId="1" applyFont="1" applyFill="1" applyBorder="1"/>
    <xf numFmtId="0" fontId="31" fillId="0" borderId="116" xfId="1" applyFont="1" applyFill="1" applyBorder="1"/>
    <xf numFmtId="0" fontId="51" fillId="0" borderId="124" xfId="1" applyFont="1" applyFill="1" applyBorder="1"/>
    <xf numFmtId="0" fontId="22" fillId="0" borderId="119" xfId="1" applyFont="1" applyFill="1" applyBorder="1"/>
    <xf numFmtId="0" fontId="23" fillId="0" borderId="89" xfId="1" applyFont="1" applyFill="1" applyBorder="1"/>
    <xf numFmtId="0" fontId="23" fillId="0" borderId="75" xfId="1" applyFont="1" applyFill="1" applyBorder="1" applyAlignment="1">
      <alignment horizontal="left"/>
    </xf>
    <xf numFmtId="0" fontId="24" fillId="0" borderId="67" xfId="1" applyFont="1" applyFill="1" applyBorder="1"/>
    <xf numFmtId="0" fontId="23" fillId="0" borderId="75" xfId="1" applyFont="1" applyFill="1" applyBorder="1"/>
    <xf numFmtId="0" fontId="26" fillId="0" borderId="67" xfId="1" applyFont="1" applyFill="1" applyBorder="1"/>
    <xf numFmtId="0" fontId="26" fillId="0" borderId="125" xfId="1" applyFont="1" applyFill="1" applyBorder="1"/>
    <xf numFmtId="0" fontId="51" fillId="0" borderId="126" xfId="1" applyFont="1" applyFill="1" applyBorder="1"/>
    <xf numFmtId="0" fontId="32" fillId="0" borderId="127" xfId="1" applyFont="1" applyFill="1" applyBorder="1"/>
    <xf numFmtId="0" fontId="1" fillId="0" borderId="88" xfId="1" applyFont="1" applyFill="1" applyBorder="1"/>
    <xf numFmtId="0" fontId="23" fillId="0" borderId="76" xfId="1" applyFont="1" applyFill="1" applyBorder="1"/>
    <xf numFmtId="0" fontId="1" fillId="0" borderId="128" xfId="1" applyFont="1" applyFill="1" applyBorder="1"/>
    <xf numFmtId="3" fontId="47" fillId="0" borderId="129" xfId="1" applyNumberFormat="1" applyFont="1" applyFill="1" applyBorder="1"/>
    <xf numFmtId="3" fontId="47" fillId="0" borderId="130" xfId="1" applyNumberFormat="1" applyFont="1" applyFill="1" applyBorder="1"/>
    <xf numFmtId="3" fontId="47" fillId="0" borderId="112" xfId="1" applyNumberFormat="1" applyFont="1" applyFill="1" applyBorder="1"/>
    <xf numFmtId="3" fontId="47" fillId="0" borderId="131" xfId="1" applyNumberFormat="1" applyFont="1" applyFill="1" applyBorder="1"/>
    <xf numFmtId="3" fontId="47" fillId="0" borderId="132" xfId="1" applyNumberFormat="1" applyFont="1" applyFill="1" applyBorder="1"/>
    <xf numFmtId="3" fontId="47" fillId="0" borderId="60" xfId="1" applyNumberFormat="1" applyFont="1" applyFill="1" applyBorder="1"/>
    <xf numFmtId="3" fontId="47" fillId="0" borderId="110" xfId="1" applyNumberFormat="1" applyFont="1" applyFill="1" applyBorder="1"/>
    <xf numFmtId="3" fontId="47" fillId="0" borderId="111" xfId="1" applyNumberFormat="1" applyFont="1" applyFill="1" applyBorder="1"/>
    <xf numFmtId="3" fontId="47" fillId="0" borderId="133" xfId="1" applyNumberFormat="1" applyFont="1" applyFill="1" applyBorder="1"/>
    <xf numFmtId="3" fontId="47" fillId="0" borderId="115" xfId="1" applyNumberFormat="1" applyFont="1" applyFill="1" applyBorder="1"/>
    <xf numFmtId="3" fontId="54" fillId="0" borderId="70" xfId="1" applyNumberFormat="1" applyFont="1" applyFill="1" applyBorder="1"/>
    <xf numFmtId="3" fontId="50" fillId="0" borderId="72" xfId="1" applyNumberFormat="1" applyFont="1" applyFill="1" applyBorder="1" applyAlignment="1">
      <alignment horizontal="right"/>
    </xf>
    <xf numFmtId="3" fontId="50" fillId="0" borderId="73" xfId="1" applyNumberFormat="1" applyFont="1" applyFill="1" applyBorder="1" applyAlignment="1">
      <alignment horizontal="right"/>
    </xf>
    <xf numFmtId="0" fontId="58" fillId="0" borderId="36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2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3" fontId="14" fillId="15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9" fillId="0" borderId="5" xfId="0" applyFont="1" applyFill="1" applyBorder="1"/>
    <xf numFmtId="3" fontId="59" fillId="0" borderId="7" xfId="0" applyNumberFormat="1" applyFont="1" applyFill="1" applyBorder="1"/>
    <xf numFmtId="0" fontId="14" fillId="0" borderId="8" xfId="0" applyFont="1" applyFill="1" applyBorder="1"/>
    <xf numFmtId="0" fontId="59" fillId="0" borderId="7" xfId="0" applyFont="1" applyFill="1" applyBorder="1"/>
    <xf numFmtId="0" fontId="34" fillId="0" borderId="5" xfId="0" applyFont="1" applyFill="1" applyBorder="1"/>
    <xf numFmtId="3" fontId="59" fillId="0" borderId="5" xfId="0" applyNumberFormat="1" applyFont="1" applyFill="1" applyBorder="1"/>
    <xf numFmtId="0" fontId="52" fillId="0" borderId="10" xfId="0" applyFont="1" applyFill="1" applyBorder="1"/>
    <xf numFmtId="3" fontId="34" fillId="0" borderId="7" xfId="0" applyNumberFormat="1" applyFont="1" applyFill="1" applyBorder="1"/>
    <xf numFmtId="0" fontId="59" fillId="0" borderId="5" xfId="0" applyFont="1" applyFill="1" applyBorder="1" applyAlignment="1">
      <alignment horizontal="left"/>
    </xf>
    <xf numFmtId="0" fontId="59" fillId="15" borderId="5" xfId="0" applyFont="1" applyFill="1" applyBorder="1"/>
    <xf numFmtId="3" fontId="59" fillId="0" borderId="13" xfId="0" applyNumberFormat="1" applyFont="1" applyFill="1" applyBorder="1"/>
    <xf numFmtId="0" fontId="20" fillId="0" borderId="33" xfId="0" applyFont="1" applyFill="1" applyBorder="1"/>
    <xf numFmtId="3" fontId="20" fillId="0" borderId="35" xfId="0" applyNumberFormat="1" applyFont="1" applyFill="1" applyBorder="1" applyAlignment="1">
      <alignment horizontal="right"/>
    </xf>
    <xf numFmtId="3" fontId="20" fillId="15" borderId="35" xfId="0" applyNumberFormat="1" applyFont="1" applyFill="1" applyBorder="1" applyAlignment="1">
      <alignment horizontal="right"/>
    </xf>
    <xf numFmtId="3" fontId="59" fillId="0" borderId="91" xfId="0" applyNumberFormat="1" applyFont="1" applyFill="1" applyBorder="1"/>
    <xf numFmtId="3" fontId="34" fillId="0" borderId="98" xfId="0" applyNumberFormat="1" applyFont="1" applyFill="1" applyBorder="1"/>
    <xf numFmtId="0" fontId="61" fillId="0" borderId="0" xfId="0" applyFont="1" applyFill="1"/>
    <xf numFmtId="0" fontId="59" fillId="0" borderId="91" xfId="0" applyFont="1" applyFill="1" applyBorder="1" applyAlignment="1">
      <alignment horizontal="left"/>
    </xf>
    <xf numFmtId="3" fontId="52" fillId="0" borderId="92" xfId="0" applyNumberFormat="1" applyFont="1" applyFill="1" applyBorder="1" applyAlignment="1">
      <alignment horizontal="left"/>
    </xf>
    <xf numFmtId="3" fontId="14" fillId="0" borderId="92" xfId="0" applyNumberFormat="1" applyFont="1" applyFill="1" applyBorder="1" applyAlignment="1">
      <alignment horizontal="right"/>
    </xf>
    <xf numFmtId="3" fontId="60" fillId="15" borderId="13" xfId="0" applyNumberFormat="1" applyFont="1" applyFill="1" applyBorder="1"/>
    <xf numFmtId="0" fontId="62" fillId="0" borderId="1" xfId="0" applyFont="1" applyFill="1" applyBorder="1" applyAlignment="1">
      <alignment horizontal="left"/>
    </xf>
    <xf numFmtId="3" fontId="62" fillId="0" borderId="2" xfId="0" applyNumberFormat="1" applyFont="1" applyFill="1" applyBorder="1" applyAlignment="1">
      <alignment horizontal="right"/>
    </xf>
    <xf numFmtId="3" fontId="62" fillId="15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0" fontId="48" fillId="0" borderId="135" xfId="1" applyFont="1" applyBorder="1"/>
    <xf numFmtId="3" fontId="55" fillId="0" borderId="136" xfId="1" applyNumberFormat="1" applyFont="1" applyFill="1" applyBorder="1"/>
    <xf numFmtId="0" fontId="48" fillId="0" borderId="137" xfId="1" applyFont="1" applyBorder="1"/>
    <xf numFmtId="0" fontId="48" fillId="0" borderId="138" xfId="1" applyFont="1" applyBorder="1"/>
    <xf numFmtId="3" fontId="55" fillId="0" borderId="101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9" xfId="1" applyFont="1" applyBorder="1"/>
    <xf numFmtId="3" fontId="55" fillId="0" borderId="104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9" xfId="1" applyFont="1" applyBorder="1"/>
    <xf numFmtId="3" fontId="20" fillId="0" borderId="104" xfId="1" applyNumberFormat="1" applyFont="1" applyFill="1" applyBorder="1" applyAlignment="1">
      <alignment horizontal="center" wrapText="1"/>
    </xf>
    <xf numFmtId="3" fontId="52" fillId="0" borderId="93" xfId="0" applyNumberFormat="1" applyFont="1" applyFill="1" applyBorder="1" applyAlignment="1"/>
    <xf numFmtId="3" fontId="14" fillId="0" borderId="93" xfId="0" applyNumberFormat="1" applyFont="1" applyFill="1" applyBorder="1" applyAlignment="1">
      <alignment horizontal="right"/>
    </xf>
    <xf numFmtId="3" fontId="14" fillId="15" borderId="94" xfId="0" applyNumberFormat="1" applyFont="1" applyFill="1" applyBorder="1" applyAlignment="1">
      <alignment horizontal="right"/>
    </xf>
    <xf numFmtId="0" fontId="59" fillId="0" borderId="92" xfId="0" applyFont="1" applyFill="1" applyBorder="1" applyAlignment="1">
      <alignment horizontal="left"/>
    </xf>
    <xf numFmtId="3" fontId="34" fillId="0" borderId="92" xfId="0" applyNumberFormat="1" applyFont="1" applyFill="1" applyBorder="1"/>
    <xf numFmtId="3" fontId="34" fillId="0" borderId="95" xfId="0" applyNumberFormat="1" applyFont="1" applyFill="1" applyBorder="1"/>
    <xf numFmtId="3" fontId="34" fillId="15" borderId="58" xfId="0" applyNumberFormat="1" applyFont="1" applyFill="1" applyBorder="1"/>
    <xf numFmtId="3" fontId="59" fillId="0" borderId="6" xfId="0" applyNumberFormat="1" applyFont="1" applyFill="1" applyBorder="1"/>
    <xf numFmtId="3" fontId="59" fillId="0" borderId="9" xfId="0" applyNumberFormat="1" applyFont="1" applyFill="1" applyBorder="1"/>
    <xf numFmtId="3" fontId="34" fillId="0" borderId="91" xfId="0" applyNumberFormat="1" applyFont="1" applyFill="1" applyBorder="1"/>
    <xf numFmtId="3" fontId="34" fillId="0" borderId="134" xfId="0" applyNumberFormat="1" applyFont="1" applyFill="1" applyBorder="1"/>
    <xf numFmtId="0" fontId="14" fillId="0" borderId="140" xfId="0" applyFont="1" applyFill="1" applyBorder="1" applyAlignment="1">
      <alignment horizontal="left"/>
    </xf>
    <xf numFmtId="3" fontId="59" fillId="0" borderId="141" xfId="0" applyNumberFormat="1" applyFont="1" applyFill="1" applyBorder="1"/>
    <xf numFmtId="3" fontId="34" fillId="0" borderId="141" xfId="0" applyNumberFormat="1" applyFont="1" applyFill="1" applyBorder="1"/>
    <xf numFmtId="3" fontId="63" fillId="0" borderId="5" xfId="0" applyNumberFormat="1" applyFont="1" applyFill="1" applyBorder="1"/>
    <xf numFmtId="0" fontId="64" fillId="0" borderId="0" xfId="0" applyFont="1" applyFill="1"/>
    <xf numFmtId="0" fontId="0" fillId="0" borderId="0" xfId="0" applyFont="1" applyFill="1"/>
    <xf numFmtId="3" fontId="34" fillId="0" borderId="58" xfId="0" applyNumberFormat="1" applyFont="1" applyFill="1" applyBorder="1"/>
    <xf numFmtId="3" fontId="14" fillId="0" borderId="6" xfId="0" applyNumberFormat="1" applyFont="1" applyFill="1" applyBorder="1"/>
    <xf numFmtId="3" fontId="34" fillId="0" borderId="9" xfId="0" applyNumberFormat="1" applyFont="1" applyFill="1" applyBorder="1"/>
    <xf numFmtId="3" fontId="34" fillId="0" borderId="6" xfId="0" applyNumberFormat="1" applyFont="1" applyFill="1" applyBorder="1"/>
    <xf numFmtId="3" fontId="60" fillId="0" borderId="6" xfId="0" applyNumberFormat="1" applyFont="1" applyFill="1" applyBorder="1"/>
    <xf numFmtId="3" fontId="14" fillId="0" borderId="142" xfId="0" applyNumberFormat="1" applyFont="1" applyFill="1" applyBorder="1"/>
    <xf numFmtId="3" fontId="14" fillId="15" borderId="143" xfId="0" applyNumberFormat="1" applyFont="1" applyFill="1" applyBorder="1" applyAlignment="1">
      <alignment horizontal="right"/>
    </xf>
    <xf numFmtId="3" fontId="14" fillId="0" borderId="91" xfId="0" applyNumberFormat="1" applyFont="1" applyFill="1" applyBorder="1"/>
    <xf numFmtId="3" fontId="59" fillId="0" borderId="134" xfId="0" applyNumberFormat="1" applyFont="1" applyFill="1" applyBorder="1"/>
    <xf numFmtId="3" fontId="63" fillId="0" borderId="91" xfId="0" applyNumberFormat="1" applyFont="1" applyFill="1" applyBorder="1"/>
    <xf numFmtId="3" fontId="59" fillId="0" borderId="92" xfId="0" applyNumberFormat="1" applyFont="1" applyFill="1" applyBorder="1"/>
    <xf numFmtId="3" fontId="63" fillId="0" borderId="93" xfId="0" applyNumberFormat="1" applyFont="1" applyFill="1" applyBorder="1"/>
    <xf numFmtId="3" fontId="65" fillId="0" borderId="93" xfId="0" applyNumberFormat="1" applyFont="1" applyFill="1" applyBorder="1"/>
    <xf numFmtId="3" fontId="14" fillId="0" borderId="95" xfId="0" applyNumberFormat="1" applyFont="1" applyFill="1" applyBorder="1" applyAlignment="1">
      <alignment horizontal="right"/>
    </xf>
    <xf numFmtId="3" fontId="14" fillId="0" borderId="93" xfId="0" applyNumberFormat="1" applyFont="1" applyFill="1" applyBorder="1"/>
    <xf numFmtId="3" fontId="20" fillId="15" borderId="93" xfId="0" applyNumberFormat="1" applyFont="1" applyFill="1" applyBorder="1" applyAlignment="1">
      <alignment horizontal="right"/>
    </xf>
    <xf numFmtId="3" fontId="20" fillId="0" borderId="93" xfId="0" applyNumberFormat="1" applyFont="1" applyFill="1" applyBorder="1"/>
    <xf numFmtId="0" fontId="59" fillId="0" borderId="0" xfId="0" applyFont="1" applyFill="1" applyBorder="1"/>
    <xf numFmtId="3" fontId="47" fillId="0" borderId="145" xfId="1" applyNumberFormat="1" applyFont="1" applyFill="1" applyBorder="1"/>
    <xf numFmtId="3" fontId="54" fillId="0" borderId="146" xfId="1" applyNumberFormat="1" applyFont="1" applyFill="1" applyBorder="1"/>
    <xf numFmtId="3" fontId="47" fillId="0" borderId="82" xfId="1" applyNumberFormat="1" applyFont="1" applyFill="1" applyBorder="1"/>
    <xf numFmtId="3" fontId="47" fillId="0" borderId="83" xfId="1" applyNumberFormat="1" applyFont="1" applyFill="1" applyBorder="1"/>
    <xf numFmtId="3" fontId="47" fillId="0" borderId="84" xfId="1" applyNumberFormat="1" applyFont="1" applyFill="1" applyBorder="1"/>
    <xf numFmtId="3" fontId="14" fillId="0" borderId="93" xfId="1" applyNumberFormat="1" applyFont="1" applyFill="1" applyBorder="1" applyAlignment="1">
      <alignment horizontal="center" wrapText="1"/>
    </xf>
    <xf numFmtId="3" fontId="37" fillId="0" borderId="134" xfId="1" applyNumberFormat="1" applyFont="1" applyFill="1" applyBorder="1"/>
    <xf numFmtId="3" fontId="37" fillId="0" borderId="148" xfId="1" applyNumberFormat="1" applyFont="1" applyFill="1" applyBorder="1"/>
    <xf numFmtId="3" fontId="37" fillId="0" borderId="149" xfId="1" applyNumberFormat="1" applyFont="1" applyFill="1" applyBorder="1"/>
    <xf numFmtId="0" fontId="37" fillId="0" borderId="0" xfId="1" applyFont="1"/>
    <xf numFmtId="3" fontId="37" fillId="0" borderId="150" xfId="1" applyNumberFormat="1" applyFont="1" applyBorder="1"/>
    <xf numFmtId="3" fontId="37" fillId="0" borderId="148" xfId="1" applyNumberFormat="1" applyFont="1" applyBorder="1"/>
    <xf numFmtId="3" fontId="37" fillId="0" borderId="149" xfId="1" applyNumberFormat="1" applyFont="1" applyBorder="1"/>
    <xf numFmtId="0" fontId="0" fillId="0" borderId="59" xfId="0" applyBorder="1"/>
    <xf numFmtId="0" fontId="0" fillId="0" borderId="75" xfId="0" applyBorder="1"/>
    <xf numFmtId="3" fontId="0" fillId="0" borderId="67" xfId="0" applyNumberFormat="1" applyBorder="1"/>
    <xf numFmtId="0" fontId="0" fillId="0" borderId="67" xfId="0" applyBorder="1"/>
    <xf numFmtId="3" fontId="0" fillId="0" borderId="148" xfId="0" applyNumberFormat="1" applyBorder="1"/>
    <xf numFmtId="0" fontId="0" fillId="0" borderId="107" xfId="0" applyBorder="1"/>
    <xf numFmtId="0" fontId="0" fillId="0" borderId="69" xfId="0" applyBorder="1"/>
    <xf numFmtId="0" fontId="0" fillId="0" borderId="70" xfId="0" applyBorder="1"/>
    <xf numFmtId="3" fontId="0" fillId="0" borderId="157" xfId="0" applyNumberFormat="1" applyBorder="1"/>
    <xf numFmtId="3" fontId="0" fillId="0" borderId="158" xfId="0" applyNumberFormat="1" applyBorder="1"/>
    <xf numFmtId="3" fontId="0" fillId="0" borderId="159" xfId="0" applyNumberFormat="1" applyBorder="1"/>
    <xf numFmtId="3" fontId="47" fillId="0" borderId="161" xfId="1" applyNumberFormat="1" applyFont="1" applyFill="1" applyBorder="1"/>
    <xf numFmtId="3" fontId="54" fillId="0" borderId="162" xfId="1" applyNumberFormat="1" applyFont="1" applyFill="1" applyBorder="1"/>
    <xf numFmtId="3" fontId="54" fillId="0" borderId="163" xfId="1" applyNumberFormat="1" applyFont="1" applyFill="1" applyBorder="1"/>
    <xf numFmtId="3" fontId="54" fillId="0" borderId="128" xfId="1" applyNumberFormat="1" applyFont="1" applyFill="1" applyBorder="1"/>
    <xf numFmtId="3" fontId="2" fillId="0" borderId="111" xfId="1" applyNumberFormat="1" applyFont="1" applyFill="1" applyBorder="1" applyAlignment="1">
      <alignment horizontal="right"/>
    </xf>
    <xf numFmtId="3" fontId="2" fillId="0" borderId="112" xfId="1" applyNumberFormat="1" applyFont="1" applyFill="1" applyBorder="1" applyAlignment="1">
      <alignment horizontal="right"/>
    </xf>
    <xf numFmtId="3" fontId="47" fillId="0" borderId="63" xfId="1" applyNumberFormat="1" applyFont="1" applyFill="1" applyBorder="1"/>
    <xf numFmtId="3" fontId="54" fillId="0" borderId="71" xfId="1" applyNumberFormat="1" applyFont="1" applyFill="1" applyBorder="1"/>
    <xf numFmtId="3" fontId="14" fillId="0" borderId="104" xfId="1" applyNumberFormat="1" applyFont="1" applyFill="1" applyBorder="1" applyAlignment="1">
      <alignment horizontal="center" wrapText="1"/>
    </xf>
    <xf numFmtId="0" fontId="0" fillId="0" borderId="105" xfId="0" applyBorder="1" applyAlignment="1"/>
    <xf numFmtId="0" fontId="68" fillId="0" borderId="93" xfId="0" applyFont="1" applyBorder="1" applyAlignment="1">
      <alignment horizontal="center" vertical="center" wrapText="1"/>
    </xf>
    <xf numFmtId="0" fontId="68" fillId="0" borderId="154" xfId="0" applyFont="1" applyFill="1" applyBorder="1" applyAlignment="1">
      <alignment vertical="center" wrapText="1"/>
    </xf>
    <xf numFmtId="3" fontId="59" fillId="0" borderId="156" xfId="0" applyNumberFormat="1" applyFont="1" applyFill="1" applyBorder="1"/>
    <xf numFmtId="4" fontId="1" fillId="0" borderId="0" xfId="1" applyNumberFormat="1"/>
    <xf numFmtId="4" fontId="20" fillId="0" borderId="104" xfId="1" applyNumberFormat="1" applyFont="1" applyFill="1" applyBorder="1" applyAlignment="1">
      <alignment horizontal="center" wrapText="1"/>
    </xf>
    <xf numFmtId="4" fontId="1" fillId="0" borderId="0" xfId="1" applyNumberFormat="1" applyFill="1"/>
    <xf numFmtId="4" fontId="0" fillId="0" borderId="0" xfId="0" applyNumberFormat="1" applyFill="1"/>
    <xf numFmtId="4" fontId="0" fillId="0" borderId="0" xfId="0" applyNumberFormat="1"/>
    <xf numFmtId="0" fontId="70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3" fontId="14" fillId="15" borderId="11" xfId="0" applyNumberFormat="1" applyFont="1" applyFill="1" applyBorder="1" applyAlignment="1">
      <alignment horizontal="right"/>
    </xf>
    <xf numFmtId="3" fontId="14" fillId="15" borderId="144" xfId="0" applyNumberFormat="1" applyFont="1" applyFill="1" applyBorder="1" applyAlignment="1">
      <alignment horizontal="right"/>
    </xf>
    <xf numFmtId="2" fontId="1" fillId="0" borderId="0" xfId="1" applyNumberFormat="1"/>
    <xf numFmtId="3" fontId="59" fillId="0" borderId="0" xfId="0" applyNumberFormat="1" applyFont="1" applyFill="1" applyBorder="1"/>
    <xf numFmtId="0" fontId="0" fillId="0" borderId="160" xfId="0" applyBorder="1" applyAlignment="1">
      <alignment horizontal="left"/>
    </xf>
    <xf numFmtId="3" fontId="54" fillId="0" borderId="164" xfId="1" applyNumberFormat="1" applyFont="1" applyFill="1" applyBorder="1"/>
    <xf numFmtId="0" fontId="29" fillId="0" borderId="87" xfId="1" applyFont="1" applyFill="1" applyBorder="1"/>
    <xf numFmtId="0" fontId="30" fillId="0" borderId="88" xfId="1" applyFont="1" applyFill="1" applyBorder="1"/>
    <xf numFmtId="0" fontId="29" fillId="0" borderId="123" xfId="1" applyFont="1" applyFill="1" applyBorder="1"/>
    <xf numFmtId="0" fontId="30" fillId="0" borderId="96" xfId="1" applyFont="1" applyFill="1" applyBorder="1"/>
    <xf numFmtId="10" fontId="20" fillId="0" borderId="1" xfId="0" applyNumberFormat="1" applyFont="1" applyFill="1" applyBorder="1" applyAlignment="1">
      <alignment horizontal="center" wrapText="1"/>
    </xf>
    <xf numFmtId="10" fontId="20" fillId="0" borderId="2" xfId="0" applyNumberFormat="1" applyFont="1" applyFill="1" applyBorder="1" applyAlignment="1">
      <alignment horizontal="right"/>
    </xf>
    <xf numFmtId="10" fontId="14" fillId="0" borderId="4" xfId="0" applyNumberFormat="1" applyFont="1" applyFill="1" applyBorder="1" applyAlignment="1">
      <alignment horizontal="right"/>
    </xf>
    <xf numFmtId="10" fontId="14" fillId="0" borderId="5" xfId="0" applyNumberFormat="1" applyFont="1" applyFill="1" applyBorder="1"/>
    <xf numFmtId="10" fontId="59" fillId="0" borderId="7" xfId="0" applyNumberFormat="1" applyFont="1" applyFill="1" applyBorder="1"/>
    <xf numFmtId="10" fontId="59" fillId="0" borderId="6" xfId="0" applyNumberFormat="1" applyFont="1" applyFill="1" applyBorder="1"/>
    <xf numFmtId="10" fontId="14" fillId="0" borderId="11" xfId="0" applyNumberFormat="1" applyFont="1" applyFill="1" applyBorder="1" applyAlignment="1">
      <alignment horizontal="right"/>
    </xf>
    <xf numFmtId="10" fontId="59" fillId="0" borderId="5" xfId="0" applyNumberFormat="1" applyFont="1" applyFill="1" applyBorder="1"/>
    <xf numFmtId="10" fontId="34" fillId="0" borderId="5" xfId="0" applyNumberFormat="1" applyFont="1" applyFill="1" applyBorder="1"/>
    <xf numFmtId="10" fontId="14" fillId="0" borderId="93" xfId="0" applyNumberFormat="1" applyFont="1" applyFill="1" applyBorder="1" applyAlignment="1">
      <alignment horizontal="right"/>
    </xf>
    <xf numFmtId="10" fontId="34" fillId="0" borderId="91" xfId="0" applyNumberFormat="1" applyFont="1" applyFill="1" applyBorder="1"/>
    <xf numFmtId="10" fontId="34" fillId="0" borderId="92" xfId="0" applyNumberFormat="1" applyFont="1" applyFill="1" applyBorder="1"/>
    <xf numFmtId="10" fontId="14" fillId="0" borderId="92" xfId="0" applyNumberFormat="1" applyFont="1" applyFill="1" applyBorder="1" applyAlignment="1">
      <alignment horizontal="right"/>
    </xf>
    <xf numFmtId="10" fontId="59" fillId="0" borderId="13" xfId="0" applyNumberFormat="1" applyFont="1" applyFill="1" applyBorder="1"/>
    <xf numFmtId="10" fontId="62" fillId="0" borderId="2" xfId="0" applyNumberFormat="1" applyFont="1" applyFill="1" applyBorder="1" applyAlignment="1">
      <alignment horizontal="right"/>
    </xf>
    <xf numFmtId="10" fontId="61" fillId="0" borderId="0" xfId="0" applyNumberFormat="1" applyFont="1" applyFill="1"/>
    <xf numFmtId="10" fontId="59" fillId="0" borderId="141" xfId="0" applyNumberFormat="1" applyFont="1" applyFill="1" applyBorder="1"/>
    <xf numFmtId="10" fontId="34" fillId="0" borderId="141" xfId="0" applyNumberFormat="1" applyFont="1" applyFill="1" applyBorder="1"/>
    <xf numFmtId="3" fontId="14" fillId="0" borderId="165" xfId="0" applyNumberFormat="1" applyFont="1" applyFill="1" applyBorder="1"/>
    <xf numFmtId="10" fontId="20" fillId="0" borderId="6" xfId="0" applyNumberFormat="1" applyFont="1" applyFill="1" applyBorder="1" applyAlignment="1">
      <alignment horizontal="right"/>
    </xf>
    <xf numFmtId="10" fontId="14" fillId="0" borderId="91" xfId="0" applyNumberFormat="1" applyFont="1" applyFill="1" applyBorder="1"/>
    <xf numFmtId="10" fontId="34" fillId="0" borderId="156" xfId="0" applyNumberFormat="1" applyFont="1" applyFill="1" applyBorder="1"/>
    <xf numFmtId="4" fontId="37" fillId="0" borderId="99" xfId="1" applyNumberFormat="1" applyFont="1" applyFill="1" applyBorder="1"/>
    <xf numFmtId="4" fontId="37" fillId="0" borderId="166" xfId="1" applyNumberFormat="1" applyFont="1" applyFill="1" applyBorder="1"/>
    <xf numFmtId="4" fontId="37" fillId="0" borderId="167" xfId="1" applyNumberFormat="1" applyFont="1" applyFill="1" applyBorder="1"/>
    <xf numFmtId="2" fontId="1" fillId="0" borderId="91" xfId="1" applyNumberFormat="1" applyBorder="1"/>
    <xf numFmtId="2" fontId="1" fillId="0" borderId="92" xfId="1" applyNumberFormat="1" applyBorder="1"/>
    <xf numFmtId="4" fontId="55" fillId="0" borderId="57" xfId="1" applyNumberFormat="1" applyFont="1" applyFill="1" applyBorder="1"/>
    <xf numFmtId="4" fontId="55" fillId="0" borderId="168" xfId="1" applyNumberFormat="1" applyFont="1" applyFill="1" applyBorder="1"/>
    <xf numFmtId="4" fontId="55" fillId="0" borderId="169" xfId="1" applyNumberFormat="1" applyFont="1" applyFill="1" applyBorder="1"/>
    <xf numFmtId="0" fontId="1" fillId="0" borderId="92" xfId="1" applyBorder="1"/>
    <xf numFmtId="4" fontId="55" fillId="0" borderId="170" xfId="1" applyNumberFormat="1" applyFont="1" applyFill="1" applyBorder="1"/>
    <xf numFmtId="4" fontId="55" fillId="0" borderId="166" xfId="1" applyNumberFormat="1" applyFont="1" applyFill="1" applyBorder="1"/>
    <xf numFmtId="4" fontId="55" fillId="0" borderId="171" xfId="1" applyNumberFormat="1" applyFont="1" applyFill="1" applyBorder="1"/>
    <xf numFmtId="2" fontId="1" fillId="0" borderId="150" xfId="1" applyNumberFormat="1" applyBorder="1"/>
    <xf numFmtId="2" fontId="1" fillId="0" borderId="148" xfId="1" applyNumberFormat="1" applyBorder="1"/>
    <xf numFmtId="2" fontId="1" fillId="0" borderId="134" xfId="1" applyNumberFormat="1" applyBorder="1"/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14" fontId="0" fillId="0" borderId="106" xfId="0" applyNumberFormat="1" applyBorder="1" applyAlignment="1">
      <alignment horizontal="center" vertical="center" wrapText="1"/>
    </xf>
    <xf numFmtId="49" fontId="0" fillId="0" borderId="178" xfId="0" applyNumberFormat="1" applyBorder="1" applyAlignment="1">
      <alignment horizontal="center" vertical="center" wrapText="1"/>
    </xf>
    <xf numFmtId="9" fontId="0" fillId="0" borderId="179" xfId="0" applyNumberFormat="1" applyBorder="1" applyAlignment="1">
      <alignment horizontal="center" vertical="center" wrapText="1"/>
    </xf>
    <xf numFmtId="0" fontId="72" fillId="0" borderId="106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4" fontId="13" fillId="0" borderId="105" xfId="0" applyNumberFormat="1" applyFont="1" applyBorder="1"/>
    <xf numFmtId="4" fontId="13" fillId="0" borderId="147" xfId="0" applyNumberFormat="1" applyFont="1" applyBorder="1"/>
    <xf numFmtId="0" fontId="0" fillId="0" borderId="7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4" fontId="0" fillId="0" borderId="59" xfId="0" applyNumberFormat="1" applyBorder="1" applyAlignment="1">
      <alignment horizontal="center" vertical="center" wrapText="1"/>
    </xf>
    <xf numFmtId="49" fontId="0" fillId="0" borderId="85" xfId="0" applyNumberFormat="1" applyBorder="1" applyAlignment="1">
      <alignment horizontal="center" vertical="center" wrapText="1"/>
    </xf>
    <xf numFmtId="164" fontId="0" fillId="0" borderId="66" xfId="0" applyNumberFormat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4" fontId="13" fillId="0" borderId="75" xfId="0" applyNumberFormat="1" applyFont="1" applyBorder="1"/>
    <xf numFmtId="4" fontId="13" fillId="0" borderId="67" xfId="0" applyNumberFormat="1" applyFont="1" applyBorder="1"/>
    <xf numFmtId="0" fontId="0" fillId="0" borderId="10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65" fontId="13" fillId="0" borderId="69" xfId="0" applyNumberFormat="1" applyFont="1" applyBorder="1" applyAlignment="1">
      <alignment horizontal="center" vertical="center" wrapText="1"/>
    </xf>
    <xf numFmtId="14" fontId="13" fillId="0" borderId="69" xfId="0" applyNumberFormat="1" applyFont="1" applyBorder="1" applyAlignment="1">
      <alignment horizontal="center" vertical="center" wrapText="1"/>
    </xf>
    <xf numFmtId="49" fontId="13" fillId="0" borderId="180" xfId="0" applyNumberFormat="1" applyFont="1" applyBorder="1" applyAlignment="1">
      <alignment horizontal="center" vertical="center" wrapText="1"/>
    </xf>
    <xf numFmtId="164" fontId="15" fillId="0" borderId="66" xfId="0" applyNumberFormat="1" applyFont="1" applyBorder="1" applyAlignment="1">
      <alignment horizontal="center" vertical="center" wrapText="1"/>
    </xf>
    <xf numFmtId="2" fontId="73" fillId="0" borderId="69" xfId="0" applyNumberFormat="1" applyFont="1" applyBorder="1" applyAlignment="1">
      <alignment horizontal="center" vertical="center" wrapText="1"/>
    </xf>
    <xf numFmtId="0" fontId="0" fillId="0" borderId="180" xfId="0" applyFill="1" applyBorder="1" applyAlignment="1">
      <alignment horizontal="center" vertical="center" wrapText="1"/>
    </xf>
    <xf numFmtId="165" fontId="0" fillId="0" borderId="69" xfId="0" applyNumberForma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165" fontId="0" fillId="0" borderId="59" xfId="0" applyNumberFormat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14" fontId="13" fillId="0" borderId="59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4" fontId="0" fillId="0" borderId="72" xfId="0" applyNumberFormat="1" applyBorder="1" applyAlignment="1">
      <alignment horizontal="center" vertical="center" wrapText="1"/>
    </xf>
    <xf numFmtId="49" fontId="0" fillId="0" borderId="181" xfId="0" applyNumberFormat="1" applyBorder="1" applyAlignment="1">
      <alignment horizontal="center" vertical="center" wrapText="1"/>
    </xf>
    <xf numFmtId="164" fontId="15" fillId="0" borderId="153" xfId="0" applyNumberFormat="1" applyFont="1" applyBorder="1" applyAlignment="1">
      <alignment horizontal="center" vertical="center" wrapText="1"/>
    </xf>
    <xf numFmtId="0" fontId="73" fillId="0" borderId="153" xfId="0" applyFont="1" applyBorder="1" applyAlignment="1">
      <alignment horizontal="center" vertical="center" wrapText="1"/>
    </xf>
    <xf numFmtId="0" fontId="0" fillId="0" borderId="153" xfId="0" applyFill="1" applyBorder="1" applyAlignment="1">
      <alignment horizontal="center" vertical="center" wrapText="1"/>
    </xf>
    <xf numFmtId="4" fontId="0" fillId="0" borderId="76" xfId="0" applyNumberFormat="1" applyBorder="1"/>
    <xf numFmtId="4" fontId="0" fillId="0" borderId="73" xfId="0" applyNumberFormat="1" applyBorder="1"/>
    <xf numFmtId="4" fontId="6" fillId="0" borderId="93" xfId="0" applyNumberFormat="1" applyFont="1" applyBorder="1" applyAlignment="1">
      <alignment horizontal="center" vertical="center" wrapText="1"/>
    </xf>
    <xf numFmtId="0" fontId="0" fillId="0" borderId="154" xfId="0" applyBorder="1" applyAlignment="1">
      <alignment horizontal="left" vertical="center"/>
    </xf>
    <xf numFmtId="4" fontId="7" fillId="0" borderId="102" xfId="0" applyNumberFormat="1" applyFont="1" applyBorder="1"/>
    <xf numFmtId="4" fontId="7" fillId="0" borderId="94" xfId="0" applyNumberFormat="1" applyFont="1" applyBorder="1"/>
    <xf numFmtId="3" fontId="21" fillId="0" borderId="24" xfId="1" applyNumberFormat="1" applyFont="1" applyFill="1" applyBorder="1" applyAlignment="1">
      <alignment horizontal="center" vertical="center" wrapText="1"/>
    </xf>
    <xf numFmtId="3" fontId="54" fillId="0" borderId="183" xfId="1" applyNumberFormat="1" applyFont="1" applyFill="1" applyBorder="1"/>
    <xf numFmtId="3" fontId="47" fillId="0" borderId="109" xfId="1" applyNumberFormat="1" applyFont="1" applyFill="1" applyBorder="1"/>
    <xf numFmtId="3" fontId="21" fillId="0" borderId="116" xfId="1" applyNumberFormat="1" applyFont="1" applyFill="1" applyBorder="1" applyAlignment="1">
      <alignment horizontal="center" vertical="center" wrapText="1"/>
    </xf>
    <xf numFmtId="3" fontId="21" fillId="0" borderId="117" xfId="1" applyNumberFormat="1" applyFont="1" applyFill="1" applyBorder="1" applyAlignment="1">
      <alignment horizontal="center" vertical="center" wrapText="1"/>
    </xf>
    <xf numFmtId="3" fontId="2" fillId="0" borderId="126" xfId="1" applyNumberFormat="1" applyFont="1" applyFill="1" applyBorder="1" applyAlignment="1">
      <alignment horizontal="right"/>
    </xf>
    <xf numFmtId="3" fontId="2" fillId="0" borderId="127" xfId="1" applyNumberFormat="1" applyFont="1" applyFill="1" applyBorder="1" applyAlignment="1">
      <alignment horizontal="right"/>
    </xf>
    <xf numFmtId="3" fontId="11" fillId="0" borderId="123" xfId="1" applyNumberFormat="1" applyFont="1" applyFill="1" applyBorder="1"/>
    <xf numFmtId="3" fontId="1" fillId="0" borderId="96" xfId="1" applyNumberFormat="1" applyFont="1" applyFill="1" applyBorder="1"/>
    <xf numFmtId="3" fontId="47" fillId="0" borderId="118" xfId="1" applyNumberFormat="1" applyFont="1" applyFill="1" applyBorder="1"/>
    <xf numFmtId="3" fontId="47" fillId="0" borderId="119" xfId="1" applyNumberFormat="1" applyFont="1" applyFill="1" applyBorder="1"/>
    <xf numFmtId="3" fontId="54" fillId="0" borderId="116" xfId="1" applyNumberFormat="1" applyFont="1" applyFill="1" applyBorder="1"/>
    <xf numFmtId="3" fontId="54" fillId="0" borderId="117" xfId="1" applyNumberFormat="1" applyFont="1" applyFill="1" applyBorder="1"/>
    <xf numFmtId="3" fontId="50" fillId="0" borderId="117" xfId="1" applyNumberFormat="1" applyFont="1" applyFill="1" applyBorder="1" applyAlignment="1">
      <alignment horizontal="right"/>
    </xf>
    <xf numFmtId="3" fontId="47" fillId="0" borderId="120" xfId="1" applyNumberFormat="1" applyFont="1" applyFill="1" applyBorder="1"/>
    <xf numFmtId="3" fontId="47" fillId="0" borderId="121" xfId="1" applyNumberFormat="1" applyFont="1" applyFill="1" applyBorder="1"/>
    <xf numFmtId="2" fontId="29" fillId="0" borderId="75" xfId="3" applyNumberFormat="1" applyFont="1" applyFill="1" applyBorder="1" applyAlignment="1">
      <alignment horizontal="center" wrapText="1"/>
    </xf>
    <xf numFmtId="0" fontId="29" fillId="0" borderId="67" xfId="3" applyFont="1" applyFill="1" applyBorder="1" applyAlignment="1">
      <alignment horizontal="left" vertical="center"/>
    </xf>
    <xf numFmtId="3" fontId="31" fillId="0" borderId="75" xfId="3" applyNumberFormat="1" applyFont="1" applyFill="1" applyBorder="1" applyAlignment="1">
      <alignment horizontal="right" vertical="center"/>
    </xf>
    <xf numFmtId="3" fontId="75" fillId="0" borderId="59" xfId="5" applyNumberFormat="1" applyFont="1" applyFill="1" applyBorder="1" applyAlignment="1">
      <alignment horizontal="right" vertical="center"/>
    </xf>
    <xf numFmtId="3" fontId="75" fillId="0" borderId="67" xfId="5" applyNumberFormat="1" applyFont="1" applyFill="1" applyBorder="1" applyAlignment="1">
      <alignment horizontal="right" vertical="center" wrapText="1"/>
    </xf>
    <xf numFmtId="3" fontId="7" fillId="0" borderId="67" xfId="5" applyNumberFormat="1" applyFont="1" applyFill="1" applyBorder="1" applyAlignment="1">
      <alignment horizontal="right" vertical="center" wrapText="1"/>
    </xf>
    <xf numFmtId="3" fontId="7" fillId="0" borderId="148" xfId="5" applyNumberFormat="1" applyFont="1" applyFill="1" applyBorder="1" applyAlignment="1">
      <alignment horizontal="right" vertical="center"/>
    </xf>
    <xf numFmtId="3" fontId="31" fillId="0" borderId="189" xfId="5" applyNumberFormat="1" applyFont="1" applyFill="1" applyBorder="1" applyAlignment="1">
      <alignment horizontal="right" vertical="center" wrapText="1"/>
    </xf>
    <xf numFmtId="3" fontId="31" fillId="0" borderId="148" xfId="3" applyNumberFormat="1" applyFont="1" applyFill="1" applyBorder="1" applyAlignment="1">
      <alignment horizontal="right" vertical="center" wrapText="1"/>
    </xf>
    <xf numFmtId="4" fontId="31" fillId="0" borderId="134" xfId="3" applyNumberFormat="1" applyFont="1" applyFill="1" applyBorder="1" applyAlignment="1">
      <alignment horizontal="right" vertical="center" wrapText="1"/>
    </xf>
    <xf numFmtId="4" fontId="31" fillId="0" borderId="148" xfId="3" applyNumberFormat="1" applyFont="1" applyFill="1" applyBorder="1" applyAlignment="1">
      <alignment horizontal="right" vertical="center" wrapText="1"/>
    </xf>
    <xf numFmtId="2" fontId="29" fillId="0" borderId="160" xfId="3" applyNumberFormat="1" applyFont="1" applyFill="1" applyBorder="1" applyAlignment="1">
      <alignment horizontal="center" wrapText="1"/>
    </xf>
    <xf numFmtId="0" fontId="29" fillId="0" borderId="175" xfId="3" applyFont="1" applyFill="1" applyBorder="1" applyAlignment="1">
      <alignment horizontal="left" vertical="center"/>
    </xf>
    <xf numFmtId="3" fontId="31" fillId="0" borderId="160" xfId="3" applyNumberFormat="1" applyFont="1" applyFill="1" applyBorder="1" applyAlignment="1">
      <alignment horizontal="right" vertical="center"/>
    </xf>
    <xf numFmtId="3" fontId="75" fillId="0" borderId="80" xfId="5" applyNumberFormat="1" applyFont="1" applyFill="1" applyBorder="1" applyAlignment="1">
      <alignment horizontal="right" vertical="center"/>
    </xf>
    <xf numFmtId="3" fontId="75" fillId="0" borderId="175" xfId="5" applyNumberFormat="1" applyFont="1" applyFill="1" applyBorder="1" applyAlignment="1">
      <alignment horizontal="right" vertical="center" wrapText="1"/>
    </xf>
    <xf numFmtId="3" fontId="7" fillId="0" borderId="175" xfId="5" applyNumberFormat="1" applyFont="1" applyFill="1" applyBorder="1" applyAlignment="1">
      <alignment horizontal="right" vertical="center" wrapText="1"/>
    </xf>
    <xf numFmtId="3" fontId="31" fillId="0" borderId="98" xfId="5" applyNumberFormat="1" applyFont="1" applyFill="1" applyBorder="1" applyAlignment="1">
      <alignment horizontal="right" vertical="center" wrapText="1"/>
    </xf>
    <xf numFmtId="2" fontId="31" fillId="13" borderId="75" xfId="3" applyNumberFormat="1" applyFont="1" applyFill="1" applyBorder="1" applyAlignment="1">
      <alignment horizontal="center" wrapText="1"/>
    </xf>
    <xf numFmtId="0" fontId="29" fillId="13" borderId="67" xfId="3" applyFont="1" applyFill="1" applyBorder="1" applyAlignment="1">
      <alignment horizontal="left" vertical="center"/>
    </xf>
    <xf numFmtId="3" fontId="31" fillId="13" borderId="75" xfId="3" applyNumberFormat="1" applyFont="1" applyFill="1" applyBorder="1" applyAlignment="1">
      <alignment horizontal="right" vertical="center"/>
    </xf>
    <xf numFmtId="3" fontId="75" fillId="13" borderId="59" xfId="5" applyNumberFormat="1" applyFont="1" applyFill="1" applyBorder="1" applyAlignment="1">
      <alignment horizontal="right" vertical="center"/>
    </xf>
    <xf numFmtId="3" fontId="75" fillId="13" borderId="67" xfId="5" applyNumberFormat="1" applyFont="1" applyFill="1" applyBorder="1" applyAlignment="1">
      <alignment horizontal="right" vertical="center" wrapText="1"/>
    </xf>
    <xf numFmtId="3" fontId="7" fillId="13" borderId="67" xfId="5" applyNumberFormat="1" applyFont="1" applyFill="1" applyBorder="1" applyAlignment="1">
      <alignment horizontal="right" vertical="center" wrapText="1"/>
    </xf>
    <xf numFmtId="3" fontId="31" fillId="13" borderId="189" xfId="5" applyNumberFormat="1" applyFont="1" applyFill="1" applyBorder="1" applyAlignment="1">
      <alignment horizontal="right" vertical="center" wrapText="1"/>
    </xf>
    <xf numFmtId="3" fontId="31" fillId="13" borderId="75" xfId="5" applyNumberFormat="1" applyFont="1" applyFill="1" applyBorder="1" applyAlignment="1">
      <alignment horizontal="right" vertical="center" wrapText="1"/>
    </xf>
    <xf numFmtId="2" fontId="31" fillId="13" borderId="160" xfId="3" applyNumberFormat="1" applyFont="1" applyFill="1" applyBorder="1" applyAlignment="1">
      <alignment horizontal="center" wrapText="1"/>
    </xf>
    <xf numFmtId="0" fontId="29" fillId="13" borderId="175" xfId="3" applyFont="1" applyFill="1" applyBorder="1" applyAlignment="1">
      <alignment horizontal="left" vertical="center"/>
    </xf>
    <xf numFmtId="3" fontId="31" fillId="13" borderId="160" xfId="3" applyNumberFormat="1" applyFont="1" applyFill="1" applyBorder="1" applyAlignment="1">
      <alignment horizontal="right" vertical="center"/>
    </xf>
    <xf numFmtId="3" fontId="75" fillId="13" borderId="80" xfId="5" applyNumberFormat="1" applyFont="1" applyFill="1" applyBorder="1" applyAlignment="1">
      <alignment horizontal="right" vertical="center"/>
    </xf>
    <xf numFmtId="3" fontId="75" fillId="13" borderId="175" xfId="5" applyNumberFormat="1" applyFont="1" applyFill="1" applyBorder="1" applyAlignment="1">
      <alignment horizontal="right" vertical="center" wrapText="1"/>
    </xf>
    <xf numFmtId="3" fontId="31" fillId="13" borderId="160" xfId="5" applyNumberFormat="1" applyFont="1" applyFill="1" applyBorder="1" applyAlignment="1">
      <alignment horizontal="right" vertical="center" wrapText="1"/>
    </xf>
    <xf numFmtId="3" fontId="7" fillId="13" borderId="175" xfId="5" applyNumberFormat="1" applyFont="1" applyFill="1" applyBorder="1" applyAlignment="1">
      <alignment horizontal="right" vertical="center" wrapText="1"/>
    </xf>
    <xf numFmtId="3" fontId="31" fillId="13" borderId="98" xfId="5" applyNumberFormat="1" applyFont="1" applyFill="1" applyBorder="1" applyAlignment="1">
      <alignment horizontal="right" vertical="center" wrapText="1"/>
    </xf>
    <xf numFmtId="4" fontId="31" fillId="0" borderId="91" xfId="3" applyNumberFormat="1" applyFont="1" applyFill="1" applyBorder="1" applyAlignment="1">
      <alignment horizontal="right" vertical="center" wrapText="1"/>
    </xf>
    <xf numFmtId="49" fontId="73" fillId="0" borderId="105" xfId="3" applyNumberFormat="1" applyFont="1" applyFill="1" applyBorder="1" applyAlignment="1">
      <alignment horizontal="center"/>
    </xf>
    <xf numFmtId="0" fontId="31" fillId="0" borderId="147" xfId="3" applyFont="1" applyFill="1" applyBorder="1"/>
    <xf numFmtId="3" fontId="31" fillId="0" borderId="105" xfId="3" applyNumberFormat="1" applyFont="1" applyFill="1" applyBorder="1" applyAlignment="1">
      <alignment horizontal="right"/>
    </xf>
    <xf numFmtId="3" fontId="31" fillId="0" borderId="106" xfId="3" applyNumberFormat="1" applyFont="1" applyFill="1" applyBorder="1" applyAlignment="1">
      <alignment horizontal="right"/>
    </xf>
    <xf numFmtId="3" fontId="31" fillId="0" borderId="134" xfId="3" applyNumberFormat="1" applyFont="1" applyFill="1" applyBorder="1" applyAlignment="1">
      <alignment horizontal="right"/>
    </xf>
    <xf numFmtId="3" fontId="31" fillId="0" borderId="188" xfId="3" applyNumberFormat="1" applyFont="1" applyFill="1" applyBorder="1" applyAlignment="1">
      <alignment horizontal="right"/>
    </xf>
    <xf numFmtId="4" fontId="31" fillId="0" borderId="134" xfId="3" applyNumberFormat="1" applyFont="1" applyFill="1" applyBorder="1" applyAlignment="1">
      <alignment horizontal="right"/>
    </xf>
    <xf numFmtId="49" fontId="73" fillId="0" borderId="75" xfId="3" applyNumberFormat="1" applyFont="1" applyFill="1" applyBorder="1" applyAlignment="1">
      <alignment horizontal="center"/>
    </xf>
    <xf numFmtId="0" fontId="31" fillId="0" borderId="67" xfId="3" applyFont="1" applyFill="1" applyBorder="1"/>
    <xf numFmtId="0" fontId="31" fillId="0" borderId="75" xfId="3" applyFont="1" applyFill="1" applyBorder="1" applyAlignment="1">
      <alignment horizontal="right"/>
    </xf>
    <xf numFmtId="3" fontId="31" fillId="0" borderId="59" xfId="3" applyNumberFormat="1" applyFont="1" applyFill="1" applyBorder="1" applyAlignment="1">
      <alignment horizontal="right"/>
    </xf>
    <xf numFmtId="3" fontId="31" fillId="0" borderId="148" xfId="3" applyNumberFormat="1" applyFont="1" applyFill="1" applyBorder="1" applyAlignment="1">
      <alignment horizontal="right"/>
    </xf>
    <xf numFmtId="3" fontId="31" fillId="0" borderId="189" xfId="3" applyNumberFormat="1" applyFont="1" applyFill="1" applyBorder="1" applyAlignment="1">
      <alignment horizontal="right"/>
    </xf>
    <xf numFmtId="4" fontId="31" fillId="0" borderId="148" xfId="3" applyNumberFormat="1" applyFont="1" applyFill="1" applyBorder="1" applyAlignment="1">
      <alignment horizontal="right"/>
    </xf>
    <xf numFmtId="49" fontId="73" fillId="0" borderId="107" xfId="3" applyNumberFormat="1" applyFont="1" applyFill="1" applyBorder="1" applyAlignment="1">
      <alignment horizontal="center"/>
    </xf>
    <xf numFmtId="0" fontId="31" fillId="0" borderId="70" xfId="3" applyFont="1" applyFill="1" applyBorder="1"/>
    <xf numFmtId="0" fontId="31" fillId="0" borderId="76" xfId="3" applyFont="1" applyFill="1" applyBorder="1" applyAlignment="1">
      <alignment horizontal="right"/>
    </xf>
    <xf numFmtId="3" fontId="31" fillId="0" borderId="72" xfId="3" applyNumberFormat="1" applyFont="1" applyFill="1" applyBorder="1" applyAlignment="1">
      <alignment horizontal="right"/>
    </xf>
    <xf numFmtId="3" fontId="77" fillId="0" borderId="73" xfId="3" applyNumberFormat="1" applyFont="1" applyFill="1" applyBorder="1" applyAlignment="1">
      <alignment horizontal="right"/>
    </xf>
    <xf numFmtId="3" fontId="77" fillId="0" borderId="76" xfId="3" applyNumberFormat="1" applyFont="1" applyFill="1" applyBorder="1" applyAlignment="1">
      <alignment horizontal="right"/>
    </xf>
    <xf numFmtId="3" fontId="31" fillId="0" borderId="149" xfId="3" applyNumberFormat="1" applyFont="1" applyFill="1" applyBorder="1" applyAlignment="1">
      <alignment horizontal="right"/>
    </xf>
    <xf numFmtId="3" fontId="31" fillId="0" borderId="191" xfId="3" applyNumberFormat="1" applyFont="1" applyFill="1" applyBorder="1" applyAlignment="1">
      <alignment horizontal="right"/>
    </xf>
    <xf numFmtId="4" fontId="31" fillId="0" borderId="149" xfId="3" applyNumberFormat="1" applyFont="1" applyFill="1" applyBorder="1" applyAlignment="1">
      <alignment horizontal="right"/>
    </xf>
    <xf numFmtId="3" fontId="31" fillId="0" borderId="74" xfId="3" applyNumberFormat="1" applyFont="1" applyFill="1" applyBorder="1" applyAlignment="1">
      <alignment horizontal="right"/>
    </xf>
    <xf numFmtId="3" fontId="31" fillId="0" borderId="150" xfId="3" applyNumberFormat="1" applyFont="1" applyFill="1" applyBorder="1" applyAlignment="1">
      <alignment horizontal="right"/>
    </xf>
    <xf numFmtId="3" fontId="31" fillId="0" borderId="190" xfId="3" applyNumberFormat="1" applyFont="1" applyFill="1" applyBorder="1" applyAlignment="1">
      <alignment horizontal="right"/>
    </xf>
    <xf numFmtId="4" fontId="31" fillId="0" borderId="150" xfId="3" applyNumberFormat="1" applyFont="1" applyFill="1" applyBorder="1" applyAlignment="1">
      <alignment horizontal="right"/>
    </xf>
    <xf numFmtId="3" fontId="31" fillId="0" borderId="75" xfId="3" applyNumberFormat="1" applyFont="1" applyFill="1" applyBorder="1" applyAlignment="1">
      <alignment horizontal="right"/>
    </xf>
    <xf numFmtId="3" fontId="31" fillId="0" borderId="107" xfId="3" applyNumberFormat="1" applyFont="1" applyFill="1" applyBorder="1" applyAlignment="1">
      <alignment horizontal="right"/>
    </xf>
    <xf numFmtId="3" fontId="31" fillId="0" borderId="157" xfId="3" applyNumberFormat="1" applyFont="1" applyFill="1" applyBorder="1" applyAlignment="1">
      <alignment horizontal="right"/>
    </xf>
    <xf numFmtId="3" fontId="31" fillId="0" borderId="192" xfId="3" applyNumberFormat="1" applyFont="1" applyFill="1" applyBorder="1" applyAlignment="1">
      <alignment horizontal="right"/>
    </xf>
    <xf numFmtId="4" fontId="31" fillId="0" borderId="157" xfId="3" applyNumberFormat="1" applyFont="1" applyFill="1" applyBorder="1" applyAlignment="1">
      <alignment horizontal="right"/>
    </xf>
    <xf numFmtId="3" fontId="77" fillId="0" borderId="64" xfId="3" applyNumberFormat="1" applyFont="1" applyFill="1" applyBorder="1" applyAlignment="1">
      <alignment horizontal="right"/>
    </xf>
    <xf numFmtId="3" fontId="77" fillId="0" borderId="65" xfId="3" applyNumberFormat="1" applyFont="1" applyFill="1" applyBorder="1" applyAlignment="1">
      <alignment horizontal="right"/>
    </xf>
    <xf numFmtId="3" fontId="77" fillId="0" borderId="59" xfId="3" applyNumberFormat="1" applyFont="1" applyFill="1" applyBorder="1" applyAlignment="1">
      <alignment horizontal="right"/>
    </xf>
    <xf numFmtId="3" fontId="77" fillId="0" borderId="69" xfId="3" applyNumberFormat="1" applyFont="1" applyFill="1" applyBorder="1" applyAlignment="1">
      <alignment horizontal="right"/>
    </xf>
    <xf numFmtId="3" fontId="77" fillId="0" borderId="107" xfId="3" applyNumberFormat="1" applyFont="1" applyFill="1" applyBorder="1" applyAlignment="1">
      <alignment horizontal="right"/>
    </xf>
    <xf numFmtId="3" fontId="77" fillId="0" borderId="70" xfId="3" applyNumberFormat="1" applyFont="1" applyFill="1" applyBorder="1" applyAlignment="1">
      <alignment horizontal="right"/>
    </xf>
    <xf numFmtId="0" fontId="75" fillId="0" borderId="105" xfId="5" applyFont="1" applyFill="1" applyBorder="1" applyAlignment="1">
      <alignment horizontal="center" vertical="center" wrapText="1"/>
    </xf>
    <xf numFmtId="0" fontId="73" fillId="0" borderId="147" xfId="5" applyFont="1" applyFill="1" applyBorder="1" applyAlignment="1"/>
    <xf numFmtId="3" fontId="75" fillId="0" borderId="74" xfId="3" applyNumberFormat="1" applyFont="1" applyFill="1" applyBorder="1" applyAlignment="1">
      <alignment horizontal="right"/>
    </xf>
    <xf numFmtId="3" fontId="75" fillId="0" borderId="64" xfId="3" applyNumberFormat="1" applyFont="1" applyFill="1" applyBorder="1" applyAlignment="1">
      <alignment horizontal="right"/>
    </xf>
    <xf numFmtId="3" fontId="75" fillId="0" borderId="65" xfId="3" applyNumberFormat="1" applyFont="1" applyFill="1" applyBorder="1" applyAlignment="1">
      <alignment horizontal="right"/>
    </xf>
    <xf numFmtId="3" fontId="75" fillId="0" borderId="150" xfId="3" applyNumberFormat="1" applyFont="1" applyFill="1" applyBorder="1" applyAlignment="1">
      <alignment horizontal="right"/>
    </xf>
    <xf numFmtId="3" fontId="75" fillId="0" borderId="190" xfId="3" applyNumberFormat="1" applyFont="1" applyFill="1" applyBorder="1" applyAlignment="1">
      <alignment horizontal="right"/>
    </xf>
    <xf numFmtId="4" fontId="75" fillId="0" borderId="150" xfId="3" applyNumberFormat="1" applyFont="1" applyFill="1" applyBorder="1" applyAlignment="1">
      <alignment horizontal="right"/>
    </xf>
    <xf numFmtId="0" fontId="75" fillId="0" borderId="75" xfId="5" applyFont="1" applyFill="1" applyBorder="1" applyAlignment="1">
      <alignment horizontal="center" vertical="center" wrapText="1"/>
    </xf>
    <xf numFmtId="0" fontId="73" fillId="0" borderId="67" xfId="5" applyFont="1" applyFill="1" applyBorder="1" applyAlignment="1"/>
    <xf numFmtId="3" fontId="75" fillId="0" borderId="75" xfId="3" applyNumberFormat="1" applyFont="1" applyFill="1" applyBorder="1" applyAlignment="1">
      <alignment horizontal="right"/>
    </xf>
    <xf numFmtId="3" fontId="75" fillId="0" borderId="59" xfId="3" applyNumberFormat="1" applyFont="1" applyFill="1" applyBorder="1" applyAlignment="1">
      <alignment horizontal="right"/>
    </xf>
    <xf numFmtId="3" fontId="75" fillId="0" borderId="67" xfId="3" applyNumberFormat="1" applyFont="1" applyFill="1" applyBorder="1" applyAlignment="1">
      <alignment horizontal="right"/>
    </xf>
    <xf numFmtId="3" fontId="75" fillId="0" borderId="148" xfId="3" applyNumberFormat="1" applyFont="1" applyFill="1" applyBorder="1" applyAlignment="1">
      <alignment horizontal="right"/>
    </xf>
    <xf numFmtId="3" fontId="75" fillId="0" borderId="189" xfId="3" applyNumberFormat="1" applyFont="1" applyFill="1" applyBorder="1" applyAlignment="1">
      <alignment horizontal="right"/>
    </xf>
    <xf numFmtId="4" fontId="75" fillId="0" borderId="148" xfId="3" applyNumberFormat="1" applyFont="1" applyFill="1" applyBorder="1" applyAlignment="1">
      <alignment horizontal="right"/>
    </xf>
    <xf numFmtId="0" fontId="75" fillId="0" borderId="107" xfId="5" applyFont="1" applyFill="1" applyBorder="1" applyAlignment="1">
      <alignment horizontal="center" vertical="center" wrapText="1"/>
    </xf>
    <xf numFmtId="0" fontId="73" fillId="0" borderId="70" xfId="5" applyFont="1" applyFill="1" applyBorder="1" applyAlignment="1"/>
    <xf numFmtId="3" fontId="75" fillId="0" borderId="107" xfId="3" applyNumberFormat="1" applyFont="1" applyFill="1" applyBorder="1" applyAlignment="1">
      <alignment horizontal="right"/>
    </xf>
    <xf numFmtId="3" fontId="75" fillId="0" borderId="69" xfId="3" applyNumberFormat="1" applyFont="1" applyFill="1" applyBorder="1" applyAlignment="1">
      <alignment horizontal="right"/>
    </xf>
    <xf numFmtId="3" fontId="75" fillId="0" borderId="70" xfId="3" applyNumberFormat="1" applyFont="1" applyFill="1" applyBorder="1" applyAlignment="1">
      <alignment horizontal="right"/>
    </xf>
    <xf numFmtId="3" fontId="75" fillId="0" borderId="157" xfId="3" applyNumberFormat="1" applyFont="1" applyFill="1" applyBorder="1" applyAlignment="1">
      <alignment horizontal="right"/>
    </xf>
    <xf numFmtId="3" fontId="75" fillId="0" borderId="192" xfId="3" applyNumberFormat="1" applyFont="1" applyFill="1" applyBorder="1" applyAlignment="1">
      <alignment horizontal="right"/>
    </xf>
    <xf numFmtId="4" fontId="75" fillId="0" borderId="157" xfId="3" applyNumberFormat="1" applyFont="1" applyFill="1" applyBorder="1" applyAlignment="1">
      <alignment horizontal="right"/>
    </xf>
    <xf numFmtId="4" fontId="0" fillId="0" borderId="187" xfId="0" applyNumberFormat="1" applyBorder="1" applyAlignment="1">
      <alignment horizontal="center" vertical="center" wrapText="1"/>
    </xf>
    <xf numFmtId="4" fontId="0" fillId="0" borderId="158" xfId="0" applyNumberFormat="1" applyBorder="1" applyAlignment="1">
      <alignment horizontal="center" vertical="center" wrapText="1"/>
    </xf>
    <xf numFmtId="4" fontId="0" fillId="0" borderId="159" xfId="0" applyNumberFormat="1" applyBorder="1" applyAlignment="1">
      <alignment horizontal="center" vertical="center" wrapText="1"/>
    </xf>
    <xf numFmtId="4" fontId="0" fillId="0" borderId="114" xfId="0" applyNumberFormat="1" applyBorder="1" applyAlignment="1">
      <alignment horizontal="center" vertical="center" wrapText="1"/>
    </xf>
    <xf numFmtId="4" fontId="0" fillId="0" borderId="150" xfId="0" applyNumberFormat="1" applyBorder="1" applyAlignment="1">
      <alignment horizontal="center" vertical="center"/>
    </xf>
    <xf numFmtId="4" fontId="0" fillId="0" borderId="148" xfId="0" applyNumberForma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4" fontId="64" fillId="0" borderId="93" xfId="0" applyNumberFormat="1" applyFont="1" applyBorder="1" applyAlignment="1">
      <alignment horizontal="center"/>
    </xf>
    <xf numFmtId="0" fontId="70" fillId="0" borderId="0" xfId="0" applyFont="1"/>
    <xf numFmtId="0" fontId="31" fillId="0" borderId="59" xfId="3" applyFont="1" applyFill="1" applyBorder="1" applyAlignment="1">
      <alignment vertical="center"/>
    </xf>
    <xf numFmtId="49" fontId="31" fillId="18" borderId="173" xfId="3" applyNumberFormat="1" applyFont="1" applyFill="1" applyBorder="1" applyAlignment="1">
      <alignment horizontal="center" wrapText="1"/>
    </xf>
    <xf numFmtId="0" fontId="31" fillId="18" borderId="174" xfId="3" applyFont="1" applyFill="1" applyBorder="1" applyAlignment="1">
      <alignment horizontal="center" vertical="center"/>
    </xf>
    <xf numFmtId="3" fontId="31" fillId="18" borderId="173" xfId="3" applyNumberFormat="1" applyFont="1" applyFill="1" applyBorder="1" applyAlignment="1">
      <alignment horizontal="right" vertical="center"/>
    </xf>
    <xf numFmtId="3" fontId="31" fillId="18" borderId="172" xfId="3" applyNumberFormat="1" applyFont="1" applyFill="1" applyBorder="1" applyAlignment="1">
      <alignment horizontal="right" vertical="center"/>
    </xf>
    <xf numFmtId="4" fontId="31" fillId="18" borderId="174" xfId="3" applyNumberFormat="1" applyFont="1" applyFill="1" applyBorder="1" applyAlignment="1">
      <alignment horizontal="right" vertical="center"/>
    </xf>
    <xf numFmtId="3" fontId="31" fillId="18" borderId="174" xfId="3" applyNumberFormat="1" applyFont="1" applyFill="1" applyBorder="1" applyAlignment="1">
      <alignment horizontal="right" vertical="center"/>
    </xf>
    <xf numFmtId="3" fontId="31" fillId="18" borderId="156" xfId="3" applyNumberFormat="1" applyFont="1" applyFill="1" applyBorder="1" applyAlignment="1">
      <alignment horizontal="right" vertical="center"/>
    </xf>
    <xf numFmtId="3" fontId="31" fillId="18" borderId="100" xfId="3" applyNumberFormat="1" applyFont="1" applyFill="1" applyBorder="1" applyAlignment="1">
      <alignment horizontal="right" vertical="center"/>
    </xf>
    <xf numFmtId="4" fontId="7" fillId="18" borderId="156" xfId="3" applyNumberFormat="1" applyFont="1" applyFill="1" applyBorder="1" applyAlignment="1">
      <alignment horizontal="right" vertical="center"/>
    </xf>
    <xf numFmtId="3" fontId="31" fillId="0" borderId="75" xfId="5" applyNumberFormat="1" applyFont="1" applyFill="1" applyBorder="1" applyAlignment="1">
      <alignment horizontal="right" vertical="center" wrapText="1"/>
    </xf>
    <xf numFmtId="3" fontId="31" fillId="0" borderId="160" xfId="5" applyNumberFormat="1" applyFont="1" applyFill="1" applyBorder="1" applyAlignment="1">
      <alignment horizontal="right" vertical="center" wrapText="1"/>
    </xf>
    <xf numFmtId="3" fontId="31" fillId="0" borderId="91" xfId="3" applyNumberFormat="1" applyFont="1" applyFill="1" applyBorder="1" applyAlignment="1">
      <alignment horizontal="right" vertical="center" wrapText="1"/>
    </xf>
    <xf numFmtId="3" fontId="31" fillId="13" borderId="148" xfId="3" applyNumberFormat="1" applyFont="1" applyFill="1" applyBorder="1" applyAlignment="1">
      <alignment horizontal="right" vertical="center" wrapText="1"/>
    </xf>
    <xf numFmtId="3" fontId="31" fillId="13" borderId="91" xfId="3" applyNumberFormat="1" applyFont="1" applyFill="1" applyBorder="1" applyAlignment="1">
      <alignment horizontal="right" vertical="center" wrapText="1"/>
    </xf>
    <xf numFmtId="3" fontId="77" fillId="0" borderId="147" xfId="3" applyNumberFormat="1" applyFont="1" applyFill="1" applyBorder="1" applyAlignment="1">
      <alignment horizontal="right"/>
    </xf>
    <xf numFmtId="3" fontId="77" fillId="0" borderId="105" xfId="3" applyNumberFormat="1" applyFont="1" applyFill="1" applyBorder="1" applyAlignment="1">
      <alignment horizontal="right"/>
    </xf>
    <xf numFmtId="3" fontId="77" fillId="0" borderId="67" xfId="3" applyNumberFormat="1" applyFont="1" applyFill="1" applyBorder="1" applyAlignment="1">
      <alignment horizontal="right"/>
    </xf>
    <xf numFmtId="3" fontId="77" fillId="0" borderId="75" xfId="3" applyNumberFormat="1" applyFont="1" applyFill="1" applyBorder="1" applyAlignment="1">
      <alignment horizontal="right"/>
    </xf>
    <xf numFmtId="3" fontId="77" fillId="0" borderId="74" xfId="3" applyNumberFormat="1" applyFont="1" applyFill="1" applyBorder="1" applyAlignment="1">
      <alignment horizontal="right"/>
    </xf>
    <xf numFmtId="0" fontId="13" fillId="0" borderId="0" xfId="0" applyFont="1"/>
    <xf numFmtId="2" fontId="29" fillId="17" borderId="74" xfId="3" applyNumberFormat="1" applyFont="1" applyFill="1" applyBorder="1" applyAlignment="1">
      <alignment horizontal="center" wrapText="1"/>
    </xf>
    <xf numFmtId="0" fontId="29" fillId="17" borderId="65" xfId="3" applyFont="1" applyFill="1" applyBorder="1" applyAlignment="1">
      <alignment horizontal="left" vertical="center"/>
    </xf>
    <xf numFmtId="3" fontId="31" fillId="17" borderId="74" xfId="3" applyNumberFormat="1" applyFont="1" applyFill="1" applyBorder="1" applyAlignment="1">
      <alignment horizontal="right" vertical="center"/>
    </xf>
    <xf numFmtId="3" fontId="75" fillId="17" borderId="64" xfId="5" applyNumberFormat="1" applyFont="1" applyFill="1" applyBorder="1" applyAlignment="1">
      <alignment horizontal="right" vertical="center"/>
    </xf>
    <xf numFmtId="3" fontId="75" fillId="17" borderId="65" xfId="5" applyNumberFormat="1" applyFont="1" applyFill="1" applyBorder="1" applyAlignment="1">
      <alignment horizontal="right" vertical="center" wrapText="1"/>
    </xf>
    <xf numFmtId="3" fontId="31" fillId="17" borderId="74" xfId="5" applyNumberFormat="1" applyFont="1" applyFill="1" applyBorder="1" applyAlignment="1">
      <alignment horizontal="right" vertical="center" wrapText="1"/>
    </xf>
    <xf numFmtId="3" fontId="7" fillId="17" borderId="65" xfId="5" applyNumberFormat="1" applyFont="1" applyFill="1" applyBorder="1" applyAlignment="1">
      <alignment horizontal="right" vertical="center" wrapText="1"/>
    </xf>
    <xf numFmtId="3" fontId="7" fillId="17" borderId="150" xfId="5" applyNumberFormat="1" applyFont="1" applyFill="1" applyBorder="1" applyAlignment="1">
      <alignment horizontal="right" vertical="center"/>
    </xf>
    <xf numFmtId="3" fontId="31" fillId="17" borderId="190" xfId="5" applyNumberFormat="1" applyFont="1" applyFill="1" applyBorder="1" applyAlignment="1">
      <alignment horizontal="right" vertical="center" wrapText="1"/>
    </xf>
    <xf numFmtId="3" fontId="31" fillId="17" borderId="150" xfId="3" applyNumberFormat="1" applyFont="1" applyFill="1" applyBorder="1" applyAlignment="1">
      <alignment horizontal="right" vertical="center" wrapText="1"/>
    </xf>
    <xf numFmtId="4" fontId="31" fillId="17" borderId="150" xfId="3" applyNumberFormat="1" applyFont="1" applyFill="1" applyBorder="1" applyAlignment="1">
      <alignment horizontal="right" vertical="center" wrapText="1"/>
    </xf>
    <xf numFmtId="49" fontId="29" fillId="17" borderId="102" xfId="3" applyNumberFormat="1" applyFont="1" applyFill="1" applyBorder="1" applyAlignment="1">
      <alignment horizontal="center"/>
    </xf>
    <xf numFmtId="3" fontId="29" fillId="17" borderId="152" xfId="3" applyNumberFormat="1" applyFont="1" applyFill="1" applyBorder="1" applyAlignment="1"/>
    <xf numFmtId="3" fontId="76" fillId="17" borderId="102" xfId="3" applyNumberFormat="1" applyFont="1" applyFill="1" applyBorder="1" applyAlignment="1">
      <alignment horizontal="right"/>
    </xf>
    <xf numFmtId="3" fontId="76" fillId="17" borderId="151" xfId="3" applyNumberFormat="1" applyFont="1" applyFill="1" applyBorder="1" applyAlignment="1">
      <alignment horizontal="right"/>
    </xf>
    <xf numFmtId="3" fontId="76" fillId="17" borderId="152" xfId="3" applyNumberFormat="1" applyFont="1" applyFill="1" applyBorder="1" applyAlignment="1">
      <alignment horizontal="right"/>
    </xf>
    <xf numFmtId="3" fontId="76" fillId="17" borderId="93" xfId="3" applyNumberFormat="1" applyFont="1" applyFill="1" applyBorder="1" applyAlignment="1">
      <alignment horizontal="right"/>
    </xf>
    <xf numFmtId="3" fontId="76" fillId="17" borderId="94" xfId="3" applyNumberFormat="1" applyFont="1" applyFill="1" applyBorder="1" applyAlignment="1">
      <alignment horizontal="right"/>
    </xf>
    <xf numFmtId="4" fontId="76" fillId="17" borderId="93" xfId="3" applyNumberFormat="1" applyFont="1" applyFill="1" applyBorder="1" applyAlignment="1">
      <alignment horizontal="right"/>
    </xf>
    <xf numFmtId="49" fontId="29" fillId="17" borderId="152" xfId="3" applyNumberFormat="1" applyFont="1" applyFill="1" applyBorder="1"/>
    <xf numFmtId="3" fontId="7" fillId="17" borderId="160" xfId="5" applyNumberFormat="1" applyFont="1" applyFill="1" applyBorder="1" applyAlignment="1">
      <alignment horizontal="right"/>
    </xf>
    <xf numFmtId="3" fontId="7" fillId="17" borderId="80" xfId="5" applyNumberFormat="1" applyFont="1" applyFill="1" applyBorder="1" applyAlignment="1">
      <alignment horizontal="right"/>
    </xf>
    <xf numFmtId="3" fontId="7" fillId="17" borderId="175" xfId="5" applyNumberFormat="1" applyFont="1" applyFill="1" applyBorder="1" applyAlignment="1">
      <alignment horizontal="right"/>
    </xf>
    <xf numFmtId="3" fontId="7" fillId="17" borderId="91" xfId="5" applyNumberFormat="1" applyFont="1" applyFill="1" applyBorder="1" applyAlignment="1">
      <alignment horizontal="right"/>
    </xf>
    <xf numFmtId="3" fontId="7" fillId="17" borderId="98" xfId="5" applyNumberFormat="1" applyFont="1" applyFill="1" applyBorder="1" applyAlignment="1">
      <alignment horizontal="right"/>
    </xf>
    <xf numFmtId="4" fontId="7" fillId="17" borderId="91" xfId="5" applyNumberFormat="1" applyFont="1" applyFill="1" applyBorder="1" applyAlignment="1">
      <alignment horizontal="right"/>
    </xf>
    <xf numFmtId="3" fontId="7" fillId="17" borderId="173" xfId="5" applyNumberFormat="1" applyFont="1" applyFill="1" applyBorder="1" applyAlignment="1">
      <alignment horizontal="right"/>
    </xf>
    <xf numFmtId="3" fontId="7" fillId="17" borderId="172" xfId="5" applyNumberFormat="1" applyFont="1" applyFill="1" applyBorder="1" applyAlignment="1">
      <alignment horizontal="right"/>
    </xf>
    <xf numFmtId="3" fontId="7" fillId="17" borderId="174" xfId="5" applyNumberFormat="1" applyFont="1" applyFill="1" applyBorder="1" applyAlignment="1">
      <alignment horizontal="right"/>
    </xf>
    <xf numFmtId="3" fontId="7" fillId="17" borderId="156" xfId="5" applyNumberFormat="1" applyFont="1" applyFill="1" applyBorder="1" applyAlignment="1">
      <alignment horizontal="right"/>
    </xf>
    <xf numFmtId="3" fontId="7" fillId="17" borderId="100" xfId="5" applyNumberFormat="1" applyFont="1" applyFill="1" applyBorder="1" applyAlignment="1">
      <alignment horizontal="right"/>
    </xf>
    <xf numFmtId="4" fontId="7" fillId="17" borderId="156" xfId="5" applyNumberFormat="1" applyFont="1" applyFill="1" applyBorder="1" applyAlignment="1">
      <alignment horizontal="right"/>
    </xf>
    <xf numFmtId="3" fontId="75" fillId="17" borderId="173" xfId="3" applyNumberFormat="1" applyFont="1" applyFill="1" applyBorder="1" applyAlignment="1">
      <alignment horizontal="right"/>
    </xf>
    <xf numFmtId="3" fontId="75" fillId="17" borderId="172" xfId="3" applyNumberFormat="1" applyFont="1" applyFill="1" applyBorder="1" applyAlignment="1">
      <alignment horizontal="right"/>
    </xf>
    <xf numFmtId="4" fontId="31" fillId="17" borderId="174" xfId="3" applyNumberFormat="1" applyFont="1" applyFill="1" applyBorder="1" applyAlignment="1">
      <alignment horizontal="right"/>
    </xf>
    <xf numFmtId="3" fontId="75" fillId="17" borderId="174" xfId="3" applyNumberFormat="1" applyFont="1" applyFill="1" applyBorder="1" applyAlignment="1">
      <alignment horizontal="right"/>
    </xf>
    <xf numFmtId="3" fontId="75" fillId="17" borderId="156" xfId="3" applyNumberFormat="1" applyFont="1" applyFill="1" applyBorder="1" applyAlignment="1">
      <alignment horizontal="right"/>
    </xf>
    <xf numFmtId="3" fontId="75" fillId="17" borderId="100" xfId="3" applyNumberFormat="1" applyFont="1" applyFill="1" applyBorder="1" applyAlignment="1">
      <alignment horizontal="right"/>
    </xf>
    <xf numFmtId="4" fontId="75" fillId="17" borderId="156" xfId="3" applyNumberFormat="1" applyFont="1" applyFill="1" applyBorder="1" applyAlignment="1">
      <alignment horizontal="right"/>
    </xf>
    <xf numFmtId="0" fontId="31" fillId="17" borderId="173" xfId="5" applyFont="1" applyFill="1" applyBorder="1" applyAlignment="1">
      <alignment horizontal="center"/>
    </xf>
    <xf numFmtId="0" fontId="31" fillId="17" borderId="174" xfId="5" applyFont="1" applyFill="1" applyBorder="1" applyAlignment="1"/>
    <xf numFmtId="0" fontId="31" fillId="17" borderId="102" xfId="5" applyFont="1" applyFill="1" applyBorder="1" applyAlignment="1">
      <alignment horizontal="center"/>
    </xf>
    <xf numFmtId="0" fontId="31" fillId="17" borderId="152" xfId="5" applyFont="1" applyFill="1" applyBorder="1" applyAlignment="1"/>
    <xf numFmtId="3" fontId="75" fillId="17" borderId="102" xfId="3" applyNumberFormat="1" applyFont="1" applyFill="1" applyBorder="1" applyAlignment="1">
      <alignment horizontal="right"/>
    </xf>
    <xf numFmtId="3" fontId="75" fillId="17" borderId="151" xfId="3" applyNumberFormat="1" applyFont="1" applyFill="1" applyBorder="1" applyAlignment="1">
      <alignment horizontal="right"/>
    </xf>
    <xf numFmtId="3" fontId="75" fillId="17" borderId="152" xfId="3" applyNumberFormat="1" applyFont="1" applyFill="1" applyBorder="1" applyAlignment="1">
      <alignment horizontal="right"/>
    </xf>
    <xf numFmtId="3" fontId="75" fillId="17" borderId="93" xfId="3" applyNumberFormat="1" applyFont="1" applyFill="1" applyBorder="1" applyAlignment="1">
      <alignment horizontal="right"/>
    </xf>
    <xf numFmtId="3" fontId="75" fillId="17" borderId="94" xfId="3" applyNumberFormat="1" applyFont="1" applyFill="1" applyBorder="1" applyAlignment="1">
      <alignment horizontal="right"/>
    </xf>
    <xf numFmtId="4" fontId="75" fillId="17" borderId="93" xfId="3" applyNumberFormat="1" applyFont="1" applyFill="1" applyBorder="1" applyAlignment="1">
      <alignment horizontal="right"/>
    </xf>
    <xf numFmtId="3" fontId="0" fillId="0" borderId="150" xfId="0" applyNumberFormat="1" applyBorder="1"/>
    <xf numFmtId="4" fontId="1" fillId="0" borderId="0" xfId="1" applyNumberFormat="1" applyFill="1" applyBorder="1"/>
    <xf numFmtId="0" fontId="53" fillId="0" borderId="42" xfId="0" applyFont="1" applyFill="1" applyBorder="1" applyAlignment="1">
      <alignment horizontal="center" wrapText="1"/>
    </xf>
    <xf numFmtId="0" fontId="53" fillId="0" borderId="0" xfId="1" applyFont="1" applyFill="1" applyBorder="1" applyAlignment="1">
      <alignment horizontal="center"/>
    </xf>
    <xf numFmtId="0" fontId="14" fillId="0" borderId="113" xfId="1" applyFont="1" applyFill="1" applyBorder="1" applyAlignment="1">
      <alignment horizontal="left" vertical="center"/>
    </xf>
    <xf numFmtId="0" fontId="14" fillId="0" borderId="100" xfId="1" applyFont="1" applyFill="1" applyBorder="1" applyAlignment="1">
      <alignment horizontal="left" vertical="center"/>
    </xf>
    <xf numFmtId="0" fontId="14" fillId="0" borderId="114" xfId="1" applyFont="1" applyFill="1" applyBorder="1" applyAlignment="1">
      <alignment horizontal="left" vertical="center"/>
    </xf>
    <xf numFmtId="0" fontId="14" fillId="0" borderId="95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81" xfId="1" applyNumberFormat="1" applyFont="1" applyFill="1" applyBorder="1" applyAlignment="1">
      <alignment horizontal="center"/>
    </xf>
    <xf numFmtId="3" fontId="49" fillId="0" borderId="35" xfId="1" applyNumberFormat="1" applyFont="1" applyFill="1" applyBorder="1" applyAlignment="1">
      <alignment horizontal="center"/>
    </xf>
    <xf numFmtId="3" fontId="49" fillId="0" borderId="99" xfId="1" applyNumberFormat="1" applyFont="1" applyFill="1" applyBorder="1" applyAlignment="1">
      <alignment horizontal="center"/>
    </xf>
    <xf numFmtId="3" fontId="49" fillId="0" borderId="49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49" fillId="0" borderId="113" xfId="1" applyNumberFormat="1" applyFont="1" applyFill="1" applyBorder="1" applyAlignment="1">
      <alignment horizontal="center"/>
    </xf>
    <xf numFmtId="3" fontId="49" fillId="0" borderId="155" xfId="1" applyNumberFormat="1" applyFont="1" applyFill="1" applyBorder="1" applyAlignment="1">
      <alignment horizontal="center"/>
    </xf>
    <xf numFmtId="3" fontId="49" fillId="0" borderId="100" xfId="1" applyNumberFormat="1" applyFont="1" applyFill="1" applyBorder="1" applyAlignment="1">
      <alignment horizontal="center"/>
    </xf>
    <xf numFmtId="3" fontId="49" fillId="0" borderId="184" xfId="1" applyNumberFormat="1" applyFont="1" applyFill="1" applyBorder="1" applyAlignment="1">
      <alignment horizontal="center"/>
    </xf>
    <xf numFmtId="3" fontId="49" fillId="0" borderId="185" xfId="1" applyNumberFormat="1" applyFont="1" applyFill="1" applyBorder="1" applyAlignment="1">
      <alignment horizontal="center"/>
    </xf>
    <xf numFmtId="3" fontId="37" fillId="0" borderId="154" xfId="1" applyNumberFormat="1" applyFont="1" applyFill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5" xfId="1" applyFont="1" applyBorder="1" applyAlignment="1">
      <alignment horizontal="center"/>
    </xf>
    <xf numFmtId="0" fontId="20" fillId="0" borderId="59" xfId="1" applyFont="1" applyBorder="1" applyAlignment="1">
      <alignment horizontal="center"/>
    </xf>
    <xf numFmtId="0" fontId="20" fillId="0" borderId="67" xfId="1" applyFont="1" applyBorder="1" applyAlignment="1">
      <alignment horizontal="center"/>
    </xf>
    <xf numFmtId="0" fontId="20" fillId="0" borderId="76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3" fontId="14" fillId="0" borderId="155" xfId="1" applyNumberFormat="1" applyFont="1" applyBorder="1" applyAlignment="1">
      <alignment horizontal="center"/>
    </xf>
    <xf numFmtId="3" fontId="14" fillId="0" borderId="153" xfId="1" applyNumberFormat="1" applyFont="1" applyBorder="1" applyAlignment="1">
      <alignment horizontal="center"/>
    </xf>
    <xf numFmtId="3" fontId="14" fillId="0" borderId="103" xfId="1" applyNumberFormat="1" applyFont="1" applyBorder="1" applyAlignment="1">
      <alignment horizontal="center" vertical="center"/>
    </xf>
    <xf numFmtId="3" fontId="14" fillId="0" borderId="94" xfId="1" applyNumberFormat="1" applyFont="1" applyBorder="1" applyAlignment="1">
      <alignment horizontal="center" vertical="center"/>
    </xf>
    <xf numFmtId="3" fontId="34" fillId="0" borderId="106" xfId="1" applyNumberFormat="1" applyFont="1" applyBorder="1" applyAlignment="1">
      <alignment horizontal="left"/>
    </xf>
    <xf numFmtId="0" fontId="46" fillId="0" borderId="147" xfId="2" applyFont="1" applyBorder="1" applyAlignment="1">
      <alignment horizontal="left"/>
    </xf>
    <xf numFmtId="3" fontId="34" fillId="0" borderId="59" xfId="1" applyNumberFormat="1" applyFont="1" applyBorder="1" applyAlignment="1">
      <alignment horizontal="left"/>
    </xf>
    <xf numFmtId="3" fontId="34" fillId="0" borderId="67" xfId="1" applyNumberFormat="1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4" fillId="0" borderId="72" xfId="1" applyNumberFormat="1" applyFont="1" applyBorder="1" applyAlignment="1">
      <alignment horizontal="left"/>
    </xf>
    <xf numFmtId="3" fontId="34" fillId="0" borderId="73" xfId="1" applyNumberFormat="1" applyFont="1" applyBorder="1" applyAlignment="1">
      <alignment horizontal="left"/>
    </xf>
    <xf numFmtId="0" fontId="2" fillId="0" borderId="42" xfId="0" applyFont="1" applyBorder="1" applyAlignment="1">
      <alignment horizontal="center" wrapText="1"/>
    </xf>
    <xf numFmtId="3" fontId="16" fillId="6" borderId="51" xfId="1" applyNumberFormat="1" applyFont="1" applyFill="1" applyBorder="1" applyAlignment="1">
      <alignment horizontal="center"/>
    </xf>
    <xf numFmtId="3" fontId="21" fillId="7" borderId="54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7" xfId="1" applyNumberFormat="1" applyFont="1" applyFill="1" applyBorder="1" applyAlignment="1">
      <alignment horizontal="center" vertical="center" wrapText="1"/>
    </xf>
    <xf numFmtId="49" fontId="21" fillId="7" borderId="54" xfId="1" applyNumberFormat="1" applyFont="1" applyFill="1" applyBorder="1" applyAlignment="1">
      <alignment horizontal="center" vertical="center" wrapText="1"/>
    </xf>
    <xf numFmtId="0" fontId="16" fillId="6" borderId="36" xfId="1" applyFont="1" applyFill="1" applyBorder="1" applyAlignment="1">
      <alignment horizontal="center"/>
    </xf>
    <xf numFmtId="0" fontId="16" fillId="6" borderId="62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58" fillId="0" borderId="153" xfId="0" applyNumberFormat="1" applyFont="1" applyBorder="1" applyAlignment="1">
      <alignment horizontal="center"/>
    </xf>
    <xf numFmtId="0" fontId="68" fillId="0" borderId="129" xfId="0" applyFont="1" applyFill="1" applyBorder="1" applyAlignment="1">
      <alignment horizontal="center"/>
    </xf>
    <xf numFmtId="0" fontId="68" fillId="0" borderId="154" xfId="0" applyFont="1" applyFill="1" applyBorder="1" applyAlignment="1">
      <alignment horizontal="center"/>
    </xf>
    <xf numFmtId="0" fontId="68" fillId="0" borderId="94" xfId="0" applyFont="1" applyFill="1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160" xfId="0" applyBorder="1" applyAlignment="1">
      <alignment horizontal="left"/>
    </xf>
    <xf numFmtId="0" fontId="0" fillId="0" borderId="75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85" xfId="0" applyFont="1" applyFill="1" applyBorder="1" applyAlignment="1">
      <alignment horizontal="left" vertical="center" wrapText="1"/>
    </xf>
    <xf numFmtId="4" fontId="0" fillId="0" borderId="75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0" fontId="0" fillId="0" borderId="105" xfId="0" applyFont="1" applyBorder="1" applyAlignment="1">
      <alignment horizontal="left"/>
    </xf>
    <xf numFmtId="0" fontId="0" fillId="0" borderId="106" xfId="0" applyFont="1" applyBorder="1" applyAlignment="1">
      <alignment horizontal="left"/>
    </xf>
    <xf numFmtId="0" fontId="0" fillId="0" borderId="178" xfId="0" applyFont="1" applyBorder="1" applyAlignment="1">
      <alignment horizontal="left"/>
    </xf>
    <xf numFmtId="4" fontId="0" fillId="0" borderId="105" xfId="0" applyNumberFormat="1" applyFont="1" applyBorder="1" applyAlignment="1">
      <alignment horizontal="center"/>
    </xf>
    <xf numFmtId="4" fontId="0" fillId="0" borderId="147" xfId="0" applyNumberFormat="1" applyFont="1" applyBorder="1" applyAlignment="1">
      <alignment horizontal="center"/>
    </xf>
    <xf numFmtId="0" fontId="78" fillId="16" borderId="176" xfId="0" applyFont="1" applyFill="1" applyBorder="1" applyAlignment="1">
      <alignment horizontal="left"/>
    </xf>
    <xf numFmtId="0" fontId="78" fillId="16" borderId="78" xfId="0" applyFont="1" applyFill="1" applyBorder="1" applyAlignment="1">
      <alignment horizontal="left"/>
    </xf>
    <xf numFmtId="0" fontId="78" fillId="16" borderId="181" xfId="0" applyFont="1" applyFill="1" applyBorder="1" applyAlignment="1">
      <alignment horizontal="left"/>
    </xf>
    <xf numFmtId="10" fontId="78" fillId="16" borderId="176" xfId="0" applyNumberFormat="1" applyFont="1" applyFill="1" applyBorder="1" applyAlignment="1">
      <alignment horizontal="center"/>
    </xf>
    <xf numFmtId="10" fontId="78" fillId="16" borderId="177" xfId="0" applyNumberFormat="1" applyFont="1" applyFill="1" applyBorder="1" applyAlignment="1">
      <alignment horizontal="center"/>
    </xf>
    <xf numFmtId="0" fontId="0" fillId="0" borderId="75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4" fontId="0" fillId="0" borderId="158" xfId="0" applyNumberFormat="1" applyFont="1" applyBorder="1" applyAlignment="1">
      <alignment horizontal="center"/>
    </xf>
    <xf numFmtId="4" fontId="0" fillId="0" borderId="189" xfId="0" applyNumberFormat="1" applyFont="1" applyBorder="1" applyAlignment="1">
      <alignment horizontal="center"/>
    </xf>
    <xf numFmtId="0" fontId="78" fillId="16" borderId="75" xfId="0" applyFont="1" applyFill="1" applyBorder="1" applyAlignment="1">
      <alignment horizontal="left" vertical="center" wrapText="1"/>
    </xf>
    <xf numFmtId="0" fontId="78" fillId="16" borderId="59" xfId="0" applyFont="1" applyFill="1" applyBorder="1" applyAlignment="1">
      <alignment horizontal="left" vertical="center" wrapText="1"/>
    </xf>
    <xf numFmtId="0" fontId="78" fillId="16" borderId="85" xfId="0" applyFont="1" applyFill="1" applyBorder="1" applyAlignment="1">
      <alignment horizontal="left" vertical="center" wrapText="1"/>
    </xf>
    <xf numFmtId="10" fontId="78" fillId="16" borderId="75" xfId="0" applyNumberFormat="1" applyFont="1" applyFill="1" applyBorder="1" applyAlignment="1">
      <alignment horizontal="center"/>
    </xf>
    <xf numFmtId="10" fontId="78" fillId="16" borderId="67" xfId="0" applyNumberFormat="1" applyFont="1" applyFill="1" applyBorder="1" applyAlignment="1">
      <alignment horizontal="center"/>
    </xf>
    <xf numFmtId="0" fontId="68" fillId="0" borderId="75" xfId="0" applyFont="1" applyBorder="1" applyAlignment="1">
      <alignment horizontal="left"/>
    </xf>
    <xf numFmtId="0" fontId="68" fillId="0" borderId="59" xfId="0" applyFont="1" applyBorder="1" applyAlignment="1">
      <alignment horizontal="left"/>
    </xf>
    <xf numFmtId="0" fontId="68" fillId="0" borderId="85" xfId="0" applyFont="1" applyBorder="1" applyAlignment="1">
      <alignment horizontal="left"/>
    </xf>
    <xf numFmtId="10" fontId="68" fillId="0" borderId="75" xfId="0" applyNumberFormat="1" applyFont="1" applyBorder="1" applyAlignment="1">
      <alignment horizontal="center"/>
    </xf>
    <xf numFmtId="10" fontId="68" fillId="0" borderId="67" xfId="0" applyNumberFormat="1" applyFont="1" applyBorder="1" applyAlignment="1">
      <alignment horizontal="center"/>
    </xf>
    <xf numFmtId="0" fontId="6" fillId="0" borderId="129" xfId="0" applyFont="1" applyBorder="1" applyAlignment="1">
      <alignment vertical="center"/>
    </xf>
    <xf numFmtId="0" fontId="6" fillId="0" borderId="154" xfId="0" applyFont="1" applyBorder="1" applyAlignment="1">
      <alignment vertical="center"/>
    </xf>
    <xf numFmtId="4" fontId="0" fillId="0" borderId="154" xfId="0" applyNumberFormat="1" applyBorder="1" applyAlignment="1">
      <alignment horizontal="right" vertical="center"/>
    </xf>
    <xf numFmtId="4" fontId="71" fillId="0" borderId="0" xfId="1" applyNumberFormat="1" applyFont="1" applyBorder="1" applyAlignment="1">
      <alignment horizont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145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/>
    </xf>
    <xf numFmtId="0" fontId="7" fillId="0" borderId="146" xfId="0" applyFont="1" applyBorder="1" applyAlignment="1">
      <alignment horizontal="center"/>
    </xf>
    <xf numFmtId="4" fontId="7" fillId="0" borderId="150" xfId="0" applyNumberFormat="1" applyFont="1" applyBorder="1" applyAlignment="1">
      <alignment horizontal="center" vertical="center" wrapText="1"/>
    </xf>
    <xf numFmtId="4" fontId="7" fillId="0" borderId="148" xfId="0" applyNumberFormat="1" applyFont="1" applyBorder="1" applyAlignment="1">
      <alignment horizontal="center"/>
    </xf>
    <xf numFmtId="4" fontId="7" fillId="0" borderId="149" xfId="0" applyNumberFormat="1" applyFont="1" applyBorder="1" applyAlignment="1">
      <alignment horizontal="center"/>
    </xf>
    <xf numFmtId="4" fontId="7" fillId="0" borderId="157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21" fillId="0" borderId="172" xfId="0" applyFont="1" applyBorder="1" applyAlignment="1">
      <alignment horizontal="center" vertical="center" wrapText="1"/>
    </xf>
    <xf numFmtId="0" fontId="21" fillId="0" borderId="80" xfId="0" applyFont="1" applyBorder="1" applyAlignment="1">
      <alignment wrapText="1"/>
    </xf>
    <xf numFmtId="0" fontId="21" fillId="0" borderId="78" xfId="0" applyFont="1" applyBorder="1" applyAlignment="1">
      <alignment wrapText="1"/>
    </xf>
    <xf numFmtId="0" fontId="7" fillId="0" borderId="85" xfId="0" applyFont="1" applyBorder="1" applyAlignment="1">
      <alignment horizontal="center" wrapText="1"/>
    </xf>
    <xf numFmtId="0" fontId="7" fillId="0" borderId="146" xfId="0" applyFont="1" applyBorder="1" applyAlignment="1">
      <alignment horizontal="center" wrapText="1"/>
    </xf>
    <xf numFmtId="0" fontId="7" fillId="0" borderId="173" xfId="0" applyFont="1" applyBorder="1" applyAlignment="1">
      <alignment horizontal="center" vertical="center" wrapText="1"/>
    </xf>
    <xf numFmtId="0" fontId="7" fillId="0" borderId="160" xfId="0" applyFont="1" applyBorder="1" applyAlignment="1">
      <alignment horizontal="center" vertical="center" wrapText="1"/>
    </xf>
    <xf numFmtId="0" fontId="7" fillId="0" borderId="176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 wrapText="1"/>
    </xf>
    <xf numFmtId="0" fontId="7" fillId="0" borderId="175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4" fillId="0" borderId="153" xfId="0" applyFont="1" applyFill="1" applyBorder="1" applyAlignment="1">
      <alignment horizontal="center" wrapText="1"/>
    </xf>
    <xf numFmtId="49" fontId="31" fillId="0" borderId="173" xfId="3" applyNumberFormat="1" applyFont="1" applyFill="1" applyBorder="1" applyAlignment="1">
      <alignment horizontal="center" textRotation="90" wrapText="1"/>
    </xf>
    <xf numFmtId="49" fontId="31" fillId="0" borderId="160" xfId="3" applyNumberFormat="1" applyFont="1" applyFill="1" applyBorder="1" applyAlignment="1">
      <alignment horizontal="center" textRotation="90" wrapText="1"/>
    </xf>
    <xf numFmtId="49" fontId="31" fillId="0" borderId="176" xfId="3" applyNumberFormat="1" applyFont="1" applyFill="1" applyBorder="1" applyAlignment="1">
      <alignment horizontal="center" textRotation="90" wrapText="1"/>
    </xf>
    <xf numFmtId="0" fontId="31" fillId="0" borderId="172" xfId="3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145" xfId="3" applyFont="1" applyFill="1" applyBorder="1" applyAlignment="1">
      <alignment horizontal="center" vertical="center"/>
    </xf>
    <xf numFmtId="0" fontId="31" fillId="0" borderId="186" xfId="3" applyFont="1" applyFill="1" applyBorder="1" applyAlignment="1">
      <alignment horizontal="center" vertical="center"/>
    </xf>
    <xf numFmtId="0" fontId="31" fillId="0" borderId="63" xfId="3" applyFont="1" applyFill="1" applyBorder="1" applyAlignment="1">
      <alignment horizontal="center" vertical="center"/>
    </xf>
    <xf numFmtId="0" fontId="54" fillId="0" borderId="80" xfId="0" applyFont="1" applyFill="1" applyBorder="1" applyAlignment="1">
      <alignment horizontal="center" vertical="center" wrapText="1"/>
    </xf>
    <xf numFmtId="0" fontId="54" fillId="0" borderId="78" xfId="0" applyFont="1" applyFill="1" applyBorder="1" applyAlignment="1">
      <alignment horizontal="center" vertical="center" wrapText="1"/>
    </xf>
    <xf numFmtId="4" fontId="31" fillId="0" borderId="174" xfId="3" applyNumberFormat="1" applyFont="1" applyFill="1" applyBorder="1" applyAlignment="1">
      <alignment horizontal="center" vertical="center" wrapText="1"/>
    </xf>
    <xf numFmtId="4" fontId="31" fillId="0" borderId="175" xfId="3" applyNumberFormat="1" applyFont="1" applyFill="1" applyBorder="1" applyAlignment="1">
      <alignment horizontal="center" vertical="center" wrapText="1"/>
    </xf>
    <xf numFmtId="4" fontId="31" fillId="0" borderId="177" xfId="3" applyNumberFormat="1" applyFont="1" applyFill="1" applyBorder="1" applyAlignment="1">
      <alignment horizontal="center" vertical="center" wrapText="1"/>
    </xf>
    <xf numFmtId="0" fontId="31" fillId="0" borderId="85" xfId="3" applyFont="1" applyFill="1" applyBorder="1" applyAlignment="1">
      <alignment horizontal="center" vertical="center"/>
    </xf>
    <xf numFmtId="0" fontId="31" fillId="0" borderId="182" xfId="3" applyFont="1" applyFill="1" applyBorder="1" applyAlignment="1">
      <alignment horizontal="center" vertical="center"/>
    </xf>
    <xf numFmtId="0" fontId="31" fillId="0" borderId="66" xfId="3" applyFont="1" applyFill="1" applyBorder="1" applyAlignment="1">
      <alignment horizontal="center" vertical="center"/>
    </xf>
    <xf numFmtId="0" fontId="31" fillId="0" borderId="85" xfId="5" applyFont="1" applyFill="1" applyBorder="1" applyAlignment="1">
      <alignment horizontal="center"/>
    </xf>
    <xf numFmtId="0" fontId="31" fillId="0" borderId="182" xfId="5" applyFont="1" applyFill="1" applyBorder="1" applyAlignment="1">
      <alignment horizontal="center"/>
    </xf>
    <xf numFmtId="0" fontId="31" fillId="0" borderId="69" xfId="3" applyFont="1" applyFill="1" applyBorder="1" applyAlignment="1">
      <alignment horizontal="center" vertical="center"/>
    </xf>
    <xf numFmtId="0" fontId="31" fillId="0" borderId="80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66" xfId="5" applyFont="1" applyFill="1" applyBorder="1" applyAlignment="1">
      <alignment horizontal="center"/>
    </xf>
    <xf numFmtId="2" fontId="31" fillId="0" borderId="69" xfId="5" applyNumberFormat="1" applyFont="1" applyFill="1" applyBorder="1" applyAlignment="1">
      <alignment horizontal="center" vertical="center" wrapText="1"/>
    </xf>
    <xf numFmtId="2" fontId="31" fillId="0" borderId="80" xfId="5" applyNumberFormat="1" applyFont="1" applyFill="1" applyBorder="1" applyAlignment="1">
      <alignment horizontal="center" vertical="center" wrapText="1"/>
    </xf>
    <xf numFmtId="2" fontId="31" fillId="0" borderId="78" xfId="5" applyNumberFormat="1" applyFont="1" applyFill="1" applyBorder="1" applyAlignment="1">
      <alignment horizontal="center" vertical="center" wrapText="1"/>
    </xf>
    <xf numFmtId="0" fontId="7" fillId="0" borderId="69" xfId="5" applyFont="1" applyFill="1" applyBorder="1" applyAlignment="1">
      <alignment horizontal="center" vertical="center" wrapText="1"/>
    </xf>
    <xf numFmtId="0" fontId="7" fillId="0" borderId="80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31" fillId="0" borderId="69" xfId="5" applyFont="1" applyFill="1" applyBorder="1" applyAlignment="1">
      <alignment horizontal="center" vertical="center" wrapText="1"/>
    </xf>
    <xf numFmtId="0" fontId="31" fillId="0" borderId="80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75" fillId="0" borderId="69" xfId="5" applyFont="1" applyFill="1" applyBorder="1" applyAlignment="1">
      <alignment horizontal="center" vertical="center"/>
    </xf>
    <xf numFmtId="0" fontId="75" fillId="0" borderId="78" xfId="5" applyFont="1" applyFill="1" applyBorder="1" applyAlignment="1">
      <alignment horizontal="center" vertical="center"/>
    </xf>
    <xf numFmtId="0" fontId="75" fillId="0" borderId="69" xfId="5" applyFont="1" applyFill="1" applyBorder="1" applyAlignment="1">
      <alignment horizontal="center" vertical="center" wrapText="1"/>
    </xf>
    <xf numFmtId="0" fontId="75" fillId="0" borderId="78" xfId="5" applyFont="1" applyFill="1" applyBorder="1" applyAlignment="1">
      <alignment horizontal="center" vertical="center" wrapText="1"/>
    </xf>
    <xf numFmtId="0" fontId="68" fillId="0" borderId="102" xfId="0" applyFont="1" applyFill="1" applyBorder="1" applyAlignment="1">
      <alignment horizontal="left"/>
    </xf>
    <xf numFmtId="0" fontId="68" fillId="0" borderId="151" xfId="0" applyFont="1" applyFill="1" applyBorder="1" applyAlignment="1">
      <alignment horizontal="left"/>
    </xf>
    <xf numFmtId="0" fontId="68" fillId="0" borderId="152" xfId="0" applyFont="1" applyFill="1" applyBorder="1" applyAlignment="1">
      <alignment horizontal="left"/>
    </xf>
    <xf numFmtId="3" fontId="68" fillId="0" borderId="129" xfId="0" applyNumberFormat="1" applyFont="1" applyFill="1" applyBorder="1"/>
    <xf numFmtId="4" fontId="68" fillId="0" borderId="93" xfId="0" applyNumberFormat="1" applyFont="1" applyFill="1" applyBorder="1"/>
    <xf numFmtId="0" fontId="68" fillId="0" borderId="0" xfId="0" applyFont="1" applyFill="1"/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H5">
            <v>43061.19</v>
          </cell>
          <cell r="I5">
            <v>0</v>
          </cell>
          <cell r="J5">
            <v>0</v>
          </cell>
          <cell r="N5">
            <v>59907</v>
          </cell>
          <cell r="O5">
            <v>0</v>
          </cell>
          <cell r="P5">
            <v>0</v>
          </cell>
          <cell r="Q5">
            <v>59155</v>
          </cell>
          <cell r="R5">
            <v>0</v>
          </cell>
          <cell r="S5">
            <v>0</v>
          </cell>
          <cell r="T5">
            <v>58582.110000000008</v>
          </cell>
          <cell r="U5">
            <v>0</v>
          </cell>
          <cell r="V5">
            <v>0</v>
          </cell>
        </row>
        <row r="16">
          <cell r="H16">
            <v>35675.42</v>
          </cell>
          <cell r="I16">
            <v>0</v>
          </cell>
          <cell r="J16">
            <v>0</v>
          </cell>
          <cell r="N16">
            <v>29688</v>
          </cell>
          <cell r="O16">
            <v>0</v>
          </cell>
          <cell r="P16">
            <v>0</v>
          </cell>
          <cell r="Q16">
            <v>31575</v>
          </cell>
          <cell r="R16">
            <v>0</v>
          </cell>
          <cell r="S16">
            <v>0</v>
          </cell>
          <cell r="T16">
            <v>31562.02</v>
          </cell>
          <cell r="U16">
            <v>0</v>
          </cell>
          <cell r="V16">
            <v>0</v>
          </cell>
        </row>
        <row r="27">
          <cell r="H27">
            <v>51817.24</v>
          </cell>
          <cell r="I27">
            <v>0</v>
          </cell>
          <cell r="J27">
            <v>0</v>
          </cell>
          <cell r="N27">
            <v>26958</v>
          </cell>
          <cell r="O27">
            <v>0</v>
          </cell>
          <cell r="P27">
            <v>0</v>
          </cell>
          <cell r="Q27">
            <v>50250</v>
          </cell>
          <cell r="R27">
            <v>0</v>
          </cell>
          <cell r="S27">
            <v>0</v>
          </cell>
          <cell r="T27">
            <v>50161.270000000004</v>
          </cell>
          <cell r="U27">
            <v>0</v>
          </cell>
          <cell r="V27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N32">
            <v>2549</v>
          </cell>
          <cell r="O32">
            <v>0</v>
          </cell>
          <cell r="P32">
            <v>0</v>
          </cell>
          <cell r="Q32">
            <v>3920</v>
          </cell>
          <cell r="R32">
            <v>0</v>
          </cell>
          <cell r="S32">
            <v>0</v>
          </cell>
          <cell r="T32">
            <v>2979.8</v>
          </cell>
          <cell r="U32">
            <v>0</v>
          </cell>
          <cell r="V32">
            <v>0</v>
          </cell>
        </row>
        <row r="39">
          <cell r="H39">
            <v>141.42000000000002</v>
          </cell>
          <cell r="I39">
            <v>0</v>
          </cell>
          <cell r="J39">
            <v>0</v>
          </cell>
          <cell r="N39">
            <v>4341</v>
          </cell>
          <cell r="O39">
            <v>0</v>
          </cell>
          <cell r="P39">
            <v>0</v>
          </cell>
          <cell r="Q39">
            <v>30270</v>
          </cell>
          <cell r="R39">
            <v>5000</v>
          </cell>
          <cell r="S39">
            <v>0</v>
          </cell>
          <cell r="T39">
            <v>28184.91</v>
          </cell>
          <cell r="U39">
            <v>0</v>
          </cell>
          <cell r="V39">
            <v>0</v>
          </cell>
        </row>
        <row r="49">
          <cell r="R49">
            <v>5000</v>
          </cell>
          <cell r="U49"/>
        </row>
        <row r="52">
          <cell r="H52">
            <v>2340</v>
          </cell>
          <cell r="I52">
            <v>0</v>
          </cell>
          <cell r="J52">
            <v>0</v>
          </cell>
          <cell r="N52">
            <v>5400</v>
          </cell>
          <cell r="O52">
            <v>0</v>
          </cell>
          <cell r="P52">
            <v>0</v>
          </cell>
          <cell r="Q52">
            <v>13780</v>
          </cell>
          <cell r="R52">
            <v>0</v>
          </cell>
          <cell r="S52">
            <v>0</v>
          </cell>
          <cell r="T52">
            <v>10092</v>
          </cell>
          <cell r="U52">
            <v>0</v>
          </cell>
          <cell r="V52">
            <v>0</v>
          </cell>
        </row>
        <row r="55">
          <cell r="H55">
            <v>1331.14</v>
          </cell>
          <cell r="I55">
            <v>11772</v>
          </cell>
          <cell r="J55">
            <v>0</v>
          </cell>
          <cell r="N55">
            <v>1352</v>
          </cell>
          <cell r="O55">
            <v>52614.559999999998</v>
          </cell>
          <cell r="P55">
            <v>0</v>
          </cell>
          <cell r="Q55">
            <v>5650</v>
          </cell>
          <cell r="R55">
            <v>124400</v>
          </cell>
          <cell r="S55">
            <v>0</v>
          </cell>
          <cell r="T55">
            <v>1167.29</v>
          </cell>
          <cell r="U55">
            <v>101192.33</v>
          </cell>
          <cell r="V55">
            <v>0</v>
          </cell>
        </row>
        <row r="63">
          <cell r="R63">
            <v>124400</v>
          </cell>
          <cell r="U63">
            <v>101192.33</v>
          </cell>
        </row>
        <row r="67">
          <cell r="H67">
            <v>48197.939999999995</v>
          </cell>
          <cell r="I67">
            <v>0</v>
          </cell>
          <cell r="J67">
            <v>0</v>
          </cell>
          <cell r="N67">
            <v>53988</v>
          </cell>
          <cell r="O67">
            <v>0</v>
          </cell>
          <cell r="P67">
            <v>0</v>
          </cell>
          <cell r="Q67">
            <v>58620</v>
          </cell>
          <cell r="R67">
            <v>0</v>
          </cell>
          <cell r="S67">
            <v>0</v>
          </cell>
          <cell r="T67">
            <v>49891.97</v>
          </cell>
          <cell r="U67">
            <v>0</v>
          </cell>
          <cell r="V67">
            <v>0</v>
          </cell>
        </row>
        <row r="74">
          <cell r="H74">
            <v>3750</v>
          </cell>
          <cell r="I74">
            <v>0</v>
          </cell>
          <cell r="J74">
            <v>0</v>
          </cell>
          <cell r="N74">
            <v>30700</v>
          </cell>
          <cell r="O74">
            <v>0</v>
          </cell>
          <cell r="P74">
            <v>0</v>
          </cell>
          <cell r="Q74">
            <v>3900</v>
          </cell>
          <cell r="R74">
            <v>0</v>
          </cell>
          <cell r="S74">
            <v>0</v>
          </cell>
          <cell r="T74">
            <v>3900</v>
          </cell>
          <cell r="U74">
            <v>0</v>
          </cell>
          <cell r="V74">
            <v>0</v>
          </cell>
        </row>
        <row r="78">
          <cell r="H78">
            <v>8346.7999999999993</v>
          </cell>
          <cell r="I78">
            <v>0</v>
          </cell>
          <cell r="J78">
            <v>0</v>
          </cell>
          <cell r="N78">
            <v>8094</v>
          </cell>
          <cell r="O78">
            <v>0</v>
          </cell>
          <cell r="P78">
            <v>0</v>
          </cell>
          <cell r="Q78">
            <v>5535</v>
          </cell>
          <cell r="R78">
            <v>0</v>
          </cell>
          <cell r="S78">
            <v>0</v>
          </cell>
          <cell r="T78">
            <v>4920.3900000000003</v>
          </cell>
          <cell r="U78">
            <v>0</v>
          </cell>
          <cell r="V78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1">
        <row r="5">
          <cell r="H5">
            <v>99</v>
          </cell>
          <cell r="I5">
            <v>0</v>
          </cell>
          <cell r="J5">
            <v>0</v>
          </cell>
          <cell r="N5">
            <v>99</v>
          </cell>
          <cell r="O5">
            <v>0</v>
          </cell>
          <cell r="P5">
            <v>0</v>
          </cell>
          <cell r="Q5">
            <v>130</v>
          </cell>
          <cell r="R5">
            <v>0</v>
          </cell>
          <cell r="S5">
            <v>0</v>
          </cell>
          <cell r="T5">
            <v>99.07</v>
          </cell>
          <cell r="U5">
            <v>0</v>
          </cell>
          <cell r="V5">
            <v>0</v>
          </cell>
        </row>
        <row r="7">
          <cell r="H7">
            <v>1033</v>
          </cell>
          <cell r="I7">
            <v>0</v>
          </cell>
          <cell r="J7">
            <v>0</v>
          </cell>
          <cell r="N7">
            <v>3142</v>
          </cell>
          <cell r="O7">
            <v>0</v>
          </cell>
          <cell r="P7">
            <v>0</v>
          </cell>
          <cell r="Q7">
            <v>4170</v>
          </cell>
          <cell r="R7">
            <v>0</v>
          </cell>
          <cell r="S7">
            <v>0</v>
          </cell>
          <cell r="T7">
            <v>3913</v>
          </cell>
          <cell r="U7">
            <v>0</v>
          </cell>
          <cell r="V7">
            <v>0</v>
          </cell>
        </row>
        <row r="11">
          <cell r="H11">
            <v>11318</v>
          </cell>
          <cell r="I11">
            <v>0</v>
          </cell>
          <cell r="J11">
            <v>0</v>
          </cell>
          <cell r="N11">
            <v>11247</v>
          </cell>
          <cell r="O11">
            <v>0</v>
          </cell>
          <cell r="P11">
            <v>0</v>
          </cell>
          <cell r="Q11">
            <v>14864</v>
          </cell>
          <cell r="R11">
            <v>0</v>
          </cell>
          <cell r="S11">
            <v>0</v>
          </cell>
          <cell r="T11">
            <v>14831.48</v>
          </cell>
          <cell r="U11">
            <v>0</v>
          </cell>
          <cell r="V11">
            <v>0</v>
          </cell>
        </row>
        <row r="20">
          <cell r="H20">
            <v>1127</v>
          </cell>
          <cell r="I20">
            <v>0</v>
          </cell>
          <cell r="J20">
            <v>0</v>
          </cell>
          <cell r="N20">
            <v>0</v>
          </cell>
          <cell r="O20">
            <v>0</v>
          </cell>
          <cell r="P20">
            <v>0</v>
          </cell>
          <cell r="Q20">
            <v>1200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H27">
            <v>1598</v>
          </cell>
          <cell r="I27">
            <v>0</v>
          </cell>
          <cell r="J27">
            <v>0</v>
          </cell>
          <cell r="N27">
            <v>1530</v>
          </cell>
          <cell r="O27">
            <v>0</v>
          </cell>
          <cell r="P27">
            <v>0</v>
          </cell>
          <cell r="Q27">
            <v>1800</v>
          </cell>
          <cell r="R27">
            <v>0</v>
          </cell>
          <cell r="S27">
            <v>0</v>
          </cell>
          <cell r="T27">
            <v>1615</v>
          </cell>
          <cell r="U27">
            <v>0</v>
          </cell>
          <cell r="V27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N29">
            <v>0</v>
          </cell>
          <cell r="O29">
            <v>0</v>
          </cell>
          <cell r="P29">
            <v>0</v>
          </cell>
          <cell r="Q29">
            <v>3000</v>
          </cell>
          <cell r="R29">
            <v>0</v>
          </cell>
          <cell r="S29">
            <v>0</v>
          </cell>
          <cell r="T29">
            <v>3000</v>
          </cell>
          <cell r="U29">
            <v>0</v>
          </cell>
          <cell r="V29">
            <v>0</v>
          </cell>
        </row>
        <row r="33">
          <cell r="H33">
            <v>22462</v>
          </cell>
          <cell r="I33">
            <v>0</v>
          </cell>
          <cell r="J33">
            <v>0</v>
          </cell>
          <cell r="N33">
            <v>2661.77</v>
          </cell>
          <cell r="O33">
            <v>0</v>
          </cell>
          <cell r="P33">
            <v>0</v>
          </cell>
          <cell r="Q33">
            <v>11254</v>
          </cell>
          <cell r="R33">
            <v>0</v>
          </cell>
          <cell r="S33">
            <v>0</v>
          </cell>
          <cell r="T33">
            <v>7975.25</v>
          </cell>
          <cell r="U33">
            <v>0</v>
          </cell>
          <cell r="V33">
            <v>0</v>
          </cell>
        </row>
        <row r="49">
          <cell r="H49">
            <v>1126</v>
          </cell>
          <cell r="I49">
            <v>0</v>
          </cell>
          <cell r="J49">
            <v>0</v>
          </cell>
          <cell r="N49">
            <v>1195</v>
          </cell>
          <cell r="O49">
            <v>0</v>
          </cell>
          <cell r="P49">
            <v>0</v>
          </cell>
          <cell r="Q49">
            <v>1846</v>
          </cell>
          <cell r="R49">
            <v>0</v>
          </cell>
          <cell r="S49">
            <v>0</v>
          </cell>
          <cell r="T49">
            <v>1846</v>
          </cell>
          <cell r="U49">
            <v>0</v>
          </cell>
          <cell r="V49">
            <v>0</v>
          </cell>
        </row>
        <row r="54">
          <cell r="H54">
            <v>1003</v>
          </cell>
          <cell r="I54">
            <v>0</v>
          </cell>
          <cell r="J54">
            <v>0</v>
          </cell>
          <cell r="N54">
            <v>9374</v>
          </cell>
          <cell r="O54">
            <v>0</v>
          </cell>
          <cell r="P54">
            <v>0</v>
          </cell>
          <cell r="Q54">
            <v>7560</v>
          </cell>
          <cell r="R54">
            <v>0</v>
          </cell>
          <cell r="S54">
            <v>0</v>
          </cell>
          <cell r="T54">
            <v>4112.21</v>
          </cell>
          <cell r="U54">
            <v>0</v>
          </cell>
          <cell r="V54">
            <v>0</v>
          </cell>
        </row>
      </sheetData>
      <sheetData sheetId="2">
        <row r="4">
          <cell r="H4">
            <v>56429.399999999994</v>
          </cell>
          <cell r="I4">
            <v>0</v>
          </cell>
          <cell r="J4">
            <v>0</v>
          </cell>
          <cell r="N4">
            <v>60705</v>
          </cell>
          <cell r="O4">
            <v>0</v>
          </cell>
          <cell r="P4">
            <v>0</v>
          </cell>
          <cell r="Q4">
            <v>55700</v>
          </cell>
          <cell r="R4">
            <v>0</v>
          </cell>
          <cell r="S4">
            <v>0</v>
          </cell>
          <cell r="T4">
            <v>46734.2</v>
          </cell>
          <cell r="U4">
            <v>0</v>
          </cell>
          <cell r="V4">
            <v>0</v>
          </cell>
        </row>
        <row r="17">
          <cell r="H17">
            <v>57284.119999999995</v>
          </cell>
          <cell r="I17">
            <v>0</v>
          </cell>
          <cell r="J17">
            <v>0</v>
          </cell>
          <cell r="N17">
            <v>2742</v>
          </cell>
          <cell r="O17">
            <v>0</v>
          </cell>
          <cell r="P17">
            <v>0</v>
          </cell>
          <cell r="Q17">
            <v>7100</v>
          </cell>
          <cell r="R17">
            <v>0</v>
          </cell>
          <cell r="S17">
            <v>0</v>
          </cell>
          <cell r="T17">
            <v>4661.9699999999993</v>
          </cell>
          <cell r="U17">
            <v>0</v>
          </cell>
          <cell r="V17">
            <v>0</v>
          </cell>
        </row>
        <row r="19">
          <cell r="Q19">
            <v>5000</v>
          </cell>
        </row>
        <row r="23">
          <cell r="H23">
            <v>1948.53</v>
          </cell>
          <cell r="I23">
            <v>0</v>
          </cell>
          <cell r="J23">
            <v>0</v>
          </cell>
          <cell r="N23">
            <v>1668</v>
          </cell>
          <cell r="O23">
            <v>0</v>
          </cell>
          <cell r="P23">
            <v>0</v>
          </cell>
          <cell r="Q23">
            <v>1850</v>
          </cell>
          <cell r="R23">
            <v>0</v>
          </cell>
          <cell r="S23">
            <v>0</v>
          </cell>
          <cell r="T23">
            <v>962.66000000000008</v>
          </cell>
          <cell r="U23">
            <v>0</v>
          </cell>
          <cell r="V23">
            <v>0</v>
          </cell>
        </row>
        <row r="28">
          <cell r="H28">
            <v>449.47</v>
          </cell>
          <cell r="I28">
            <v>0</v>
          </cell>
          <cell r="J28">
            <v>0</v>
          </cell>
          <cell r="N28">
            <v>2698</v>
          </cell>
          <cell r="O28">
            <v>0</v>
          </cell>
          <cell r="P28">
            <v>0</v>
          </cell>
          <cell r="Q28">
            <v>1300</v>
          </cell>
          <cell r="R28">
            <v>0</v>
          </cell>
          <cell r="S28">
            <v>0</v>
          </cell>
          <cell r="T28">
            <v>1242.18</v>
          </cell>
          <cell r="U28">
            <v>0</v>
          </cell>
          <cell r="V28">
            <v>0</v>
          </cell>
        </row>
        <row r="31">
          <cell r="H31">
            <v>141850.08000000002</v>
          </cell>
          <cell r="I31">
            <v>10000</v>
          </cell>
          <cell r="J31">
            <v>0</v>
          </cell>
          <cell r="N31">
            <v>154585</v>
          </cell>
          <cell r="O31">
            <v>17373.849999999999</v>
          </cell>
          <cell r="P31">
            <v>0</v>
          </cell>
          <cell r="Q31">
            <v>183470</v>
          </cell>
          <cell r="R31">
            <v>39040</v>
          </cell>
          <cell r="S31">
            <v>0</v>
          </cell>
          <cell r="T31">
            <v>175625.53999999995</v>
          </cell>
          <cell r="U31">
            <v>31478.22</v>
          </cell>
          <cell r="V31">
            <v>0</v>
          </cell>
        </row>
        <row r="64">
          <cell r="R64"/>
          <cell r="U64"/>
        </row>
        <row r="65">
          <cell r="R65">
            <v>39040</v>
          </cell>
          <cell r="U65">
            <v>31478.22</v>
          </cell>
        </row>
        <row r="76">
          <cell r="H76">
            <v>300</v>
          </cell>
          <cell r="I76">
            <v>0</v>
          </cell>
          <cell r="J76">
            <v>0</v>
          </cell>
          <cell r="N76">
            <v>1347</v>
          </cell>
          <cell r="O76">
            <v>7160.13</v>
          </cell>
          <cell r="P76">
            <v>0</v>
          </cell>
          <cell r="Q76">
            <v>14000</v>
          </cell>
          <cell r="R76">
            <v>0</v>
          </cell>
          <cell r="S76">
            <v>0</v>
          </cell>
          <cell r="T76">
            <v>10582</v>
          </cell>
          <cell r="U76">
            <v>0</v>
          </cell>
          <cell r="V76">
            <v>0</v>
          </cell>
        </row>
        <row r="79">
          <cell r="H79">
            <v>3329</v>
          </cell>
          <cell r="I79">
            <v>0</v>
          </cell>
          <cell r="J79">
            <v>0</v>
          </cell>
          <cell r="N79">
            <v>1890</v>
          </cell>
          <cell r="O79">
            <v>0</v>
          </cell>
          <cell r="P79">
            <v>0</v>
          </cell>
          <cell r="Q79">
            <v>6500</v>
          </cell>
          <cell r="R79">
            <v>0</v>
          </cell>
          <cell r="S79">
            <v>0</v>
          </cell>
          <cell r="T79">
            <v>6497.48</v>
          </cell>
          <cell r="U79">
            <v>0</v>
          </cell>
          <cell r="V79">
            <v>0</v>
          </cell>
        </row>
        <row r="85">
          <cell r="H85">
            <v>143.82</v>
          </cell>
          <cell r="I85">
            <v>0</v>
          </cell>
          <cell r="J85">
            <v>0</v>
          </cell>
          <cell r="N85">
            <v>147</v>
          </cell>
          <cell r="O85">
            <v>0</v>
          </cell>
          <cell r="P85">
            <v>0</v>
          </cell>
          <cell r="Q85">
            <v>600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</sheetData>
      <sheetData sheetId="3">
        <row r="4">
          <cell r="H4">
            <v>13064.17</v>
          </cell>
          <cell r="I4">
            <v>0</v>
          </cell>
          <cell r="J4">
            <v>0</v>
          </cell>
          <cell r="N4">
            <v>13921.4</v>
          </cell>
          <cell r="O4">
            <v>0</v>
          </cell>
          <cell r="P4">
            <v>0</v>
          </cell>
          <cell r="Q4">
            <v>20751</v>
          </cell>
          <cell r="R4">
            <v>0</v>
          </cell>
          <cell r="S4">
            <v>0</v>
          </cell>
          <cell r="T4">
            <v>20510.77</v>
          </cell>
          <cell r="U4">
            <v>0</v>
          </cell>
          <cell r="V4">
            <v>0</v>
          </cell>
        </row>
        <row r="17">
          <cell r="H17">
            <v>16767.829999999998</v>
          </cell>
          <cell r="I17">
            <v>0</v>
          </cell>
          <cell r="J17">
            <v>0</v>
          </cell>
          <cell r="N17">
            <v>19022.21</v>
          </cell>
          <cell r="O17">
            <v>0</v>
          </cell>
          <cell r="P17">
            <v>0</v>
          </cell>
          <cell r="Q17">
            <v>19678</v>
          </cell>
          <cell r="R17">
            <v>0</v>
          </cell>
          <cell r="S17">
            <v>0</v>
          </cell>
          <cell r="T17">
            <v>19661.259999999998</v>
          </cell>
          <cell r="U17">
            <v>0</v>
          </cell>
          <cell r="V17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H29">
            <v>0</v>
          </cell>
          <cell r="I29"/>
          <cell r="J29"/>
          <cell r="N29"/>
          <cell r="O29"/>
          <cell r="P29"/>
          <cell r="Q29">
            <v>0</v>
          </cell>
          <cell r="R29"/>
          <cell r="S29"/>
          <cell r="T29">
            <v>0</v>
          </cell>
          <cell r="U29"/>
          <cell r="V29"/>
        </row>
      </sheetData>
      <sheetData sheetId="4">
        <row r="5">
          <cell r="H5">
            <v>353683.45</v>
          </cell>
          <cell r="I5">
            <v>0</v>
          </cell>
          <cell r="J5">
            <v>0</v>
          </cell>
          <cell r="N5">
            <v>376574</v>
          </cell>
          <cell r="O5">
            <v>0</v>
          </cell>
          <cell r="P5">
            <v>9544.9599999999991</v>
          </cell>
          <cell r="Q5">
            <v>405418</v>
          </cell>
          <cell r="R5">
            <v>4200</v>
          </cell>
          <cell r="S5">
            <v>15000</v>
          </cell>
          <cell r="T5">
            <v>404805.35999999987</v>
          </cell>
          <cell r="U5">
            <v>4125</v>
          </cell>
          <cell r="V5">
            <v>13621.88</v>
          </cell>
        </row>
        <row r="50">
          <cell r="R50">
            <v>4200</v>
          </cell>
          <cell r="U50">
            <v>4125</v>
          </cell>
        </row>
        <row r="52">
          <cell r="H52">
            <v>65113.499999999993</v>
          </cell>
          <cell r="I52">
            <v>0</v>
          </cell>
          <cell r="J52">
            <v>0</v>
          </cell>
          <cell r="N52">
            <v>83574</v>
          </cell>
          <cell r="O52">
            <v>14671.2</v>
          </cell>
          <cell r="P52">
            <v>0</v>
          </cell>
          <cell r="Q52">
            <v>93560</v>
          </cell>
          <cell r="R52">
            <v>5000</v>
          </cell>
          <cell r="S52">
            <v>0</v>
          </cell>
          <cell r="T52">
            <v>78615.479999999981</v>
          </cell>
          <cell r="U52">
            <v>0</v>
          </cell>
          <cell r="V52">
            <v>0</v>
          </cell>
        </row>
        <row r="67">
          <cell r="R67">
            <v>5000</v>
          </cell>
          <cell r="U67"/>
        </row>
        <row r="72">
          <cell r="H72">
            <v>36416.559999999998</v>
          </cell>
          <cell r="I72">
            <v>0</v>
          </cell>
          <cell r="J72">
            <v>0</v>
          </cell>
          <cell r="N72">
            <v>37257</v>
          </cell>
          <cell r="O72">
            <v>0</v>
          </cell>
          <cell r="P72">
            <v>0</v>
          </cell>
          <cell r="Q72">
            <v>41310</v>
          </cell>
          <cell r="R72">
            <v>0</v>
          </cell>
          <cell r="S72">
            <v>0</v>
          </cell>
          <cell r="T72">
            <v>41127.019999999997</v>
          </cell>
          <cell r="U72">
            <v>0</v>
          </cell>
          <cell r="V72">
            <v>0</v>
          </cell>
        </row>
        <row r="75">
          <cell r="H75">
            <v>37990.74</v>
          </cell>
          <cell r="I75">
            <v>0</v>
          </cell>
          <cell r="J75">
            <v>0</v>
          </cell>
          <cell r="N75">
            <v>39496</v>
          </cell>
          <cell r="O75">
            <v>0</v>
          </cell>
          <cell r="P75">
            <v>0</v>
          </cell>
          <cell r="Q75">
            <v>44695</v>
          </cell>
          <cell r="R75"/>
          <cell r="S75">
            <v>0</v>
          </cell>
          <cell r="T75">
            <v>45476.86</v>
          </cell>
          <cell r="U75"/>
          <cell r="V75">
            <v>0</v>
          </cell>
        </row>
        <row r="82">
          <cell r="H82">
            <v>0</v>
          </cell>
          <cell r="I82">
            <v>0</v>
          </cell>
          <cell r="J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4">
          <cell r="H84">
            <v>1638.4599999999998</v>
          </cell>
          <cell r="I84">
            <v>0</v>
          </cell>
          <cell r="J84">
            <v>0</v>
          </cell>
          <cell r="N84">
            <v>9540</v>
          </cell>
          <cell r="O84">
            <v>0</v>
          </cell>
          <cell r="P84">
            <v>0</v>
          </cell>
          <cell r="Q84">
            <v>4500</v>
          </cell>
          <cell r="R84">
            <v>0</v>
          </cell>
          <cell r="S84">
            <v>0</v>
          </cell>
          <cell r="T84">
            <v>3572.69</v>
          </cell>
          <cell r="U84">
            <v>0</v>
          </cell>
          <cell r="V84">
            <v>0</v>
          </cell>
        </row>
        <row r="99">
          <cell r="H99">
            <v>1500</v>
          </cell>
          <cell r="I99">
            <v>0</v>
          </cell>
          <cell r="J99">
            <v>0</v>
          </cell>
          <cell r="N99">
            <v>9419</v>
          </cell>
          <cell r="O99">
            <v>881584.4</v>
          </cell>
          <cell r="P99">
            <v>0</v>
          </cell>
          <cell r="Q99">
            <v>2623</v>
          </cell>
          <cell r="R99">
            <v>3000</v>
          </cell>
          <cell r="S99">
            <v>585000</v>
          </cell>
          <cell r="T99">
            <v>2537.34</v>
          </cell>
          <cell r="U99">
            <v>0</v>
          </cell>
          <cell r="V99">
            <v>584938.76</v>
          </cell>
        </row>
        <row r="101">
          <cell r="R101">
            <v>3000</v>
          </cell>
          <cell r="U101"/>
        </row>
        <row r="106">
          <cell r="H106">
            <v>71885.97</v>
          </cell>
          <cell r="I106">
            <v>0</v>
          </cell>
          <cell r="J106">
            <v>0</v>
          </cell>
          <cell r="N106">
            <v>78637</v>
          </cell>
          <cell r="O106">
            <v>0</v>
          </cell>
          <cell r="P106">
            <v>0</v>
          </cell>
          <cell r="Q106">
            <v>100000</v>
          </cell>
          <cell r="R106">
            <v>0</v>
          </cell>
          <cell r="S106">
            <v>0</v>
          </cell>
          <cell r="T106">
            <v>99936.01</v>
          </cell>
          <cell r="U106">
            <v>0</v>
          </cell>
          <cell r="V106">
            <v>0</v>
          </cell>
        </row>
        <row r="109">
          <cell r="H109">
            <v>160921.32999999999</v>
          </cell>
          <cell r="I109">
            <v>0</v>
          </cell>
          <cell r="J109">
            <v>0</v>
          </cell>
          <cell r="N109">
            <v>128633</v>
          </cell>
          <cell r="O109">
            <v>0</v>
          </cell>
          <cell r="P109">
            <v>0</v>
          </cell>
          <cell r="Q109">
            <v>111100</v>
          </cell>
          <cell r="R109">
            <v>0</v>
          </cell>
          <cell r="S109">
            <v>0</v>
          </cell>
          <cell r="T109">
            <v>111089.88</v>
          </cell>
          <cell r="U109">
            <v>0</v>
          </cell>
          <cell r="V109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6">
          <cell r="H116">
            <v>900</v>
          </cell>
          <cell r="I116">
            <v>0</v>
          </cell>
          <cell r="J116">
            <v>0</v>
          </cell>
          <cell r="N116">
            <v>250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8">
          <cell r="H118">
            <v>10000</v>
          </cell>
          <cell r="I118">
            <v>0</v>
          </cell>
          <cell r="J118">
            <v>0</v>
          </cell>
          <cell r="N118">
            <v>7000</v>
          </cell>
          <cell r="O118">
            <v>0</v>
          </cell>
          <cell r="P118">
            <v>0</v>
          </cell>
          <cell r="Q118">
            <v>7000</v>
          </cell>
          <cell r="R118">
            <v>0</v>
          </cell>
          <cell r="S118">
            <v>0</v>
          </cell>
          <cell r="T118">
            <v>6600</v>
          </cell>
          <cell r="U118">
            <v>0</v>
          </cell>
          <cell r="V118">
            <v>0</v>
          </cell>
        </row>
      </sheetData>
      <sheetData sheetId="5">
        <row r="5">
          <cell r="H5">
            <v>302.08999999999997</v>
          </cell>
          <cell r="I5">
            <v>450</v>
          </cell>
          <cell r="J5">
            <v>0</v>
          </cell>
          <cell r="N5">
            <v>364.15</v>
          </cell>
          <cell r="O5">
            <v>848.29</v>
          </cell>
          <cell r="P5">
            <v>0</v>
          </cell>
          <cell r="Q5">
            <v>1740</v>
          </cell>
          <cell r="R5">
            <v>0</v>
          </cell>
          <cell r="S5">
            <v>0</v>
          </cell>
          <cell r="T5">
            <v>1532.03</v>
          </cell>
          <cell r="U5">
            <v>0</v>
          </cell>
          <cell r="V5">
            <v>0</v>
          </cell>
        </row>
        <row r="10">
          <cell r="H10">
            <v>652945.47000000009</v>
          </cell>
          <cell r="I10">
            <v>0</v>
          </cell>
          <cell r="J10">
            <v>0</v>
          </cell>
          <cell r="N10">
            <v>518288.09</v>
          </cell>
          <cell r="O10">
            <v>0</v>
          </cell>
          <cell r="P10">
            <v>0</v>
          </cell>
          <cell r="Q10">
            <v>536288</v>
          </cell>
          <cell r="R10">
            <v>3000</v>
          </cell>
          <cell r="S10">
            <v>0</v>
          </cell>
          <cell r="T10">
            <v>516448.24</v>
          </cell>
          <cell r="U10">
            <v>3000</v>
          </cell>
          <cell r="V10">
            <v>0</v>
          </cell>
        </row>
        <row r="17">
          <cell r="R17">
            <v>3000</v>
          </cell>
          <cell r="U17">
            <v>3000</v>
          </cell>
        </row>
        <row r="21">
          <cell r="H21">
            <v>145038.25</v>
          </cell>
          <cell r="I21">
            <v>0</v>
          </cell>
          <cell r="J21">
            <v>0</v>
          </cell>
          <cell r="N21">
            <v>92072.38</v>
          </cell>
          <cell r="O21">
            <v>0</v>
          </cell>
          <cell r="P21">
            <v>0</v>
          </cell>
          <cell r="Q21">
            <v>109000</v>
          </cell>
          <cell r="R21">
            <v>0</v>
          </cell>
          <cell r="S21">
            <v>0</v>
          </cell>
          <cell r="T21">
            <v>89620.93</v>
          </cell>
          <cell r="U21">
            <v>0</v>
          </cell>
          <cell r="V21">
            <v>0</v>
          </cell>
        </row>
        <row r="24">
          <cell r="H24">
            <v>19364.98</v>
          </cell>
          <cell r="I24">
            <v>0</v>
          </cell>
          <cell r="J24">
            <v>0</v>
          </cell>
          <cell r="N24">
            <v>17423.09</v>
          </cell>
          <cell r="O24">
            <v>0</v>
          </cell>
          <cell r="P24">
            <v>0</v>
          </cell>
          <cell r="Q24">
            <v>15600</v>
          </cell>
          <cell r="R24">
            <v>0</v>
          </cell>
          <cell r="S24">
            <v>0</v>
          </cell>
          <cell r="T24">
            <v>15599.85</v>
          </cell>
          <cell r="U24">
            <v>0</v>
          </cell>
          <cell r="V24">
            <v>0</v>
          </cell>
        </row>
        <row r="26">
          <cell r="H26">
            <v>96495.150000000009</v>
          </cell>
          <cell r="I26">
            <v>0</v>
          </cell>
          <cell r="J26">
            <v>0</v>
          </cell>
          <cell r="N26">
            <v>113630</v>
          </cell>
          <cell r="O26">
            <v>0</v>
          </cell>
          <cell r="P26">
            <v>0</v>
          </cell>
          <cell r="Q26">
            <v>112107</v>
          </cell>
          <cell r="R26">
            <v>0</v>
          </cell>
          <cell r="S26">
            <v>0</v>
          </cell>
          <cell r="T26">
            <v>109070.68000000001</v>
          </cell>
          <cell r="U26">
            <v>0</v>
          </cell>
          <cell r="V26">
            <v>0</v>
          </cell>
        </row>
      </sheetData>
      <sheetData sheetId="6">
        <row r="5">
          <cell r="H5">
            <v>0</v>
          </cell>
          <cell r="I5">
            <v>3248.28</v>
          </cell>
          <cell r="J5">
            <v>0</v>
          </cell>
          <cell r="N5">
            <v>0</v>
          </cell>
          <cell r="O5">
            <v>36587.980000000003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H7">
            <v>141914.70000000001</v>
          </cell>
          <cell r="I7">
            <v>194376.78</v>
          </cell>
          <cell r="J7">
            <v>2113199.69</v>
          </cell>
          <cell r="N7">
            <v>0</v>
          </cell>
          <cell r="O7">
            <v>167376</v>
          </cell>
          <cell r="P7">
            <v>0</v>
          </cell>
          <cell r="Q7">
            <v>0</v>
          </cell>
          <cell r="R7">
            <v>227100</v>
          </cell>
          <cell r="S7">
            <v>0</v>
          </cell>
          <cell r="T7">
            <v>0</v>
          </cell>
          <cell r="U7">
            <v>227053.23</v>
          </cell>
          <cell r="V7">
            <v>0</v>
          </cell>
        </row>
        <row r="13">
          <cell r="R13">
            <v>227100</v>
          </cell>
          <cell r="U13">
            <v>227053.23</v>
          </cell>
        </row>
        <row r="15">
          <cell r="H15">
            <v>30746.400000000001</v>
          </cell>
          <cell r="I15">
            <v>0</v>
          </cell>
          <cell r="J15">
            <v>0</v>
          </cell>
          <cell r="N15">
            <v>64886</v>
          </cell>
          <cell r="O15">
            <v>0</v>
          </cell>
          <cell r="P15">
            <v>0</v>
          </cell>
          <cell r="Q15">
            <v>78700</v>
          </cell>
          <cell r="R15">
            <v>0</v>
          </cell>
          <cell r="S15">
            <v>0</v>
          </cell>
          <cell r="T15">
            <v>78674.399999999994</v>
          </cell>
          <cell r="U15">
            <v>0</v>
          </cell>
          <cell r="V15">
            <v>0</v>
          </cell>
        </row>
        <row r="17">
          <cell r="H17">
            <v>80751.42</v>
          </cell>
          <cell r="I17">
            <v>0</v>
          </cell>
          <cell r="J17">
            <v>0</v>
          </cell>
          <cell r="N17">
            <v>123231</v>
          </cell>
          <cell r="O17">
            <v>0</v>
          </cell>
          <cell r="P17">
            <v>0</v>
          </cell>
          <cell r="Q17">
            <v>279500</v>
          </cell>
          <cell r="R17">
            <v>0</v>
          </cell>
          <cell r="S17">
            <v>0</v>
          </cell>
          <cell r="T17">
            <v>279045.67</v>
          </cell>
          <cell r="U17">
            <v>0</v>
          </cell>
          <cell r="V17">
            <v>0</v>
          </cell>
        </row>
        <row r="19">
          <cell r="H19">
            <v>59346.260000000009</v>
          </cell>
          <cell r="I19">
            <v>0</v>
          </cell>
          <cell r="J19">
            <v>0</v>
          </cell>
          <cell r="N19">
            <v>64958</v>
          </cell>
          <cell r="O19">
            <v>0</v>
          </cell>
          <cell r="P19">
            <v>0</v>
          </cell>
          <cell r="Q19">
            <v>68000</v>
          </cell>
          <cell r="R19">
            <v>0</v>
          </cell>
          <cell r="S19">
            <v>0</v>
          </cell>
          <cell r="T19">
            <v>65500.44</v>
          </cell>
          <cell r="U19">
            <v>0</v>
          </cell>
          <cell r="V19">
            <v>0</v>
          </cell>
        </row>
        <row r="25">
          <cell r="H25">
            <v>18632.89</v>
          </cell>
          <cell r="I25">
            <v>0</v>
          </cell>
          <cell r="J25">
            <v>0</v>
          </cell>
          <cell r="N25">
            <v>24510</v>
          </cell>
          <cell r="O25">
            <v>0</v>
          </cell>
          <cell r="P25">
            <v>0</v>
          </cell>
          <cell r="Q25">
            <v>43400</v>
          </cell>
          <cell r="R25">
            <v>0</v>
          </cell>
          <cell r="S25">
            <v>0</v>
          </cell>
          <cell r="T25">
            <v>43349.55</v>
          </cell>
          <cell r="U25">
            <v>0</v>
          </cell>
          <cell r="V25">
            <v>0</v>
          </cell>
        </row>
        <row r="27">
          <cell r="H27">
            <v>5457.13</v>
          </cell>
          <cell r="I27">
            <v>0</v>
          </cell>
          <cell r="J27">
            <v>0</v>
          </cell>
          <cell r="N27">
            <v>3193</v>
          </cell>
          <cell r="O27">
            <v>0</v>
          </cell>
          <cell r="P27">
            <v>0</v>
          </cell>
          <cell r="Q27">
            <v>30000</v>
          </cell>
          <cell r="R27">
            <v>0</v>
          </cell>
          <cell r="S27">
            <v>0</v>
          </cell>
          <cell r="T27">
            <v>29843.85</v>
          </cell>
          <cell r="U27">
            <v>0</v>
          </cell>
          <cell r="V27">
            <v>0</v>
          </cell>
        </row>
        <row r="30">
          <cell r="H30">
            <v>0</v>
          </cell>
          <cell r="I30">
            <v>6650</v>
          </cell>
          <cell r="J30">
            <v>0</v>
          </cell>
          <cell r="N30">
            <v>0</v>
          </cell>
          <cell r="O30">
            <v>122659.85</v>
          </cell>
          <cell r="P30">
            <v>0</v>
          </cell>
          <cell r="Q30">
            <v>0</v>
          </cell>
          <cell r="R30">
            <v>3796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R31">
            <v>3796</v>
          </cell>
          <cell r="U31"/>
        </row>
        <row r="32">
          <cell r="H32">
            <v>26977.759999999998</v>
          </cell>
          <cell r="I32">
            <v>0</v>
          </cell>
          <cell r="J32">
            <v>0</v>
          </cell>
          <cell r="N32">
            <v>14910</v>
          </cell>
          <cell r="O32">
            <v>0</v>
          </cell>
          <cell r="P32">
            <v>0</v>
          </cell>
          <cell r="Q32">
            <v>57800</v>
          </cell>
          <cell r="R32">
            <v>30000</v>
          </cell>
          <cell r="S32">
            <v>0</v>
          </cell>
          <cell r="T32">
            <v>50090</v>
          </cell>
          <cell r="U32">
            <v>30000</v>
          </cell>
          <cell r="V32">
            <v>0</v>
          </cell>
        </row>
        <row r="33">
          <cell r="R33">
            <v>30000</v>
          </cell>
          <cell r="U33">
            <v>30000</v>
          </cell>
        </row>
        <row r="35">
          <cell r="H35">
            <v>0</v>
          </cell>
          <cell r="I35">
            <v>0</v>
          </cell>
          <cell r="J35">
            <v>0</v>
          </cell>
          <cell r="N35">
            <v>0</v>
          </cell>
          <cell r="O35">
            <v>0</v>
          </cell>
          <cell r="P35">
            <v>0</v>
          </cell>
          <cell r="R35">
            <v>12900</v>
          </cell>
          <cell r="S35">
            <v>0</v>
          </cell>
          <cell r="T35">
            <v>0</v>
          </cell>
          <cell r="U35">
            <v>12900</v>
          </cell>
          <cell r="V35">
            <v>0</v>
          </cell>
        </row>
        <row r="36">
          <cell r="R36">
            <v>12900</v>
          </cell>
          <cell r="U36">
            <v>12900</v>
          </cell>
        </row>
        <row r="38">
          <cell r="H38">
            <v>0</v>
          </cell>
          <cell r="I38">
            <v>0</v>
          </cell>
          <cell r="J38">
            <v>0</v>
          </cell>
          <cell r="N38">
            <v>0</v>
          </cell>
          <cell r="O38">
            <v>0</v>
          </cell>
          <cell r="P38">
            <v>0</v>
          </cell>
          <cell r="Q38"/>
          <cell r="R38"/>
          <cell r="S38"/>
          <cell r="T38"/>
          <cell r="U38"/>
          <cell r="V38"/>
        </row>
      </sheetData>
      <sheetData sheetId="7">
        <row r="4">
          <cell r="H4">
            <v>81285.240000000005</v>
          </cell>
          <cell r="I4">
            <v>0</v>
          </cell>
          <cell r="J4">
            <v>0</v>
          </cell>
          <cell r="N4">
            <v>68376</v>
          </cell>
          <cell r="O4">
            <v>0</v>
          </cell>
          <cell r="P4">
            <v>0</v>
          </cell>
          <cell r="Q4">
            <v>74550</v>
          </cell>
          <cell r="R4">
            <v>0</v>
          </cell>
          <cell r="S4">
            <v>0</v>
          </cell>
          <cell r="T4">
            <v>73500</v>
          </cell>
          <cell r="U4">
            <v>0</v>
          </cell>
          <cell r="V4">
            <v>0</v>
          </cell>
        </row>
        <row r="7">
          <cell r="H7">
            <v>4130</v>
          </cell>
          <cell r="I7">
            <v>0</v>
          </cell>
          <cell r="J7">
            <v>0</v>
          </cell>
          <cell r="N7">
            <v>0</v>
          </cell>
          <cell r="O7">
            <v>0</v>
          </cell>
          <cell r="P7">
            <v>0</v>
          </cell>
          <cell r="Q7">
            <v>10450</v>
          </cell>
          <cell r="R7">
            <v>0</v>
          </cell>
          <cell r="S7">
            <v>0</v>
          </cell>
          <cell r="T7">
            <v>10437.6</v>
          </cell>
          <cell r="U7">
            <v>0</v>
          </cell>
          <cell r="V7">
            <v>0</v>
          </cell>
        </row>
      </sheetData>
      <sheetData sheetId="8">
        <row r="4">
          <cell r="H4">
            <v>2993.4500000000003</v>
          </cell>
          <cell r="I4">
            <v>0</v>
          </cell>
          <cell r="J4">
            <v>0</v>
          </cell>
          <cell r="N4">
            <v>3900</v>
          </cell>
          <cell r="O4">
            <v>0</v>
          </cell>
          <cell r="P4">
            <v>0</v>
          </cell>
          <cell r="Q4">
            <v>6590</v>
          </cell>
          <cell r="R4">
            <v>0</v>
          </cell>
          <cell r="S4">
            <v>0</v>
          </cell>
          <cell r="T4">
            <v>4658.8999999999996</v>
          </cell>
          <cell r="U4">
            <v>0</v>
          </cell>
          <cell r="V4">
            <v>0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I19"/>
          <cell r="J19"/>
          <cell r="N19">
            <v>142054</v>
          </cell>
          <cell r="O19">
            <v>0</v>
          </cell>
          <cell r="P19"/>
          <cell r="Q19">
            <v>147030</v>
          </cell>
          <cell r="R19">
            <v>16378</v>
          </cell>
          <cell r="S19"/>
          <cell r="T19">
            <v>147030</v>
          </cell>
          <cell r="U19">
            <v>16378</v>
          </cell>
          <cell r="V19"/>
        </row>
        <row r="20">
          <cell r="I20"/>
          <cell r="J20"/>
          <cell r="N20">
            <v>304985</v>
          </cell>
          <cell r="O20">
            <v>2610</v>
          </cell>
          <cell r="P20"/>
          <cell r="Q20">
            <v>302177</v>
          </cell>
          <cell r="R20">
            <v>2400</v>
          </cell>
          <cell r="S20"/>
          <cell r="T20">
            <v>302177</v>
          </cell>
          <cell r="U20">
            <v>2400</v>
          </cell>
          <cell r="V20"/>
        </row>
        <row r="21">
          <cell r="I21">
            <v>0</v>
          </cell>
          <cell r="J21">
            <v>0</v>
          </cell>
          <cell r="N21">
            <v>323439</v>
          </cell>
          <cell r="O21">
            <v>0</v>
          </cell>
          <cell r="P21">
            <v>0</v>
          </cell>
          <cell r="Q21">
            <v>340198</v>
          </cell>
          <cell r="R21">
            <v>0</v>
          </cell>
          <cell r="S21">
            <v>0</v>
          </cell>
          <cell r="T21">
            <v>340198</v>
          </cell>
          <cell r="U21">
            <v>0</v>
          </cell>
          <cell r="V21">
            <v>0</v>
          </cell>
        </row>
        <row r="22">
          <cell r="H22"/>
          <cell r="I22">
            <v>0</v>
          </cell>
          <cell r="J22"/>
          <cell r="N22">
            <v>48876</v>
          </cell>
          <cell r="O22"/>
          <cell r="P22"/>
          <cell r="Q22">
            <v>84028</v>
          </cell>
          <cell r="R22">
            <v>0</v>
          </cell>
          <cell r="S22"/>
          <cell r="T22">
            <v>83881.45</v>
          </cell>
          <cell r="U22">
            <v>0</v>
          </cell>
          <cell r="V22"/>
        </row>
        <row r="23">
          <cell r="I23"/>
          <cell r="J23"/>
          <cell r="N23">
            <v>181343</v>
          </cell>
          <cell r="O23">
            <v>9350</v>
          </cell>
          <cell r="P23"/>
          <cell r="Q23">
            <v>197494</v>
          </cell>
          <cell r="R23">
            <v>2100</v>
          </cell>
          <cell r="S23"/>
          <cell r="T23">
            <v>197494</v>
          </cell>
          <cell r="U23">
            <v>2100</v>
          </cell>
          <cell r="V23"/>
        </row>
        <row r="24">
          <cell r="I24">
            <v>0</v>
          </cell>
          <cell r="J24">
            <v>0</v>
          </cell>
          <cell r="N24">
            <v>187997</v>
          </cell>
          <cell r="O24">
            <v>0</v>
          </cell>
          <cell r="P24">
            <v>0</v>
          </cell>
          <cell r="Q24">
            <v>189654</v>
          </cell>
          <cell r="R24">
            <v>0</v>
          </cell>
          <cell r="S24">
            <v>0</v>
          </cell>
          <cell r="T24">
            <v>189654</v>
          </cell>
          <cell r="U24">
            <v>0</v>
          </cell>
          <cell r="V24">
            <v>0</v>
          </cell>
        </row>
        <row r="25">
          <cell r="I25"/>
          <cell r="J25"/>
          <cell r="N25">
            <v>177466</v>
          </cell>
          <cell r="O25"/>
          <cell r="P25"/>
          <cell r="Q25">
            <v>185514</v>
          </cell>
          <cell r="R25"/>
          <cell r="S25"/>
          <cell r="T25">
            <v>185514</v>
          </cell>
          <cell r="U25"/>
          <cell r="V25"/>
        </row>
        <row r="26">
          <cell r="H26"/>
          <cell r="I26"/>
          <cell r="J26"/>
          <cell r="N26"/>
          <cell r="O26"/>
          <cell r="P26"/>
          <cell r="Q26">
            <v>33520</v>
          </cell>
          <cell r="R26"/>
          <cell r="S26"/>
          <cell r="T26">
            <v>33520</v>
          </cell>
          <cell r="U26"/>
          <cell r="V26"/>
        </row>
        <row r="27">
          <cell r="Q27">
            <v>3786847</v>
          </cell>
        </row>
        <row r="28">
          <cell r="I28"/>
          <cell r="J28"/>
          <cell r="N28">
            <v>275243</v>
          </cell>
          <cell r="O28">
            <v>8000</v>
          </cell>
          <cell r="P28"/>
          <cell r="Q28">
            <v>297315</v>
          </cell>
          <cell r="R28">
            <v>0</v>
          </cell>
          <cell r="S28">
            <v>0</v>
          </cell>
          <cell r="T28">
            <v>297308.90000000002</v>
          </cell>
          <cell r="U28"/>
          <cell r="V28"/>
        </row>
        <row r="31">
          <cell r="I31"/>
          <cell r="J31"/>
          <cell r="N31">
            <v>601445</v>
          </cell>
          <cell r="O31"/>
          <cell r="P31"/>
          <cell r="Q31">
            <v>627868</v>
          </cell>
          <cell r="R31">
            <v>249200</v>
          </cell>
          <cell r="S31"/>
          <cell r="T31">
            <v>627868</v>
          </cell>
          <cell r="U31">
            <v>249018.19</v>
          </cell>
          <cell r="V31"/>
        </row>
        <row r="33">
          <cell r="R33">
            <v>70000</v>
          </cell>
          <cell r="U33">
            <v>69826.89</v>
          </cell>
        </row>
        <row r="34">
          <cell r="R34">
            <v>179200</v>
          </cell>
          <cell r="U34">
            <v>179191.3</v>
          </cell>
        </row>
        <row r="35">
          <cell r="I35">
            <v>0</v>
          </cell>
          <cell r="J35">
            <v>1196524.98</v>
          </cell>
          <cell r="N35">
            <v>951578</v>
          </cell>
          <cell r="O35">
            <v>0</v>
          </cell>
          <cell r="P35">
            <v>0</v>
          </cell>
          <cell r="Q35">
            <v>1055759</v>
          </cell>
          <cell r="R35">
            <v>6878</v>
          </cell>
          <cell r="S35">
            <v>0</v>
          </cell>
          <cell r="T35">
            <v>1055759</v>
          </cell>
          <cell r="U35">
            <v>6876</v>
          </cell>
          <cell r="V35">
            <v>0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0">
          <cell r="I40"/>
          <cell r="J40"/>
          <cell r="N40">
            <v>656437</v>
          </cell>
          <cell r="O40"/>
          <cell r="P40"/>
          <cell r="Q40">
            <v>706037</v>
          </cell>
          <cell r="R40">
            <v>0</v>
          </cell>
          <cell r="S40">
            <v>0</v>
          </cell>
          <cell r="T40">
            <v>706036.7</v>
          </cell>
          <cell r="U40">
            <v>0</v>
          </cell>
          <cell r="V40">
            <v>0</v>
          </cell>
        </row>
        <row r="43">
          <cell r="I43"/>
          <cell r="J43"/>
          <cell r="N43">
            <v>666651</v>
          </cell>
          <cell r="O43"/>
          <cell r="P43"/>
          <cell r="Q43">
            <v>696579</v>
          </cell>
          <cell r="R43">
            <v>80350</v>
          </cell>
          <cell r="S43">
            <v>0</v>
          </cell>
          <cell r="T43">
            <v>696578.4</v>
          </cell>
          <cell r="U43">
            <v>80347.820000000007</v>
          </cell>
          <cell r="V43">
            <v>0</v>
          </cell>
        </row>
        <row r="44">
          <cell r="R44">
            <v>3350</v>
          </cell>
          <cell r="U44">
            <v>3350</v>
          </cell>
        </row>
        <row r="45">
          <cell r="R45">
            <v>77000</v>
          </cell>
          <cell r="U45">
            <v>76997.820000000007</v>
          </cell>
        </row>
        <row r="46">
          <cell r="I46">
            <v>0</v>
          </cell>
          <cell r="J46">
            <v>0</v>
          </cell>
          <cell r="N46">
            <v>352853</v>
          </cell>
          <cell r="O46">
            <v>0</v>
          </cell>
          <cell r="P46">
            <v>0</v>
          </cell>
          <cell r="Q46">
            <v>403289</v>
          </cell>
          <cell r="R46">
            <v>72900</v>
          </cell>
          <cell r="S46">
            <v>0</v>
          </cell>
          <cell r="T46">
            <v>403289</v>
          </cell>
          <cell r="U46">
            <v>70399.210000000006</v>
          </cell>
          <cell r="V46">
            <v>0</v>
          </cell>
        </row>
        <row r="48">
          <cell r="R48">
            <v>72900</v>
          </cell>
          <cell r="U48">
            <v>70399.210000000006</v>
          </cell>
        </row>
        <row r="50">
          <cell r="I50"/>
          <cell r="J50"/>
          <cell r="N50">
            <v>363436</v>
          </cell>
          <cell r="O50"/>
          <cell r="P50"/>
          <cell r="Q50">
            <v>383803</v>
          </cell>
          <cell r="R50">
            <v>57400</v>
          </cell>
          <cell r="S50"/>
          <cell r="T50">
            <v>383803</v>
          </cell>
          <cell r="U50">
            <v>56850.42</v>
          </cell>
          <cell r="V50"/>
        </row>
        <row r="51">
          <cell r="I51"/>
          <cell r="J51"/>
          <cell r="N51">
            <v>153937</v>
          </cell>
          <cell r="O51"/>
          <cell r="P51"/>
          <cell r="Q51">
            <v>164556</v>
          </cell>
          <cell r="R51"/>
          <cell r="S51"/>
          <cell r="T51">
            <v>164556</v>
          </cell>
          <cell r="U51"/>
          <cell r="V51"/>
        </row>
        <row r="52">
          <cell r="H52">
            <v>172392.58000000002</v>
          </cell>
          <cell r="I52">
            <v>0</v>
          </cell>
          <cell r="J52">
            <v>0</v>
          </cell>
          <cell r="N52">
            <v>212764</v>
          </cell>
          <cell r="O52">
            <v>0</v>
          </cell>
          <cell r="P52">
            <v>0</v>
          </cell>
          <cell r="Q52">
            <v>245375</v>
          </cell>
          <cell r="R52">
            <v>0</v>
          </cell>
          <cell r="S52">
            <v>0</v>
          </cell>
          <cell r="T52">
            <v>242934.6</v>
          </cell>
          <cell r="U52">
            <v>0</v>
          </cell>
          <cell r="V52">
            <v>0</v>
          </cell>
        </row>
        <row r="69">
          <cell r="I69"/>
          <cell r="J69"/>
          <cell r="N69">
            <v>304281</v>
          </cell>
          <cell r="O69"/>
          <cell r="P69"/>
          <cell r="Q69">
            <v>369439</v>
          </cell>
          <cell r="R69">
            <v>5470</v>
          </cell>
          <cell r="S69"/>
          <cell r="T69">
            <v>348827.22</v>
          </cell>
          <cell r="U69">
            <v>5469.92</v>
          </cell>
          <cell r="V69"/>
        </row>
        <row r="70">
          <cell r="H70">
            <v>0</v>
          </cell>
          <cell r="I70">
            <v>17829</v>
          </cell>
          <cell r="J70">
            <v>0</v>
          </cell>
          <cell r="N70">
            <v>5495</v>
          </cell>
          <cell r="O70">
            <v>3748.8</v>
          </cell>
          <cell r="P70">
            <v>0</v>
          </cell>
          <cell r="Q70">
            <v>2150</v>
          </cell>
          <cell r="R70">
            <v>8160</v>
          </cell>
          <cell r="S70">
            <v>0</v>
          </cell>
          <cell r="T70">
            <v>64.72</v>
          </cell>
          <cell r="U70">
            <v>8160</v>
          </cell>
          <cell r="V70">
            <v>0</v>
          </cell>
        </row>
      </sheetData>
      <sheetData sheetId="9">
        <row r="4">
          <cell r="H4">
            <v>508.3</v>
          </cell>
          <cell r="I4">
            <v>0</v>
          </cell>
          <cell r="J4">
            <v>0</v>
          </cell>
          <cell r="N4">
            <v>979</v>
          </cell>
          <cell r="O4">
            <v>0</v>
          </cell>
          <cell r="P4">
            <v>0</v>
          </cell>
          <cell r="Q4">
            <v>12852</v>
          </cell>
          <cell r="R4">
            <v>0</v>
          </cell>
          <cell r="S4">
            <v>0</v>
          </cell>
          <cell r="T4">
            <v>12056</v>
          </cell>
          <cell r="U4">
            <v>0</v>
          </cell>
          <cell r="V4">
            <v>0</v>
          </cell>
        </row>
        <row r="10">
          <cell r="H10">
            <v>52986.779999999992</v>
          </cell>
          <cell r="I10">
            <v>0</v>
          </cell>
          <cell r="J10">
            <v>0</v>
          </cell>
          <cell r="N10">
            <v>56234</v>
          </cell>
          <cell r="O10">
            <v>7105.2</v>
          </cell>
          <cell r="P10">
            <v>0</v>
          </cell>
          <cell r="Q10">
            <v>44700</v>
          </cell>
          <cell r="R10">
            <v>0</v>
          </cell>
          <cell r="S10">
            <v>0</v>
          </cell>
          <cell r="T10">
            <v>40655.54</v>
          </cell>
          <cell r="U10">
            <v>0</v>
          </cell>
          <cell r="V10">
            <v>0</v>
          </cell>
        </row>
        <row r="27">
          <cell r="H27">
            <v>48684.75</v>
          </cell>
          <cell r="I27">
            <v>0</v>
          </cell>
          <cell r="J27">
            <v>0</v>
          </cell>
          <cell r="N27">
            <v>24759</v>
          </cell>
          <cell r="O27">
            <v>0</v>
          </cell>
          <cell r="P27">
            <v>0</v>
          </cell>
          <cell r="Q27">
            <v>48365</v>
          </cell>
          <cell r="R27">
            <v>54530</v>
          </cell>
          <cell r="S27">
            <v>0</v>
          </cell>
          <cell r="T27">
            <v>45579.76</v>
          </cell>
          <cell r="U27">
            <v>54530</v>
          </cell>
          <cell r="V27">
            <v>0</v>
          </cell>
        </row>
        <row r="35">
          <cell r="R35">
            <v>23030</v>
          </cell>
          <cell r="U35">
            <v>23030</v>
          </cell>
        </row>
        <row r="36">
          <cell r="R36">
            <v>1500</v>
          </cell>
          <cell r="U36">
            <v>1500</v>
          </cell>
        </row>
        <row r="37">
          <cell r="R37">
            <v>30000</v>
          </cell>
          <cell r="U37">
            <v>30000</v>
          </cell>
        </row>
        <row r="38">
          <cell r="H38">
            <v>19581.62</v>
          </cell>
          <cell r="I38">
            <v>0</v>
          </cell>
          <cell r="J38">
            <v>0</v>
          </cell>
          <cell r="N38">
            <v>15738</v>
          </cell>
          <cell r="O38">
            <v>0</v>
          </cell>
          <cell r="P38">
            <v>0</v>
          </cell>
          <cell r="Q38">
            <v>16800</v>
          </cell>
          <cell r="R38">
            <v>0</v>
          </cell>
          <cell r="S38">
            <v>0</v>
          </cell>
          <cell r="T38">
            <v>15938.67</v>
          </cell>
          <cell r="U38">
            <v>0</v>
          </cell>
          <cell r="V38">
            <v>0</v>
          </cell>
        </row>
        <row r="46">
          <cell r="H46">
            <v>118297.42</v>
          </cell>
          <cell r="I46">
            <v>0</v>
          </cell>
          <cell r="J46">
            <v>0</v>
          </cell>
          <cell r="N46">
            <v>85046</v>
          </cell>
          <cell r="O46">
            <v>0</v>
          </cell>
          <cell r="P46">
            <v>0</v>
          </cell>
          <cell r="Q46">
            <v>105705</v>
          </cell>
          <cell r="R46">
            <v>0</v>
          </cell>
          <cell r="S46">
            <v>0</v>
          </cell>
          <cell r="T46">
            <v>104386.53</v>
          </cell>
          <cell r="U46">
            <v>0</v>
          </cell>
          <cell r="V46">
            <v>0</v>
          </cell>
        </row>
        <row r="56">
          <cell r="Q56">
            <v>12000</v>
          </cell>
        </row>
        <row r="57">
          <cell r="R57"/>
          <cell r="U57"/>
        </row>
        <row r="60">
          <cell r="H60">
            <v>9663.25</v>
          </cell>
          <cell r="I60">
            <v>0</v>
          </cell>
          <cell r="J60">
            <v>0</v>
          </cell>
          <cell r="N60">
            <v>939</v>
          </cell>
          <cell r="O60">
            <v>3882.96</v>
          </cell>
          <cell r="P60">
            <v>0</v>
          </cell>
          <cell r="Q60">
            <v>4350</v>
          </cell>
          <cell r="R60">
            <v>0</v>
          </cell>
          <cell r="S60">
            <v>0</v>
          </cell>
          <cell r="T60">
            <v>3188.62</v>
          </cell>
          <cell r="U60">
            <v>0</v>
          </cell>
          <cell r="V60">
            <v>0</v>
          </cell>
        </row>
        <row r="67">
          <cell r="H67">
            <v>1019.93</v>
          </cell>
          <cell r="I67">
            <v>0</v>
          </cell>
          <cell r="J67">
            <v>0</v>
          </cell>
          <cell r="N67">
            <v>802</v>
          </cell>
          <cell r="O67">
            <v>0</v>
          </cell>
          <cell r="P67">
            <v>0</v>
          </cell>
          <cell r="Q67">
            <v>900</v>
          </cell>
          <cell r="R67">
            <v>0</v>
          </cell>
          <cell r="S67">
            <v>0</v>
          </cell>
          <cell r="T67">
            <v>873.85</v>
          </cell>
          <cell r="U67">
            <v>0</v>
          </cell>
          <cell r="V67">
            <v>0</v>
          </cell>
        </row>
        <row r="72">
          <cell r="H72">
            <v>45000</v>
          </cell>
          <cell r="I72">
            <v>0</v>
          </cell>
          <cell r="J72">
            <v>0</v>
          </cell>
          <cell r="N72">
            <v>66500</v>
          </cell>
          <cell r="O72">
            <v>0</v>
          </cell>
          <cell r="P72">
            <v>0</v>
          </cell>
          <cell r="Q72">
            <v>88250</v>
          </cell>
          <cell r="R72">
            <v>0</v>
          </cell>
          <cell r="S72">
            <v>0</v>
          </cell>
          <cell r="T72">
            <v>88250</v>
          </cell>
          <cell r="U72">
            <v>0</v>
          </cell>
          <cell r="V72">
            <v>0</v>
          </cell>
        </row>
      </sheetData>
      <sheetData sheetId="10">
        <row r="4">
          <cell r="H4">
            <v>3906.37</v>
          </cell>
          <cell r="I4">
            <v>0</v>
          </cell>
          <cell r="J4">
            <v>0</v>
          </cell>
          <cell r="N4">
            <v>5726</v>
          </cell>
          <cell r="O4">
            <v>0</v>
          </cell>
          <cell r="P4">
            <v>0</v>
          </cell>
          <cell r="Q4">
            <v>8410</v>
          </cell>
          <cell r="R4">
            <v>0</v>
          </cell>
          <cell r="S4">
            <v>0</v>
          </cell>
          <cell r="T4">
            <v>8325.2000000000007</v>
          </cell>
          <cell r="U4">
            <v>0</v>
          </cell>
          <cell r="V4">
            <v>0</v>
          </cell>
        </row>
        <row r="16">
          <cell r="H16">
            <v>114592.2</v>
          </cell>
          <cell r="I16">
            <v>0</v>
          </cell>
          <cell r="J16">
            <v>0</v>
          </cell>
          <cell r="N16">
            <v>119270</v>
          </cell>
          <cell r="O16">
            <v>4900</v>
          </cell>
          <cell r="P16">
            <v>0</v>
          </cell>
          <cell r="Q16">
            <v>129100</v>
          </cell>
          <cell r="R16">
            <v>0</v>
          </cell>
          <cell r="S16">
            <v>0</v>
          </cell>
          <cell r="T16">
            <v>128921.63</v>
          </cell>
          <cell r="U16">
            <v>0</v>
          </cell>
          <cell r="V16">
            <v>0</v>
          </cell>
        </row>
        <row r="23">
          <cell r="H23">
            <v>3510.24</v>
          </cell>
          <cell r="I23">
            <v>0</v>
          </cell>
          <cell r="J23">
            <v>0</v>
          </cell>
          <cell r="N23">
            <v>-106</v>
          </cell>
          <cell r="O23">
            <v>0</v>
          </cell>
          <cell r="P23">
            <v>0</v>
          </cell>
          <cell r="Q23">
            <v>3950</v>
          </cell>
          <cell r="R23">
            <v>0</v>
          </cell>
          <cell r="S23">
            <v>0</v>
          </cell>
          <cell r="T23">
            <v>517.18999999999994</v>
          </cell>
          <cell r="U23">
            <v>0</v>
          </cell>
          <cell r="V23">
            <v>0</v>
          </cell>
        </row>
        <row r="33">
          <cell r="H33">
            <v>352462.41000000003</v>
          </cell>
          <cell r="I33">
            <v>7794.62</v>
          </cell>
          <cell r="J33">
            <v>0</v>
          </cell>
          <cell r="N33">
            <v>392174</v>
          </cell>
          <cell r="O33">
            <v>2048</v>
          </cell>
          <cell r="P33">
            <v>0</v>
          </cell>
          <cell r="Q33">
            <v>500433</v>
          </cell>
          <cell r="R33">
            <v>20430</v>
          </cell>
          <cell r="S33">
            <v>0</v>
          </cell>
          <cell r="T33">
            <v>495848.37999999989</v>
          </cell>
          <cell r="U33">
            <v>19969.2</v>
          </cell>
          <cell r="V33">
            <v>0</v>
          </cell>
        </row>
        <row r="96">
          <cell r="R96">
            <v>2930</v>
          </cell>
          <cell r="U96">
            <v>2928</v>
          </cell>
        </row>
        <row r="98">
          <cell r="R98">
            <v>9500</v>
          </cell>
          <cell r="U98">
            <v>9483.1</v>
          </cell>
        </row>
        <row r="100">
          <cell r="R100">
            <v>8000</v>
          </cell>
          <cell r="U100">
            <v>7558.1</v>
          </cell>
        </row>
        <row r="105">
          <cell r="H105">
            <v>14939.69</v>
          </cell>
          <cell r="I105">
            <v>0</v>
          </cell>
          <cell r="J105">
            <v>0</v>
          </cell>
          <cell r="N105">
            <v>11883</v>
          </cell>
          <cell r="O105">
            <v>0</v>
          </cell>
          <cell r="P105">
            <v>0</v>
          </cell>
          <cell r="Q105">
            <v>18720</v>
          </cell>
          <cell r="R105">
            <v>0</v>
          </cell>
          <cell r="S105">
            <v>0</v>
          </cell>
          <cell r="T105">
            <v>18551.509999999998</v>
          </cell>
          <cell r="U105">
            <v>0</v>
          </cell>
          <cell r="V105">
            <v>0</v>
          </cell>
        </row>
        <row r="118">
          <cell r="H118">
            <v>3916.12</v>
          </cell>
          <cell r="I118">
            <v>0</v>
          </cell>
          <cell r="J118">
            <v>0</v>
          </cell>
          <cell r="N118">
            <v>1432</v>
          </cell>
          <cell r="O118">
            <v>0</v>
          </cell>
          <cell r="P118">
            <v>0</v>
          </cell>
          <cell r="Q118">
            <v>5960</v>
          </cell>
          <cell r="R118">
            <v>0</v>
          </cell>
          <cell r="S118">
            <v>0</v>
          </cell>
          <cell r="T118">
            <v>5957</v>
          </cell>
          <cell r="U118">
            <v>0</v>
          </cell>
          <cell r="V118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N121">
            <v>1790</v>
          </cell>
          <cell r="O121">
            <v>0</v>
          </cell>
          <cell r="P121">
            <v>0</v>
          </cell>
          <cell r="Q121">
            <v>5000</v>
          </cell>
          <cell r="R121">
            <v>0</v>
          </cell>
          <cell r="S121">
            <v>0</v>
          </cell>
          <cell r="T121">
            <v>5000</v>
          </cell>
          <cell r="U121">
            <v>0</v>
          </cell>
          <cell r="V121">
            <v>0</v>
          </cell>
        </row>
      </sheetData>
      <sheetData sheetId="11">
        <row r="5">
          <cell r="H5">
            <v>118014.66</v>
          </cell>
          <cell r="I5">
            <v>0</v>
          </cell>
          <cell r="J5">
            <v>0</v>
          </cell>
          <cell r="N5">
            <v>111009</v>
          </cell>
          <cell r="O5">
            <v>0</v>
          </cell>
          <cell r="P5">
            <v>0</v>
          </cell>
          <cell r="Q5">
            <v>165500</v>
          </cell>
          <cell r="R5">
            <v>0</v>
          </cell>
          <cell r="S5">
            <v>0</v>
          </cell>
          <cell r="T5">
            <v>119851.41</v>
          </cell>
          <cell r="U5">
            <v>0</v>
          </cell>
          <cell r="V5">
            <v>0</v>
          </cell>
        </row>
        <row r="18">
          <cell r="H18">
            <v>450</v>
          </cell>
          <cell r="I18">
            <v>0</v>
          </cell>
          <cell r="J18">
            <v>0</v>
          </cell>
          <cell r="N18">
            <v>360</v>
          </cell>
          <cell r="O18">
            <v>0</v>
          </cell>
          <cell r="P18">
            <v>0</v>
          </cell>
          <cell r="Q18">
            <v>1000</v>
          </cell>
          <cell r="R18">
            <v>0</v>
          </cell>
          <cell r="S18">
            <v>0</v>
          </cell>
          <cell r="T18">
            <v>1000</v>
          </cell>
          <cell r="U18">
            <v>0</v>
          </cell>
          <cell r="V18">
            <v>0</v>
          </cell>
        </row>
        <row r="20">
          <cell r="H20">
            <v>141318.93000000002</v>
          </cell>
          <cell r="I20">
            <v>233579.08000000002</v>
          </cell>
          <cell r="J20">
            <v>400000</v>
          </cell>
          <cell r="N20">
            <v>3963</v>
          </cell>
          <cell r="O20">
            <v>763082.75</v>
          </cell>
          <cell r="P20">
            <v>0</v>
          </cell>
          <cell r="Q20">
            <v>5500</v>
          </cell>
          <cell r="R20">
            <v>0</v>
          </cell>
          <cell r="S20">
            <v>0</v>
          </cell>
          <cell r="T20">
            <v>714.81</v>
          </cell>
          <cell r="U20">
            <v>0</v>
          </cell>
          <cell r="V20">
            <v>0</v>
          </cell>
        </row>
        <row r="35">
          <cell r="H35">
            <v>595.82000000000005</v>
          </cell>
          <cell r="I35">
            <v>0</v>
          </cell>
          <cell r="J35">
            <v>0</v>
          </cell>
          <cell r="N35">
            <v>1076</v>
          </cell>
          <cell r="O35">
            <v>0</v>
          </cell>
          <cell r="P35">
            <v>0</v>
          </cell>
          <cell r="Q35">
            <v>400</v>
          </cell>
          <cell r="R35">
            <v>0</v>
          </cell>
          <cell r="S35">
            <v>0</v>
          </cell>
          <cell r="T35">
            <v>320.39999999999998</v>
          </cell>
          <cell r="U35">
            <v>0</v>
          </cell>
          <cell r="V35">
            <v>0</v>
          </cell>
        </row>
        <row r="39">
          <cell r="H39">
            <v>7085</v>
          </cell>
          <cell r="I39">
            <v>0</v>
          </cell>
          <cell r="J39">
            <v>0</v>
          </cell>
          <cell r="N39">
            <v>3100</v>
          </cell>
          <cell r="O39">
            <v>0</v>
          </cell>
          <cell r="P39">
            <v>0</v>
          </cell>
          <cell r="Q39">
            <v>3800</v>
          </cell>
          <cell r="R39">
            <v>0</v>
          </cell>
          <cell r="S39">
            <v>0</v>
          </cell>
          <cell r="T39">
            <v>3419.1</v>
          </cell>
          <cell r="U39">
            <v>0</v>
          </cell>
          <cell r="V39">
            <v>0</v>
          </cell>
        </row>
        <row r="42">
          <cell r="H42">
            <v>6719.5999999999995</v>
          </cell>
          <cell r="I42">
            <v>22650.880000000001</v>
          </cell>
          <cell r="J42">
            <v>0</v>
          </cell>
          <cell r="N42">
            <v>8123</v>
          </cell>
          <cell r="O42">
            <v>16356.869999999999</v>
          </cell>
          <cell r="P42">
            <v>0</v>
          </cell>
          <cell r="Q42">
            <v>15260</v>
          </cell>
          <cell r="R42">
            <v>114454</v>
          </cell>
          <cell r="S42">
            <v>0</v>
          </cell>
          <cell r="T42">
            <v>14044.150000000001</v>
          </cell>
          <cell r="U42">
            <v>105069.28</v>
          </cell>
          <cell r="V42">
            <v>0</v>
          </cell>
        </row>
        <row r="50">
          <cell r="R50">
            <v>62454</v>
          </cell>
          <cell r="U50">
            <v>62383.22</v>
          </cell>
        </row>
        <row r="51">
          <cell r="R51">
            <v>52000</v>
          </cell>
          <cell r="U51">
            <v>42686.06</v>
          </cell>
        </row>
        <row r="53">
          <cell r="H53">
            <v>596.64</v>
          </cell>
          <cell r="I53">
            <v>0</v>
          </cell>
          <cell r="J53">
            <v>0</v>
          </cell>
          <cell r="N53">
            <v>507</v>
          </cell>
          <cell r="O53">
            <v>0</v>
          </cell>
          <cell r="P53">
            <v>0</v>
          </cell>
          <cell r="Q53">
            <v>700</v>
          </cell>
          <cell r="R53">
            <v>0</v>
          </cell>
          <cell r="S53">
            <v>0</v>
          </cell>
          <cell r="T53">
            <v>609.27</v>
          </cell>
          <cell r="U53">
            <v>0</v>
          </cell>
          <cell r="V53">
            <v>0</v>
          </cell>
        </row>
        <row r="55">
          <cell r="H55">
            <v>26178.04</v>
          </cell>
          <cell r="I55">
            <v>0</v>
          </cell>
          <cell r="J55">
            <v>0</v>
          </cell>
          <cell r="N55">
            <v>19554</v>
          </cell>
          <cell r="O55">
            <v>0</v>
          </cell>
          <cell r="P55">
            <v>0</v>
          </cell>
          <cell r="Q55">
            <v>27000</v>
          </cell>
          <cell r="R55">
            <v>0</v>
          </cell>
          <cell r="S55">
            <v>0</v>
          </cell>
          <cell r="T55">
            <v>23097.64</v>
          </cell>
          <cell r="U55">
            <v>0</v>
          </cell>
          <cell r="V55">
            <v>0</v>
          </cell>
        </row>
        <row r="59">
          <cell r="H59">
            <v>11873.019999999999</v>
          </cell>
          <cell r="I59">
            <v>0</v>
          </cell>
          <cell r="J59">
            <v>0</v>
          </cell>
          <cell r="N59">
            <v>15528</v>
          </cell>
          <cell r="O59">
            <v>8000</v>
          </cell>
          <cell r="P59">
            <v>0</v>
          </cell>
          <cell r="Q59">
            <v>12700</v>
          </cell>
          <cell r="R59">
            <v>35185</v>
          </cell>
          <cell r="S59">
            <v>0</v>
          </cell>
          <cell r="T59">
            <v>11543.819999999998</v>
          </cell>
          <cell r="U59">
            <v>23055.73</v>
          </cell>
          <cell r="V59">
            <v>0</v>
          </cell>
        </row>
        <row r="73">
          <cell r="R73">
            <v>11725</v>
          </cell>
        </row>
        <row r="74">
          <cell r="R74">
            <v>6920</v>
          </cell>
          <cell r="U74">
            <v>6549.84</v>
          </cell>
        </row>
        <row r="75">
          <cell r="R75">
            <v>4040</v>
          </cell>
          <cell r="U75">
            <v>4037.22</v>
          </cell>
        </row>
        <row r="76">
          <cell r="R76">
            <v>12500</v>
          </cell>
          <cell r="U76">
            <v>12468.67</v>
          </cell>
        </row>
        <row r="79">
          <cell r="H79">
            <v>0</v>
          </cell>
          <cell r="I79">
            <v>0</v>
          </cell>
          <cell r="J79">
            <v>0</v>
          </cell>
          <cell r="N79">
            <v>0</v>
          </cell>
          <cell r="O79">
            <v>5426</v>
          </cell>
          <cell r="P79">
            <v>0</v>
          </cell>
          <cell r="Q79">
            <v>0</v>
          </cell>
          <cell r="R79">
            <v>5380</v>
          </cell>
          <cell r="S79">
            <v>0</v>
          </cell>
          <cell r="T79">
            <v>0</v>
          </cell>
          <cell r="U79">
            <v>5375.88</v>
          </cell>
          <cell r="V79">
            <v>0</v>
          </cell>
        </row>
        <row r="80">
          <cell r="R80">
            <v>5380</v>
          </cell>
          <cell r="U80">
            <v>5375.88</v>
          </cell>
        </row>
      </sheetData>
      <sheetData sheetId="12">
        <row r="5">
          <cell r="H5">
            <v>0</v>
          </cell>
          <cell r="I5">
            <v>0</v>
          </cell>
          <cell r="J5">
            <v>0</v>
          </cell>
          <cell r="N5">
            <v>0</v>
          </cell>
          <cell r="O5">
            <v>0</v>
          </cell>
          <cell r="P5">
            <v>0</v>
          </cell>
          <cell r="Q5">
            <v>4700</v>
          </cell>
          <cell r="R5">
            <v>0</v>
          </cell>
          <cell r="S5">
            <v>0</v>
          </cell>
          <cell r="T5">
            <v>4700</v>
          </cell>
          <cell r="U5">
            <v>0</v>
          </cell>
          <cell r="V5">
            <v>0</v>
          </cell>
        </row>
        <row r="7">
          <cell r="H7">
            <v>0</v>
          </cell>
          <cell r="I7"/>
          <cell r="J7"/>
          <cell r="N7"/>
          <cell r="O7"/>
          <cell r="P7"/>
          <cell r="Q7">
            <v>0</v>
          </cell>
          <cell r="R7"/>
          <cell r="S7"/>
          <cell r="T7">
            <v>0</v>
          </cell>
          <cell r="U7"/>
          <cell r="V7"/>
        </row>
        <row r="8"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500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15981</v>
          </cell>
          <cell r="P11">
            <v>0</v>
          </cell>
          <cell r="Q11">
            <v>122610</v>
          </cell>
          <cell r="R11">
            <v>0</v>
          </cell>
          <cell r="S11">
            <v>0</v>
          </cell>
          <cell r="T11">
            <v>122610</v>
          </cell>
          <cell r="U11">
            <v>0</v>
          </cell>
          <cell r="V11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N17">
            <v>0</v>
          </cell>
          <cell r="O17">
            <v>0</v>
          </cell>
          <cell r="P17">
            <v>0</v>
          </cell>
          <cell r="Q17">
            <v>55020</v>
          </cell>
          <cell r="R17">
            <v>0</v>
          </cell>
          <cell r="S17">
            <v>0</v>
          </cell>
          <cell r="T17">
            <v>55020</v>
          </cell>
          <cell r="U17">
            <v>0</v>
          </cell>
          <cell r="V17">
            <v>0</v>
          </cell>
        </row>
        <row r="19">
          <cell r="H19">
            <v>8207.16</v>
          </cell>
          <cell r="I19">
            <v>0</v>
          </cell>
          <cell r="J19">
            <v>0</v>
          </cell>
          <cell r="N19">
            <v>7753</v>
          </cell>
          <cell r="O19">
            <v>0</v>
          </cell>
          <cell r="P19">
            <v>0</v>
          </cell>
          <cell r="Q19">
            <v>9000</v>
          </cell>
          <cell r="R19">
            <v>0</v>
          </cell>
          <cell r="S19">
            <v>0</v>
          </cell>
          <cell r="T19">
            <v>5079.0600000000004</v>
          </cell>
          <cell r="U19">
            <v>0</v>
          </cell>
          <cell r="V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N21">
            <v>0</v>
          </cell>
          <cell r="O21">
            <v>0</v>
          </cell>
          <cell r="P21">
            <v>0</v>
          </cell>
          <cell r="Q21">
            <v>42540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  <cell r="P25">
            <v>0</v>
          </cell>
          <cell r="Q25">
            <v>40850</v>
          </cell>
          <cell r="R25">
            <v>0</v>
          </cell>
          <cell r="S25">
            <v>0</v>
          </cell>
          <cell r="T25">
            <v>40850</v>
          </cell>
          <cell r="U25">
            <v>0</v>
          </cell>
          <cell r="V25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N27">
            <v>0</v>
          </cell>
          <cell r="O27">
            <v>0</v>
          </cell>
          <cell r="P27">
            <v>0</v>
          </cell>
          <cell r="Q27">
            <v>6130</v>
          </cell>
          <cell r="R27">
            <v>0</v>
          </cell>
          <cell r="S27">
            <v>0</v>
          </cell>
          <cell r="T27">
            <v>6130</v>
          </cell>
          <cell r="U27">
            <v>0</v>
          </cell>
          <cell r="V27">
            <v>0</v>
          </cell>
        </row>
        <row r="29">
          <cell r="H29">
            <v>0</v>
          </cell>
          <cell r="I29">
            <v>1389959.75</v>
          </cell>
          <cell r="J29">
            <v>0</v>
          </cell>
          <cell r="N29">
            <v>2296</v>
          </cell>
          <cell r="O29">
            <v>1449123.3</v>
          </cell>
          <cell r="P29">
            <v>0</v>
          </cell>
          <cell r="Q29">
            <v>525420</v>
          </cell>
          <cell r="R29">
            <v>97205</v>
          </cell>
          <cell r="S29">
            <v>258000</v>
          </cell>
          <cell r="T29">
            <v>383597.08999999997</v>
          </cell>
          <cell r="U29">
            <v>92155</v>
          </cell>
          <cell r="V29">
            <v>257934.35</v>
          </cell>
        </row>
        <row r="33">
          <cell r="R33">
            <v>25000</v>
          </cell>
          <cell r="U33">
            <v>25000</v>
          </cell>
        </row>
        <row r="38">
          <cell r="R38">
            <v>18800</v>
          </cell>
          <cell r="U38">
            <v>18408.009999999998</v>
          </cell>
        </row>
        <row r="39">
          <cell r="R39">
            <v>4824</v>
          </cell>
          <cell r="U39">
            <v>3868.11</v>
          </cell>
        </row>
        <row r="40">
          <cell r="R40">
            <v>48581</v>
          </cell>
          <cell r="U40">
            <v>44878.879999999997</v>
          </cell>
        </row>
        <row r="46">
          <cell r="H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  <cell r="P46">
            <v>0</v>
          </cell>
          <cell r="Q46">
            <v>98200</v>
          </cell>
          <cell r="R46">
            <v>0</v>
          </cell>
          <cell r="S46">
            <v>0</v>
          </cell>
          <cell r="T46">
            <v>98200</v>
          </cell>
          <cell r="U46">
            <v>0</v>
          </cell>
          <cell r="V46">
            <v>0</v>
          </cell>
        </row>
        <row r="50">
          <cell r="H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  <cell r="P50">
            <v>0</v>
          </cell>
          <cell r="Q50">
            <v>33810</v>
          </cell>
          <cell r="R50">
            <v>0</v>
          </cell>
          <cell r="S50">
            <v>0</v>
          </cell>
          <cell r="T50">
            <v>27710.16</v>
          </cell>
          <cell r="U50">
            <v>0</v>
          </cell>
          <cell r="V50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N56">
            <v>0</v>
          </cell>
          <cell r="O56">
            <v>0</v>
          </cell>
          <cell r="P56">
            <v>0</v>
          </cell>
          <cell r="Q56">
            <v>27490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N59">
            <v>0</v>
          </cell>
          <cell r="O59">
            <v>0</v>
          </cell>
          <cell r="P59">
            <v>0</v>
          </cell>
          <cell r="Q59">
            <v>5890</v>
          </cell>
          <cell r="R59">
            <v>0</v>
          </cell>
          <cell r="S59">
            <v>0</v>
          </cell>
          <cell r="T59">
            <v>5890</v>
          </cell>
          <cell r="U59">
            <v>0</v>
          </cell>
          <cell r="V59">
            <v>0</v>
          </cell>
        </row>
        <row r="61">
          <cell r="H61">
            <v>13800.679999999998</v>
          </cell>
          <cell r="I61">
            <v>0</v>
          </cell>
          <cell r="J61">
            <v>0</v>
          </cell>
          <cell r="N61">
            <v>13237</v>
          </cell>
          <cell r="O61">
            <v>0</v>
          </cell>
          <cell r="P61">
            <v>0</v>
          </cell>
          <cell r="Q61">
            <v>13345</v>
          </cell>
          <cell r="R61">
            <v>0</v>
          </cell>
          <cell r="S61">
            <v>0</v>
          </cell>
          <cell r="T61">
            <v>10542.039999999999</v>
          </cell>
          <cell r="U61">
            <v>0</v>
          </cell>
          <cell r="V61">
            <v>0</v>
          </cell>
        </row>
        <row r="73">
          <cell r="H73">
            <v>23234.65</v>
          </cell>
          <cell r="I73">
            <v>0</v>
          </cell>
          <cell r="J73">
            <v>0</v>
          </cell>
          <cell r="N73">
            <v>22668</v>
          </cell>
          <cell r="O73">
            <v>0</v>
          </cell>
          <cell r="P73">
            <v>0</v>
          </cell>
          <cell r="Q73">
            <v>28288</v>
          </cell>
          <cell r="R73">
            <v>0</v>
          </cell>
          <cell r="S73">
            <v>0</v>
          </cell>
          <cell r="T73">
            <v>26745.54</v>
          </cell>
          <cell r="U73">
            <v>0</v>
          </cell>
          <cell r="V73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8">
          <cell r="H98">
            <v>532877.38</v>
          </cell>
          <cell r="I98">
            <v>0</v>
          </cell>
          <cell r="J98">
            <v>0</v>
          </cell>
          <cell r="N98">
            <v>539139</v>
          </cell>
          <cell r="O98">
            <v>0</v>
          </cell>
          <cell r="P98">
            <v>0</v>
          </cell>
          <cell r="Q98">
            <v>94770</v>
          </cell>
          <cell r="R98">
            <v>0</v>
          </cell>
          <cell r="S98">
            <v>0</v>
          </cell>
          <cell r="T98">
            <v>94770.15</v>
          </cell>
          <cell r="U98">
            <v>0</v>
          </cell>
          <cell r="V98">
            <v>0</v>
          </cell>
        </row>
      </sheetData>
      <sheetData sheetId="13">
        <row r="22">
          <cell r="H22">
            <v>305017.27</v>
          </cell>
          <cell r="I22">
            <v>0</v>
          </cell>
          <cell r="J22">
            <v>89147.88</v>
          </cell>
          <cell r="N22">
            <v>295472</v>
          </cell>
          <cell r="O22">
            <v>0</v>
          </cell>
          <cell r="P22">
            <v>69613.2</v>
          </cell>
          <cell r="Q22">
            <v>338800</v>
          </cell>
          <cell r="R22">
            <v>0</v>
          </cell>
          <cell r="S22">
            <v>72800</v>
          </cell>
          <cell r="T22">
            <v>290134.67</v>
          </cell>
          <cell r="U22">
            <v>0</v>
          </cell>
          <cell r="V22">
            <v>72675.199999999997</v>
          </cell>
        </row>
      </sheetData>
      <sheetData sheetId="14">
        <row r="4">
          <cell r="H4">
            <v>1213529.68</v>
          </cell>
          <cell r="I4">
            <v>0</v>
          </cell>
          <cell r="J4">
            <v>0</v>
          </cell>
          <cell r="N4">
            <v>1204137</v>
          </cell>
          <cell r="O4">
            <v>0</v>
          </cell>
          <cell r="P4">
            <v>0</v>
          </cell>
          <cell r="Q4">
            <v>1303806</v>
          </cell>
          <cell r="R4">
            <v>4000</v>
          </cell>
          <cell r="S4">
            <v>0</v>
          </cell>
          <cell r="T4">
            <v>1282205.96</v>
          </cell>
          <cell r="U4">
            <v>0</v>
          </cell>
          <cell r="V4">
            <v>0</v>
          </cell>
        </row>
        <row r="92">
          <cell r="R92">
            <v>4000</v>
          </cell>
          <cell r="U92"/>
        </row>
        <row r="94">
          <cell r="H94">
            <v>108098.96</v>
          </cell>
          <cell r="I94">
            <v>4850</v>
          </cell>
          <cell r="J94"/>
          <cell r="N94"/>
          <cell r="O94"/>
          <cell r="P94"/>
          <cell r="Q94"/>
          <cell r="R94"/>
          <cell r="S94"/>
          <cell r="T94"/>
          <cell r="U94"/>
          <cell r="V94"/>
        </row>
        <row r="95">
          <cell r="H95"/>
          <cell r="I95"/>
          <cell r="J95">
            <v>0</v>
          </cell>
          <cell r="N95">
            <v>58520</v>
          </cell>
          <cell r="O95"/>
          <cell r="P95">
            <v>156079.51</v>
          </cell>
          <cell r="Q95">
            <v>72750</v>
          </cell>
          <cell r="R95">
            <v>0</v>
          </cell>
          <cell r="S95">
            <v>272000</v>
          </cell>
          <cell r="T95">
            <v>63324.93</v>
          </cell>
          <cell r="U95">
            <v>0</v>
          </cell>
          <cell r="V95">
            <v>270276.03000000003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9" sqref="E29"/>
    </sheetView>
  </sheetViews>
  <sheetFormatPr defaultRowHeight="15" x14ac:dyDescent="0.25"/>
  <cols>
    <col min="1" max="1" width="67.85546875" style="442" customWidth="1"/>
    <col min="2" max="3" width="26.140625" style="451" customWidth="1"/>
    <col min="4" max="4" width="24.5703125" style="451" customWidth="1"/>
    <col min="5" max="5" width="24.28515625" style="442" customWidth="1"/>
    <col min="6" max="6" width="13.5703125" style="571" bestFit="1" customWidth="1"/>
    <col min="7" max="8" width="9.85546875" style="44" bestFit="1" customWidth="1"/>
    <col min="9" max="16384" width="9.140625" style="44"/>
  </cols>
  <sheetData>
    <row r="1" spans="1:8" ht="66" customHeight="1" thickBot="1" x14ac:dyDescent="0.45">
      <c r="A1" s="832" t="s">
        <v>527</v>
      </c>
      <c r="B1" s="832"/>
      <c r="C1" s="832"/>
      <c r="D1" s="832"/>
      <c r="E1" s="832"/>
      <c r="F1" s="832"/>
    </row>
    <row r="2" spans="1:8" ht="60" customHeight="1" thickBot="1" x14ac:dyDescent="0.35">
      <c r="A2" s="419" t="s">
        <v>409</v>
      </c>
      <c r="B2" s="290" t="s">
        <v>449</v>
      </c>
      <c r="C2" s="290" t="s">
        <v>525</v>
      </c>
      <c r="D2" s="290" t="s">
        <v>526</v>
      </c>
      <c r="E2" s="290" t="s">
        <v>596</v>
      </c>
      <c r="F2" s="556" t="s">
        <v>595</v>
      </c>
    </row>
    <row r="3" spans="1:8" ht="18.75" thickBot="1" x14ac:dyDescent="0.3">
      <c r="A3" s="420" t="s">
        <v>411</v>
      </c>
      <c r="B3" s="421">
        <f t="shared" ref="B3:E3" si="0">B4+B16</f>
        <v>11999563.609999999</v>
      </c>
      <c r="C3" s="438">
        <f t="shared" si="0"/>
        <v>12528272.26</v>
      </c>
      <c r="D3" s="421">
        <f t="shared" si="0"/>
        <v>14040622</v>
      </c>
      <c r="E3" s="421">
        <f t="shared" si="0"/>
        <v>14015751.489999998</v>
      </c>
      <c r="F3" s="557">
        <f t="shared" ref="F3:F10" si="1">E3/D3</f>
        <v>0.99822867462709264</v>
      </c>
    </row>
    <row r="4" spans="1:8" ht="18" x14ac:dyDescent="0.25">
      <c r="A4" s="422" t="s">
        <v>5</v>
      </c>
      <c r="B4" s="424">
        <f t="shared" ref="B4:E4" si="2">B5+B7+B9</f>
        <v>7138483.3599999994</v>
      </c>
      <c r="C4" s="490">
        <f t="shared" si="2"/>
        <v>7641097.7999999998</v>
      </c>
      <c r="D4" s="423">
        <f t="shared" si="2"/>
        <v>8466000</v>
      </c>
      <c r="E4" s="423">
        <f t="shared" si="2"/>
        <v>8500097.3599999994</v>
      </c>
      <c r="F4" s="558">
        <f t="shared" si="1"/>
        <v>1.0040275643751475</v>
      </c>
    </row>
    <row r="5" spans="1:8" ht="15.75" x14ac:dyDescent="0.25">
      <c r="A5" s="425" t="s">
        <v>6</v>
      </c>
      <c r="B5" s="328">
        <f t="shared" ref="B5:E5" si="3">SUM(B6)</f>
        <v>5415707.25</v>
      </c>
      <c r="C5" s="491">
        <f t="shared" si="3"/>
        <v>6017924.0599999996</v>
      </c>
      <c r="D5" s="485">
        <f t="shared" si="3"/>
        <v>6800000</v>
      </c>
      <c r="E5" s="328">
        <f t="shared" si="3"/>
        <v>6844677.2800000003</v>
      </c>
      <c r="F5" s="559">
        <f t="shared" si="1"/>
        <v>1.0065701882352942</v>
      </c>
      <c r="G5" s="473"/>
      <c r="H5" s="43"/>
    </row>
    <row r="6" spans="1:8" ht="15.75" x14ac:dyDescent="0.25">
      <c r="A6" s="426" t="s">
        <v>7</v>
      </c>
      <c r="B6" s="479">
        <v>5415707.25</v>
      </c>
      <c r="C6" s="492">
        <v>6017924.0599999996</v>
      </c>
      <c r="D6" s="475">
        <v>6800000</v>
      </c>
      <c r="E6" s="427">
        <v>6844677.2800000003</v>
      </c>
      <c r="F6" s="560">
        <f t="shared" si="1"/>
        <v>1.0065701882352942</v>
      </c>
      <c r="G6" s="542"/>
    </row>
    <row r="7" spans="1:8" ht="15.75" x14ac:dyDescent="0.25">
      <c r="A7" s="428" t="s">
        <v>8</v>
      </c>
      <c r="B7" s="328">
        <f t="shared" ref="B7:E7" si="4">SUM(B8)</f>
        <v>890835.1</v>
      </c>
      <c r="C7" s="491">
        <f t="shared" si="4"/>
        <v>884214.27</v>
      </c>
      <c r="D7" s="485">
        <f t="shared" si="4"/>
        <v>880000</v>
      </c>
      <c r="E7" s="328">
        <f t="shared" si="4"/>
        <v>878708.25</v>
      </c>
      <c r="F7" s="559">
        <f t="shared" si="1"/>
        <v>0.99853210227272726</v>
      </c>
    </row>
    <row r="8" spans="1:8" ht="15.75" x14ac:dyDescent="0.25">
      <c r="A8" s="429" t="s">
        <v>9</v>
      </c>
      <c r="B8" s="479">
        <v>890835.1</v>
      </c>
      <c r="C8" s="492">
        <v>884214.27</v>
      </c>
      <c r="D8" s="475">
        <v>880000</v>
      </c>
      <c r="E8" s="427">
        <v>878708.25</v>
      </c>
      <c r="F8" s="560">
        <f t="shared" si="1"/>
        <v>0.99853210227272726</v>
      </c>
      <c r="H8" s="43"/>
    </row>
    <row r="9" spans="1:8" ht="15.75" x14ac:dyDescent="0.25">
      <c r="A9" s="428" t="s">
        <v>10</v>
      </c>
      <c r="B9" s="328">
        <v>831941.01</v>
      </c>
      <c r="C9" s="491">
        <f>SUM(C10:C15)</f>
        <v>738959.47000000009</v>
      </c>
      <c r="D9" s="485">
        <f>SUM(D10:D15)</f>
        <v>786000</v>
      </c>
      <c r="E9" s="328">
        <f>SUM(E10:E15)</f>
        <v>776711.83</v>
      </c>
      <c r="F9" s="559">
        <f t="shared" si="1"/>
        <v>0.98818298982188291</v>
      </c>
      <c r="H9" s="43"/>
    </row>
    <row r="10" spans="1:8" ht="15.75" x14ac:dyDescent="0.25">
      <c r="A10" s="430" t="s">
        <v>11</v>
      </c>
      <c r="B10" s="431">
        <v>20114.77</v>
      </c>
      <c r="C10" s="440">
        <v>18682.62</v>
      </c>
      <c r="D10" s="474">
        <v>20000</v>
      </c>
      <c r="E10" s="474">
        <v>18658.04</v>
      </c>
      <c r="F10" s="561">
        <f t="shared" si="1"/>
        <v>0.93290200000000001</v>
      </c>
      <c r="H10" s="43"/>
    </row>
    <row r="11" spans="1:8" ht="15.75" x14ac:dyDescent="0.25">
      <c r="A11" s="430" t="s">
        <v>461</v>
      </c>
      <c r="B11" s="431"/>
      <c r="C11" s="440"/>
      <c r="D11" s="474">
        <v>15000</v>
      </c>
      <c r="E11" s="474">
        <v>13884.6</v>
      </c>
      <c r="F11" s="561">
        <f t="shared" ref="F11:F15" si="5">E11/D11</f>
        <v>0.92564000000000002</v>
      </c>
      <c r="H11" s="43"/>
    </row>
    <row r="12" spans="1:8" ht="15.75" x14ac:dyDescent="0.25">
      <c r="A12" s="430" t="s">
        <v>12</v>
      </c>
      <c r="B12" s="431">
        <v>21773.599999999999</v>
      </c>
      <c r="C12" s="440">
        <v>42860.5</v>
      </c>
      <c r="D12" s="474">
        <v>53000</v>
      </c>
      <c r="E12" s="474">
        <v>53539.72</v>
      </c>
      <c r="F12" s="561">
        <f t="shared" si="5"/>
        <v>1.0101833962264151</v>
      </c>
      <c r="H12" s="43"/>
    </row>
    <row r="13" spans="1:8" ht="15.75" x14ac:dyDescent="0.25">
      <c r="A13" s="430" t="s">
        <v>13</v>
      </c>
      <c r="B13" s="431">
        <v>40750.76</v>
      </c>
      <c r="C13" s="440">
        <v>14855.92</v>
      </c>
      <c r="D13" s="474">
        <v>15000</v>
      </c>
      <c r="E13" s="474">
        <v>23909.42</v>
      </c>
      <c r="F13" s="561">
        <f t="shared" si="5"/>
        <v>1.5939613333333331</v>
      </c>
      <c r="H13" s="43"/>
    </row>
    <row r="14" spans="1:8" ht="15.75" x14ac:dyDescent="0.25">
      <c r="A14" s="430" t="s">
        <v>14</v>
      </c>
      <c r="B14" s="431">
        <v>594612.69999999995</v>
      </c>
      <c r="C14" s="440">
        <v>527139.68000000005</v>
      </c>
      <c r="D14" s="474">
        <v>540000</v>
      </c>
      <c r="E14" s="474">
        <v>521356.05</v>
      </c>
      <c r="F14" s="561">
        <f t="shared" si="5"/>
        <v>0.96547416666666663</v>
      </c>
      <c r="H14" s="43"/>
    </row>
    <row r="15" spans="1:8" ht="15.75" x14ac:dyDescent="0.25">
      <c r="A15" s="430" t="s">
        <v>15</v>
      </c>
      <c r="B15" s="329">
        <v>154689.18</v>
      </c>
      <c r="C15" s="476">
        <v>135420.75</v>
      </c>
      <c r="D15" s="475">
        <v>143000</v>
      </c>
      <c r="E15" s="475">
        <v>145364</v>
      </c>
      <c r="F15" s="561">
        <f t="shared" si="5"/>
        <v>1.0165314685314686</v>
      </c>
    </row>
    <row r="16" spans="1:8" s="544" customFormat="1" ht="18.75" x14ac:dyDescent="0.3">
      <c r="A16" s="432" t="s">
        <v>16</v>
      </c>
      <c r="B16" s="546">
        <f>B17+B29+B52+B60</f>
        <v>4861080.25</v>
      </c>
      <c r="C16" s="547">
        <f>C17+C29+C52+C60</f>
        <v>4887174.46</v>
      </c>
      <c r="D16" s="545">
        <f>D17+D29+D52+D60</f>
        <v>5574622</v>
      </c>
      <c r="E16" s="545">
        <f>E17+E29+E52+E60</f>
        <v>5515654.129999999</v>
      </c>
      <c r="F16" s="562">
        <f>E16/D16</f>
        <v>0.98942208637643936</v>
      </c>
    </row>
    <row r="17" spans="1:8" ht="15.75" x14ac:dyDescent="0.25">
      <c r="A17" s="425" t="s">
        <v>17</v>
      </c>
      <c r="B17" s="328">
        <f>SUM(B18:B28)</f>
        <v>579021.26000000013</v>
      </c>
      <c r="C17" s="491">
        <f>SUM(C18:C28)</f>
        <v>563760.57999999996</v>
      </c>
      <c r="D17" s="485">
        <f>SUM(D18:D28)</f>
        <v>585600</v>
      </c>
      <c r="E17" s="328">
        <f>SUM(E18:E28)</f>
        <v>602845.83000000007</v>
      </c>
      <c r="F17" s="559">
        <f>E17/D17</f>
        <v>1.0294498463114756</v>
      </c>
    </row>
    <row r="18" spans="1:8" ht="15.75" x14ac:dyDescent="0.25">
      <c r="A18" s="426" t="s">
        <v>18</v>
      </c>
      <c r="B18" s="431">
        <v>55472.11</v>
      </c>
      <c r="C18" s="440">
        <v>47445.72</v>
      </c>
      <c r="D18" s="474">
        <v>55000</v>
      </c>
      <c r="E18" s="431">
        <v>62943.68</v>
      </c>
      <c r="F18" s="563">
        <f>E18/D18</f>
        <v>1.1444305454545454</v>
      </c>
    </row>
    <row r="19" spans="1:8" ht="15.75" x14ac:dyDescent="0.25">
      <c r="A19" s="426" t="s">
        <v>420</v>
      </c>
      <c r="B19" s="431"/>
      <c r="C19" s="440">
        <v>16085.5</v>
      </c>
      <c r="D19" s="474">
        <v>15000</v>
      </c>
      <c r="E19" s="431">
        <v>17082.5</v>
      </c>
      <c r="F19" s="563">
        <f t="shared" ref="F19:F28" si="6">E19/D19</f>
        <v>1.1388333333333334</v>
      </c>
    </row>
    <row r="20" spans="1:8" ht="15.75" x14ac:dyDescent="0.25">
      <c r="A20" s="426" t="s">
        <v>19</v>
      </c>
      <c r="B20" s="431">
        <v>7055.75</v>
      </c>
      <c r="C20" s="440">
        <v>1837.87</v>
      </c>
      <c r="D20" s="474">
        <v>1700</v>
      </c>
      <c r="E20" s="431">
        <v>2781.56</v>
      </c>
      <c r="F20" s="563">
        <f t="shared" si="6"/>
        <v>1.6362117647058823</v>
      </c>
    </row>
    <row r="21" spans="1:8" ht="15.75" x14ac:dyDescent="0.25">
      <c r="A21" s="426" t="s">
        <v>20</v>
      </c>
      <c r="B21" s="431">
        <v>1336.5</v>
      </c>
      <c r="C21" s="440">
        <v>1243.22</v>
      </c>
      <c r="D21" s="474">
        <v>500</v>
      </c>
      <c r="E21" s="431">
        <v>282</v>
      </c>
      <c r="F21" s="563">
        <f t="shared" si="6"/>
        <v>0.56399999999999995</v>
      </c>
    </row>
    <row r="22" spans="1:8" ht="15.75" x14ac:dyDescent="0.25">
      <c r="A22" s="426" t="s">
        <v>398</v>
      </c>
      <c r="B22" s="431">
        <v>373719.83</v>
      </c>
      <c r="C22" s="440">
        <v>358979.3</v>
      </c>
      <c r="D22" s="474">
        <v>360000</v>
      </c>
      <c r="E22" s="431">
        <v>376803.07</v>
      </c>
      <c r="F22" s="563">
        <f t="shared" si="6"/>
        <v>1.0466751944444446</v>
      </c>
    </row>
    <row r="23" spans="1:8" s="483" customFormat="1" ht="15.75" x14ac:dyDescent="0.25">
      <c r="A23" s="426" t="s">
        <v>22</v>
      </c>
      <c r="B23" s="329">
        <v>35342.42</v>
      </c>
      <c r="C23" s="476">
        <v>34011.85</v>
      </c>
      <c r="D23" s="474">
        <v>33000</v>
      </c>
      <c r="E23" s="431">
        <v>28918.25</v>
      </c>
      <c r="F23" s="563">
        <f t="shared" si="6"/>
        <v>0.87631060606060607</v>
      </c>
    </row>
    <row r="24" spans="1:8" ht="15.75" x14ac:dyDescent="0.25">
      <c r="A24" s="426" t="s">
        <v>23</v>
      </c>
      <c r="B24" s="431">
        <v>44520.53</v>
      </c>
      <c r="C24" s="440">
        <v>35557.22</v>
      </c>
      <c r="D24" s="474">
        <v>35000</v>
      </c>
      <c r="E24" s="431">
        <v>32065.96</v>
      </c>
      <c r="F24" s="563">
        <f t="shared" si="6"/>
        <v>0.91617028571428571</v>
      </c>
    </row>
    <row r="25" spans="1:8" ht="15.75" x14ac:dyDescent="0.25">
      <c r="A25" s="426" t="s">
        <v>24</v>
      </c>
      <c r="B25" s="431">
        <v>5331.96</v>
      </c>
      <c r="C25" s="440">
        <v>5331.96</v>
      </c>
      <c r="D25" s="474">
        <v>5400</v>
      </c>
      <c r="E25" s="431">
        <v>5331.96</v>
      </c>
      <c r="F25" s="563">
        <f t="shared" si="6"/>
        <v>0.98740000000000006</v>
      </c>
    </row>
    <row r="26" spans="1:8" ht="15.75" x14ac:dyDescent="0.25">
      <c r="A26" s="426" t="s">
        <v>25</v>
      </c>
      <c r="B26" s="431">
        <v>17981.3</v>
      </c>
      <c r="C26" s="440">
        <v>20760</v>
      </c>
      <c r="D26" s="474">
        <v>18000</v>
      </c>
      <c r="E26" s="431">
        <v>17077.8</v>
      </c>
      <c r="F26" s="563">
        <f t="shared" si="6"/>
        <v>0.94876666666666665</v>
      </c>
    </row>
    <row r="27" spans="1:8" ht="15.75" x14ac:dyDescent="0.25">
      <c r="A27" s="426" t="s">
        <v>26</v>
      </c>
      <c r="B27" s="431">
        <v>25673.8</v>
      </c>
      <c r="C27" s="440">
        <v>25324.98</v>
      </c>
      <c r="D27" s="474">
        <v>24500</v>
      </c>
      <c r="E27" s="431">
        <v>27214.55</v>
      </c>
      <c r="F27" s="563">
        <f t="shared" si="6"/>
        <v>1.1107979591836734</v>
      </c>
    </row>
    <row r="28" spans="1:8" s="483" customFormat="1" ht="15.75" x14ac:dyDescent="0.25">
      <c r="A28" s="429" t="s">
        <v>28</v>
      </c>
      <c r="B28" s="480">
        <v>12587.06</v>
      </c>
      <c r="C28" s="477">
        <v>17182.96</v>
      </c>
      <c r="D28" s="486">
        <v>37500</v>
      </c>
      <c r="E28" s="433">
        <v>32344.5</v>
      </c>
      <c r="F28" s="572">
        <f t="shared" si="6"/>
        <v>0.86251999999999995</v>
      </c>
    </row>
    <row r="29" spans="1:8" s="482" customFormat="1" ht="15.75" x14ac:dyDescent="0.25">
      <c r="A29" s="425" t="s">
        <v>29</v>
      </c>
      <c r="B29" s="481">
        <f t="shared" ref="B29:E29" si="7">SUM(B30:B51)</f>
        <v>592757.99</v>
      </c>
      <c r="C29" s="493">
        <f t="shared" si="7"/>
        <v>635634.63</v>
      </c>
      <c r="D29" s="485">
        <f t="shared" si="7"/>
        <v>1042214</v>
      </c>
      <c r="E29" s="328">
        <f t="shared" si="7"/>
        <v>956040.27</v>
      </c>
      <c r="F29" s="559">
        <f>E29/D29</f>
        <v>0.91731666433189352</v>
      </c>
    </row>
    <row r="30" spans="1:8" ht="15.75" x14ac:dyDescent="0.25">
      <c r="A30" s="426" t="s">
        <v>30</v>
      </c>
      <c r="B30" s="431">
        <v>116000</v>
      </c>
      <c r="C30" s="440">
        <v>100400</v>
      </c>
      <c r="D30" s="474">
        <v>116000</v>
      </c>
      <c r="E30" s="431">
        <v>100800</v>
      </c>
      <c r="F30" s="564">
        <f t="shared" ref="F30:F51" si="8">E30/D30</f>
        <v>0.86896551724137927</v>
      </c>
    </row>
    <row r="31" spans="1:8" ht="15.75" x14ac:dyDescent="0.25">
      <c r="A31" s="426" t="s">
        <v>31</v>
      </c>
      <c r="B31" s="431">
        <v>21849</v>
      </c>
      <c r="C31" s="440">
        <v>28671</v>
      </c>
      <c r="D31" s="487">
        <v>22000</v>
      </c>
      <c r="E31" s="329">
        <v>27082</v>
      </c>
      <c r="F31" s="564">
        <f t="shared" si="8"/>
        <v>1.2310000000000001</v>
      </c>
      <c r="H31" s="542"/>
    </row>
    <row r="32" spans="1:8" ht="15.75" x14ac:dyDescent="0.25">
      <c r="A32" s="426" t="s">
        <v>32</v>
      </c>
      <c r="B32" s="431">
        <v>5873</v>
      </c>
      <c r="C32" s="440">
        <v>6077.5</v>
      </c>
      <c r="D32" s="474">
        <v>6000</v>
      </c>
      <c r="E32" s="431">
        <v>6057.5</v>
      </c>
      <c r="F32" s="564">
        <f t="shared" si="8"/>
        <v>1.0095833333333333</v>
      </c>
      <c r="H32" s="542"/>
    </row>
    <row r="33" spans="1:10" ht="15.75" x14ac:dyDescent="0.25">
      <c r="A33" s="426" t="s">
        <v>33</v>
      </c>
      <c r="B33" s="431">
        <v>1675</v>
      </c>
      <c r="C33" s="440">
        <v>1405</v>
      </c>
      <c r="D33" s="474">
        <v>1700</v>
      </c>
      <c r="E33" s="431">
        <v>1330</v>
      </c>
      <c r="F33" s="564">
        <f t="shared" si="8"/>
        <v>0.78235294117647058</v>
      </c>
    </row>
    <row r="34" spans="1:10" ht="15.75" x14ac:dyDescent="0.25">
      <c r="A34" s="426" t="s">
        <v>34</v>
      </c>
      <c r="B34" s="329">
        <v>854</v>
      </c>
      <c r="C34" s="476">
        <v>614</v>
      </c>
      <c r="D34" s="474">
        <v>1000</v>
      </c>
      <c r="E34" s="431">
        <v>542.5</v>
      </c>
      <c r="F34" s="564">
        <f t="shared" si="8"/>
        <v>0.54249999999999998</v>
      </c>
      <c r="J34" s="501"/>
    </row>
    <row r="35" spans="1:10" ht="15.75" x14ac:dyDescent="0.25">
      <c r="A35" s="426" t="s">
        <v>35</v>
      </c>
      <c r="B35" s="329">
        <v>26305</v>
      </c>
      <c r="C35" s="476">
        <v>24243</v>
      </c>
      <c r="D35" s="474">
        <v>27000</v>
      </c>
      <c r="E35" s="431">
        <v>25707</v>
      </c>
      <c r="F35" s="564">
        <f t="shared" si="8"/>
        <v>0.95211111111111113</v>
      </c>
    </row>
    <row r="36" spans="1:10" ht="15.75" x14ac:dyDescent="0.25">
      <c r="A36" s="426" t="s">
        <v>36</v>
      </c>
      <c r="B36" s="431">
        <v>24671.11</v>
      </c>
      <c r="C36" s="440">
        <v>10724.15</v>
      </c>
      <c r="D36" s="474">
        <v>65000</v>
      </c>
      <c r="E36" s="431">
        <v>67850.16</v>
      </c>
      <c r="F36" s="564">
        <f t="shared" si="8"/>
        <v>1.0438486153846154</v>
      </c>
    </row>
    <row r="37" spans="1:10" ht="15.75" x14ac:dyDescent="0.25">
      <c r="A37" s="426" t="s">
        <v>455</v>
      </c>
      <c r="B37" s="431"/>
      <c r="C37" s="440">
        <v>9640.89</v>
      </c>
      <c r="D37" s="474">
        <v>5000</v>
      </c>
      <c r="E37" s="431">
        <v>5922.13</v>
      </c>
      <c r="F37" s="564">
        <f t="shared" si="8"/>
        <v>1.184426</v>
      </c>
    </row>
    <row r="38" spans="1:10" ht="15.75" x14ac:dyDescent="0.25">
      <c r="A38" s="426" t="s">
        <v>38</v>
      </c>
      <c r="B38" s="431">
        <v>7172</v>
      </c>
      <c r="C38" s="440">
        <v>7429.2</v>
      </c>
      <c r="D38" s="487">
        <v>8000</v>
      </c>
      <c r="E38" s="329">
        <v>12263.44</v>
      </c>
      <c r="F38" s="564">
        <f t="shared" si="8"/>
        <v>1.5329300000000001</v>
      </c>
    </row>
    <row r="39" spans="1:10" ht="15.75" x14ac:dyDescent="0.25">
      <c r="A39" s="426" t="s">
        <v>39</v>
      </c>
      <c r="B39" s="431">
        <v>6298</v>
      </c>
      <c r="C39" s="440">
        <v>3463.12</v>
      </c>
      <c r="D39" s="487">
        <v>3000</v>
      </c>
      <c r="E39" s="329">
        <v>2665.36</v>
      </c>
      <c r="F39" s="564">
        <f t="shared" si="8"/>
        <v>0.88845333333333343</v>
      </c>
    </row>
    <row r="40" spans="1:10" ht="15.75" x14ac:dyDescent="0.25">
      <c r="A40" s="434" t="s">
        <v>41</v>
      </c>
      <c r="B40" s="431">
        <v>18031</v>
      </c>
      <c r="C40" s="440">
        <v>17242.509999999998</v>
      </c>
      <c r="D40" s="487">
        <v>20000</v>
      </c>
      <c r="E40" s="329">
        <v>17276.22</v>
      </c>
      <c r="F40" s="564">
        <f t="shared" si="8"/>
        <v>0.86381100000000011</v>
      </c>
    </row>
    <row r="41" spans="1:10" ht="15.75" x14ac:dyDescent="0.25">
      <c r="A41" s="426" t="s">
        <v>42</v>
      </c>
      <c r="B41" s="329">
        <v>24438</v>
      </c>
      <c r="C41" s="476">
        <v>14946.41</v>
      </c>
      <c r="D41" s="487">
        <v>31205</v>
      </c>
      <c r="E41" s="329">
        <v>31204.85</v>
      </c>
      <c r="F41" s="564">
        <f t="shared" si="8"/>
        <v>0.99999519307803231</v>
      </c>
    </row>
    <row r="42" spans="1:10" ht="15.75" x14ac:dyDescent="0.25">
      <c r="A42" s="426" t="s">
        <v>44</v>
      </c>
      <c r="B42" s="329">
        <v>11624</v>
      </c>
      <c r="C42" s="476">
        <v>20045.939999999999</v>
      </c>
      <c r="D42" s="474">
        <v>78000</v>
      </c>
      <c r="E42" s="431">
        <v>79182.509999999995</v>
      </c>
      <c r="F42" s="564">
        <f t="shared" si="8"/>
        <v>1.0151603846153845</v>
      </c>
    </row>
    <row r="43" spans="1:10" ht="15.75" x14ac:dyDescent="0.25">
      <c r="A43" s="426" t="s">
        <v>45</v>
      </c>
      <c r="B43" s="431">
        <v>44797</v>
      </c>
      <c r="C43" s="440">
        <v>42686.400000000001</v>
      </c>
      <c r="D43" s="474">
        <v>40000</v>
      </c>
      <c r="E43" s="431">
        <v>51238</v>
      </c>
      <c r="F43" s="564">
        <f t="shared" si="8"/>
        <v>1.28095</v>
      </c>
    </row>
    <row r="44" spans="1:10" ht="15.75" x14ac:dyDescent="0.25">
      <c r="A44" s="426" t="s">
        <v>570</v>
      </c>
      <c r="B44" s="431">
        <v>2049</v>
      </c>
      <c r="C44" s="440">
        <v>2320.58</v>
      </c>
      <c r="D44" s="474">
        <v>2200</v>
      </c>
      <c r="E44" s="431">
        <v>1959.22</v>
      </c>
      <c r="F44" s="564">
        <f t="shared" si="8"/>
        <v>0.89055454545454549</v>
      </c>
    </row>
    <row r="45" spans="1:10" ht="15.75" x14ac:dyDescent="0.25">
      <c r="A45" s="426" t="s">
        <v>460</v>
      </c>
      <c r="B45" s="431"/>
      <c r="C45" s="440">
        <v>4724.2</v>
      </c>
      <c r="D45" s="474">
        <v>6000</v>
      </c>
      <c r="E45" s="431">
        <v>4761</v>
      </c>
      <c r="F45" s="564">
        <f t="shared" si="8"/>
        <v>0.79349999999999998</v>
      </c>
    </row>
    <row r="46" spans="1:10" ht="15.75" x14ac:dyDescent="0.25">
      <c r="A46" s="426" t="s">
        <v>51</v>
      </c>
      <c r="B46" s="329">
        <v>12091</v>
      </c>
      <c r="C46" s="476">
        <v>15121.4</v>
      </c>
      <c r="D46" s="474">
        <v>12000</v>
      </c>
      <c r="E46" s="431">
        <v>13949</v>
      </c>
      <c r="F46" s="564">
        <f t="shared" si="8"/>
        <v>1.1624166666666667</v>
      </c>
    </row>
    <row r="47" spans="1:10" ht="15.75" x14ac:dyDescent="0.25">
      <c r="A47" s="426" t="s">
        <v>462</v>
      </c>
      <c r="B47" s="329"/>
      <c r="C47" s="476"/>
      <c r="D47" s="474">
        <v>212000</v>
      </c>
      <c r="E47" s="329">
        <v>128593.1</v>
      </c>
      <c r="F47" s="564">
        <f t="shared" si="8"/>
        <v>0.60657122641509442</v>
      </c>
    </row>
    <row r="48" spans="1:10" ht="15.75" x14ac:dyDescent="0.25">
      <c r="A48" s="426" t="s">
        <v>53</v>
      </c>
      <c r="B48" s="431"/>
      <c r="C48" s="440">
        <v>11800</v>
      </c>
      <c r="D48" s="474"/>
      <c r="E48" s="329"/>
      <c r="F48" s="564"/>
    </row>
    <row r="49" spans="1:6" ht="15.75" x14ac:dyDescent="0.25">
      <c r="A49" s="426" t="s">
        <v>467</v>
      </c>
      <c r="B49" s="431">
        <v>10255.36</v>
      </c>
      <c r="C49" s="440">
        <v>7938.91</v>
      </c>
      <c r="D49" s="487">
        <v>10600</v>
      </c>
      <c r="E49" s="329">
        <v>10688.65</v>
      </c>
      <c r="F49" s="564">
        <f t="shared" si="8"/>
        <v>1.0083632075471698</v>
      </c>
    </row>
    <row r="50" spans="1:6" ht="15.75" x14ac:dyDescent="0.25">
      <c r="A50" s="426" t="s">
        <v>545</v>
      </c>
      <c r="B50" s="431">
        <v>258262.52</v>
      </c>
      <c r="C50" s="440">
        <v>305690.42</v>
      </c>
      <c r="D50" s="487">
        <v>374909</v>
      </c>
      <c r="E50" s="329">
        <v>366967.63</v>
      </c>
      <c r="F50" s="564">
        <f t="shared" si="8"/>
        <v>0.97881787313721469</v>
      </c>
    </row>
    <row r="51" spans="1:6" ht="15.75" x14ac:dyDescent="0.25">
      <c r="A51" s="426" t="s">
        <v>55</v>
      </c>
      <c r="B51" s="480">
        <v>513</v>
      </c>
      <c r="C51" s="477">
        <v>450</v>
      </c>
      <c r="D51" s="475">
        <v>600</v>
      </c>
      <c r="E51" s="433"/>
      <c r="F51" s="573">
        <f t="shared" si="8"/>
        <v>0</v>
      </c>
    </row>
    <row r="52" spans="1:6" ht="15.75" x14ac:dyDescent="0.25">
      <c r="A52" s="428" t="s">
        <v>56</v>
      </c>
      <c r="B52" s="328">
        <f t="shared" ref="B52:E52" si="9">SUM(B53:B59)</f>
        <v>177026</v>
      </c>
      <c r="C52" s="491">
        <f t="shared" si="9"/>
        <v>191692.28000000003</v>
      </c>
      <c r="D52" s="485">
        <f t="shared" si="9"/>
        <v>151550</v>
      </c>
      <c r="E52" s="328">
        <f t="shared" si="9"/>
        <v>170243.06000000003</v>
      </c>
      <c r="F52" s="559">
        <f>E52/D52</f>
        <v>1.1233458264599143</v>
      </c>
    </row>
    <row r="53" spans="1:6" ht="15.75" x14ac:dyDescent="0.25">
      <c r="A53" s="426" t="s">
        <v>466</v>
      </c>
      <c r="B53" s="431">
        <v>170851</v>
      </c>
      <c r="C53" s="440">
        <v>139138.37</v>
      </c>
      <c r="D53" s="487">
        <v>140000</v>
      </c>
      <c r="E53" s="329">
        <v>140003.22</v>
      </c>
      <c r="F53" s="564">
        <f t="shared" ref="F53:F58" si="10">E53/D53</f>
        <v>1.0000230000000001</v>
      </c>
    </row>
    <row r="54" spans="1:6" ht="15.75" x14ac:dyDescent="0.25">
      <c r="A54" s="426" t="s">
        <v>456</v>
      </c>
      <c r="B54" s="431"/>
      <c r="C54" s="440">
        <v>12117.45</v>
      </c>
      <c r="D54" s="487"/>
      <c r="E54" s="329">
        <v>8008.97</v>
      </c>
      <c r="F54" s="564"/>
    </row>
    <row r="55" spans="1:6" ht="15.75" x14ac:dyDescent="0.25">
      <c r="A55" s="426" t="s">
        <v>457</v>
      </c>
      <c r="B55" s="431"/>
      <c r="C55" s="440">
        <v>20897.349999999999</v>
      </c>
      <c r="D55" s="487"/>
      <c r="E55" s="329">
        <v>2061.63</v>
      </c>
      <c r="F55" s="564"/>
    </row>
    <row r="56" spans="1:6" ht="15.75" x14ac:dyDescent="0.25">
      <c r="A56" s="426" t="s">
        <v>58</v>
      </c>
      <c r="B56" s="431">
        <v>695</v>
      </c>
      <c r="C56" s="440">
        <v>6405.82</v>
      </c>
      <c r="D56" s="488">
        <v>4000</v>
      </c>
      <c r="E56" s="329">
        <v>3730.69</v>
      </c>
      <c r="F56" s="564">
        <f t="shared" si="10"/>
        <v>0.93267250000000002</v>
      </c>
    </row>
    <row r="57" spans="1:6" ht="15.75" x14ac:dyDescent="0.25">
      <c r="A57" s="426" t="s">
        <v>475</v>
      </c>
      <c r="B57" s="431">
        <v>5119</v>
      </c>
      <c r="C57" s="440">
        <v>8752.6</v>
      </c>
      <c r="D57" s="487">
        <v>7200</v>
      </c>
      <c r="E57" s="329">
        <v>16116.92</v>
      </c>
      <c r="F57" s="564">
        <f t="shared" si="10"/>
        <v>2.238461111111111</v>
      </c>
    </row>
    <row r="58" spans="1:6" ht="15.75" x14ac:dyDescent="0.25">
      <c r="A58" s="426" t="s">
        <v>62</v>
      </c>
      <c r="B58" s="329">
        <v>361</v>
      </c>
      <c r="C58" s="476">
        <v>330.69</v>
      </c>
      <c r="D58" s="474">
        <v>350</v>
      </c>
      <c r="E58" s="329">
        <v>321.63</v>
      </c>
      <c r="F58" s="564">
        <f t="shared" si="10"/>
        <v>0.91894285714285717</v>
      </c>
    </row>
    <row r="59" spans="1:6" s="483" customFormat="1" ht="15.75" x14ac:dyDescent="0.25">
      <c r="A59" s="435" t="s">
        <v>419</v>
      </c>
      <c r="B59" s="480"/>
      <c r="C59" s="477">
        <v>4050</v>
      </c>
      <c r="D59" s="487"/>
      <c r="E59" s="329"/>
      <c r="F59" s="573"/>
    </row>
    <row r="60" spans="1:6" s="482" customFormat="1" ht="15.75" x14ac:dyDescent="0.25">
      <c r="A60" s="478" t="s">
        <v>66</v>
      </c>
      <c r="B60" s="481">
        <f>SUM(B61:B106)</f>
        <v>3512275</v>
      </c>
      <c r="C60" s="493">
        <f>SUM(C61:C106)</f>
        <v>3496086.97</v>
      </c>
      <c r="D60" s="489">
        <f>SUM(D61:D106)</f>
        <v>3795258</v>
      </c>
      <c r="E60" s="574">
        <f>SUM(E61:E106)</f>
        <v>3786524.9699999993</v>
      </c>
      <c r="F60" s="576">
        <f>E60/D60</f>
        <v>0.99769896275826286</v>
      </c>
    </row>
    <row r="61" spans="1:6" ht="15.75" x14ac:dyDescent="0.25">
      <c r="A61" s="426" t="s">
        <v>68</v>
      </c>
      <c r="B61" s="431">
        <v>18770</v>
      </c>
      <c r="C61" s="440">
        <v>18309.53</v>
      </c>
      <c r="D61" s="487">
        <v>11500</v>
      </c>
      <c r="E61" s="484">
        <v>11225.27</v>
      </c>
      <c r="F61" s="566">
        <f t="shared" ref="F61:F103" si="11">E61/D61</f>
        <v>0.97611043478260873</v>
      </c>
    </row>
    <row r="62" spans="1:6" ht="15.75" x14ac:dyDescent="0.25">
      <c r="A62" s="426" t="s">
        <v>421</v>
      </c>
      <c r="B62" s="431">
        <v>2440</v>
      </c>
      <c r="C62" s="440"/>
      <c r="D62" s="487">
        <v>2000</v>
      </c>
      <c r="E62" s="484">
        <v>2000</v>
      </c>
      <c r="F62" s="566">
        <f t="shared" si="11"/>
        <v>1</v>
      </c>
    </row>
    <row r="63" spans="1:6" ht="15.75" x14ac:dyDescent="0.25">
      <c r="A63" s="426" t="s">
        <v>544</v>
      </c>
      <c r="B63" s="431"/>
      <c r="C63" s="440"/>
      <c r="D63" s="487">
        <v>1000</v>
      </c>
      <c r="E63" s="484">
        <v>1000</v>
      </c>
      <c r="F63" s="566">
        <f t="shared" si="11"/>
        <v>1</v>
      </c>
    </row>
    <row r="64" spans="1:6" ht="15.75" x14ac:dyDescent="0.25">
      <c r="A64" s="426" t="s">
        <v>556</v>
      </c>
      <c r="B64" s="431"/>
      <c r="C64" s="440"/>
      <c r="D64" s="487">
        <v>700</v>
      </c>
      <c r="E64" s="484">
        <v>700</v>
      </c>
      <c r="F64" s="566">
        <f t="shared" si="11"/>
        <v>1</v>
      </c>
    </row>
    <row r="65" spans="1:6" ht="15.75" x14ac:dyDescent="0.25">
      <c r="A65" s="426" t="s">
        <v>557</v>
      </c>
      <c r="B65" s="431"/>
      <c r="C65" s="440"/>
      <c r="D65" s="487">
        <v>6500</v>
      </c>
      <c r="E65" s="484">
        <v>5310</v>
      </c>
      <c r="F65" s="566">
        <f t="shared" si="11"/>
        <v>0.81692307692307697</v>
      </c>
    </row>
    <row r="66" spans="1:6" ht="15.75" x14ac:dyDescent="0.25">
      <c r="A66" s="426" t="s">
        <v>558</v>
      </c>
      <c r="B66" s="431"/>
      <c r="C66" s="440"/>
      <c r="D66" s="487">
        <v>3500</v>
      </c>
      <c r="E66" s="484">
        <v>3493.9</v>
      </c>
      <c r="F66" s="566">
        <f t="shared" si="11"/>
        <v>0.99825714285714284</v>
      </c>
    </row>
    <row r="67" spans="1:6" ht="15.75" x14ac:dyDescent="0.25">
      <c r="A67" s="426" t="s">
        <v>560</v>
      </c>
      <c r="B67" s="431"/>
      <c r="C67" s="440"/>
      <c r="D67" s="487">
        <v>10000</v>
      </c>
      <c r="E67" s="484">
        <v>10000</v>
      </c>
      <c r="F67" s="566">
        <f t="shared" si="11"/>
        <v>1</v>
      </c>
    </row>
    <row r="68" spans="1:6" ht="15.75" x14ac:dyDescent="0.25">
      <c r="A68" s="426" t="s">
        <v>576</v>
      </c>
      <c r="B68" s="431"/>
      <c r="C68" s="440"/>
      <c r="D68" s="487">
        <v>20000</v>
      </c>
      <c r="E68" s="484">
        <v>19985.599999999999</v>
      </c>
      <c r="F68" s="566">
        <f t="shared" si="11"/>
        <v>0.99927999999999995</v>
      </c>
    </row>
    <row r="69" spans="1:6" ht="15.75" x14ac:dyDescent="0.25">
      <c r="A69" s="426" t="s">
        <v>561</v>
      </c>
      <c r="B69" s="431"/>
      <c r="C69" s="440"/>
      <c r="D69" s="487">
        <v>1500</v>
      </c>
      <c r="E69" s="484">
        <v>1500</v>
      </c>
      <c r="F69" s="566">
        <f t="shared" si="11"/>
        <v>1</v>
      </c>
    </row>
    <row r="70" spans="1:6" ht="15.75" x14ac:dyDescent="0.25">
      <c r="A70" s="426" t="s">
        <v>559</v>
      </c>
      <c r="B70" s="431"/>
      <c r="C70" s="440"/>
      <c r="D70" s="487">
        <v>3700</v>
      </c>
      <c r="E70" s="484">
        <v>3700</v>
      </c>
      <c r="F70" s="566">
        <f t="shared" si="11"/>
        <v>1</v>
      </c>
    </row>
    <row r="71" spans="1:6" ht="15.75" x14ac:dyDescent="0.25">
      <c r="A71" s="426" t="s">
        <v>571</v>
      </c>
      <c r="B71" s="431"/>
      <c r="C71" s="440"/>
      <c r="D71" s="487">
        <v>5750</v>
      </c>
      <c r="E71" s="484">
        <v>5742.64</v>
      </c>
      <c r="F71" s="566">
        <f t="shared" si="11"/>
        <v>0.99872000000000005</v>
      </c>
    </row>
    <row r="72" spans="1:6" ht="15.75" x14ac:dyDescent="0.25">
      <c r="A72" s="426" t="s">
        <v>573</v>
      </c>
      <c r="B72" s="431"/>
      <c r="C72" s="440"/>
      <c r="D72" s="487">
        <v>2852</v>
      </c>
      <c r="E72" s="484">
        <v>2780</v>
      </c>
      <c r="F72" s="566">
        <f t="shared" si="11"/>
        <v>0.97475455820476853</v>
      </c>
    </row>
    <row r="73" spans="1:6" ht="15.75" x14ac:dyDescent="0.25">
      <c r="A73" s="426" t="s">
        <v>585</v>
      </c>
      <c r="B73" s="431"/>
      <c r="C73" s="440"/>
      <c r="D73" s="487">
        <v>1800</v>
      </c>
      <c r="E73" s="484">
        <v>1800</v>
      </c>
      <c r="F73" s="566">
        <f t="shared" si="11"/>
        <v>1</v>
      </c>
    </row>
    <row r="74" spans="1:6" ht="15.75" x14ac:dyDescent="0.25">
      <c r="A74" s="426" t="s">
        <v>72</v>
      </c>
      <c r="B74" s="431">
        <v>1040</v>
      </c>
      <c r="C74" s="440">
        <v>1070</v>
      </c>
      <c r="D74" s="487"/>
      <c r="E74" s="484">
        <v>1070</v>
      </c>
      <c r="F74" s="566"/>
    </row>
    <row r="75" spans="1:6" ht="15.75" x14ac:dyDescent="0.25">
      <c r="A75" s="426" t="s">
        <v>385</v>
      </c>
      <c r="B75" s="329">
        <v>1000</v>
      </c>
      <c r="C75" s="476"/>
      <c r="D75" s="487"/>
      <c r="E75" s="484"/>
      <c r="F75" s="566"/>
    </row>
    <row r="76" spans="1:6" s="483" customFormat="1" ht="15.75" x14ac:dyDescent="0.25">
      <c r="A76" s="426" t="s">
        <v>592</v>
      </c>
      <c r="B76" s="329">
        <v>200</v>
      </c>
      <c r="C76" s="476"/>
      <c r="D76" s="487">
        <v>1000</v>
      </c>
      <c r="E76" s="484">
        <v>1000</v>
      </c>
      <c r="F76" s="566">
        <f t="shared" si="11"/>
        <v>1</v>
      </c>
    </row>
    <row r="77" spans="1:6" ht="15.75" x14ac:dyDescent="0.25">
      <c r="A77" s="426" t="s">
        <v>553</v>
      </c>
      <c r="B77" s="431"/>
      <c r="C77" s="440">
        <v>400</v>
      </c>
      <c r="D77" s="487">
        <v>1000</v>
      </c>
      <c r="E77" s="484">
        <v>1000</v>
      </c>
      <c r="F77" s="566">
        <f t="shared" si="11"/>
        <v>1</v>
      </c>
    </row>
    <row r="78" spans="1:6" ht="15.75" x14ac:dyDescent="0.25">
      <c r="A78" s="426" t="s">
        <v>532</v>
      </c>
      <c r="B78" s="431"/>
      <c r="C78" s="440">
        <v>15000</v>
      </c>
      <c r="D78" s="487"/>
      <c r="E78" s="484"/>
      <c r="F78" s="566"/>
    </row>
    <row r="79" spans="1:6" ht="15.75" x14ac:dyDescent="0.25">
      <c r="A79" s="426" t="s">
        <v>76</v>
      </c>
      <c r="B79" s="329">
        <v>126355</v>
      </c>
      <c r="C79" s="476">
        <v>2152.41</v>
      </c>
      <c r="D79" s="487"/>
      <c r="E79" s="484"/>
      <c r="F79" s="566"/>
    </row>
    <row r="80" spans="1:6" ht="15.75" x14ac:dyDescent="0.25">
      <c r="A80" s="426" t="s">
        <v>78</v>
      </c>
      <c r="B80" s="328"/>
      <c r="C80" s="491"/>
      <c r="D80" s="487">
        <v>800</v>
      </c>
      <c r="E80" s="484">
        <v>800</v>
      </c>
      <c r="F80" s="566">
        <f t="shared" si="11"/>
        <v>1</v>
      </c>
    </row>
    <row r="81" spans="1:7" ht="15.75" x14ac:dyDescent="0.25">
      <c r="A81" s="426" t="s">
        <v>423</v>
      </c>
      <c r="B81" s="431">
        <v>10838</v>
      </c>
      <c r="C81" s="440">
        <v>37604.18</v>
      </c>
      <c r="D81" s="487"/>
      <c r="E81" s="484">
        <v>1692.25</v>
      </c>
      <c r="F81" s="566"/>
    </row>
    <row r="82" spans="1:7" ht="15.75" x14ac:dyDescent="0.25">
      <c r="A82" s="434" t="s">
        <v>473</v>
      </c>
      <c r="B82" s="431">
        <v>2079</v>
      </c>
      <c r="C82" s="440">
        <v>3231.85</v>
      </c>
      <c r="D82" s="474">
        <v>50000</v>
      </c>
      <c r="E82" s="484">
        <v>48567.12</v>
      </c>
      <c r="F82" s="566">
        <f t="shared" si="11"/>
        <v>0.97134240000000005</v>
      </c>
    </row>
    <row r="83" spans="1:7" ht="15.75" x14ac:dyDescent="0.25">
      <c r="A83" s="434" t="s">
        <v>472</v>
      </c>
      <c r="B83" s="431"/>
      <c r="C83" s="440"/>
      <c r="D83" s="474">
        <v>14365</v>
      </c>
      <c r="E83" s="484">
        <v>5700</v>
      </c>
      <c r="F83" s="566">
        <f t="shared" si="11"/>
        <v>0.39679777236338321</v>
      </c>
    </row>
    <row r="84" spans="1:7" ht="15.75" x14ac:dyDescent="0.25">
      <c r="A84" s="434" t="s">
        <v>474</v>
      </c>
      <c r="B84" s="431"/>
      <c r="C84" s="440">
        <v>4000</v>
      </c>
      <c r="D84" s="474"/>
      <c r="E84" s="484"/>
      <c r="F84" s="566"/>
    </row>
    <row r="85" spans="1:7" ht="15.75" x14ac:dyDescent="0.25">
      <c r="A85" s="434" t="s">
        <v>594</v>
      </c>
      <c r="B85" s="431"/>
      <c r="C85" s="440"/>
      <c r="D85" s="474">
        <v>2160</v>
      </c>
      <c r="E85" s="484">
        <v>2153</v>
      </c>
      <c r="F85" s="566">
        <f t="shared" si="11"/>
        <v>0.99675925925925923</v>
      </c>
    </row>
    <row r="86" spans="1:7" ht="15.75" x14ac:dyDescent="0.25">
      <c r="A86" s="426" t="s">
        <v>458</v>
      </c>
      <c r="B86" s="431"/>
      <c r="C86" s="440">
        <v>10000</v>
      </c>
      <c r="D86" s="487"/>
      <c r="E86" s="484"/>
      <c r="F86" s="566"/>
    </row>
    <row r="87" spans="1:7" ht="15.75" x14ac:dyDescent="0.25">
      <c r="A87" s="426" t="s">
        <v>81</v>
      </c>
      <c r="B87" s="329">
        <v>175440</v>
      </c>
      <c r="C87" s="476">
        <v>128820</v>
      </c>
      <c r="D87" s="487">
        <v>131040</v>
      </c>
      <c r="E87" s="484">
        <v>137072</v>
      </c>
      <c r="F87" s="566">
        <f t="shared" si="11"/>
        <v>1.0460317460317461</v>
      </c>
    </row>
    <row r="88" spans="1:7" ht="15.75" x14ac:dyDescent="0.25">
      <c r="A88" s="426" t="s">
        <v>83</v>
      </c>
      <c r="B88" s="431">
        <v>13470</v>
      </c>
      <c r="C88" s="440">
        <v>12714.43</v>
      </c>
      <c r="D88" s="474">
        <v>13100</v>
      </c>
      <c r="E88" s="484">
        <v>13089.83</v>
      </c>
      <c r="F88" s="566">
        <f t="shared" si="11"/>
        <v>0.99922366412213737</v>
      </c>
    </row>
    <row r="89" spans="1:7" ht="15.75" x14ac:dyDescent="0.25">
      <c r="A89" s="434" t="s">
        <v>84</v>
      </c>
      <c r="B89" s="431">
        <v>2791139</v>
      </c>
      <c r="C89" s="440">
        <v>2951125</v>
      </c>
      <c r="D89" s="474">
        <v>3137101</v>
      </c>
      <c r="E89" s="484">
        <v>3137101</v>
      </c>
      <c r="F89" s="566">
        <f t="shared" si="11"/>
        <v>1</v>
      </c>
    </row>
    <row r="90" spans="1:7" ht="15.75" x14ac:dyDescent="0.25">
      <c r="A90" s="434" t="s">
        <v>85</v>
      </c>
      <c r="B90" s="431">
        <v>21639</v>
      </c>
      <c r="C90" s="440">
        <v>21481.14</v>
      </c>
      <c r="D90" s="474">
        <v>21482</v>
      </c>
      <c r="E90" s="484">
        <v>21332.34</v>
      </c>
      <c r="F90" s="566">
        <f t="shared" si="11"/>
        <v>0.99303323712875902</v>
      </c>
    </row>
    <row r="91" spans="1:7" ht="15.75" x14ac:dyDescent="0.25">
      <c r="A91" s="434" t="s">
        <v>86</v>
      </c>
      <c r="B91" s="431">
        <v>11364</v>
      </c>
      <c r="C91" s="440">
        <v>11328.73</v>
      </c>
      <c r="D91" s="474">
        <v>11329</v>
      </c>
      <c r="E91" s="484">
        <v>11294.92</v>
      </c>
      <c r="F91" s="566">
        <f t="shared" si="11"/>
        <v>0.99699179097890367</v>
      </c>
    </row>
    <row r="92" spans="1:7" ht="15.75" x14ac:dyDescent="0.25">
      <c r="A92" s="434" t="s">
        <v>87</v>
      </c>
      <c r="B92" s="431">
        <v>1005</v>
      </c>
      <c r="C92" s="440">
        <v>997.83</v>
      </c>
      <c r="D92" s="474">
        <v>998</v>
      </c>
      <c r="E92" s="484">
        <v>990.92</v>
      </c>
      <c r="F92" s="566">
        <f t="shared" si="11"/>
        <v>0.99290581162324643</v>
      </c>
    </row>
    <row r="93" spans="1:7" ht="15.75" x14ac:dyDescent="0.25">
      <c r="A93" s="434" t="s">
        <v>88</v>
      </c>
      <c r="B93" s="329">
        <v>2181</v>
      </c>
      <c r="C93" s="476">
        <v>2162.6</v>
      </c>
      <c r="D93" s="474">
        <v>2163</v>
      </c>
      <c r="E93" s="484">
        <v>2145.48</v>
      </c>
      <c r="F93" s="566">
        <f t="shared" si="11"/>
        <v>0.99190013869625526</v>
      </c>
    </row>
    <row r="94" spans="1:7" ht="15.75" x14ac:dyDescent="0.25">
      <c r="A94" s="434" t="s">
        <v>554</v>
      </c>
      <c r="B94" s="329">
        <v>7678</v>
      </c>
      <c r="C94" s="476">
        <v>7622.34</v>
      </c>
      <c r="D94" s="474">
        <v>7672</v>
      </c>
      <c r="E94" s="484">
        <v>7618.54</v>
      </c>
      <c r="F94" s="566">
        <f t="shared" si="11"/>
        <v>0.99303180396246093</v>
      </c>
    </row>
    <row r="95" spans="1:7" ht="15.75" x14ac:dyDescent="0.25">
      <c r="A95" s="434" t="s">
        <v>90</v>
      </c>
      <c r="B95" s="431">
        <v>42701</v>
      </c>
      <c r="C95" s="440">
        <v>39518</v>
      </c>
      <c r="D95" s="474">
        <v>41100</v>
      </c>
      <c r="E95" s="484">
        <v>41013</v>
      </c>
      <c r="F95" s="566">
        <f t="shared" si="11"/>
        <v>0.99788321167883209</v>
      </c>
    </row>
    <row r="96" spans="1:7" ht="15.75" x14ac:dyDescent="0.25">
      <c r="A96" s="434" t="s">
        <v>536</v>
      </c>
      <c r="B96" s="431">
        <v>158922</v>
      </c>
      <c r="C96" s="440">
        <v>180621.2</v>
      </c>
      <c r="D96" s="474">
        <v>241153</v>
      </c>
      <c r="E96" s="484">
        <v>239546.4</v>
      </c>
      <c r="F96" s="566">
        <f t="shared" si="11"/>
        <v>0.99333783946291354</v>
      </c>
      <c r="G96" s="549"/>
    </row>
    <row r="97" spans="1:6" ht="15.75" x14ac:dyDescent="0.25">
      <c r="A97" s="434" t="s">
        <v>92</v>
      </c>
      <c r="B97" s="431">
        <v>7205</v>
      </c>
      <c r="C97" s="440">
        <v>4408.0200000000004</v>
      </c>
      <c r="D97" s="474">
        <v>7000</v>
      </c>
      <c r="E97" s="484">
        <v>3832.66</v>
      </c>
      <c r="F97" s="566">
        <f t="shared" si="11"/>
        <v>0.54752285714285709</v>
      </c>
    </row>
    <row r="98" spans="1:6" ht="15.75" x14ac:dyDescent="0.25">
      <c r="A98" s="434" t="s">
        <v>459</v>
      </c>
      <c r="B98" s="431"/>
      <c r="C98" s="440">
        <v>3288.4</v>
      </c>
      <c r="D98" s="474">
        <v>3000</v>
      </c>
      <c r="E98" s="484">
        <v>2370.15</v>
      </c>
      <c r="F98" s="566">
        <f t="shared" si="11"/>
        <v>0.79005000000000003</v>
      </c>
    </row>
    <row r="99" spans="1:6" ht="15.75" x14ac:dyDescent="0.25">
      <c r="A99" s="434" t="s">
        <v>416</v>
      </c>
      <c r="B99" s="431">
        <v>44562</v>
      </c>
      <c r="C99" s="440">
        <v>16018.58</v>
      </c>
      <c r="D99" s="474"/>
      <c r="E99" s="484"/>
      <c r="F99" s="566"/>
    </row>
    <row r="100" spans="1:6" ht="15.75" x14ac:dyDescent="0.25">
      <c r="A100" s="434" t="s">
        <v>574</v>
      </c>
      <c r="B100" s="431"/>
      <c r="C100" s="440"/>
      <c r="D100" s="474">
        <v>693</v>
      </c>
      <c r="E100" s="484">
        <v>693</v>
      </c>
      <c r="F100" s="566">
        <f t="shared" si="11"/>
        <v>1</v>
      </c>
    </row>
    <row r="101" spans="1:6" ht="15" customHeight="1" x14ac:dyDescent="0.25">
      <c r="A101" s="434" t="s">
        <v>100</v>
      </c>
      <c r="B101" s="329">
        <v>18200</v>
      </c>
      <c r="C101" s="476">
        <v>18300</v>
      </c>
      <c r="D101" s="474">
        <v>23200</v>
      </c>
      <c r="E101" s="484">
        <v>23181.69</v>
      </c>
      <c r="F101" s="566">
        <f t="shared" si="11"/>
        <v>0.99921077586206886</v>
      </c>
    </row>
    <row r="102" spans="1:6" ht="15.75" x14ac:dyDescent="0.25">
      <c r="A102" s="434" t="s">
        <v>575</v>
      </c>
      <c r="B102" s="431">
        <v>2500</v>
      </c>
      <c r="C102" s="440"/>
      <c r="D102" s="474">
        <v>1600</v>
      </c>
      <c r="E102" s="484">
        <v>1600</v>
      </c>
      <c r="F102" s="566">
        <f t="shared" si="11"/>
        <v>1</v>
      </c>
    </row>
    <row r="103" spans="1:6" ht="15.75" x14ac:dyDescent="0.25">
      <c r="A103" s="434" t="s">
        <v>471</v>
      </c>
      <c r="B103" s="431">
        <v>49747</v>
      </c>
      <c r="C103" s="440">
        <v>4715.46</v>
      </c>
      <c r="D103" s="474">
        <v>12500</v>
      </c>
      <c r="E103" s="484">
        <v>12423.26</v>
      </c>
      <c r="F103" s="566">
        <f t="shared" si="11"/>
        <v>0.99386079999999999</v>
      </c>
    </row>
    <row r="104" spans="1:6" ht="15.75" x14ac:dyDescent="0.25">
      <c r="A104" s="434" t="s">
        <v>103</v>
      </c>
      <c r="B104" s="329">
        <v>300</v>
      </c>
      <c r="C104" s="476">
        <v>497.27</v>
      </c>
      <c r="D104" s="474"/>
      <c r="E104" s="484"/>
      <c r="F104" s="566"/>
    </row>
    <row r="105" spans="1:6" ht="15.75" x14ac:dyDescent="0.25">
      <c r="A105" s="434" t="s">
        <v>422</v>
      </c>
      <c r="B105" s="329">
        <v>300</v>
      </c>
      <c r="C105" s="491"/>
      <c r="D105" s="474"/>
      <c r="E105" s="484"/>
      <c r="F105" s="566"/>
    </row>
    <row r="106" spans="1:6" ht="16.5" thickBot="1" x14ac:dyDescent="0.3">
      <c r="A106" s="434" t="s">
        <v>105</v>
      </c>
      <c r="B106" s="431">
        <v>1200</v>
      </c>
      <c r="C106" s="494">
        <v>700</v>
      </c>
      <c r="D106" s="474"/>
      <c r="E106" s="484"/>
      <c r="F106" s="567"/>
    </row>
    <row r="107" spans="1:6" ht="18.75" thickBot="1" x14ac:dyDescent="0.3">
      <c r="A107" s="437" t="s">
        <v>412</v>
      </c>
      <c r="B107" s="439">
        <f t="shared" ref="B107:E107" si="12">B108+B112</f>
        <v>1752719</v>
      </c>
      <c r="C107" s="496">
        <f t="shared" si="12"/>
        <v>2017274.11</v>
      </c>
      <c r="D107" s="438">
        <f t="shared" si="12"/>
        <v>1267691</v>
      </c>
      <c r="E107" s="438">
        <f t="shared" si="12"/>
        <v>1260085.6400000001</v>
      </c>
      <c r="F107" s="575">
        <f>E107/D107</f>
        <v>0.99400062002491152</v>
      </c>
    </row>
    <row r="108" spans="1:6" ht="18.75" thickBot="1" x14ac:dyDescent="0.3">
      <c r="A108" s="467" t="s">
        <v>111</v>
      </c>
      <c r="B108" s="469">
        <f t="shared" ref="B108:E108" si="13">SUM(B109:B111)</f>
        <v>390959</v>
      </c>
      <c r="C108" s="495">
        <f t="shared" si="13"/>
        <v>155712.51</v>
      </c>
      <c r="D108" s="468">
        <f t="shared" si="13"/>
        <v>157891</v>
      </c>
      <c r="E108" s="468">
        <f t="shared" si="13"/>
        <v>150972.09</v>
      </c>
      <c r="F108" s="565">
        <f>E108/D108</f>
        <v>0.9561791995743899</v>
      </c>
    </row>
    <row r="109" spans="1:6" ht="15.75" x14ac:dyDescent="0.25">
      <c r="A109" s="443" t="s">
        <v>113</v>
      </c>
      <c r="B109" s="441">
        <v>12831</v>
      </c>
      <c r="C109" s="476">
        <v>80299.850000000006</v>
      </c>
      <c r="D109" s="476">
        <v>11000</v>
      </c>
      <c r="E109" s="476">
        <v>1086.8800000000001</v>
      </c>
      <c r="F109" s="577">
        <f>E109/D109</f>
        <v>9.8807272727272744E-2</v>
      </c>
    </row>
    <row r="110" spans="1:6" ht="15.75" x14ac:dyDescent="0.25">
      <c r="A110" s="443" t="s">
        <v>114</v>
      </c>
      <c r="B110" s="441">
        <v>4209</v>
      </c>
      <c r="C110" s="476">
        <v>11103</v>
      </c>
      <c r="D110" s="476">
        <v>1891</v>
      </c>
      <c r="E110" s="476"/>
      <c r="F110" s="566">
        <f t="shared" ref="F110:F111" si="14">E110/D110</f>
        <v>0</v>
      </c>
    </row>
    <row r="111" spans="1:6" ht="16.5" thickBot="1" x14ac:dyDescent="0.3">
      <c r="A111" s="470" t="s">
        <v>115</v>
      </c>
      <c r="B111" s="472">
        <v>373919</v>
      </c>
      <c r="C111" s="494">
        <v>64309.66</v>
      </c>
      <c r="D111" s="471">
        <v>145000</v>
      </c>
      <c r="E111" s="471">
        <v>149885.21</v>
      </c>
      <c r="F111" s="567">
        <f t="shared" si="14"/>
        <v>1.0336911034482759</v>
      </c>
    </row>
    <row r="112" spans="1:6" ht="18.75" thickBot="1" x14ac:dyDescent="0.3">
      <c r="A112" s="444" t="s">
        <v>116</v>
      </c>
      <c r="B112" s="498">
        <f>SUM(B113:B129)</f>
        <v>1361760</v>
      </c>
      <c r="C112" s="495">
        <f>SUM(C113:C129)</f>
        <v>1861561.6</v>
      </c>
      <c r="D112" s="497">
        <f>SUM(D113:D129)</f>
        <v>1109800</v>
      </c>
      <c r="E112" s="445">
        <f>SUM(E113:E129)</f>
        <v>1109113.55</v>
      </c>
      <c r="F112" s="568">
        <f>E112/D112</f>
        <v>0.99938146512885206</v>
      </c>
    </row>
    <row r="113" spans="1:6" ht="15.75" x14ac:dyDescent="0.25">
      <c r="A113" s="426" t="s">
        <v>476</v>
      </c>
      <c r="B113" s="431"/>
      <c r="C113" s="538">
        <v>288000</v>
      </c>
      <c r="D113" s="474"/>
      <c r="E113" s="431"/>
      <c r="F113" s="563"/>
    </row>
    <row r="114" spans="1:6" ht="15.75" x14ac:dyDescent="0.25">
      <c r="A114" s="426" t="s">
        <v>583</v>
      </c>
      <c r="B114" s="431"/>
      <c r="C114" s="440"/>
      <c r="D114" s="474">
        <v>4500</v>
      </c>
      <c r="E114" s="431">
        <v>4500</v>
      </c>
      <c r="F114" s="563">
        <f t="shared" ref="F114:F129" si="15">E114/D114</f>
        <v>1</v>
      </c>
    </row>
    <row r="115" spans="1:6" ht="15.75" x14ac:dyDescent="0.25">
      <c r="A115" s="426" t="s">
        <v>448</v>
      </c>
      <c r="B115" s="431">
        <v>6500</v>
      </c>
      <c r="C115" s="440"/>
      <c r="D115" s="474"/>
      <c r="E115" s="431"/>
      <c r="F115" s="563"/>
    </row>
    <row r="116" spans="1:6" ht="15.75" x14ac:dyDescent="0.25">
      <c r="A116" s="426" t="s">
        <v>562</v>
      </c>
      <c r="B116" s="431"/>
      <c r="C116" s="440"/>
      <c r="D116" s="474">
        <v>3300</v>
      </c>
      <c r="E116" s="431">
        <v>3300</v>
      </c>
      <c r="F116" s="563">
        <f t="shared" si="15"/>
        <v>1</v>
      </c>
    </row>
    <row r="117" spans="1:6" ht="15.75" x14ac:dyDescent="0.25">
      <c r="A117" s="426" t="s">
        <v>563</v>
      </c>
      <c r="B117" s="431"/>
      <c r="C117" s="440"/>
      <c r="D117" s="474">
        <v>50000</v>
      </c>
      <c r="E117" s="431">
        <v>50000</v>
      </c>
      <c r="F117" s="563">
        <f t="shared" si="15"/>
        <v>1</v>
      </c>
    </row>
    <row r="118" spans="1:6" ht="15.75" x14ac:dyDescent="0.25">
      <c r="A118" s="426" t="s">
        <v>468</v>
      </c>
      <c r="B118" s="431"/>
      <c r="C118" s="440">
        <v>10000</v>
      </c>
      <c r="D118" s="474"/>
      <c r="E118" s="431"/>
      <c r="F118" s="563"/>
    </row>
    <row r="119" spans="1:6" ht="15.75" x14ac:dyDescent="0.25">
      <c r="A119" s="426" t="s">
        <v>447</v>
      </c>
      <c r="B119" s="431"/>
      <c r="C119" s="440">
        <v>11000</v>
      </c>
      <c r="D119" s="474"/>
      <c r="E119" s="431"/>
      <c r="F119" s="563"/>
    </row>
    <row r="120" spans="1:6" ht="15.75" x14ac:dyDescent="0.25">
      <c r="A120" s="426" t="s">
        <v>452</v>
      </c>
      <c r="B120" s="431"/>
      <c r="C120" s="476">
        <v>40000</v>
      </c>
      <c r="D120" s="474"/>
      <c r="E120" s="431"/>
      <c r="F120" s="563"/>
    </row>
    <row r="121" spans="1:6" ht="15.75" x14ac:dyDescent="0.25">
      <c r="A121" s="426" t="s">
        <v>453</v>
      </c>
      <c r="B121" s="328"/>
      <c r="C121" s="440">
        <v>10000</v>
      </c>
      <c r="D121" s="474"/>
      <c r="E121" s="431"/>
      <c r="F121" s="563"/>
    </row>
    <row r="122" spans="1:6" ht="15.75" x14ac:dyDescent="0.25">
      <c r="A122" s="426" t="s">
        <v>454</v>
      </c>
      <c r="B122" s="431"/>
      <c r="C122" s="440">
        <v>4940</v>
      </c>
      <c r="D122" s="474"/>
      <c r="E122" s="431"/>
      <c r="F122" s="563"/>
    </row>
    <row r="123" spans="1:6" ht="15.75" x14ac:dyDescent="0.25">
      <c r="A123" s="426" t="s">
        <v>533</v>
      </c>
      <c r="B123" s="431"/>
      <c r="C123" s="440">
        <v>35000</v>
      </c>
      <c r="D123" s="474">
        <v>35000</v>
      </c>
      <c r="E123" s="431">
        <v>35000</v>
      </c>
      <c r="F123" s="563">
        <f t="shared" si="15"/>
        <v>1</v>
      </c>
    </row>
    <row r="124" spans="1:6" ht="15.75" x14ac:dyDescent="0.25">
      <c r="A124" s="426" t="s">
        <v>548</v>
      </c>
      <c r="B124" s="431"/>
      <c r="C124" s="440"/>
      <c r="D124" s="474">
        <v>129000</v>
      </c>
      <c r="E124" s="431">
        <v>129000</v>
      </c>
      <c r="F124" s="563">
        <f t="shared" si="15"/>
        <v>1</v>
      </c>
    </row>
    <row r="125" spans="1:6" ht="15.75" x14ac:dyDescent="0.25">
      <c r="A125" s="426" t="s">
        <v>446</v>
      </c>
      <c r="B125" s="431">
        <v>127075</v>
      </c>
      <c r="C125" s="440"/>
      <c r="D125" s="474"/>
      <c r="E125" s="431"/>
      <c r="F125" s="563"/>
    </row>
    <row r="126" spans="1:6" ht="15.75" x14ac:dyDescent="0.25">
      <c r="A126" s="426" t="s">
        <v>445</v>
      </c>
      <c r="B126" s="329"/>
      <c r="C126" s="440">
        <v>703012.75</v>
      </c>
      <c r="D126" s="474"/>
      <c r="E126" s="431"/>
      <c r="F126" s="563"/>
    </row>
    <row r="127" spans="1:6" ht="15.75" x14ac:dyDescent="0.25">
      <c r="A127" s="426" t="s">
        <v>443</v>
      </c>
      <c r="B127" s="328"/>
      <c r="C127" s="440">
        <v>227599.58</v>
      </c>
      <c r="D127" s="474">
        <v>595000</v>
      </c>
      <c r="E127" s="431">
        <v>594381.25</v>
      </c>
      <c r="F127" s="563">
        <f t="shared" si="15"/>
        <v>0.99896008403361347</v>
      </c>
    </row>
    <row r="128" spans="1:6" ht="15.75" x14ac:dyDescent="0.25">
      <c r="A128" s="443" t="s">
        <v>397</v>
      </c>
      <c r="B128" s="431"/>
      <c r="C128" s="440">
        <v>15000</v>
      </c>
      <c r="D128" s="441"/>
      <c r="E128" s="476"/>
      <c r="F128" s="563"/>
    </row>
    <row r="129" spans="1:6" ht="16.5" thickBot="1" x14ac:dyDescent="0.3">
      <c r="A129" s="426" t="s">
        <v>444</v>
      </c>
      <c r="B129" s="431">
        <v>1228185</v>
      </c>
      <c r="C129" s="440">
        <v>517009.27</v>
      </c>
      <c r="D129" s="474">
        <v>293000</v>
      </c>
      <c r="E129" s="431">
        <v>292932.3</v>
      </c>
      <c r="F129" s="563">
        <f t="shared" si="15"/>
        <v>0.99976894197952215</v>
      </c>
    </row>
    <row r="130" spans="1:6" ht="18.75" thickBot="1" x14ac:dyDescent="0.3">
      <c r="A130" s="291" t="s">
        <v>402</v>
      </c>
      <c r="B130" s="499">
        <f>SUM(B131:B134)</f>
        <v>4025319</v>
      </c>
      <c r="C130" s="500">
        <f>SUM(C131:C134)</f>
        <v>1544424.37</v>
      </c>
      <c r="D130" s="421">
        <f>SUM(D131:D134)</f>
        <v>760004</v>
      </c>
      <c r="E130" s="421">
        <f>SUM(E131:E134)</f>
        <v>760002.99</v>
      </c>
      <c r="F130" s="557">
        <f>E130/D130</f>
        <v>0.99999867105962603</v>
      </c>
    </row>
    <row r="131" spans="1:6" ht="15.75" x14ac:dyDescent="0.25">
      <c r="A131" s="426" t="s">
        <v>564</v>
      </c>
      <c r="B131" s="329">
        <v>501406</v>
      </c>
      <c r="C131" s="329">
        <v>380998.51</v>
      </c>
      <c r="D131" s="329">
        <v>760004</v>
      </c>
      <c r="E131" s="329">
        <v>760002.99</v>
      </c>
      <c r="F131" s="564">
        <f>E131/D131</f>
        <v>0.99999867105962603</v>
      </c>
    </row>
    <row r="132" spans="1:6" ht="15.75" x14ac:dyDescent="0.25">
      <c r="A132" s="426" t="s">
        <v>470</v>
      </c>
      <c r="B132" s="431"/>
      <c r="C132" s="329">
        <v>584938.76</v>
      </c>
      <c r="D132" s="329"/>
      <c r="E132" s="329"/>
      <c r="F132" s="564"/>
    </row>
    <row r="133" spans="1:6" ht="15.75" x14ac:dyDescent="0.25">
      <c r="A133" s="426" t="s">
        <v>469</v>
      </c>
      <c r="B133" s="431"/>
      <c r="C133" s="329">
        <v>257934.35</v>
      </c>
      <c r="D133" s="329"/>
      <c r="E133" s="329"/>
      <c r="F133" s="564"/>
    </row>
    <row r="134" spans="1:6" ht="16.5" thickBot="1" x14ac:dyDescent="0.3">
      <c r="A134" s="426" t="s">
        <v>129</v>
      </c>
      <c r="B134" s="431">
        <v>3523913</v>
      </c>
      <c r="C134" s="446">
        <v>320552.75</v>
      </c>
      <c r="D134" s="436"/>
      <c r="E134" s="436"/>
      <c r="F134" s="569"/>
    </row>
    <row r="135" spans="1:6" ht="24" thickBot="1" x14ac:dyDescent="0.4">
      <c r="A135" s="447" t="s">
        <v>130</v>
      </c>
      <c r="B135" s="449">
        <f>B3+B107+B130</f>
        <v>17777601.609999999</v>
      </c>
      <c r="C135" s="449">
        <f>C3+C107+C130</f>
        <v>16089970.739999998</v>
      </c>
      <c r="D135" s="448">
        <f>D3+D107+D130</f>
        <v>16068317</v>
      </c>
      <c r="E135" s="448">
        <f>E3+E107+E130</f>
        <v>16035840.119999999</v>
      </c>
      <c r="F135" s="570">
        <f>E135/D135</f>
        <v>0.99797882503811686</v>
      </c>
    </row>
    <row r="136" spans="1:6" ht="15.75" x14ac:dyDescent="0.25">
      <c r="A136" s="450"/>
    </row>
    <row r="137" spans="1:6" x14ac:dyDescent="0.25">
      <c r="A137" s="452"/>
    </row>
    <row r="138" spans="1:6" x14ac:dyDescent="0.25">
      <c r="A138" s="453"/>
    </row>
  </sheetData>
  <sheetProtection selectLockedCells="1" selectUnlockedCells="1"/>
  <mergeCells count="1">
    <mergeCell ref="A1:F1"/>
  </mergeCells>
  <phoneticPr fontId="0" type="noConversion"/>
  <pageMargins left="1.1811023622047245" right="0" top="0" bottom="0" header="0.51181102362204722" footer="0.51181102362204722"/>
  <pageSetup paperSize="9" scale="49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5"/>
  <sheetViews>
    <sheetView topLeftCell="B1" zoomScale="80" zoomScaleNormal="80" workbookViewId="0">
      <pane xSplit="2" ySplit="7" topLeftCell="D134" activePane="bottomRight" state="frozen"/>
      <selection activeCell="B1" sqref="B1"/>
      <selection pane="topRight" activeCell="T1" sqref="T1"/>
      <selection pane="bottomLeft" activeCell="B163" sqref="B163"/>
      <selection pane="bottomRight" activeCell="T159" sqref="T159:T168"/>
    </sheetView>
  </sheetViews>
  <sheetFormatPr defaultRowHeight="12.75" outlineLevelRow="1" x14ac:dyDescent="0.2"/>
  <cols>
    <col min="1" max="1" width="0" style="146" hidden="1" customWidth="1"/>
    <col min="2" max="2" width="18.85546875" style="146" customWidth="1"/>
    <col min="3" max="3" width="32.7109375" style="146" customWidth="1"/>
    <col min="4" max="5" width="12.7109375" style="147" customWidth="1"/>
    <col min="6" max="6" width="11.7109375" style="292" customWidth="1"/>
    <col min="7" max="7" width="12.7109375" style="292" customWidth="1"/>
    <col min="8" max="9" width="12.85546875" style="292" bestFit="1" customWidth="1"/>
    <col min="10" max="10" width="11.42578125" style="292" bestFit="1" customWidth="1"/>
    <col min="11" max="11" width="10.140625" style="292" customWidth="1"/>
    <col min="12" max="12" width="12.7109375" style="147" customWidth="1"/>
    <col min="13" max="13" width="12.7109375" style="147" bestFit="1" customWidth="1"/>
    <col min="14" max="14" width="11.7109375" style="292" customWidth="1"/>
    <col min="15" max="15" width="12.7109375" style="292" bestFit="1" customWidth="1"/>
    <col min="16" max="16" width="14.85546875" style="292" bestFit="1" customWidth="1"/>
    <col min="17" max="17" width="12.7109375" style="146" bestFit="1" customWidth="1"/>
    <col min="18" max="18" width="11.5703125" style="146" bestFit="1" customWidth="1"/>
    <col min="19" max="19" width="11.42578125" style="146" bestFit="1" customWidth="1"/>
    <col min="20" max="20" width="16.7109375" style="146" bestFit="1" customWidth="1"/>
    <col min="21" max="16384" width="9.140625" style="146"/>
  </cols>
  <sheetData>
    <row r="1" spans="1:20" ht="27.75" x14ac:dyDescent="0.4">
      <c r="A1" s="145"/>
      <c r="B1" s="833" t="s">
        <v>528</v>
      </c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</row>
    <row r="2" spans="1:20" ht="7.5" customHeight="1" thickBot="1" x14ac:dyDescent="0.25">
      <c r="A2" s="145"/>
      <c r="C2" s="155"/>
      <c r="F2" s="148"/>
      <c r="G2" s="148"/>
      <c r="H2" s="148"/>
      <c r="I2" s="148"/>
      <c r="J2" s="148"/>
      <c r="K2" s="148"/>
      <c r="N2" s="148"/>
      <c r="O2" s="148"/>
    </row>
    <row r="3" spans="1:20" ht="13.5" customHeight="1" thickBot="1" x14ac:dyDescent="0.25">
      <c r="A3" s="145"/>
      <c r="D3" s="838" t="s">
        <v>645</v>
      </c>
      <c r="E3" s="839"/>
      <c r="F3" s="839"/>
      <c r="G3" s="840"/>
      <c r="H3" s="838" t="s">
        <v>524</v>
      </c>
      <c r="I3" s="839"/>
      <c r="J3" s="839"/>
      <c r="K3" s="840"/>
      <c r="L3" s="838" t="s">
        <v>513</v>
      </c>
      <c r="M3" s="839"/>
      <c r="N3" s="839"/>
      <c r="O3" s="839"/>
      <c r="P3" s="844" t="s">
        <v>597</v>
      </c>
      <c r="Q3" s="845"/>
      <c r="R3" s="845"/>
      <c r="S3" s="846"/>
    </row>
    <row r="4" spans="1:20" ht="21" customHeight="1" x14ac:dyDescent="0.2">
      <c r="A4" s="145"/>
      <c r="B4" s="834" t="s">
        <v>410</v>
      </c>
      <c r="C4" s="835"/>
      <c r="D4" s="841"/>
      <c r="E4" s="842"/>
      <c r="F4" s="842"/>
      <c r="G4" s="843"/>
      <c r="H4" s="841"/>
      <c r="I4" s="842"/>
      <c r="J4" s="842"/>
      <c r="K4" s="843"/>
      <c r="L4" s="841"/>
      <c r="M4" s="842"/>
      <c r="N4" s="842"/>
      <c r="O4" s="842"/>
      <c r="P4" s="847"/>
      <c r="Q4" s="842"/>
      <c r="R4" s="842"/>
      <c r="S4" s="848"/>
    </row>
    <row r="5" spans="1:20" ht="24.75" thickBot="1" x14ac:dyDescent="0.25">
      <c r="A5" s="145"/>
      <c r="B5" s="836"/>
      <c r="C5" s="837"/>
      <c r="D5" s="293" t="s">
        <v>399</v>
      </c>
      <c r="E5" s="293" t="s">
        <v>414</v>
      </c>
      <c r="F5" s="293" t="s">
        <v>415</v>
      </c>
      <c r="G5" s="294" t="s">
        <v>405</v>
      </c>
      <c r="H5" s="337" t="s">
        <v>399</v>
      </c>
      <c r="I5" s="337" t="s">
        <v>414</v>
      </c>
      <c r="J5" s="337" t="s">
        <v>415</v>
      </c>
      <c r="K5" s="338" t="s">
        <v>405</v>
      </c>
      <c r="L5" s="293" t="s">
        <v>399</v>
      </c>
      <c r="M5" s="293" t="s">
        <v>413</v>
      </c>
      <c r="N5" s="293" t="s">
        <v>415</v>
      </c>
      <c r="O5" s="637" t="s">
        <v>405</v>
      </c>
      <c r="P5" s="640" t="s">
        <v>399</v>
      </c>
      <c r="Q5" s="293" t="s">
        <v>413</v>
      </c>
      <c r="R5" s="293" t="s">
        <v>404</v>
      </c>
      <c r="S5" s="641" t="s">
        <v>405</v>
      </c>
    </row>
    <row r="6" spans="1:20" ht="24" customHeight="1" thickBot="1" x14ac:dyDescent="0.3">
      <c r="A6" s="145"/>
      <c r="B6" s="361" t="s">
        <v>147</v>
      </c>
      <c r="C6" s="362"/>
      <c r="D6" s="300">
        <f>SUM(E6:G6)</f>
        <v>17295746.710000001</v>
      </c>
      <c r="E6" s="301">
        <f>E8+E22+E36+E46+E52+E68+E76+E91+E95+E119+E129+E138+E150+E175+E176</f>
        <v>11593713.77</v>
      </c>
      <c r="F6" s="301">
        <f>F8+F22+F36+F46+F52+F68+F76+F91+F95+F119+F129+F138+F150+F175+F176</f>
        <v>1903160.3900000001</v>
      </c>
      <c r="G6" s="302">
        <f>G8+G22+G36+G46+G52+G68+G76+G91+G95+G119+G129+G138+G150+G175+G176</f>
        <v>3798872.55</v>
      </c>
      <c r="H6" s="339">
        <f>SUM(I6:K6)</f>
        <v>15226689.9</v>
      </c>
      <c r="I6" s="530">
        <f>I8+I22+I36+I46+I52+I68+I76+I91+I95+I119+I129+I138+I150+I175+I176</f>
        <v>11390961.09</v>
      </c>
      <c r="J6" s="530">
        <f>J8+J22+J36+J46+J52+J68+J76+J91+J95+J119+J129+J138+J150+J175+J176</f>
        <v>3600491.1399999997</v>
      </c>
      <c r="K6" s="531">
        <f>K8+K22+K36+K46+K52+K68+K76+K91+K95+K119+K129+K138+K150+K175+K176</f>
        <v>235237.67</v>
      </c>
      <c r="L6" s="300">
        <f>SUM(M6:O6)</f>
        <v>15827074</v>
      </c>
      <c r="M6" s="301">
        <f>M8+M22+M36+M46+M52+M68+M76+M91+M95+M119+M129+M138+M150+M175+M176</f>
        <v>13334418</v>
      </c>
      <c r="N6" s="301">
        <f>N8+N22+N36+N46+N52+N68+N76+N91+N95+N119+N129+N138+N150+N175+N176</f>
        <v>1289856</v>
      </c>
      <c r="O6" s="336">
        <f>O8+O22+O36+O46+O52+O68+O76+O91+O95+O119+O129+O138+O150+O175+O176</f>
        <v>1202800</v>
      </c>
      <c r="P6" s="642">
        <f>SUM(Q6:S6)</f>
        <v>15282510.329999998</v>
      </c>
      <c r="Q6" s="301">
        <f>Q8+Q22+Q36+Q46+Q52+Q68+Q76+Q91+Q95+Q119+Q129+Q138+Q150+Q175+Q176</f>
        <v>12875160.679999998</v>
      </c>
      <c r="R6" s="301">
        <f>R8+R22+R36+R46+R52+R68+R76+R91+R95+R119+R129+R138+R150+R175+R176</f>
        <v>1207903.43</v>
      </c>
      <c r="S6" s="643">
        <f>S8+S22+S36+S46+S52+S68+S76+S91+S95+S119+S129+S138+S150+S175+S176</f>
        <v>1199446.22</v>
      </c>
      <c r="T6" s="831"/>
    </row>
    <row r="7" spans="1:20" ht="13.5" thickBot="1" x14ac:dyDescent="0.25">
      <c r="A7" s="145"/>
      <c r="B7" s="295" t="s">
        <v>148</v>
      </c>
      <c r="C7" s="296"/>
      <c r="D7" s="149"/>
      <c r="E7" s="151"/>
      <c r="F7" s="150"/>
      <c r="G7" s="151"/>
      <c r="H7" s="358"/>
      <c r="I7" s="359"/>
      <c r="J7" s="359"/>
      <c r="K7" s="360"/>
      <c r="L7" s="357"/>
      <c r="M7" s="151"/>
      <c r="N7" s="150"/>
      <c r="O7" s="356"/>
      <c r="P7" s="644"/>
      <c r="Q7" s="151"/>
      <c r="R7" s="150"/>
      <c r="S7" s="645"/>
      <c r="T7" s="831"/>
    </row>
    <row r="8" spans="1:20" ht="15.75" x14ac:dyDescent="0.25">
      <c r="A8" s="145"/>
      <c r="B8" s="364" t="s">
        <v>149</v>
      </c>
      <c r="C8" s="365"/>
      <c r="D8" s="321">
        <f t="shared" ref="D8:G8" si="0">D9+D14+D18+D19+D20+D21</f>
        <v>206433.15</v>
      </c>
      <c r="E8" s="526">
        <f t="shared" si="0"/>
        <v>194661.15</v>
      </c>
      <c r="F8" s="526">
        <f t="shared" si="0"/>
        <v>11772</v>
      </c>
      <c r="G8" s="415">
        <f t="shared" si="0"/>
        <v>0</v>
      </c>
      <c r="H8" s="352">
        <f>H9+H14+H18+H19+H20+H21</f>
        <v>275591.56</v>
      </c>
      <c r="I8" s="414">
        <f t="shared" ref="I8:O8" si="1">I9+I14+I18+I19+I20+I21</f>
        <v>222977</v>
      </c>
      <c r="J8" s="414">
        <f t="shared" si="1"/>
        <v>52614.559999999998</v>
      </c>
      <c r="K8" s="415">
        <f t="shared" si="1"/>
        <v>0</v>
      </c>
      <c r="L8" s="307">
        <f t="shared" si="1"/>
        <v>392055</v>
      </c>
      <c r="M8" s="305">
        <f t="shared" si="1"/>
        <v>262655</v>
      </c>
      <c r="N8" s="305">
        <f t="shared" si="1"/>
        <v>129400</v>
      </c>
      <c r="O8" s="344">
        <f t="shared" si="1"/>
        <v>0</v>
      </c>
      <c r="P8" s="646">
        <f t="shared" ref="P8:S8" si="2">P9+P14+P18+P19+P20+P21</f>
        <v>342634.08999999997</v>
      </c>
      <c r="Q8" s="305">
        <f t="shared" si="2"/>
        <v>241441.76000000004</v>
      </c>
      <c r="R8" s="305">
        <f t="shared" si="2"/>
        <v>101192.33</v>
      </c>
      <c r="S8" s="647">
        <f t="shared" si="2"/>
        <v>0</v>
      </c>
      <c r="T8" s="831"/>
    </row>
    <row r="9" spans="1:20" ht="15.75" x14ac:dyDescent="0.25">
      <c r="A9" s="145"/>
      <c r="B9" s="366" t="s">
        <v>150</v>
      </c>
      <c r="C9" s="367" t="s">
        <v>151</v>
      </c>
      <c r="D9" s="322">
        <f t="shared" ref="D9:G9" si="3">SUM(D10:D13)</f>
        <v>130553.85</v>
      </c>
      <c r="E9" s="308">
        <f t="shared" si="3"/>
        <v>130553.85</v>
      </c>
      <c r="F9" s="308">
        <f t="shared" si="3"/>
        <v>0</v>
      </c>
      <c r="G9" s="323">
        <f t="shared" si="3"/>
        <v>0</v>
      </c>
      <c r="H9" s="319">
        <f>SUM(H10:H13)</f>
        <v>119102</v>
      </c>
      <c r="I9" s="311">
        <f>SUM(I10:I13)</f>
        <v>119102</v>
      </c>
      <c r="J9" s="311">
        <f>SUM(J10:J13)</f>
        <v>0</v>
      </c>
      <c r="K9" s="312">
        <f>SUM(K10:K13)</f>
        <v>0</v>
      </c>
      <c r="L9" s="310">
        <f t="shared" ref="L9:O9" si="4">SUM(L10:L13)</f>
        <v>144900</v>
      </c>
      <c r="M9" s="308">
        <f t="shared" si="4"/>
        <v>144900</v>
      </c>
      <c r="N9" s="308">
        <f t="shared" si="4"/>
        <v>0</v>
      </c>
      <c r="O9" s="335">
        <f t="shared" si="4"/>
        <v>0</v>
      </c>
      <c r="P9" s="322">
        <f t="shared" ref="P9:S9" si="5">SUM(P10:P13)</f>
        <v>143285.20000000001</v>
      </c>
      <c r="Q9" s="308">
        <f t="shared" si="5"/>
        <v>143285.20000000001</v>
      </c>
      <c r="R9" s="308">
        <f t="shared" si="5"/>
        <v>0</v>
      </c>
      <c r="S9" s="323">
        <f t="shared" si="5"/>
        <v>0</v>
      </c>
      <c r="T9" s="831"/>
    </row>
    <row r="10" spans="1:20" ht="15.75" x14ac:dyDescent="0.25">
      <c r="A10" s="145"/>
      <c r="B10" s="366">
        <v>1</v>
      </c>
      <c r="C10" s="367" t="s">
        <v>152</v>
      </c>
      <c r="D10" s="322">
        <f>SUM(E10:G10)</f>
        <v>43061.19</v>
      </c>
      <c r="E10" s="308">
        <f>'[1]1.Plánovanie, manažment a kontr'!$H$5</f>
        <v>43061.19</v>
      </c>
      <c r="F10" s="308">
        <f>'[1]1.Plánovanie, manažment a kontr'!$I$5</f>
        <v>0</v>
      </c>
      <c r="G10" s="323">
        <f>'[1]1.Plánovanie, manažment a kontr'!$J$5</f>
        <v>0</v>
      </c>
      <c r="H10" s="319">
        <f>SUM(I10:K10)</f>
        <v>59907</v>
      </c>
      <c r="I10" s="311">
        <f>'[1]1.Plánovanie, manažment a kontr'!$N$5</f>
        <v>59907</v>
      </c>
      <c r="J10" s="311">
        <f>'[1]1.Plánovanie, manažment a kontr'!$O$5</f>
        <v>0</v>
      </c>
      <c r="K10" s="312">
        <f>'[1]1.Plánovanie, manažment a kontr'!$P$5</f>
        <v>0</v>
      </c>
      <c r="L10" s="310">
        <f>SUM(M10:O10)</f>
        <v>59155</v>
      </c>
      <c r="M10" s="308">
        <f>'[1]1.Plánovanie, manažment a kontr'!$Q$5</f>
        <v>59155</v>
      </c>
      <c r="N10" s="308">
        <f>'[1]1.Plánovanie, manažment a kontr'!$R$5</f>
        <v>0</v>
      </c>
      <c r="O10" s="335">
        <f>'[1]1.Plánovanie, manažment a kontr'!$S$5</f>
        <v>0</v>
      </c>
      <c r="P10" s="322">
        <f>SUM(Q10:S10)</f>
        <v>58582.110000000008</v>
      </c>
      <c r="Q10" s="308">
        <f>'[1]1.Plánovanie, manažment a kontr'!$T$5</f>
        <v>58582.110000000008</v>
      </c>
      <c r="R10" s="308">
        <f>'[1]1.Plánovanie, manažment a kontr'!$U$5</f>
        <v>0</v>
      </c>
      <c r="S10" s="323">
        <f>'[1]1.Plánovanie, manažment a kontr'!$V$5</f>
        <v>0</v>
      </c>
      <c r="T10" s="831"/>
    </row>
    <row r="11" spans="1:20" ht="15.75" x14ac:dyDescent="0.25">
      <c r="A11" s="152"/>
      <c r="B11" s="366">
        <v>2</v>
      </c>
      <c r="C11" s="367" t="s">
        <v>153</v>
      </c>
      <c r="D11" s="322">
        <f>SUM(E11:G11)</f>
        <v>35675.42</v>
      </c>
      <c r="E11" s="308">
        <f>'[1]1.Plánovanie, manažment a kontr'!$H$16</f>
        <v>35675.42</v>
      </c>
      <c r="F11" s="308">
        <f>'[1]1.Plánovanie, manažment a kontr'!$I$16</f>
        <v>0</v>
      </c>
      <c r="G11" s="323">
        <f>'[1]1.Plánovanie, manažment a kontr'!$J$16</f>
        <v>0</v>
      </c>
      <c r="H11" s="319">
        <f t="shared" ref="H11:H13" si="6">SUM(I11:K11)</f>
        <v>29688</v>
      </c>
      <c r="I11" s="311">
        <f>'[1]1.Plánovanie, manažment a kontr'!$N$16</f>
        <v>29688</v>
      </c>
      <c r="J11" s="311">
        <f>'[1]1.Plánovanie, manažment a kontr'!$O$16</f>
        <v>0</v>
      </c>
      <c r="K11" s="312">
        <f>'[1]1.Plánovanie, manažment a kontr'!$P$16</f>
        <v>0</v>
      </c>
      <c r="L11" s="310">
        <f>SUM(M11:O11)</f>
        <v>31575</v>
      </c>
      <c r="M11" s="308">
        <f>'[1]1.Plánovanie, manažment a kontr'!$Q$16</f>
        <v>31575</v>
      </c>
      <c r="N11" s="308">
        <f>'[1]1.Plánovanie, manažment a kontr'!$R$16</f>
        <v>0</v>
      </c>
      <c r="O11" s="335">
        <f>'[1]1.Plánovanie, manažment a kontr'!$S$16</f>
        <v>0</v>
      </c>
      <c r="P11" s="322">
        <f>SUM(Q11:S11)</f>
        <v>31562.02</v>
      </c>
      <c r="Q11" s="308">
        <f>'[1]1.Plánovanie, manažment a kontr'!$T$16</f>
        <v>31562.02</v>
      </c>
      <c r="R11" s="308">
        <f>'[1]1.Plánovanie, manažment a kontr'!$U$16</f>
        <v>0</v>
      </c>
      <c r="S11" s="323">
        <f>'[1]1.Plánovanie, manažment a kontr'!$V$16</f>
        <v>0</v>
      </c>
      <c r="T11" s="831"/>
    </row>
    <row r="12" spans="1:20" ht="15.75" x14ac:dyDescent="0.25">
      <c r="A12" s="152"/>
      <c r="B12" s="366">
        <v>3</v>
      </c>
      <c r="C12" s="368" t="s">
        <v>154</v>
      </c>
      <c r="D12" s="322">
        <f>SUM(E12:G12)</f>
        <v>51817.24</v>
      </c>
      <c r="E12" s="308">
        <f>'[1]1.Plánovanie, manažment a kontr'!$H$27</f>
        <v>51817.24</v>
      </c>
      <c r="F12" s="308">
        <f>'[1]1.Plánovanie, manažment a kontr'!$I$27</f>
        <v>0</v>
      </c>
      <c r="G12" s="323">
        <f>'[1]1.Plánovanie, manažment a kontr'!$J$27</f>
        <v>0</v>
      </c>
      <c r="H12" s="319">
        <f t="shared" si="6"/>
        <v>26958</v>
      </c>
      <c r="I12" s="311">
        <f>'[1]1.Plánovanie, manažment a kontr'!$N$27</f>
        <v>26958</v>
      </c>
      <c r="J12" s="311">
        <f>'[1]1.Plánovanie, manažment a kontr'!$O$27</f>
        <v>0</v>
      </c>
      <c r="K12" s="312">
        <f>'[1]1.Plánovanie, manažment a kontr'!$P$27</f>
        <v>0</v>
      </c>
      <c r="L12" s="310">
        <f>SUM(M12:O12)</f>
        <v>50250</v>
      </c>
      <c r="M12" s="308">
        <f>'[1]1.Plánovanie, manažment a kontr'!$Q$27</f>
        <v>50250</v>
      </c>
      <c r="N12" s="308">
        <f>'[1]1.Plánovanie, manažment a kontr'!$R$27</f>
        <v>0</v>
      </c>
      <c r="O12" s="335">
        <f>'[1]1.Plánovanie, manažment a kontr'!$S$27</f>
        <v>0</v>
      </c>
      <c r="P12" s="322">
        <f>SUM(Q12:S12)</f>
        <v>50161.270000000004</v>
      </c>
      <c r="Q12" s="308">
        <f>'[1]1.Plánovanie, manažment a kontr'!$T$27</f>
        <v>50161.270000000004</v>
      </c>
      <c r="R12" s="308">
        <f>'[1]1.Plánovanie, manažment a kontr'!$U$27</f>
        <v>0</v>
      </c>
      <c r="S12" s="323">
        <f>'[1]1.Plánovanie, manažment a kontr'!$V$27</f>
        <v>0</v>
      </c>
      <c r="T12" s="831"/>
    </row>
    <row r="13" spans="1:20" ht="15.75" x14ac:dyDescent="0.25">
      <c r="A13" s="152"/>
      <c r="B13" s="366">
        <v>4</v>
      </c>
      <c r="C13" s="368" t="s">
        <v>155</v>
      </c>
      <c r="D13" s="322">
        <f>SUM(E13:G13)</f>
        <v>0</v>
      </c>
      <c r="E13" s="308">
        <f>'[1]1.Plánovanie, manažment a kontr'!$H$32</f>
        <v>0</v>
      </c>
      <c r="F13" s="308">
        <f>'[1]1.Plánovanie, manažment a kontr'!$I$32</f>
        <v>0</v>
      </c>
      <c r="G13" s="323">
        <f>'[1]1.Plánovanie, manažment a kontr'!$J$32</f>
        <v>0</v>
      </c>
      <c r="H13" s="319">
        <f t="shared" si="6"/>
        <v>2549</v>
      </c>
      <c r="I13" s="311">
        <f>'[1]1.Plánovanie, manažment a kontr'!$N$32</f>
        <v>2549</v>
      </c>
      <c r="J13" s="311">
        <f>'[1]1.Plánovanie, manažment a kontr'!$O$32</f>
        <v>0</v>
      </c>
      <c r="K13" s="312">
        <f>'[1]1.Plánovanie, manažment a kontr'!$P$32</f>
        <v>0</v>
      </c>
      <c r="L13" s="310">
        <f>SUM(M13:O13)</f>
        <v>3920</v>
      </c>
      <c r="M13" s="308">
        <f>'[1]1.Plánovanie, manažment a kontr'!$Q$32</f>
        <v>3920</v>
      </c>
      <c r="N13" s="308">
        <f>'[1]1.Plánovanie, manažment a kontr'!$R$32</f>
        <v>0</v>
      </c>
      <c r="O13" s="335">
        <f>'[1]1.Plánovanie, manažment a kontr'!$S$32</f>
        <v>0</v>
      </c>
      <c r="P13" s="322">
        <f>SUM(Q13:S13)</f>
        <v>2979.8</v>
      </c>
      <c r="Q13" s="308">
        <f>'[1]1.Plánovanie, manažment a kontr'!$T$32</f>
        <v>2979.8</v>
      </c>
      <c r="R13" s="308">
        <f>'[1]1.Plánovanie, manažment a kontr'!$U$32</f>
        <v>0</v>
      </c>
      <c r="S13" s="323">
        <f>'[1]1.Plánovanie, manažment a kontr'!$V$32</f>
        <v>0</v>
      </c>
      <c r="T13" s="831"/>
    </row>
    <row r="14" spans="1:20" ht="15.75" x14ac:dyDescent="0.25">
      <c r="A14" s="152"/>
      <c r="B14" s="366" t="s">
        <v>156</v>
      </c>
      <c r="C14" s="368" t="s">
        <v>157</v>
      </c>
      <c r="D14" s="322">
        <f t="shared" ref="D14:G14" si="7">SUM(D15:D17)</f>
        <v>15584.56</v>
      </c>
      <c r="E14" s="308">
        <f t="shared" si="7"/>
        <v>3812.5600000000004</v>
      </c>
      <c r="F14" s="308">
        <f t="shared" si="7"/>
        <v>11772</v>
      </c>
      <c r="G14" s="323">
        <f t="shared" si="7"/>
        <v>0</v>
      </c>
      <c r="H14" s="319">
        <f>SUM(H15:H17)</f>
        <v>63707.56</v>
      </c>
      <c r="I14" s="311">
        <f>SUM(I15:I17)</f>
        <v>11093</v>
      </c>
      <c r="J14" s="311">
        <f>SUM(J15:J17)</f>
        <v>52614.559999999998</v>
      </c>
      <c r="K14" s="312">
        <f>SUM(K15:K17)</f>
        <v>0</v>
      </c>
      <c r="L14" s="310">
        <f t="shared" ref="L14:O14" si="8">SUM(L15:L17)</f>
        <v>179100</v>
      </c>
      <c r="M14" s="308">
        <f t="shared" si="8"/>
        <v>49700</v>
      </c>
      <c r="N14" s="308">
        <f t="shared" si="8"/>
        <v>129400</v>
      </c>
      <c r="O14" s="335">
        <f t="shared" si="8"/>
        <v>0</v>
      </c>
      <c r="P14" s="322">
        <f t="shared" ref="P14:S14" si="9">SUM(P15:P17)</f>
        <v>140636.53</v>
      </c>
      <c r="Q14" s="308">
        <f t="shared" si="9"/>
        <v>39444.200000000004</v>
      </c>
      <c r="R14" s="308">
        <f t="shared" si="9"/>
        <v>101192.33</v>
      </c>
      <c r="S14" s="323">
        <f t="shared" si="9"/>
        <v>0</v>
      </c>
      <c r="T14" s="831"/>
    </row>
    <row r="15" spans="1:20" ht="15.75" x14ac:dyDescent="0.25">
      <c r="A15" s="152"/>
      <c r="B15" s="366">
        <v>1</v>
      </c>
      <c r="C15" s="368" t="s">
        <v>158</v>
      </c>
      <c r="D15" s="322">
        <f t="shared" ref="D15:D21" si="10">SUM(E15:G15)</f>
        <v>141.42000000000002</v>
      </c>
      <c r="E15" s="308">
        <f>'[1]1.Plánovanie, manažment a kontr'!$H$39</f>
        <v>141.42000000000002</v>
      </c>
      <c r="F15" s="308">
        <f>'[1]1.Plánovanie, manažment a kontr'!$I$39</f>
        <v>0</v>
      </c>
      <c r="G15" s="323">
        <f>'[1]1.Plánovanie, manažment a kontr'!$J$39</f>
        <v>0</v>
      </c>
      <c r="H15" s="319">
        <f t="shared" ref="H15:H21" si="11">SUM(I15:K15)</f>
        <v>4341</v>
      </c>
      <c r="I15" s="311">
        <f>'[1]1.Plánovanie, manažment a kontr'!$N$39</f>
        <v>4341</v>
      </c>
      <c r="J15" s="311">
        <f>'[1]1.Plánovanie, manažment a kontr'!$O$39</f>
        <v>0</v>
      </c>
      <c r="K15" s="312">
        <f>'[1]1.Plánovanie, manažment a kontr'!$P$39</f>
        <v>0</v>
      </c>
      <c r="L15" s="310">
        <f t="shared" ref="L15:L21" si="12">SUM(M15:O15)</f>
        <v>35270</v>
      </c>
      <c r="M15" s="308">
        <f>'[1]1.Plánovanie, manažment a kontr'!$Q$39</f>
        <v>30270</v>
      </c>
      <c r="N15" s="308">
        <f>'[1]1.Plánovanie, manažment a kontr'!$R$39</f>
        <v>5000</v>
      </c>
      <c r="O15" s="335">
        <f>'[1]1.Plánovanie, manažment a kontr'!$S$39</f>
        <v>0</v>
      </c>
      <c r="P15" s="322">
        <f t="shared" ref="P15:P21" si="13">SUM(Q15:S15)</f>
        <v>28184.91</v>
      </c>
      <c r="Q15" s="308">
        <f>'[1]1.Plánovanie, manažment a kontr'!$T$39</f>
        <v>28184.91</v>
      </c>
      <c r="R15" s="308">
        <f>'[1]1.Plánovanie, manažment a kontr'!$U$39</f>
        <v>0</v>
      </c>
      <c r="S15" s="323">
        <f>'[1]1.Plánovanie, manažment a kontr'!$V$39</f>
        <v>0</v>
      </c>
      <c r="T15" s="831"/>
    </row>
    <row r="16" spans="1:20" ht="15.75" x14ac:dyDescent="0.25">
      <c r="A16" s="152"/>
      <c r="B16" s="366">
        <v>2</v>
      </c>
      <c r="C16" s="368" t="s">
        <v>159</v>
      </c>
      <c r="D16" s="322">
        <f t="shared" si="10"/>
        <v>2340</v>
      </c>
      <c r="E16" s="308">
        <f>'[1]1.Plánovanie, manažment a kontr'!$H$52</f>
        <v>2340</v>
      </c>
      <c r="F16" s="308">
        <f>'[1]1.Plánovanie, manažment a kontr'!$I$52</f>
        <v>0</v>
      </c>
      <c r="G16" s="323">
        <f>'[1]1.Plánovanie, manažment a kontr'!$J$52</f>
        <v>0</v>
      </c>
      <c r="H16" s="319">
        <f>SUM(I16:K16)</f>
        <v>5400</v>
      </c>
      <c r="I16" s="311">
        <f>'[1]1.Plánovanie, manažment a kontr'!$N$52</f>
        <v>5400</v>
      </c>
      <c r="J16" s="311">
        <f>'[1]1.Plánovanie, manažment a kontr'!$O$52</f>
        <v>0</v>
      </c>
      <c r="K16" s="312">
        <f>'[1]1.Plánovanie, manažment a kontr'!$P$52</f>
        <v>0</v>
      </c>
      <c r="L16" s="310">
        <f t="shared" si="12"/>
        <v>13780</v>
      </c>
      <c r="M16" s="308">
        <f>'[1]1.Plánovanie, manažment a kontr'!$Q$52</f>
        <v>13780</v>
      </c>
      <c r="N16" s="308">
        <f>'[1]1.Plánovanie, manažment a kontr'!$R$52</f>
        <v>0</v>
      </c>
      <c r="O16" s="335">
        <f>'[1]1.Plánovanie, manažment a kontr'!$S$52</f>
        <v>0</v>
      </c>
      <c r="P16" s="322">
        <f t="shared" si="13"/>
        <v>10092</v>
      </c>
      <c r="Q16" s="308">
        <f>'[1]1.Plánovanie, manažment a kontr'!$T$52</f>
        <v>10092</v>
      </c>
      <c r="R16" s="308">
        <f>'[1]1.Plánovanie, manažment a kontr'!$U$52</f>
        <v>0</v>
      </c>
      <c r="S16" s="323">
        <f>'[1]1.Plánovanie, manažment a kontr'!$V$52</f>
        <v>0</v>
      </c>
      <c r="T16" s="831"/>
    </row>
    <row r="17" spans="1:20" ht="15.75" x14ac:dyDescent="0.25">
      <c r="A17" s="152"/>
      <c r="B17" s="366">
        <v>3</v>
      </c>
      <c r="C17" s="368" t="s">
        <v>160</v>
      </c>
      <c r="D17" s="322">
        <f t="shared" si="10"/>
        <v>13103.14</v>
      </c>
      <c r="E17" s="308">
        <f>'[1]1.Plánovanie, manažment a kontr'!$H$55</f>
        <v>1331.14</v>
      </c>
      <c r="F17" s="308">
        <f>'[1]1.Plánovanie, manažment a kontr'!$I$55</f>
        <v>11772</v>
      </c>
      <c r="G17" s="323">
        <f>'[1]1.Plánovanie, manažment a kontr'!$J$55</f>
        <v>0</v>
      </c>
      <c r="H17" s="319">
        <f t="shared" si="11"/>
        <v>53966.559999999998</v>
      </c>
      <c r="I17" s="311">
        <f>'[1]1.Plánovanie, manažment a kontr'!$N$55</f>
        <v>1352</v>
      </c>
      <c r="J17" s="311">
        <f>'[1]1.Plánovanie, manažment a kontr'!$O$55</f>
        <v>52614.559999999998</v>
      </c>
      <c r="K17" s="312">
        <f>'[1]1.Plánovanie, manažment a kontr'!$P$55</f>
        <v>0</v>
      </c>
      <c r="L17" s="310">
        <f t="shared" si="12"/>
        <v>130050</v>
      </c>
      <c r="M17" s="308">
        <f>'[1]1.Plánovanie, manažment a kontr'!$Q$55</f>
        <v>5650</v>
      </c>
      <c r="N17" s="308">
        <f>'[1]1.Plánovanie, manažment a kontr'!$R$55</f>
        <v>124400</v>
      </c>
      <c r="O17" s="335">
        <f>'[1]1.Plánovanie, manažment a kontr'!$S$55</f>
        <v>0</v>
      </c>
      <c r="P17" s="322">
        <f t="shared" si="13"/>
        <v>102359.62</v>
      </c>
      <c r="Q17" s="308">
        <f>'[1]1.Plánovanie, manažment a kontr'!$T$55</f>
        <v>1167.29</v>
      </c>
      <c r="R17" s="308">
        <f>'[1]1.Plánovanie, manažment a kontr'!$U$55</f>
        <v>101192.33</v>
      </c>
      <c r="S17" s="323">
        <f>'[1]1.Plánovanie, manažment a kontr'!$V$55</f>
        <v>0</v>
      </c>
      <c r="T17" s="831"/>
    </row>
    <row r="18" spans="1:20" ht="15.75" x14ac:dyDescent="0.25">
      <c r="A18" s="148"/>
      <c r="B18" s="366" t="s">
        <v>161</v>
      </c>
      <c r="C18" s="368" t="s">
        <v>162</v>
      </c>
      <c r="D18" s="322">
        <f t="shared" si="10"/>
        <v>48197.939999999995</v>
      </c>
      <c r="E18" s="308">
        <f>'[1]1.Plánovanie, manažment a kontr'!$H$67</f>
        <v>48197.939999999995</v>
      </c>
      <c r="F18" s="308">
        <f>'[1]1.Plánovanie, manažment a kontr'!$I$67</f>
        <v>0</v>
      </c>
      <c r="G18" s="323">
        <f>'[1]1.Plánovanie, manažment a kontr'!$J$67</f>
        <v>0</v>
      </c>
      <c r="H18" s="319">
        <f t="shared" si="11"/>
        <v>53988</v>
      </c>
      <c r="I18" s="311">
        <f>'[1]1.Plánovanie, manažment a kontr'!$N$67</f>
        <v>53988</v>
      </c>
      <c r="J18" s="311">
        <f>'[1]1.Plánovanie, manažment a kontr'!$O$67</f>
        <v>0</v>
      </c>
      <c r="K18" s="312">
        <f>'[1]1.Plánovanie, manažment a kontr'!$P$67</f>
        <v>0</v>
      </c>
      <c r="L18" s="310">
        <f t="shared" si="12"/>
        <v>58620</v>
      </c>
      <c r="M18" s="308">
        <f>'[1]1.Plánovanie, manažment a kontr'!$Q$67</f>
        <v>58620</v>
      </c>
      <c r="N18" s="308">
        <f>'[1]1.Plánovanie, manažment a kontr'!$R$67</f>
        <v>0</v>
      </c>
      <c r="O18" s="335">
        <f>'[1]1.Plánovanie, manažment a kontr'!$S$67</f>
        <v>0</v>
      </c>
      <c r="P18" s="322">
        <f t="shared" si="13"/>
        <v>49891.97</v>
      </c>
      <c r="Q18" s="308">
        <f>'[1]1.Plánovanie, manažment a kontr'!$T$67</f>
        <v>49891.97</v>
      </c>
      <c r="R18" s="308">
        <f>'[1]1.Plánovanie, manažment a kontr'!$U$67</f>
        <v>0</v>
      </c>
      <c r="S18" s="323">
        <f>'[1]1.Plánovanie, manažment a kontr'!$V$67</f>
        <v>0</v>
      </c>
      <c r="T18" s="831"/>
    </row>
    <row r="19" spans="1:20" ht="15.75" x14ac:dyDescent="0.25">
      <c r="A19" s="145"/>
      <c r="B19" s="366" t="s">
        <v>163</v>
      </c>
      <c r="C19" s="368" t="s">
        <v>164</v>
      </c>
      <c r="D19" s="322">
        <f t="shared" si="10"/>
        <v>3750</v>
      </c>
      <c r="E19" s="308">
        <f>'[1]1.Plánovanie, manažment a kontr'!$H$74</f>
        <v>3750</v>
      </c>
      <c r="F19" s="308">
        <f>'[1]1.Plánovanie, manažment a kontr'!$I$74</f>
        <v>0</v>
      </c>
      <c r="G19" s="323">
        <f>'[1]1.Plánovanie, manažment a kontr'!$J$74</f>
        <v>0</v>
      </c>
      <c r="H19" s="319">
        <f t="shared" si="11"/>
        <v>30700</v>
      </c>
      <c r="I19" s="311">
        <f>'[1]1.Plánovanie, manažment a kontr'!$N$74</f>
        <v>30700</v>
      </c>
      <c r="J19" s="311">
        <f>'[1]1.Plánovanie, manažment a kontr'!$O$74</f>
        <v>0</v>
      </c>
      <c r="K19" s="312">
        <f>'[1]1.Plánovanie, manažment a kontr'!$P$74</f>
        <v>0</v>
      </c>
      <c r="L19" s="310">
        <f t="shared" si="12"/>
        <v>3900</v>
      </c>
      <c r="M19" s="308">
        <f>'[1]1.Plánovanie, manažment a kontr'!$Q$74</f>
        <v>3900</v>
      </c>
      <c r="N19" s="308">
        <f>'[1]1.Plánovanie, manažment a kontr'!$R$74</f>
        <v>0</v>
      </c>
      <c r="O19" s="335">
        <f>'[1]1.Plánovanie, manažment a kontr'!$S$74</f>
        <v>0</v>
      </c>
      <c r="P19" s="322">
        <f t="shared" si="13"/>
        <v>3900</v>
      </c>
      <c r="Q19" s="308">
        <f>'[1]1.Plánovanie, manažment a kontr'!$T$74</f>
        <v>3900</v>
      </c>
      <c r="R19" s="308">
        <f>'[1]1.Plánovanie, manažment a kontr'!$U$74</f>
        <v>0</v>
      </c>
      <c r="S19" s="323">
        <f>'[1]1.Plánovanie, manažment a kontr'!$V$74</f>
        <v>0</v>
      </c>
      <c r="T19" s="831"/>
    </row>
    <row r="20" spans="1:20" ht="15.75" x14ac:dyDescent="0.25">
      <c r="A20" s="145"/>
      <c r="B20" s="366" t="s">
        <v>165</v>
      </c>
      <c r="C20" s="368" t="s">
        <v>166</v>
      </c>
      <c r="D20" s="322">
        <f t="shared" si="10"/>
        <v>8346.7999999999993</v>
      </c>
      <c r="E20" s="308">
        <f>'[1]1.Plánovanie, manažment a kontr'!$H$78</f>
        <v>8346.7999999999993</v>
      </c>
      <c r="F20" s="308">
        <f>'[1]1.Plánovanie, manažment a kontr'!$I$78</f>
        <v>0</v>
      </c>
      <c r="G20" s="323">
        <f>'[1]1.Plánovanie, manažment a kontr'!$J$78</f>
        <v>0</v>
      </c>
      <c r="H20" s="319">
        <f t="shared" si="11"/>
        <v>8094</v>
      </c>
      <c r="I20" s="311">
        <f>'[1]1.Plánovanie, manažment a kontr'!$N$78</f>
        <v>8094</v>
      </c>
      <c r="J20" s="311">
        <f>'[1]1.Plánovanie, manažment a kontr'!$O$78</f>
        <v>0</v>
      </c>
      <c r="K20" s="312">
        <f>'[1]1.Plánovanie, manažment a kontr'!$P$78</f>
        <v>0</v>
      </c>
      <c r="L20" s="310">
        <f t="shared" si="12"/>
        <v>5535</v>
      </c>
      <c r="M20" s="308">
        <f>'[1]1.Plánovanie, manažment a kontr'!$Q$78</f>
        <v>5535</v>
      </c>
      <c r="N20" s="308">
        <f>'[1]1.Plánovanie, manažment a kontr'!$R$78</f>
        <v>0</v>
      </c>
      <c r="O20" s="335">
        <f>'[1]1.Plánovanie, manažment a kontr'!$S$78</f>
        <v>0</v>
      </c>
      <c r="P20" s="322">
        <f t="shared" si="13"/>
        <v>4920.3900000000003</v>
      </c>
      <c r="Q20" s="308">
        <f>'[1]1.Plánovanie, manažment a kontr'!$T$78</f>
        <v>4920.3900000000003</v>
      </c>
      <c r="R20" s="308">
        <f>'[1]1.Plánovanie, manažment a kontr'!$U$78</f>
        <v>0</v>
      </c>
      <c r="S20" s="323">
        <f>'[1]1.Plánovanie, manažment a kontr'!$V$78</f>
        <v>0</v>
      </c>
      <c r="T20" s="831"/>
    </row>
    <row r="21" spans="1:20" ht="16.5" outlineLevel="1" thickBot="1" x14ac:dyDescent="0.3">
      <c r="A21" s="145"/>
      <c r="B21" s="369" t="s">
        <v>167</v>
      </c>
      <c r="C21" s="370" t="s">
        <v>464</v>
      </c>
      <c r="D21" s="527">
        <f t="shared" si="10"/>
        <v>0</v>
      </c>
      <c r="E21" s="528">
        <f>'[1]1.Plánovanie, manažment a kontr'!$H$81</f>
        <v>0</v>
      </c>
      <c r="F21" s="528">
        <f>'[1]1.Plánovanie, manažment a kontr'!$I$81</f>
        <v>0</v>
      </c>
      <c r="G21" s="529">
        <f>'[1]1.Plánovanie, manažment a kontr'!$J$81</f>
        <v>0</v>
      </c>
      <c r="H21" s="341">
        <f t="shared" si="11"/>
        <v>0</v>
      </c>
      <c r="I21" s="342">
        <f>'[1]1.Plánovanie, manažment a kontr'!$N$81</f>
        <v>0</v>
      </c>
      <c r="J21" s="342">
        <f>'[1]1.Plánovanie, manažment a kontr'!$O$81</f>
        <v>0</v>
      </c>
      <c r="K21" s="343">
        <f>'[1]1.Plánovanie, manažment a kontr'!$P$81</f>
        <v>0</v>
      </c>
      <c r="L21" s="315">
        <f t="shared" si="12"/>
        <v>0</v>
      </c>
      <c r="M21" s="313">
        <f>'[1]1.Plánovanie, manažment a kontr'!$Q$81</f>
        <v>0</v>
      </c>
      <c r="N21" s="313">
        <f>'[1]1.Plánovanie, manažment a kontr'!$R$81</f>
        <v>0</v>
      </c>
      <c r="O21" s="340">
        <f>'[1]1.Plánovanie, manažment a kontr'!$S$81</f>
        <v>0</v>
      </c>
      <c r="P21" s="324">
        <f t="shared" si="13"/>
        <v>0</v>
      </c>
      <c r="Q21" s="313">
        <f>'[1]1.Plánovanie, manažment a kontr'!$T$81</f>
        <v>0</v>
      </c>
      <c r="R21" s="313">
        <f>'[1]1.Plánovanie, manažment a kontr'!$U$81</f>
        <v>0</v>
      </c>
      <c r="S21" s="325">
        <f>'[1]1.Plánovanie, manažment a kontr'!$V$81</f>
        <v>0</v>
      </c>
      <c r="T21" s="831"/>
    </row>
    <row r="22" spans="1:20" s="155" customFormat="1" ht="15.75" x14ac:dyDescent="0.25">
      <c r="A22" s="152"/>
      <c r="B22" s="371" t="s">
        <v>169</v>
      </c>
      <c r="C22" s="372"/>
      <c r="D22" s="321">
        <f t="shared" ref="D22:G22" si="14">D23+D32+D35</f>
        <v>39766</v>
      </c>
      <c r="E22" s="526">
        <f t="shared" si="14"/>
        <v>39766</v>
      </c>
      <c r="F22" s="526">
        <f t="shared" si="14"/>
        <v>0</v>
      </c>
      <c r="G22" s="415">
        <f t="shared" si="14"/>
        <v>0</v>
      </c>
      <c r="H22" s="345">
        <f t="shared" ref="H22:O22" si="15">H23+H32+H35</f>
        <v>29248.77</v>
      </c>
      <c r="I22" s="346">
        <f t="shared" si="15"/>
        <v>29248.77</v>
      </c>
      <c r="J22" s="346">
        <f t="shared" si="15"/>
        <v>0</v>
      </c>
      <c r="K22" s="347">
        <f t="shared" si="15"/>
        <v>0</v>
      </c>
      <c r="L22" s="307">
        <f t="shared" si="15"/>
        <v>45824</v>
      </c>
      <c r="M22" s="305">
        <f t="shared" si="15"/>
        <v>45824</v>
      </c>
      <c r="N22" s="305">
        <f t="shared" si="15"/>
        <v>0</v>
      </c>
      <c r="O22" s="344">
        <f t="shared" si="15"/>
        <v>0</v>
      </c>
      <c r="P22" s="646">
        <f t="shared" ref="P22:S22" si="16">P23+P32+P35</f>
        <v>37392.01</v>
      </c>
      <c r="Q22" s="305">
        <f t="shared" si="16"/>
        <v>37392.01</v>
      </c>
      <c r="R22" s="305">
        <f t="shared" si="16"/>
        <v>0</v>
      </c>
      <c r="S22" s="647">
        <f t="shared" si="16"/>
        <v>0</v>
      </c>
      <c r="T22" s="831"/>
    </row>
    <row r="23" spans="1:20" ht="15.75" x14ac:dyDescent="0.25">
      <c r="A23" s="145"/>
      <c r="B23" s="366" t="s">
        <v>170</v>
      </c>
      <c r="C23" s="368" t="s">
        <v>171</v>
      </c>
      <c r="D23" s="322">
        <f t="shared" ref="D23:G23" si="17">SUM(D24:D31)</f>
        <v>15175</v>
      </c>
      <c r="E23" s="308">
        <f t="shared" si="17"/>
        <v>15175</v>
      </c>
      <c r="F23" s="308">
        <f t="shared" si="17"/>
        <v>0</v>
      </c>
      <c r="G23" s="323">
        <f t="shared" si="17"/>
        <v>0</v>
      </c>
      <c r="H23" s="319">
        <f>SUM(H24:H31)</f>
        <v>16018</v>
      </c>
      <c r="I23" s="311">
        <f>SUM(I24:I31)</f>
        <v>16018</v>
      </c>
      <c r="J23" s="311">
        <f>SUM(J24:J31)</f>
        <v>0</v>
      </c>
      <c r="K23" s="312">
        <f>SUM(K24:K31)</f>
        <v>0</v>
      </c>
      <c r="L23" s="310">
        <f t="shared" ref="L23:O23" si="18">SUM(L24:L31)</f>
        <v>25164</v>
      </c>
      <c r="M23" s="308">
        <f t="shared" si="18"/>
        <v>25164</v>
      </c>
      <c r="N23" s="308">
        <f t="shared" si="18"/>
        <v>0</v>
      </c>
      <c r="O23" s="335">
        <f t="shared" si="18"/>
        <v>0</v>
      </c>
      <c r="P23" s="322">
        <f t="shared" ref="P23:S23" si="19">SUM(P24:P31)</f>
        <v>23458.55</v>
      </c>
      <c r="Q23" s="308">
        <f t="shared" si="19"/>
        <v>23458.55</v>
      </c>
      <c r="R23" s="308">
        <f t="shared" si="19"/>
        <v>0</v>
      </c>
      <c r="S23" s="323">
        <f t="shared" si="19"/>
        <v>0</v>
      </c>
      <c r="T23" s="831"/>
    </row>
    <row r="24" spans="1:20" ht="15.75" x14ac:dyDescent="0.25">
      <c r="A24" s="156"/>
      <c r="B24" s="366">
        <v>1</v>
      </c>
      <c r="C24" s="368" t="s">
        <v>172</v>
      </c>
      <c r="D24" s="322">
        <f t="shared" ref="D24:D31" si="20">SUM(E24:G24)</f>
        <v>99</v>
      </c>
      <c r="E24" s="308">
        <f>'[1]2. Propagácia a marketing'!$H$5</f>
        <v>99</v>
      </c>
      <c r="F24" s="308">
        <f>'[1]2. Propagácia a marketing'!$I$5</f>
        <v>0</v>
      </c>
      <c r="G24" s="323">
        <f>'[1]2. Propagácia a marketing'!$J$5</f>
        <v>0</v>
      </c>
      <c r="H24" s="319">
        <f>SUM(I24:K24)</f>
        <v>99</v>
      </c>
      <c r="I24" s="311">
        <f>'[1]2. Propagácia a marketing'!$N$5</f>
        <v>99</v>
      </c>
      <c r="J24" s="311">
        <f>'[1]2. Propagácia a marketing'!$O$5</f>
        <v>0</v>
      </c>
      <c r="K24" s="312">
        <f>'[1]2. Propagácia a marketing'!$P$5</f>
        <v>0</v>
      </c>
      <c r="L24" s="310">
        <f>SUM(M24:O24)</f>
        <v>130</v>
      </c>
      <c r="M24" s="308">
        <f>'[1]2. Propagácia a marketing'!$Q$5</f>
        <v>130</v>
      </c>
      <c r="N24" s="308">
        <f>'[1]2. Propagácia a marketing'!$R$5</f>
        <v>0</v>
      </c>
      <c r="O24" s="335">
        <f>'[1]2. Propagácia a marketing'!$S$5</f>
        <v>0</v>
      </c>
      <c r="P24" s="322">
        <f>SUM(Q24:S24)</f>
        <v>99.07</v>
      </c>
      <c r="Q24" s="308">
        <f>'[1]2. Propagácia a marketing'!$T$5</f>
        <v>99.07</v>
      </c>
      <c r="R24" s="308">
        <f>'[1]2. Propagácia a marketing'!$U$5</f>
        <v>0</v>
      </c>
      <c r="S24" s="323">
        <f>'[1]2. Propagácia a marketing'!$V$5</f>
        <v>0</v>
      </c>
      <c r="T24" s="831"/>
    </row>
    <row r="25" spans="1:20" ht="15.75" x14ac:dyDescent="0.25">
      <c r="A25" s="145"/>
      <c r="B25" s="366">
        <v>2</v>
      </c>
      <c r="C25" s="373" t="s">
        <v>173</v>
      </c>
      <c r="D25" s="322">
        <f t="shared" si="20"/>
        <v>1033</v>
      </c>
      <c r="E25" s="308">
        <f>'[1]2. Propagácia a marketing'!$H$7</f>
        <v>1033</v>
      </c>
      <c r="F25" s="308">
        <f>'[1]2. Propagácia a marketing'!$I$7</f>
        <v>0</v>
      </c>
      <c r="G25" s="323">
        <f>'[1]2. Propagácia a marketing'!$J$7</f>
        <v>0</v>
      </c>
      <c r="H25" s="319">
        <f>SUM(I25:K25)</f>
        <v>3142</v>
      </c>
      <c r="I25" s="311">
        <f>'[1]2. Propagácia a marketing'!$N$7</f>
        <v>3142</v>
      </c>
      <c r="J25" s="311">
        <f>'[1]2. Propagácia a marketing'!$O$7</f>
        <v>0</v>
      </c>
      <c r="K25" s="312">
        <f>'[1]2. Propagácia a marketing'!$P$7</f>
        <v>0</v>
      </c>
      <c r="L25" s="310">
        <f t="shared" ref="L25:L31" si="21">SUM(M25:O25)</f>
        <v>4170</v>
      </c>
      <c r="M25" s="308">
        <f>'[1]2. Propagácia a marketing'!$Q$7</f>
        <v>4170</v>
      </c>
      <c r="N25" s="308">
        <f>'[1]2. Propagácia a marketing'!$R$7</f>
        <v>0</v>
      </c>
      <c r="O25" s="335">
        <f>'[1]2. Propagácia a marketing'!$S$7</f>
        <v>0</v>
      </c>
      <c r="P25" s="322">
        <f t="shared" ref="P25:P31" si="22">SUM(Q25:S25)</f>
        <v>3913</v>
      </c>
      <c r="Q25" s="308">
        <f>'[1]2. Propagácia a marketing'!$T$7</f>
        <v>3913</v>
      </c>
      <c r="R25" s="308">
        <f>'[1]2. Propagácia a marketing'!$U$7</f>
        <v>0</v>
      </c>
      <c r="S25" s="323">
        <f>'[1]2. Propagácia a marketing'!$V$7</f>
        <v>0</v>
      </c>
      <c r="T25" s="831"/>
    </row>
    <row r="26" spans="1:20" ht="15.75" x14ac:dyDescent="0.25">
      <c r="A26" s="145"/>
      <c r="B26" s="366">
        <v>3</v>
      </c>
      <c r="C26" s="368" t="s">
        <v>174</v>
      </c>
      <c r="D26" s="322">
        <f t="shared" si="20"/>
        <v>11318</v>
      </c>
      <c r="E26" s="308">
        <f>'[1]2. Propagácia a marketing'!$H$11</f>
        <v>11318</v>
      </c>
      <c r="F26" s="308">
        <f>'[1]2. Propagácia a marketing'!$I$11</f>
        <v>0</v>
      </c>
      <c r="G26" s="323">
        <f>'[1]2. Propagácia a marketing'!$J$11</f>
        <v>0</v>
      </c>
      <c r="H26" s="319">
        <f t="shared" ref="H26:H31" si="23">SUM(I26:K26)</f>
        <v>11247</v>
      </c>
      <c r="I26" s="311">
        <f>'[1]2. Propagácia a marketing'!$N$11</f>
        <v>11247</v>
      </c>
      <c r="J26" s="311">
        <f>'[1]2. Propagácia a marketing'!$O$11</f>
        <v>0</v>
      </c>
      <c r="K26" s="312">
        <f>'[1]2. Propagácia a marketing'!$P$11</f>
        <v>0</v>
      </c>
      <c r="L26" s="310">
        <f t="shared" si="21"/>
        <v>14864</v>
      </c>
      <c r="M26" s="308">
        <f>'[1]2. Propagácia a marketing'!$Q$11</f>
        <v>14864</v>
      </c>
      <c r="N26" s="308">
        <f>'[1]2. Propagácia a marketing'!$R$11</f>
        <v>0</v>
      </c>
      <c r="O26" s="335">
        <f>'[1]2. Propagácia a marketing'!$S$11</f>
        <v>0</v>
      </c>
      <c r="P26" s="322">
        <f t="shared" si="22"/>
        <v>14831.48</v>
      </c>
      <c r="Q26" s="308">
        <f>'[1]2. Propagácia a marketing'!$T$11</f>
        <v>14831.48</v>
      </c>
      <c r="R26" s="308">
        <f>'[1]2. Propagácia a marketing'!$U$11</f>
        <v>0</v>
      </c>
      <c r="S26" s="323">
        <f>'[1]2. Propagácia a marketing'!$V$11</f>
        <v>0</v>
      </c>
      <c r="T26" s="831"/>
    </row>
    <row r="27" spans="1:20" ht="15.75" x14ac:dyDescent="0.25">
      <c r="A27" s="145"/>
      <c r="B27" s="366">
        <v>4</v>
      </c>
      <c r="C27" s="368" t="s">
        <v>175</v>
      </c>
      <c r="D27" s="322">
        <f t="shared" si="20"/>
        <v>1127</v>
      </c>
      <c r="E27" s="308">
        <f>'[1]2. Propagácia a marketing'!$H$20</f>
        <v>1127</v>
      </c>
      <c r="F27" s="308">
        <f>'[1]2. Propagácia a marketing'!$I$20</f>
        <v>0</v>
      </c>
      <c r="G27" s="323">
        <f>'[1]2. Propagácia a marketing'!$J$20</f>
        <v>0</v>
      </c>
      <c r="H27" s="319">
        <f t="shared" si="23"/>
        <v>0</v>
      </c>
      <c r="I27" s="311">
        <f>'[1]2. Propagácia a marketing'!$N$20</f>
        <v>0</v>
      </c>
      <c r="J27" s="311">
        <f>'[1]2. Propagácia a marketing'!$O$20</f>
        <v>0</v>
      </c>
      <c r="K27" s="312">
        <f>'[1]2. Propagácia a marketing'!$P$20</f>
        <v>0</v>
      </c>
      <c r="L27" s="310">
        <f t="shared" si="21"/>
        <v>1200</v>
      </c>
      <c r="M27" s="308">
        <f>'[1]2. Propagácia a marketing'!$Q$20</f>
        <v>1200</v>
      </c>
      <c r="N27" s="308">
        <f>'[1]2. Propagácia a marketing'!$R$20</f>
        <v>0</v>
      </c>
      <c r="O27" s="335">
        <f>'[1]2. Propagácia a marketing'!$S$20</f>
        <v>0</v>
      </c>
      <c r="P27" s="322">
        <f t="shared" si="22"/>
        <v>0</v>
      </c>
      <c r="Q27" s="308">
        <f>'[1]2. Propagácia a marketing'!$T$20</f>
        <v>0</v>
      </c>
      <c r="R27" s="308">
        <f>'[1]2. Propagácia a marketing'!$U$20</f>
        <v>0</v>
      </c>
      <c r="S27" s="323">
        <f>'[1]2. Propagácia a marketing'!$V$20</f>
        <v>0</v>
      </c>
      <c r="T27" s="831"/>
    </row>
    <row r="28" spans="1:20" ht="15.75" x14ac:dyDescent="0.25">
      <c r="A28" s="145"/>
      <c r="B28" s="366">
        <v>5</v>
      </c>
      <c r="C28" s="368" t="s">
        <v>176</v>
      </c>
      <c r="D28" s="322">
        <f t="shared" si="20"/>
        <v>0</v>
      </c>
      <c r="E28" s="308">
        <f>'[1]2. Propagácia a marketing'!$H$22</f>
        <v>0</v>
      </c>
      <c r="F28" s="308">
        <f>'[1]2. Propagácia a marketing'!$I$22</f>
        <v>0</v>
      </c>
      <c r="G28" s="323">
        <f>'[1]2. Propagácia a marketing'!$J$22</f>
        <v>0</v>
      </c>
      <c r="H28" s="319">
        <f t="shared" si="23"/>
        <v>0</v>
      </c>
      <c r="I28" s="311">
        <f>'[1]2. Propagácia a marketing'!$N$22</f>
        <v>0</v>
      </c>
      <c r="J28" s="311">
        <f>'[1]2. Propagácia a marketing'!$O$22</f>
        <v>0</v>
      </c>
      <c r="K28" s="312">
        <f>'[1]2. Propagácia a marketing'!$P$22</f>
        <v>0</v>
      </c>
      <c r="L28" s="310">
        <f t="shared" si="21"/>
        <v>0</v>
      </c>
      <c r="M28" s="308">
        <f>'[1]2. Propagácia a marketing'!$Q$22</f>
        <v>0</v>
      </c>
      <c r="N28" s="308">
        <f>'[1]2. Propagácia a marketing'!$R$22</f>
        <v>0</v>
      </c>
      <c r="O28" s="335">
        <f>'[1]2. Propagácia a marketing'!$S$22</f>
        <v>0</v>
      </c>
      <c r="P28" s="322">
        <f t="shared" si="22"/>
        <v>0</v>
      </c>
      <c r="Q28" s="308">
        <f>'[1]2. Propagácia a marketing'!$T$22</f>
        <v>0</v>
      </c>
      <c r="R28" s="308">
        <f>'[1]2. Propagácia a marketing'!$U$22</f>
        <v>0</v>
      </c>
      <c r="S28" s="323">
        <f>'[1]2. Propagácia a marketing'!$V$22</f>
        <v>0</v>
      </c>
      <c r="T28" s="831"/>
    </row>
    <row r="29" spans="1:20" ht="15.75" x14ac:dyDescent="0.25">
      <c r="A29" s="145"/>
      <c r="B29" s="366">
        <v>6</v>
      </c>
      <c r="C29" s="368" t="s">
        <v>177</v>
      </c>
      <c r="D29" s="322">
        <f t="shared" si="20"/>
        <v>0</v>
      </c>
      <c r="E29" s="308">
        <f>'[1]2. Propagácia a marketing'!$H$25</f>
        <v>0</v>
      </c>
      <c r="F29" s="308">
        <f>'[1]2. Propagácia a marketing'!$I$25</f>
        <v>0</v>
      </c>
      <c r="G29" s="323">
        <f>'[1]2. Propagácia a marketing'!$J$25</f>
        <v>0</v>
      </c>
      <c r="H29" s="319">
        <f t="shared" si="23"/>
        <v>0</v>
      </c>
      <c r="I29" s="311">
        <f>'[1]2. Propagácia a marketing'!$N$25</f>
        <v>0</v>
      </c>
      <c r="J29" s="311">
        <f>'[1]2. Propagácia a marketing'!$O$25</f>
        <v>0</v>
      </c>
      <c r="K29" s="312">
        <f>'[1]2. Propagácia a marketing'!$P$25</f>
        <v>0</v>
      </c>
      <c r="L29" s="310">
        <f t="shared" si="21"/>
        <v>0</v>
      </c>
      <c r="M29" s="308">
        <f>'[1]2. Propagácia a marketing'!$Q$25</f>
        <v>0</v>
      </c>
      <c r="N29" s="308">
        <f>'[1]2. Propagácia a marketing'!$R$25</f>
        <v>0</v>
      </c>
      <c r="O29" s="335">
        <f>'[1]2. Propagácia a marketing'!$S$25</f>
        <v>0</v>
      </c>
      <c r="P29" s="322">
        <f t="shared" si="22"/>
        <v>0</v>
      </c>
      <c r="Q29" s="308">
        <f>'[1]2. Propagácia a marketing'!$T$25</f>
        <v>0</v>
      </c>
      <c r="R29" s="308">
        <f>'[1]2. Propagácia a marketing'!$U$25</f>
        <v>0</v>
      </c>
      <c r="S29" s="323">
        <f>'[1]2. Propagácia a marketing'!$V$25</f>
        <v>0</v>
      </c>
      <c r="T29" s="831"/>
    </row>
    <row r="30" spans="1:20" ht="15.75" x14ac:dyDescent="0.25">
      <c r="A30" s="145"/>
      <c r="B30" s="366">
        <v>7</v>
      </c>
      <c r="C30" s="368" t="s">
        <v>178</v>
      </c>
      <c r="D30" s="322">
        <f t="shared" si="20"/>
        <v>1598</v>
      </c>
      <c r="E30" s="308">
        <f>'[1]2. Propagácia a marketing'!$H$27</f>
        <v>1598</v>
      </c>
      <c r="F30" s="308">
        <f>'[1]2. Propagácia a marketing'!$I$27</f>
        <v>0</v>
      </c>
      <c r="G30" s="323">
        <f>'[1]2. Propagácia a marketing'!$J$27</f>
        <v>0</v>
      </c>
      <c r="H30" s="319">
        <f t="shared" si="23"/>
        <v>1530</v>
      </c>
      <c r="I30" s="311">
        <f>'[1]2. Propagácia a marketing'!$N$27</f>
        <v>1530</v>
      </c>
      <c r="J30" s="311">
        <f>'[1]2. Propagácia a marketing'!$O$27</f>
        <v>0</v>
      </c>
      <c r="K30" s="312">
        <f>'[1]2. Propagácia a marketing'!$P$27</f>
        <v>0</v>
      </c>
      <c r="L30" s="310">
        <f t="shared" si="21"/>
        <v>1800</v>
      </c>
      <c r="M30" s="308">
        <f>'[1]2. Propagácia a marketing'!$Q$27</f>
        <v>1800</v>
      </c>
      <c r="N30" s="308">
        <f>'[1]2. Propagácia a marketing'!$R$27</f>
        <v>0</v>
      </c>
      <c r="O30" s="335">
        <f>'[1]2. Propagácia a marketing'!$S$27</f>
        <v>0</v>
      </c>
      <c r="P30" s="322">
        <f t="shared" si="22"/>
        <v>1615</v>
      </c>
      <c r="Q30" s="308">
        <f>'[1]2. Propagácia a marketing'!$T$27</f>
        <v>1615</v>
      </c>
      <c r="R30" s="308">
        <f>'[1]2. Propagácia a marketing'!$U$27</f>
        <v>0</v>
      </c>
      <c r="S30" s="323">
        <f>'[1]2. Propagácia a marketing'!$V$27</f>
        <v>0</v>
      </c>
      <c r="T30" s="831"/>
    </row>
    <row r="31" spans="1:20" ht="15.75" outlineLevel="1" x14ac:dyDescent="0.25">
      <c r="A31" s="145"/>
      <c r="B31" s="366">
        <v>8</v>
      </c>
      <c r="C31" s="368" t="s">
        <v>465</v>
      </c>
      <c r="D31" s="322">
        <f t="shared" si="20"/>
        <v>0</v>
      </c>
      <c r="E31" s="308">
        <f>'[1]2. Propagácia a marketing'!$H$29</f>
        <v>0</v>
      </c>
      <c r="F31" s="308">
        <f>'[1]2. Propagácia a marketing'!$I$29</f>
        <v>0</v>
      </c>
      <c r="G31" s="323">
        <f>'[1]2. Propagácia a marketing'!$J$29</f>
        <v>0</v>
      </c>
      <c r="H31" s="319">
        <f t="shared" si="23"/>
        <v>0</v>
      </c>
      <c r="I31" s="311">
        <f>'[1]2. Propagácia a marketing'!$N$29</f>
        <v>0</v>
      </c>
      <c r="J31" s="311">
        <f>'[1]2. Propagácia a marketing'!$O$29</f>
        <v>0</v>
      </c>
      <c r="K31" s="312">
        <f>'[1]2. Propagácia a marketing'!$P$29</f>
        <v>0</v>
      </c>
      <c r="L31" s="310">
        <f t="shared" si="21"/>
        <v>3000</v>
      </c>
      <c r="M31" s="308">
        <f>'[1]2. Propagácia a marketing'!$Q$29</f>
        <v>3000</v>
      </c>
      <c r="N31" s="308">
        <f>'[1]2. Propagácia a marketing'!$R$29</f>
        <v>0</v>
      </c>
      <c r="O31" s="335">
        <f>'[1]2. Propagácia a marketing'!$S$29</f>
        <v>0</v>
      </c>
      <c r="P31" s="322">
        <f t="shared" si="22"/>
        <v>3000</v>
      </c>
      <c r="Q31" s="308">
        <f>'[1]2. Propagácia a marketing'!$T$29</f>
        <v>3000</v>
      </c>
      <c r="R31" s="308">
        <f>'[1]2. Propagácia a marketing'!$U$29</f>
        <v>0</v>
      </c>
      <c r="S31" s="323">
        <f>'[1]2. Propagácia a marketing'!$V$29</f>
        <v>0</v>
      </c>
      <c r="T31" s="831"/>
    </row>
    <row r="32" spans="1:20" ht="15.75" x14ac:dyDescent="0.25">
      <c r="A32" s="153"/>
      <c r="B32" s="366" t="s">
        <v>180</v>
      </c>
      <c r="C32" s="368" t="s">
        <v>181</v>
      </c>
      <c r="D32" s="322">
        <f t="shared" ref="D32:G32" si="24">SUM(D33:D34)</f>
        <v>23588</v>
      </c>
      <c r="E32" s="308">
        <f t="shared" si="24"/>
        <v>23588</v>
      </c>
      <c r="F32" s="308">
        <f t="shared" si="24"/>
        <v>0</v>
      </c>
      <c r="G32" s="323">
        <f t="shared" si="24"/>
        <v>0</v>
      </c>
      <c r="H32" s="319">
        <f>SUM(H33:H34)</f>
        <v>3856.77</v>
      </c>
      <c r="I32" s="311">
        <f>SUM(I33:I34)</f>
        <v>3856.77</v>
      </c>
      <c r="J32" s="311">
        <f>SUM(J33:J34)</f>
        <v>0</v>
      </c>
      <c r="K32" s="312">
        <f>SUM(K33:K34)</f>
        <v>0</v>
      </c>
      <c r="L32" s="310">
        <f t="shared" ref="L32:O32" si="25">SUM(L33:L34)</f>
        <v>13100</v>
      </c>
      <c r="M32" s="308">
        <f t="shared" si="25"/>
        <v>13100</v>
      </c>
      <c r="N32" s="308">
        <f t="shared" si="25"/>
        <v>0</v>
      </c>
      <c r="O32" s="335">
        <f t="shared" si="25"/>
        <v>0</v>
      </c>
      <c r="P32" s="322">
        <f t="shared" ref="P32:S32" si="26">SUM(P33:P34)</f>
        <v>9821.25</v>
      </c>
      <c r="Q32" s="308">
        <f t="shared" si="26"/>
        <v>9821.25</v>
      </c>
      <c r="R32" s="308">
        <f t="shared" si="26"/>
        <v>0</v>
      </c>
      <c r="S32" s="323">
        <f t="shared" si="26"/>
        <v>0</v>
      </c>
      <c r="T32" s="831"/>
    </row>
    <row r="33" spans="1:20" ht="15.75" x14ac:dyDescent="0.25">
      <c r="A33" s="153"/>
      <c r="B33" s="366">
        <v>1</v>
      </c>
      <c r="C33" s="368" t="s">
        <v>182</v>
      </c>
      <c r="D33" s="322">
        <f>SUM(E33:G33)</f>
        <v>22462</v>
      </c>
      <c r="E33" s="308">
        <f>'[1]2. Propagácia a marketing'!$H$33</f>
        <v>22462</v>
      </c>
      <c r="F33" s="308">
        <f>'[1]2. Propagácia a marketing'!$I$33</f>
        <v>0</v>
      </c>
      <c r="G33" s="323">
        <f>'[1]2. Propagácia a marketing'!$J$33</f>
        <v>0</v>
      </c>
      <c r="H33" s="319">
        <f>SUM(I33:K33)</f>
        <v>2661.77</v>
      </c>
      <c r="I33" s="311">
        <f>'[1]2. Propagácia a marketing'!$N$33</f>
        <v>2661.77</v>
      </c>
      <c r="J33" s="311">
        <f>'[1]2. Propagácia a marketing'!$O$33</f>
        <v>0</v>
      </c>
      <c r="K33" s="312">
        <f>'[1]2. Propagácia a marketing'!$P$33</f>
        <v>0</v>
      </c>
      <c r="L33" s="310">
        <f>SUM(M33:O33)</f>
        <v>11254</v>
      </c>
      <c r="M33" s="308">
        <f>'[1]2. Propagácia a marketing'!$Q$33</f>
        <v>11254</v>
      </c>
      <c r="N33" s="308">
        <f>'[1]2. Propagácia a marketing'!$R$33</f>
        <v>0</v>
      </c>
      <c r="O33" s="335">
        <f>'[1]2. Propagácia a marketing'!$S$33</f>
        <v>0</v>
      </c>
      <c r="P33" s="322">
        <f>SUM(Q33:S33)</f>
        <v>7975.25</v>
      </c>
      <c r="Q33" s="308">
        <f>'[1]2. Propagácia a marketing'!$T$33</f>
        <v>7975.25</v>
      </c>
      <c r="R33" s="308">
        <f>'[1]2. Propagácia a marketing'!$U$33</f>
        <v>0</v>
      </c>
      <c r="S33" s="323">
        <f>'[1]2. Propagácia a marketing'!$V$33</f>
        <v>0</v>
      </c>
      <c r="T33" s="831"/>
    </row>
    <row r="34" spans="1:20" ht="15.75" x14ac:dyDescent="0.25">
      <c r="A34" s="153"/>
      <c r="B34" s="366">
        <v>2</v>
      </c>
      <c r="C34" s="368" t="s">
        <v>183</v>
      </c>
      <c r="D34" s="322">
        <f>SUM(E34:G34)</f>
        <v>1126</v>
      </c>
      <c r="E34" s="308">
        <f>'[1]2. Propagácia a marketing'!$H$49</f>
        <v>1126</v>
      </c>
      <c r="F34" s="308">
        <f>'[1]2. Propagácia a marketing'!$I$49</f>
        <v>0</v>
      </c>
      <c r="G34" s="323">
        <f>'[1]2. Propagácia a marketing'!$J$49</f>
        <v>0</v>
      </c>
      <c r="H34" s="319">
        <f>SUM(I34:K34)</f>
        <v>1195</v>
      </c>
      <c r="I34" s="311">
        <f>'[1]2. Propagácia a marketing'!$N$49</f>
        <v>1195</v>
      </c>
      <c r="J34" s="311">
        <f>'[1]2. Propagácia a marketing'!$O$49</f>
        <v>0</v>
      </c>
      <c r="K34" s="312">
        <f>'[1]2. Propagácia a marketing'!$P$49</f>
        <v>0</v>
      </c>
      <c r="L34" s="310">
        <f>SUM(M34:O34)</f>
        <v>1846</v>
      </c>
      <c r="M34" s="308">
        <f>'[1]2. Propagácia a marketing'!$Q$49</f>
        <v>1846</v>
      </c>
      <c r="N34" s="308">
        <f>'[1]2. Propagácia a marketing'!$R$49</f>
        <v>0</v>
      </c>
      <c r="O34" s="335">
        <f>'[1]2. Propagácia a marketing'!$S$49</f>
        <v>0</v>
      </c>
      <c r="P34" s="322">
        <f>SUM(Q34:S34)</f>
        <v>1846</v>
      </c>
      <c r="Q34" s="308">
        <f>'[1]2. Propagácia a marketing'!$T$49</f>
        <v>1846</v>
      </c>
      <c r="R34" s="308">
        <f>'[1]2. Propagácia a marketing'!$U$49</f>
        <v>0</v>
      </c>
      <c r="S34" s="323">
        <f>'[1]2. Propagácia a marketing'!$V$49</f>
        <v>0</v>
      </c>
      <c r="T34" s="831"/>
    </row>
    <row r="35" spans="1:20" ht="16.5" thickBot="1" x14ac:dyDescent="0.3">
      <c r="A35" s="156"/>
      <c r="B35" s="369" t="s">
        <v>184</v>
      </c>
      <c r="C35" s="370" t="s">
        <v>185</v>
      </c>
      <c r="D35" s="527">
        <f>SUM(E35:G35)</f>
        <v>1003</v>
      </c>
      <c r="E35" s="528">
        <f>'[1]2. Propagácia a marketing'!$H$54</f>
        <v>1003</v>
      </c>
      <c r="F35" s="528">
        <f>'[1]2. Propagácia a marketing'!$I$54</f>
        <v>0</v>
      </c>
      <c r="G35" s="529">
        <f>'[1]2. Propagácia a marketing'!$J$54</f>
        <v>0</v>
      </c>
      <c r="H35" s="341">
        <f>SUM(I35:K35)</f>
        <v>9374</v>
      </c>
      <c r="I35" s="342">
        <f>'[1]2. Propagácia a marketing'!$N$54</f>
        <v>9374</v>
      </c>
      <c r="J35" s="342">
        <f>'[1]2. Propagácia a marketing'!$O$54</f>
        <v>0</v>
      </c>
      <c r="K35" s="343">
        <f>'[1]2. Propagácia a marketing'!$P$54</f>
        <v>0</v>
      </c>
      <c r="L35" s="316">
        <f>SUM(M35:O35)</f>
        <v>7560</v>
      </c>
      <c r="M35" s="317">
        <f>'[1]2. Propagácia a marketing'!$Q$54</f>
        <v>7560</v>
      </c>
      <c r="N35" s="317">
        <f>'[1]2. Propagácia a marketing'!$R$54</f>
        <v>0</v>
      </c>
      <c r="O35" s="348">
        <f>'[1]2. Propagácia a marketing'!$S$54</f>
        <v>0</v>
      </c>
      <c r="P35" s="648">
        <f>SUM(Q35:S35)</f>
        <v>4112.21</v>
      </c>
      <c r="Q35" s="317">
        <f>'[1]2. Propagácia a marketing'!$T$54</f>
        <v>4112.21</v>
      </c>
      <c r="R35" s="317">
        <f>'[1]2. Propagácia a marketing'!$U$54</f>
        <v>0</v>
      </c>
      <c r="S35" s="649">
        <f>'[1]2. Propagácia a marketing'!$V$54</f>
        <v>0</v>
      </c>
      <c r="T35" s="831"/>
    </row>
    <row r="36" spans="1:20" s="155" customFormat="1" ht="15.75" x14ac:dyDescent="0.25">
      <c r="A36" s="154"/>
      <c r="B36" s="371" t="s">
        <v>186</v>
      </c>
      <c r="C36" s="372"/>
      <c r="D36" s="409">
        <f t="shared" ref="D36:G36" si="27">D37+D38+D39+D44+D45</f>
        <v>271734.42</v>
      </c>
      <c r="E36" s="410">
        <f t="shared" si="27"/>
        <v>261734.42</v>
      </c>
      <c r="F36" s="410">
        <f t="shared" si="27"/>
        <v>10000</v>
      </c>
      <c r="G36" s="411">
        <f t="shared" si="27"/>
        <v>0</v>
      </c>
      <c r="H36" s="345">
        <f>H37+H38+H39+H44+H45</f>
        <v>250315.98</v>
      </c>
      <c r="I36" s="346">
        <f t="shared" ref="I36:O36" si="28">I37+I38+I39+I44+I45</f>
        <v>225782</v>
      </c>
      <c r="J36" s="346">
        <f t="shared" si="28"/>
        <v>24533.98</v>
      </c>
      <c r="K36" s="347">
        <f t="shared" si="28"/>
        <v>0</v>
      </c>
      <c r="L36" s="307">
        <f t="shared" si="28"/>
        <v>309560</v>
      </c>
      <c r="M36" s="305">
        <f t="shared" si="28"/>
        <v>270520</v>
      </c>
      <c r="N36" s="305">
        <f t="shared" si="28"/>
        <v>39040</v>
      </c>
      <c r="O36" s="344">
        <f t="shared" si="28"/>
        <v>0</v>
      </c>
      <c r="P36" s="646">
        <f t="shared" ref="P36:S36" si="29">P37+P38+P39+P44+P45</f>
        <v>277784.24999999994</v>
      </c>
      <c r="Q36" s="305">
        <f t="shared" si="29"/>
        <v>246306.02999999994</v>
      </c>
      <c r="R36" s="305">
        <f t="shared" si="29"/>
        <v>31478.22</v>
      </c>
      <c r="S36" s="647">
        <f t="shared" si="29"/>
        <v>0</v>
      </c>
      <c r="T36" s="831"/>
    </row>
    <row r="37" spans="1:20" ht="16.5" x14ac:dyDescent="0.3">
      <c r="A37" s="145"/>
      <c r="B37" s="366" t="s">
        <v>187</v>
      </c>
      <c r="C37" s="374" t="s">
        <v>188</v>
      </c>
      <c r="D37" s="310">
        <f>SUM(E37:G37)</f>
        <v>56429.399999999994</v>
      </c>
      <c r="E37" s="308">
        <f>'[1]3.Interné služby'!$H$4</f>
        <v>56429.399999999994</v>
      </c>
      <c r="F37" s="308">
        <f>'[1]3.Interné služby'!$I$4</f>
        <v>0</v>
      </c>
      <c r="G37" s="309">
        <f>'[1]3.Interné služby'!$J$4</f>
        <v>0</v>
      </c>
      <c r="H37" s="319">
        <f>SUM(I37:K37)</f>
        <v>60705</v>
      </c>
      <c r="I37" s="311">
        <f>'[1]3.Interné služby'!$N$4</f>
        <v>60705</v>
      </c>
      <c r="J37" s="311">
        <f>'[1]3.Interné služby'!$O$4</f>
        <v>0</v>
      </c>
      <c r="K37" s="312">
        <f>'[1]3.Interné služby'!$P$4</f>
        <v>0</v>
      </c>
      <c r="L37" s="310">
        <f>SUM(M37:O37)</f>
        <v>55700</v>
      </c>
      <c r="M37" s="308">
        <f>'[1]3.Interné služby'!$Q$4</f>
        <v>55700</v>
      </c>
      <c r="N37" s="308">
        <f>'[1]3.Interné služby'!$R$4</f>
        <v>0</v>
      </c>
      <c r="O37" s="335">
        <f>'[1]3.Interné služby'!$S$4</f>
        <v>0</v>
      </c>
      <c r="P37" s="322">
        <f>SUM(Q37:S37)</f>
        <v>46734.2</v>
      </c>
      <c r="Q37" s="308">
        <f>'[1]3.Interné služby'!$T$4</f>
        <v>46734.2</v>
      </c>
      <c r="R37" s="308">
        <f>'[1]3.Interné služby'!$U$4</f>
        <v>0</v>
      </c>
      <c r="S37" s="323">
        <f>'[1]3.Interné služby'!$V$4</f>
        <v>0</v>
      </c>
      <c r="T37" s="831"/>
    </row>
    <row r="38" spans="1:20" ht="16.5" x14ac:dyDescent="0.3">
      <c r="A38" s="156"/>
      <c r="B38" s="366" t="s">
        <v>189</v>
      </c>
      <c r="C38" s="374" t="s">
        <v>190</v>
      </c>
      <c r="D38" s="310">
        <f>SUM(E38:G38)</f>
        <v>57284.119999999995</v>
      </c>
      <c r="E38" s="308">
        <f>'[1]3.Interné služby'!$H$17</f>
        <v>57284.119999999995</v>
      </c>
      <c r="F38" s="308">
        <f>'[1]3.Interné služby'!$I$17</f>
        <v>0</v>
      </c>
      <c r="G38" s="309">
        <f>'[1]3.Interné služby'!$J$17</f>
        <v>0</v>
      </c>
      <c r="H38" s="319">
        <f>SUM(I38:K38)</f>
        <v>2742</v>
      </c>
      <c r="I38" s="311">
        <f>'[1]3.Interné služby'!$N$17</f>
        <v>2742</v>
      </c>
      <c r="J38" s="311">
        <f>'[1]3.Interné služby'!$O$17</f>
        <v>0</v>
      </c>
      <c r="K38" s="312">
        <f>'[1]3.Interné služby'!$P$17</f>
        <v>0</v>
      </c>
      <c r="L38" s="310">
        <f>SUM(M38:O38)</f>
        <v>7100</v>
      </c>
      <c r="M38" s="308">
        <f>'[1]3.Interné služby'!$Q$17</f>
        <v>7100</v>
      </c>
      <c r="N38" s="308">
        <f>'[1]3.Interné služby'!$R$17</f>
        <v>0</v>
      </c>
      <c r="O38" s="335">
        <f>'[1]3.Interné služby'!$S$17</f>
        <v>0</v>
      </c>
      <c r="P38" s="322">
        <f>SUM(Q38:S38)</f>
        <v>4661.9699999999993</v>
      </c>
      <c r="Q38" s="308">
        <f>'[1]3.Interné služby'!$T$17</f>
        <v>4661.9699999999993</v>
      </c>
      <c r="R38" s="308">
        <f>'[1]3.Interné služby'!$U$17</f>
        <v>0</v>
      </c>
      <c r="S38" s="323">
        <f>'[1]3.Interné služby'!$V$17</f>
        <v>0</v>
      </c>
      <c r="T38" s="831"/>
    </row>
    <row r="39" spans="1:20" ht="16.5" x14ac:dyDescent="0.3">
      <c r="A39" s="153"/>
      <c r="B39" s="366" t="s">
        <v>191</v>
      </c>
      <c r="C39" s="374" t="s">
        <v>192</v>
      </c>
      <c r="D39" s="310">
        <f t="shared" ref="D39:G39" si="30">SUM(D40:D43)</f>
        <v>154548.08000000002</v>
      </c>
      <c r="E39" s="308">
        <f t="shared" si="30"/>
        <v>144548.08000000002</v>
      </c>
      <c r="F39" s="308">
        <f t="shared" si="30"/>
        <v>10000</v>
      </c>
      <c r="G39" s="309">
        <f t="shared" si="30"/>
        <v>0</v>
      </c>
      <c r="H39" s="319">
        <f>SUM(H40:H43)</f>
        <v>184831.98</v>
      </c>
      <c r="I39" s="311">
        <f>SUM(I40:I43)</f>
        <v>160298</v>
      </c>
      <c r="J39" s="311">
        <f>SUM(J40:J43)</f>
        <v>24533.98</v>
      </c>
      <c r="K39" s="312">
        <f>SUM(K40:K43)</f>
        <v>0</v>
      </c>
      <c r="L39" s="310">
        <f t="shared" ref="L39:O39" si="31">SUM(L40:L43)</f>
        <v>239660</v>
      </c>
      <c r="M39" s="308">
        <f t="shared" si="31"/>
        <v>200620</v>
      </c>
      <c r="N39" s="308">
        <f t="shared" si="31"/>
        <v>39040</v>
      </c>
      <c r="O39" s="335">
        <f t="shared" si="31"/>
        <v>0</v>
      </c>
      <c r="P39" s="322">
        <f t="shared" ref="P39:S39" si="32">SUM(P40:P43)</f>
        <v>219890.59999999995</v>
      </c>
      <c r="Q39" s="308">
        <f t="shared" si="32"/>
        <v>188412.37999999995</v>
      </c>
      <c r="R39" s="308">
        <f t="shared" si="32"/>
        <v>31478.22</v>
      </c>
      <c r="S39" s="323">
        <f t="shared" si="32"/>
        <v>0</v>
      </c>
      <c r="T39" s="831"/>
    </row>
    <row r="40" spans="1:20" ht="16.5" x14ac:dyDescent="0.3">
      <c r="A40" s="153"/>
      <c r="B40" s="366">
        <v>1</v>
      </c>
      <c r="C40" s="374" t="s">
        <v>193</v>
      </c>
      <c r="D40" s="310">
        <f t="shared" ref="D40:D45" si="33">SUM(E40:G40)</f>
        <v>1948.53</v>
      </c>
      <c r="E40" s="308">
        <f>'[1]3.Interné služby'!$H$23</f>
        <v>1948.53</v>
      </c>
      <c r="F40" s="308">
        <f>'[1]3.Interné služby'!$I$23</f>
        <v>0</v>
      </c>
      <c r="G40" s="309">
        <f>'[1]3.Interné služby'!$J$23</f>
        <v>0</v>
      </c>
      <c r="H40" s="319">
        <f t="shared" ref="H40:H45" si="34">SUM(I40:K40)</f>
        <v>1668</v>
      </c>
      <c r="I40" s="311">
        <f>'[1]3.Interné služby'!$N$23</f>
        <v>1668</v>
      </c>
      <c r="J40" s="311">
        <f>'[1]3.Interné služby'!$O$23</f>
        <v>0</v>
      </c>
      <c r="K40" s="312">
        <f>'[1]3.Interné služby'!$P$23</f>
        <v>0</v>
      </c>
      <c r="L40" s="310">
        <f t="shared" ref="L40:L45" si="35">SUM(M40:O40)</f>
        <v>1850</v>
      </c>
      <c r="M40" s="308">
        <f>'[1]3.Interné služby'!$Q$23</f>
        <v>1850</v>
      </c>
      <c r="N40" s="308">
        <f>'[1]3.Interné služby'!$R$23</f>
        <v>0</v>
      </c>
      <c r="O40" s="335">
        <f>'[1]3.Interné služby'!$S$23</f>
        <v>0</v>
      </c>
      <c r="P40" s="322">
        <f t="shared" ref="P40:P45" si="36">SUM(Q40:S40)</f>
        <v>962.66000000000008</v>
      </c>
      <c r="Q40" s="308">
        <f>'[1]3.Interné služby'!$T$23</f>
        <v>962.66000000000008</v>
      </c>
      <c r="R40" s="308">
        <f>'[1]3.Interné služby'!$U$23</f>
        <v>0</v>
      </c>
      <c r="S40" s="323">
        <f>'[1]3.Interné služby'!$V$23</f>
        <v>0</v>
      </c>
      <c r="T40" s="831"/>
    </row>
    <row r="41" spans="1:20" ht="15.75" x14ac:dyDescent="0.25">
      <c r="A41" s="153"/>
      <c r="B41" s="366">
        <v>2</v>
      </c>
      <c r="C41" s="368" t="s">
        <v>194</v>
      </c>
      <c r="D41" s="310">
        <f t="shared" si="33"/>
        <v>449.47</v>
      </c>
      <c r="E41" s="308">
        <f>'[1]3.Interné služby'!$H$28</f>
        <v>449.47</v>
      </c>
      <c r="F41" s="308">
        <f>'[1]3.Interné služby'!$I$28</f>
        <v>0</v>
      </c>
      <c r="G41" s="309">
        <f>'[1]3.Interné služby'!$J$28</f>
        <v>0</v>
      </c>
      <c r="H41" s="319">
        <f t="shared" si="34"/>
        <v>2698</v>
      </c>
      <c r="I41" s="311">
        <f>'[1]3.Interné služby'!$N$28</f>
        <v>2698</v>
      </c>
      <c r="J41" s="311">
        <f>'[1]3.Interné služby'!$O$28</f>
        <v>0</v>
      </c>
      <c r="K41" s="312">
        <f>'[1]3.Interné služby'!$P$28</f>
        <v>0</v>
      </c>
      <c r="L41" s="310">
        <f t="shared" si="35"/>
        <v>1300</v>
      </c>
      <c r="M41" s="308">
        <f>'[1]3.Interné služby'!$Q$28</f>
        <v>1300</v>
      </c>
      <c r="N41" s="308">
        <f>'[1]3.Interné služby'!$R$28</f>
        <v>0</v>
      </c>
      <c r="O41" s="335">
        <f>'[1]3.Interné služby'!$S$28</f>
        <v>0</v>
      </c>
      <c r="P41" s="322">
        <f t="shared" si="36"/>
        <v>1242.18</v>
      </c>
      <c r="Q41" s="308">
        <f>'[1]3.Interné služby'!$T$28</f>
        <v>1242.18</v>
      </c>
      <c r="R41" s="308">
        <f>'[1]3.Interné služby'!$U$28</f>
        <v>0</v>
      </c>
      <c r="S41" s="323">
        <f>'[1]3.Interné služby'!$V$28</f>
        <v>0</v>
      </c>
      <c r="T41" s="831"/>
    </row>
    <row r="42" spans="1:20" ht="15.75" x14ac:dyDescent="0.25">
      <c r="A42" s="153"/>
      <c r="B42" s="366">
        <v>3</v>
      </c>
      <c r="C42" s="368" t="s">
        <v>195</v>
      </c>
      <c r="D42" s="310">
        <f t="shared" si="33"/>
        <v>151850.08000000002</v>
      </c>
      <c r="E42" s="308">
        <f>'[1]3.Interné služby'!$H$31</f>
        <v>141850.08000000002</v>
      </c>
      <c r="F42" s="308">
        <f>'[1]3.Interné služby'!$I$31</f>
        <v>10000</v>
      </c>
      <c r="G42" s="309">
        <f>'[1]3.Interné služby'!$J$31</f>
        <v>0</v>
      </c>
      <c r="H42" s="319">
        <f t="shared" si="34"/>
        <v>171958.85</v>
      </c>
      <c r="I42" s="311">
        <f>'[1]3.Interné služby'!$N$31</f>
        <v>154585</v>
      </c>
      <c r="J42" s="311">
        <f>'[1]3.Interné služby'!$O$31</f>
        <v>17373.849999999999</v>
      </c>
      <c r="K42" s="312">
        <f>'[1]3.Interné služby'!$P$31</f>
        <v>0</v>
      </c>
      <c r="L42" s="310">
        <f t="shared" si="35"/>
        <v>222510</v>
      </c>
      <c r="M42" s="308">
        <f>'[1]3.Interné služby'!$Q$31</f>
        <v>183470</v>
      </c>
      <c r="N42" s="308">
        <f>'[1]3.Interné služby'!$R$31</f>
        <v>39040</v>
      </c>
      <c r="O42" s="335">
        <f>'[1]3.Interné služby'!$S$31</f>
        <v>0</v>
      </c>
      <c r="P42" s="322">
        <f t="shared" si="36"/>
        <v>207103.75999999995</v>
      </c>
      <c r="Q42" s="308">
        <f>'[1]3.Interné služby'!$T$31</f>
        <v>175625.53999999995</v>
      </c>
      <c r="R42" s="308">
        <f>'[1]3.Interné služby'!$U$31</f>
        <v>31478.22</v>
      </c>
      <c r="S42" s="323">
        <f>'[1]3.Interné služby'!$V$31</f>
        <v>0</v>
      </c>
      <c r="T42" s="831"/>
    </row>
    <row r="43" spans="1:20" ht="15.75" x14ac:dyDescent="0.25">
      <c r="A43" s="153"/>
      <c r="B43" s="366">
        <v>4</v>
      </c>
      <c r="C43" s="368" t="s">
        <v>196</v>
      </c>
      <c r="D43" s="310">
        <f t="shared" si="33"/>
        <v>300</v>
      </c>
      <c r="E43" s="308">
        <f>'[1]3.Interné služby'!$H$76</f>
        <v>300</v>
      </c>
      <c r="F43" s="308">
        <f>'[1]3.Interné služby'!$I$76</f>
        <v>0</v>
      </c>
      <c r="G43" s="309">
        <f>'[1]3.Interné služby'!$J$76</f>
        <v>0</v>
      </c>
      <c r="H43" s="319">
        <f t="shared" si="34"/>
        <v>8507.130000000001</v>
      </c>
      <c r="I43" s="311">
        <f>'[1]3.Interné služby'!$N$76</f>
        <v>1347</v>
      </c>
      <c r="J43" s="311">
        <f>'[1]3.Interné služby'!$O$76</f>
        <v>7160.13</v>
      </c>
      <c r="K43" s="312">
        <f>'[1]3.Interné služby'!$P$76</f>
        <v>0</v>
      </c>
      <c r="L43" s="310">
        <f t="shared" si="35"/>
        <v>14000</v>
      </c>
      <c r="M43" s="308">
        <f>'[1]3.Interné služby'!$Q$76</f>
        <v>14000</v>
      </c>
      <c r="N43" s="308">
        <f>'[1]3.Interné služby'!$R$76</f>
        <v>0</v>
      </c>
      <c r="O43" s="335">
        <f>'[1]3.Interné služby'!$S$76</f>
        <v>0</v>
      </c>
      <c r="P43" s="322">
        <f t="shared" si="36"/>
        <v>10582</v>
      </c>
      <c r="Q43" s="308">
        <f>'[1]3.Interné služby'!$T$76</f>
        <v>10582</v>
      </c>
      <c r="R43" s="308">
        <f>'[1]3.Interné služby'!$U$76</f>
        <v>0</v>
      </c>
      <c r="S43" s="323">
        <f>'[1]3.Interné služby'!$V$76</f>
        <v>0</v>
      </c>
      <c r="T43" s="831"/>
    </row>
    <row r="44" spans="1:20" ht="16.5" x14ac:dyDescent="0.3">
      <c r="A44" s="153"/>
      <c r="B44" s="366" t="s">
        <v>197</v>
      </c>
      <c r="C44" s="374" t="s">
        <v>198</v>
      </c>
      <c r="D44" s="310">
        <f t="shared" si="33"/>
        <v>3329</v>
      </c>
      <c r="E44" s="308">
        <f>'[1]3.Interné služby'!$H$79</f>
        <v>3329</v>
      </c>
      <c r="F44" s="308">
        <f>'[1]3.Interné služby'!$I$79</f>
        <v>0</v>
      </c>
      <c r="G44" s="309">
        <f>'[1]3.Interné služby'!$J$79</f>
        <v>0</v>
      </c>
      <c r="H44" s="319">
        <f t="shared" si="34"/>
        <v>1890</v>
      </c>
      <c r="I44" s="311">
        <f>'[1]3.Interné služby'!$N$79</f>
        <v>1890</v>
      </c>
      <c r="J44" s="311">
        <f>'[1]3.Interné služby'!$O$79</f>
        <v>0</v>
      </c>
      <c r="K44" s="312">
        <f>'[1]3.Interné služby'!$P$79</f>
        <v>0</v>
      </c>
      <c r="L44" s="310">
        <f t="shared" si="35"/>
        <v>6500</v>
      </c>
      <c r="M44" s="308">
        <f>'[1]3.Interné služby'!$Q$79</f>
        <v>6500</v>
      </c>
      <c r="N44" s="308">
        <f>'[1]3.Interné služby'!$R$79</f>
        <v>0</v>
      </c>
      <c r="O44" s="335">
        <f>'[1]3.Interné služby'!$S$79</f>
        <v>0</v>
      </c>
      <c r="P44" s="322">
        <f t="shared" si="36"/>
        <v>6497.48</v>
      </c>
      <c r="Q44" s="308">
        <f>'[1]3.Interné služby'!$T$79</f>
        <v>6497.48</v>
      </c>
      <c r="R44" s="308">
        <f>'[1]3.Interné služby'!$U$79</f>
        <v>0</v>
      </c>
      <c r="S44" s="323">
        <f>'[1]3.Interné služby'!$V$79</f>
        <v>0</v>
      </c>
      <c r="T44" s="831"/>
    </row>
    <row r="45" spans="1:20" ht="17.25" thickBot="1" x14ac:dyDescent="0.35">
      <c r="A45" s="153"/>
      <c r="B45" s="375" t="s">
        <v>199</v>
      </c>
      <c r="C45" s="376" t="s">
        <v>200</v>
      </c>
      <c r="D45" s="316">
        <f t="shared" si="33"/>
        <v>143.82</v>
      </c>
      <c r="E45" s="317">
        <f>'[1]3.Interné služby'!$H$85</f>
        <v>143.82</v>
      </c>
      <c r="F45" s="317">
        <f>'[1]3.Interné služby'!$I$85</f>
        <v>0</v>
      </c>
      <c r="G45" s="318">
        <f>'[1]3.Interné služby'!$J$85</f>
        <v>0</v>
      </c>
      <c r="H45" s="341">
        <f t="shared" si="34"/>
        <v>147</v>
      </c>
      <c r="I45" s="342">
        <f>'[1]3.Interné služby'!$N$85</f>
        <v>147</v>
      </c>
      <c r="J45" s="342">
        <f>'[1]3.Interné služby'!$O$85</f>
        <v>0</v>
      </c>
      <c r="K45" s="343">
        <f>'[1]3.Interné služby'!$P$85</f>
        <v>0</v>
      </c>
      <c r="L45" s="316">
        <f t="shared" si="35"/>
        <v>600</v>
      </c>
      <c r="M45" s="317">
        <f>'[1]3.Interné služby'!$Q$85</f>
        <v>600</v>
      </c>
      <c r="N45" s="317">
        <f>'[1]3.Interné služby'!$R$85</f>
        <v>0</v>
      </c>
      <c r="O45" s="348">
        <f>'[1]3.Interné služby'!$S$85</f>
        <v>0</v>
      </c>
      <c r="P45" s="648">
        <f t="shared" si="36"/>
        <v>0</v>
      </c>
      <c r="Q45" s="317">
        <f>'[1]3.Interné služby'!$T$85</f>
        <v>0</v>
      </c>
      <c r="R45" s="317">
        <f>'[1]3.Interné služby'!$U$85</f>
        <v>0</v>
      </c>
      <c r="S45" s="649">
        <f>'[1]3.Interné služby'!$V$85</f>
        <v>0</v>
      </c>
      <c r="T45" s="831"/>
    </row>
    <row r="46" spans="1:20" s="155" customFormat="1" ht="15.75" x14ac:dyDescent="0.25">
      <c r="B46" s="377" t="s">
        <v>201</v>
      </c>
      <c r="C46" s="378"/>
      <c r="D46" s="307">
        <f t="shared" ref="D46:G46" si="37">D47+D48+D51</f>
        <v>29832</v>
      </c>
      <c r="E46" s="305">
        <f t="shared" si="37"/>
        <v>29832</v>
      </c>
      <c r="F46" s="305">
        <f t="shared" si="37"/>
        <v>0</v>
      </c>
      <c r="G46" s="305">
        <f t="shared" si="37"/>
        <v>0</v>
      </c>
      <c r="H46" s="345">
        <f t="shared" ref="H46:O46" si="38">H47+H48+H51</f>
        <v>32943.61</v>
      </c>
      <c r="I46" s="346">
        <f t="shared" si="38"/>
        <v>32943.61</v>
      </c>
      <c r="J46" s="346">
        <f t="shared" si="38"/>
        <v>0</v>
      </c>
      <c r="K46" s="347">
        <f t="shared" si="38"/>
        <v>0</v>
      </c>
      <c r="L46" s="307">
        <f t="shared" si="38"/>
        <v>40429</v>
      </c>
      <c r="M46" s="305">
        <f t="shared" si="38"/>
        <v>40429</v>
      </c>
      <c r="N46" s="305">
        <f t="shared" si="38"/>
        <v>0</v>
      </c>
      <c r="O46" s="344">
        <f t="shared" si="38"/>
        <v>0</v>
      </c>
      <c r="P46" s="646">
        <f t="shared" ref="P46:S46" si="39">P47+P48+P51</f>
        <v>40172.03</v>
      </c>
      <c r="Q46" s="305">
        <f t="shared" si="39"/>
        <v>40172.03</v>
      </c>
      <c r="R46" s="305">
        <f t="shared" si="39"/>
        <v>0</v>
      </c>
      <c r="S46" s="647">
        <f t="shared" si="39"/>
        <v>0</v>
      </c>
      <c r="T46" s="831"/>
    </row>
    <row r="47" spans="1:20" ht="16.5" x14ac:dyDescent="0.3">
      <c r="A47" s="153"/>
      <c r="B47" s="366" t="s">
        <v>202</v>
      </c>
      <c r="C47" s="374" t="s">
        <v>203</v>
      </c>
      <c r="D47" s="310">
        <f>SUM(E47:G47)</f>
        <v>13064.17</v>
      </c>
      <c r="E47" s="308">
        <f>'[1]4.Služby občanov'!$H$4</f>
        <v>13064.17</v>
      </c>
      <c r="F47" s="308">
        <f>'[1]4.Služby občanov'!$I$4</f>
        <v>0</v>
      </c>
      <c r="G47" s="309">
        <f>'[1]4.Služby občanov'!$J$4</f>
        <v>0</v>
      </c>
      <c r="H47" s="319">
        <f>SUM(I47:K47)</f>
        <v>13921.4</v>
      </c>
      <c r="I47" s="311">
        <f>'[1]4.Služby občanov'!$N$4</f>
        <v>13921.4</v>
      </c>
      <c r="J47" s="311">
        <f>'[1]4.Služby občanov'!$O$4</f>
        <v>0</v>
      </c>
      <c r="K47" s="312">
        <f>'[1]4.Služby občanov'!$P$4</f>
        <v>0</v>
      </c>
      <c r="L47" s="310">
        <f>SUM(M47:O47)</f>
        <v>20751</v>
      </c>
      <c r="M47" s="308">
        <f>'[1]4.Služby občanov'!$Q$4</f>
        <v>20751</v>
      </c>
      <c r="N47" s="308">
        <f>'[1]4.Služby občanov'!$R$4</f>
        <v>0</v>
      </c>
      <c r="O47" s="335">
        <f>'[1]4.Služby občanov'!$S$4</f>
        <v>0</v>
      </c>
      <c r="P47" s="322">
        <f>SUM(Q47:S47)</f>
        <v>20510.77</v>
      </c>
      <c r="Q47" s="308">
        <f>'[1]4.Služby občanov'!$T$4</f>
        <v>20510.77</v>
      </c>
      <c r="R47" s="308">
        <f>'[1]4.Služby občanov'!$U$4</f>
        <v>0</v>
      </c>
      <c r="S47" s="323">
        <f>'[1]4.Služby občanov'!$V$4</f>
        <v>0</v>
      </c>
      <c r="T47" s="831"/>
    </row>
    <row r="48" spans="1:20" ht="15.75" x14ac:dyDescent="0.25">
      <c r="A48" s="157"/>
      <c r="B48" s="366" t="s">
        <v>204</v>
      </c>
      <c r="C48" s="368" t="s">
        <v>205</v>
      </c>
      <c r="D48" s="310">
        <f t="shared" ref="D48:G48" si="40">SUM(D49:D50)</f>
        <v>16767.829999999998</v>
      </c>
      <c r="E48" s="308">
        <f t="shared" si="40"/>
        <v>16767.829999999998</v>
      </c>
      <c r="F48" s="308">
        <f t="shared" si="40"/>
        <v>0</v>
      </c>
      <c r="G48" s="309">
        <f t="shared" si="40"/>
        <v>0</v>
      </c>
      <c r="H48" s="319">
        <f>SUM(H49:H50)</f>
        <v>19022.21</v>
      </c>
      <c r="I48" s="311">
        <f>SUM(I49:I50)</f>
        <v>19022.21</v>
      </c>
      <c r="J48" s="311">
        <f>SUM(J49:J50)</f>
        <v>0</v>
      </c>
      <c r="K48" s="312">
        <f>SUM(K49:K50)</f>
        <v>0</v>
      </c>
      <c r="L48" s="310">
        <f t="shared" ref="L48:O48" si="41">SUM(L49:L50)</f>
        <v>19678</v>
      </c>
      <c r="M48" s="308">
        <f t="shared" si="41"/>
        <v>19678</v>
      </c>
      <c r="N48" s="308">
        <f t="shared" si="41"/>
        <v>0</v>
      </c>
      <c r="O48" s="335">
        <f t="shared" si="41"/>
        <v>0</v>
      </c>
      <c r="P48" s="322">
        <f t="shared" ref="P48:S48" si="42">SUM(P49:P50)</f>
        <v>19661.259999999998</v>
      </c>
      <c r="Q48" s="308">
        <f t="shared" si="42"/>
        <v>19661.259999999998</v>
      </c>
      <c r="R48" s="308">
        <f t="shared" si="42"/>
        <v>0</v>
      </c>
      <c r="S48" s="323">
        <f t="shared" si="42"/>
        <v>0</v>
      </c>
      <c r="T48" s="831"/>
    </row>
    <row r="49" spans="1:20" ht="15.75" x14ac:dyDescent="0.25">
      <c r="A49" s="157"/>
      <c r="B49" s="366">
        <v>1</v>
      </c>
      <c r="C49" s="368" t="s">
        <v>206</v>
      </c>
      <c r="D49" s="310">
        <f>SUM(E49:G49)</f>
        <v>16767.829999999998</v>
      </c>
      <c r="E49" s="308">
        <f>'[1]4.Služby občanov'!$H$17</f>
        <v>16767.829999999998</v>
      </c>
      <c r="F49" s="308">
        <f>'[1]4.Služby občanov'!$I$17</f>
        <v>0</v>
      </c>
      <c r="G49" s="309">
        <f>'[1]4.Služby občanov'!$J$17</f>
        <v>0</v>
      </c>
      <c r="H49" s="319">
        <f>SUM(I49:K49)</f>
        <v>19022.21</v>
      </c>
      <c r="I49" s="311">
        <f>'[1]4.Služby občanov'!$N$17</f>
        <v>19022.21</v>
      </c>
      <c r="J49" s="311">
        <f>'[1]4.Služby občanov'!$O$17</f>
        <v>0</v>
      </c>
      <c r="K49" s="312">
        <f>'[1]4.Služby občanov'!$P$17</f>
        <v>0</v>
      </c>
      <c r="L49" s="310">
        <f>SUM(M49:O49)</f>
        <v>19678</v>
      </c>
      <c r="M49" s="308">
        <f>'[1]4.Služby občanov'!$Q$17</f>
        <v>19678</v>
      </c>
      <c r="N49" s="308">
        <f>'[1]4.Služby občanov'!$R$17</f>
        <v>0</v>
      </c>
      <c r="O49" s="335">
        <f>'[1]4.Služby občanov'!$S$17</f>
        <v>0</v>
      </c>
      <c r="P49" s="322">
        <f>SUM(Q49:S49)</f>
        <v>19661.259999999998</v>
      </c>
      <c r="Q49" s="308">
        <f>'[1]4.Služby občanov'!$T$17</f>
        <v>19661.259999999998</v>
      </c>
      <c r="R49" s="308">
        <f>'[1]4.Služby občanov'!$U$17</f>
        <v>0</v>
      </c>
      <c r="S49" s="323">
        <f>'[1]4.Služby občanov'!$V$17</f>
        <v>0</v>
      </c>
      <c r="T49" s="831"/>
    </row>
    <row r="50" spans="1:20" ht="15.75" x14ac:dyDescent="0.25">
      <c r="A50" s="157"/>
      <c r="B50" s="366">
        <v>2</v>
      </c>
      <c r="C50" s="368" t="s">
        <v>207</v>
      </c>
      <c r="D50" s="310">
        <f>SUM(E50:G50)</f>
        <v>0</v>
      </c>
      <c r="E50" s="308">
        <f>'[1]4.Služby občanov'!$H$27</f>
        <v>0</v>
      </c>
      <c r="F50" s="308">
        <f>'[1]4.Služby občanov'!$I$27</f>
        <v>0</v>
      </c>
      <c r="G50" s="309">
        <f>'[1]4.Služby občanov'!$J$27</f>
        <v>0</v>
      </c>
      <c r="H50" s="319">
        <f>SUM(I50:K50)</f>
        <v>0</v>
      </c>
      <c r="I50" s="311">
        <f>'[1]4.Služby občanov'!$N$27</f>
        <v>0</v>
      </c>
      <c r="J50" s="311">
        <f>'[1]4.Služby občanov'!$O$27</f>
        <v>0</v>
      </c>
      <c r="K50" s="312">
        <f>'[1]4.Služby občanov'!$P$27</f>
        <v>0</v>
      </c>
      <c r="L50" s="310">
        <f>SUM(M50:O50)</f>
        <v>0</v>
      </c>
      <c r="M50" s="308">
        <f>'[1]4.Služby občanov'!$Q$27</f>
        <v>0</v>
      </c>
      <c r="N50" s="308">
        <f>'[1]4.Služby občanov'!$R$27</f>
        <v>0</v>
      </c>
      <c r="O50" s="335">
        <f>'[1]4.Služby občanov'!$S$27</f>
        <v>0</v>
      </c>
      <c r="P50" s="322">
        <f>SUM(Q50:S50)</f>
        <v>0</v>
      </c>
      <c r="Q50" s="308">
        <f>'[1]4.Služby občanov'!$T$27</f>
        <v>0</v>
      </c>
      <c r="R50" s="308">
        <f>'[1]4.Služby občanov'!$U$27</f>
        <v>0</v>
      </c>
      <c r="S50" s="323">
        <f>'[1]4.Služby občanov'!$V$27</f>
        <v>0</v>
      </c>
      <c r="T50" s="831"/>
    </row>
    <row r="51" spans="1:20" ht="16.5" outlineLevel="1" thickBot="1" x14ac:dyDescent="0.3">
      <c r="A51" s="157"/>
      <c r="B51" s="379" t="s">
        <v>208</v>
      </c>
      <c r="C51" s="370" t="s">
        <v>209</v>
      </c>
      <c r="D51" s="316">
        <f>SUM(E51:G51)</f>
        <v>0</v>
      </c>
      <c r="E51" s="317">
        <f>'[1]4.Služby občanov'!$H$29</f>
        <v>0</v>
      </c>
      <c r="F51" s="317">
        <f>'[1]4.Služby občanov'!$I$29</f>
        <v>0</v>
      </c>
      <c r="G51" s="318">
        <f>'[1]4.Služby občanov'!$J$29</f>
        <v>0</v>
      </c>
      <c r="H51" s="341">
        <f>SUM(I51:K51)</f>
        <v>0</v>
      </c>
      <c r="I51" s="342">
        <f>'[1]4.Služby občanov'!$N$29</f>
        <v>0</v>
      </c>
      <c r="J51" s="342">
        <f>'[1]4.Služby občanov'!$O$29</f>
        <v>0</v>
      </c>
      <c r="K51" s="343">
        <f>'[1]4.Služby občanov'!$P$29</f>
        <v>0</v>
      </c>
      <c r="L51" s="316">
        <f>SUM(M51:O51)</f>
        <v>0</v>
      </c>
      <c r="M51" s="317">
        <f>'[1]4.Služby občanov'!$Q$29</f>
        <v>0</v>
      </c>
      <c r="N51" s="317">
        <f>'[1]4.Služby občanov'!$R$29</f>
        <v>0</v>
      </c>
      <c r="O51" s="348">
        <f>'[1]4.Služby občanov'!$S$29</f>
        <v>0</v>
      </c>
      <c r="P51" s="648">
        <f>SUM(Q51:S51)</f>
        <v>0</v>
      </c>
      <c r="Q51" s="317">
        <f>'[1]4.Služby občanov'!$T$29</f>
        <v>0</v>
      </c>
      <c r="R51" s="317">
        <f>'[1]4.Služby občanov'!$U$29</f>
        <v>0</v>
      </c>
      <c r="S51" s="649">
        <f>'[1]4.Služby občanov'!$V$29</f>
        <v>0</v>
      </c>
      <c r="T51" s="831"/>
    </row>
    <row r="52" spans="1:20" s="155" customFormat="1" ht="15.75" x14ac:dyDescent="0.25">
      <c r="A52" s="157"/>
      <c r="B52" s="371" t="s">
        <v>210</v>
      </c>
      <c r="C52" s="380"/>
      <c r="D52" s="307">
        <f t="shared" ref="D52:G52" si="43">D53+D58+D59+D60+D65</f>
        <v>740050.01</v>
      </c>
      <c r="E52" s="305">
        <f t="shared" si="43"/>
        <v>740050.01</v>
      </c>
      <c r="F52" s="305">
        <f t="shared" si="43"/>
        <v>0</v>
      </c>
      <c r="G52" s="306">
        <f t="shared" si="43"/>
        <v>0</v>
      </c>
      <c r="H52" s="345">
        <f t="shared" ref="H52:O52" si="44">H53+H58+H59+H60+H65</f>
        <v>1676180.56</v>
      </c>
      <c r="I52" s="346">
        <f t="shared" si="44"/>
        <v>770380</v>
      </c>
      <c r="J52" s="346">
        <f t="shared" si="44"/>
        <v>896255.6</v>
      </c>
      <c r="K52" s="347">
        <f t="shared" si="44"/>
        <v>9544.9599999999991</v>
      </c>
      <c r="L52" s="307">
        <f t="shared" si="44"/>
        <v>1422406</v>
      </c>
      <c r="M52" s="305">
        <f t="shared" si="44"/>
        <v>810206</v>
      </c>
      <c r="N52" s="305">
        <f t="shared" si="44"/>
        <v>12200</v>
      </c>
      <c r="O52" s="344">
        <f t="shared" si="44"/>
        <v>600000</v>
      </c>
      <c r="P52" s="646">
        <f t="shared" ref="P52:S52" si="45">P53+P58+P59+P60+P65</f>
        <v>1396446.2799999998</v>
      </c>
      <c r="Q52" s="305">
        <f t="shared" si="45"/>
        <v>793760.63999999978</v>
      </c>
      <c r="R52" s="305">
        <f t="shared" si="45"/>
        <v>4125</v>
      </c>
      <c r="S52" s="647">
        <f t="shared" si="45"/>
        <v>598560.64</v>
      </c>
      <c r="T52" s="831"/>
    </row>
    <row r="53" spans="1:20" ht="15.75" x14ac:dyDescent="0.25">
      <c r="A53" s="157"/>
      <c r="B53" s="381" t="s">
        <v>211</v>
      </c>
      <c r="C53" s="367" t="s">
        <v>212</v>
      </c>
      <c r="D53" s="310">
        <f t="shared" ref="D53:G53" si="46">SUM(D54:D57)</f>
        <v>493204.25</v>
      </c>
      <c r="E53" s="308">
        <f t="shared" si="46"/>
        <v>493204.25</v>
      </c>
      <c r="F53" s="308">
        <f t="shared" si="46"/>
        <v>0</v>
      </c>
      <c r="G53" s="309">
        <f t="shared" si="46"/>
        <v>0</v>
      </c>
      <c r="H53" s="319">
        <f>SUM(H54:H57)</f>
        <v>561117.16</v>
      </c>
      <c r="I53" s="311">
        <f>SUM(I54:I57)</f>
        <v>536901</v>
      </c>
      <c r="J53" s="311">
        <f>SUM(J54:J57)</f>
        <v>14671.2</v>
      </c>
      <c r="K53" s="312">
        <f>SUM(K54:K57)</f>
        <v>9544.9599999999991</v>
      </c>
      <c r="L53" s="310">
        <f t="shared" ref="L53:O53" si="47">SUM(L54:L57)</f>
        <v>609183</v>
      </c>
      <c r="M53" s="308">
        <f t="shared" si="47"/>
        <v>584983</v>
      </c>
      <c r="N53" s="308">
        <f t="shared" si="47"/>
        <v>9200</v>
      </c>
      <c r="O53" s="335">
        <f t="shared" si="47"/>
        <v>15000</v>
      </c>
      <c r="P53" s="322">
        <f t="shared" ref="P53:S53" si="48">SUM(P54:P57)</f>
        <v>587771.59999999986</v>
      </c>
      <c r="Q53" s="308">
        <f t="shared" si="48"/>
        <v>570024.71999999986</v>
      </c>
      <c r="R53" s="308">
        <f t="shared" si="48"/>
        <v>4125</v>
      </c>
      <c r="S53" s="323">
        <f t="shared" si="48"/>
        <v>13621.88</v>
      </c>
      <c r="T53" s="831"/>
    </row>
    <row r="54" spans="1:20" ht="15.75" x14ac:dyDescent="0.25">
      <c r="A54" s="157"/>
      <c r="B54" s="366">
        <v>1</v>
      </c>
      <c r="C54" s="368" t="s">
        <v>213</v>
      </c>
      <c r="D54" s="310">
        <f t="shared" ref="D54:D59" si="49">SUM(E54:G54)</f>
        <v>353683.45</v>
      </c>
      <c r="E54" s="308">
        <f>'[1]5.Bezpečnosť, právo a por.'!$H$5</f>
        <v>353683.45</v>
      </c>
      <c r="F54" s="308">
        <f>'[1]5.Bezpečnosť, právo a por.'!$I$5</f>
        <v>0</v>
      </c>
      <c r="G54" s="309">
        <f>'[1]5.Bezpečnosť, právo a por.'!$J$5</f>
        <v>0</v>
      </c>
      <c r="H54" s="319">
        <f t="shared" ref="H54:H59" si="50">SUM(I54:K54)</f>
        <v>386118.96</v>
      </c>
      <c r="I54" s="311">
        <f>'[1]5.Bezpečnosť, právo a por.'!$N$5</f>
        <v>376574</v>
      </c>
      <c r="J54" s="311">
        <f>'[1]5.Bezpečnosť, právo a por.'!$O$5</f>
        <v>0</v>
      </c>
      <c r="K54" s="312">
        <f>'[1]5.Bezpečnosť, právo a por.'!$P$5</f>
        <v>9544.9599999999991</v>
      </c>
      <c r="L54" s="310">
        <f t="shared" ref="L54:L59" si="51">SUM(M54:O54)</f>
        <v>424618</v>
      </c>
      <c r="M54" s="308">
        <f>'[1]5.Bezpečnosť, právo a por.'!$Q$5</f>
        <v>405418</v>
      </c>
      <c r="N54" s="308">
        <f>'[1]5.Bezpečnosť, právo a por.'!$R$5</f>
        <v>4200</v>
      </c>
      <c r="O54" s="335">
        <f>'[1]5.Bezpečnosť, právo a por.'!$S$5</f>
        <v>15000</v>
      </c>
      <c r="P54" s="322">
        <f t="shared" ref="P54:P59" si="52">SUM(Q54:S54)</f>
        <v>422552.23999999987</v>
      </c>
      <c r="Q54" s="308">
        <f>'[1]5.Bezpečnosť, právo a por.'!$T$5</f>
        <v>404805.35999999987</v>
      </c>
      <c r="R54" s="308">
        <f>'[1]5.Bezpečnosť, právo a por.'!$U$5</f>
        <v>4125</v>
      </c>
      <c r="S54" s="323">
        <f>'[1]5.Bezpečnosť, právo a por.'!$V$5</f>
        <v>13621.88</v>
      </c>
      <c r="T54" s="831"/>
    </row>
    <row r="55" spans="1:20" ht="15.75" x14ac:dyDescent="0.25">
      <c r="A55" s="153"/>
      <c r="B55" s="366">
        <v>2</v>
      </c>
      <c r="C55" s="368" t="s">
        <v>214</v>
      </c>
      <c r="D55" s="310">
        <f t="shared" si="49"/>
        <v>65113.499999999993</v>
      </c>
      <c r="E55" s="308">
        <f>'[1]5.Bezpečnosť, právo a por.'!$H$52</f>
        <v>65113.499999999993</v>
      </c>
      <c r="F55" s="308">
        <f>'[1]5.Bezpečnosť, právo a por.'!$I$52</f>
        <v>0</v>
      </c>
      <c r="G55" s="309">
        <f>'[1]5.Bezpečnosť, právo a por.'!$J$52</f>
        <v>0</v>
      </c>
      <c r="H55" s="319">
        <f t="shared" si="50"/>
        <v>98245.2</v>
      </c>
      <c r="I55" s="311">
        <f>'[1]5.Bezpečnosť, právo a por.'!$N$52</f>
        <v>83574</v>
      </c>
      <c r="J55" s="311">
        <f>'[1]5.Bezpečnosť, právo a por.'!$O$52</f>
        <v>14671.2</v>
      </c>
      <c r="K55" s="312">
        <f>'[1]5.Bezpečnosť, právo a por.'!$P$52</f>
        <v>0</v>
      </c>
      <c r="L55" s="310">
        <f t="shared" si="51"/>
        <v>98560</v>
      </c>
      <c r="M55" s="308">
        <f>'[1]5.Bezpečnosť, právo a por.'!$Q$52</f>
        <v>93560</v>
      </c>
      <c r="N55" s="308">
        <f>'[1]5.Bezpečnosť, právo a por.'!$R$52</f>
        <v>5000</v>
      </c>
      <c r="O55" s="335">
        <f>'[1]5.Bezpečnosť, právo a por.'!$S$52</f>
        <v>0</v>
      </c>
      <c r="P55" s="322">
        <f t="shared" si="52"/>
        <v>78615.479999999981</v>
      </c>
      <c r="Q55" s="308">
        <f>'[1]5.Bezpečnosť, právo a por.'!$T$52</f>
        <v>78615.479999999981</v>
      </c>
      <c r="R55" s="308">
        <f>'[1]5.Bezpečnosť, právo a por.'!$U$52</f>
        <v>0</v>
      </c>
      <c r="S55" s="323">
        <f>'[1]5.Bezpečnosť, právo a por.'!$V$52</f>
        <v>0</v>
      </c>
      <c r="T55" s="831"/>
    </row>
    <row r="56" spans="1:20" ht="15.75" x14ac:dyDescent="0.25">
      <c r="A56" s="156"/>
      <c r="B56" s="366">
        <v>3</v>
      </c>
      <c r="C56" s="368" t="s">
        <v>215</v>
      </c>
      <c r="D56" s="310">
        <f t="shared" si="49"/>
        <v>36416.559999999998</v>
      </c>
      <c r="E56" s="308">
        <f>'[1]5.Bezpečnosť, právo a por.'!$H$72</f>
        <v>36416.559999999998</v>
      </c>
      <c r="F56" s="308">
        <f>'[1]5.Bezpečnosť, právo a por.'!$I$72</f>
        <v>0</v>
      </c>
      <c r="G56" s="309">
        <f>'[1]5.Bezpečnosť, právo a por.'!$J$72</f>
        <v>0</v>
      </c>
      <c r="H56" s="319">
        <f t="shared" si="50"/>
        <v>37257</v>
      </c>
      <c r="I56" s="311">
        <f>'[1]5.Bezpečnosť, právo a por.'!$N$72</f>
        <v>37257</v>
      </c>
      <c r="J56" s="311">
        <f>'[1]5.Bezpečnosť, právo a por.'!$O$72</f>
        <v>0</v>
      </c>
      <c r="K56" s="312">
        <f>'[1]5.Bezpečnosť, právo a por.'!$P$72</f>
        <v>0</v>
      </c>
      <c r="L56" s="310">
        <f t="shared" si="51"/>
        <v>41310</v>
      </c>
      <c r="M56" s="308">
        <f>'[1]5.Bezpečnosť, právo a por.'!$Q$72</f>
        <v>41310</v>
      </c>
      <c r="N56" s="308">
        <f>'[1]5.Bezpečnosť, právo a por.'!$R$72</f>
        <v>0</v>
      </c>
      <c r="O56" s="335">
        <f>'[1]5.Bezpečnosť, právo a por.'!$S$72</f>
        <v>0</v>
      </c>
      <c r="P56" s="322">
        <f t="shared" si="52"/>
        <v>41127.019999999997</v>
      </c>
      <c r="Q56" s="308">
        <f>'[1]5.Bezpečnosť, právo a por.'!$T$72</f>
        <v>41127.019999999997</v>
      </c>
      <c r="R56" s="308">
        <f>'[1]5.Bezpečnosť, právo a por.'!$U$72</f>
        <v>0</v>
      </c>
      <c r="S56" s="323">
        <f>'[1]5.Bezpečnosť, právo a por.'!$V$72</f>
        <v>0</v>
      </c>
      <c r="T56" s="831"/>
    </row>
    <row r="57" spans="1:20" ht="15.75" x14ac:dyDescent="0.25">
      <c r="A57" s="156"/>
      <c r="B57" s="366">
        <v>4</v>
      </c>
      <c r="C57" s="368" t="s">
        <v>216</v>
      </c>
      <c r="D57" s="310">
        <f t="shared" si="49"/>
        <v>37990.74</v>
      </c>
      <c r="E57" s="308">
        <f>'[1]5.Bezpečnosť, právo a por.'!$H$75</f>
        <v>37990.74</v>
      </c>
      <c r="F57" s="308">
        <f>'[1]5.Bezpečnosť, právo a por.'!$I$75</f>
        <v>0</v>
      </c>
      <c r="G57" s="309">
        <f>'[1]5.Bezpečnosť, právo a por.'!$J$75</f>
        <v>0</v>
      </c>
      <c r="H57" s="319">
        <f t="shared" si="50"/>
        <v>39496</v>
      </c>
      <c r="I57" s="311">
        <f>'[1]5.Bezpečnosť, právo a por.'!$N$75</f>
        <v>39496</v>
      </c>
      <c r="J57" s="311">
        <f>'[1]5.Bezpečnosť, právo a por.'!$O$75</f>
        <v>0</v>
      </c>
      <c r="K57" s="312">
        <f>'[1]5.Bezpečnosť, právo a por.'!$P$75</f>
        <v>0</v>
      </c>
      <c r="L57" s="310">
        <f t="shared" si="51"/>
        <v>44695</v>
      </c>
      <c r="M57" s="308">
        <f>'[1]5.Bezpečnosť, právo a por.'!$Q$75</f>
        <v>44695</v>
      </c>
      <c r="N57" s="308">
        <f>'[1]5.Bezpečnosť, právo a por.'!$R$75</f>
        <v>0</v>
      </c>
      <c r="O57" s="335">
        <f>'[1]5.Bezpečnosť, právo a por.'!$S$75</f>
        <v>0</v>
      </c>
      <c r="P57" s="322">
        <f t="shared" si="52"/>
        <v>45476.86</v>
      </c>
      <c r="Q57" s="308">
        <f>'[1]5.Bezpečnosť, právo a por.'!$T$75</f>
        <v>45476.86</v>
      </c>
      <c r="R57" s="308">
        <f>'[1]5.Bezpečnosť, právo a por.'!$U$75</f>
        <v>0</v>
      </c>
      <c r="S57" s="323">
        <f>'[1]5.Bezpečnosť, právo a por.'!$V$75</f>
        <v>0</v>
      </c>
      <c r="T57" s="831"/>
    </row>
    <row r="58" spans="1:20" ht="16.5" x14ac:dyDescent="0.3">
      <c r="A58" s="153"/>
      <c r="B58" s="381" t="s">
        <v>217</v>
      </c>
      <c r="C58" s="374" t="s">
        <v>218</v>
      </c>
      <c r="D58" s="310">
        <f t="shared" si="49"/>
        <v>0</v>
      </c>
      <c r="E58" s="308">
        <f>'[1]5.Bezpečnosť, právo a por.'!$H$82</f>
        <v>0</v>
      </c>
      <c r="F58" s="308">
        <f>'[1]5.Bezpečnosť, právo a por.'!$I$82</f>
        <v>0</v>
      </c>
      <c r="G58" s="309">
        <f>'[1]5.Bezpečnosť, právo a por.'!$J$82</f>
        <v>0</v>
      </c>
      <c r="H58" s="319">
        <f t="shared" si="50"/>
        <v>0</v>
      </c>
      <c r="I58" s="311">
        <f>'[1]5.Bezpečnosť, právo a por.'!$N$82</f>
        <v>0</v>
      </c>
      <c r="J58" s="311">
        <f>'[1]5.Bezpečnosť, právo a por.'!$O$82</f>
        <v>0</v>
      </c>
      <c r="K58" s="312">
        <f>'[1]5.Bezpečnosť, právo a por.'!$P$82</f>
        <v>0</v>
      </c>
      <c r="L58" s="310">
        <f t="shared" si="51"/>
        <v>0</v>
      </c>
      <c r="M58" s="308">
        <f>'[1]5.Bezpečnosť, právo a por.'!$Q$82</f>
        <v>0</v>
      </c>
      <c r="N58" s="308">
        <f>'[1]5.Bezpečnosť, právo a por.'!$R$82</f>
        <v>0</v>
      </c>
      <c r="O58" s="335">
        <f>'[1]5.Bezpečnosť, právo a por.'!$S$82</f>
        <v>0</v>
      </c>
      <c r="P58" s="322">
        <f t="shared" si="52"/>
        <v>0</v>
      </c>
      <c r="Q58" s="308">
        <f>'[1]5.Bezpečnosť, právo a por.'!$T$82</f>
        <v>0</v>
      </c>
      <c r="R58" s="308">
        <f>'[1]5.Bezpečnosť, právo a por.'!$U$82</f>
        <v>0</v>
      </c>
      <c r="S58" s="323">
        <f>'[1]5.Bezpečnosť, právo a por.'!$V$82</f>
        <v>0</v>
      </c>
      <c r="T58" s="831"/>
    </row>
    <row r="59" spans="1:20" ht="16.5" x14ac:dyDescent="0.3">
      <c r="A59" s="153"/>
      <c r="B59" s="381" t="s">
        <v>219</v>
      </c>
      <c r="C59" s="374" t="s">
        <v>220</v>
      </c>
      <c r="D59" s="310">
        <f t="shared" si="49"/>
        <v>1638.4599999999998</v>
      </c>
      <c r="E59" s="308">
        <f>'[1]5.Bezpečnosť, právo a por.'!$H$84</f>
        <v>1638.4599999999998</v>
      </c>
      <c r="F59" s="308">
        <f>'[1]5.Bezpečnosť, právo a por.'!$I$84</f>
        <v>0</v>
      </c>
      <c r="G59" s="309">
        <f>'[1]5.Bezpečnosť, právo a por.'!$J$84</f>
        <v>0</v>
      </c>
      <c r="H59" s="319">
        <f t="shared" si="50"/>
        <v>9540</v>
      </c>
      <c r="I59" s="311">
        <f>'[1]5.Bezpečnosť, právo a por.'!$N$84</f>
        <v>9540</v>
      </c>
      <c r="J59" s="311">
        <f>'[1]5.Bezpečnosť, právo a por.'!$O$84</f>
        <v>0</v>
      </c>
      <c r="K59" s="312">
        <f>'[1]5.Bezpečnosť, právo a por.'!$P$84</f>
        <v>0</v>
      </c>
      <c r="L59" s="310">
        <f t="shared" si="51"/>
        <v>4500</v>
      </c>
      <c r="M59" s="308">
        <f>'[1]5.Bezpečnosť, právo a por.'!$Q$84</f>
        <v>4500</v>
      </c>
      <c r="N59" s="308">
        <f>'[1]5.Bezpečnosť, právo a por.'!$R$84</f>
        <v>0</v>
      </c>
      <c r="O59" s="335">
        <f>'[1]5.Bezpečnosť, právo a por.'!$S$84</f>
        <v>0</v>
      </c>
      <c r="P59" s="322">
        <f t="shared" si="52"/>
        <v>3572.69</v>
      </c>
      <c r="Q59" s="308">
        <f>'[1]5.Bezpečnosť, právo a por.'!$T$84</f>
        <v>3572.69</v>
      </c>
      <c r="R59" s="308">
        <f>'[1]5.Bezpečnosť, právo a por.'!$U$84</f>
        <v>0</v>
      </c>
      <c r="S59" s="323">
        <f>'[1]5.Bezpečnosť, právo a por.'!$V$84</f>
        <v>0</v>
      </c>
      <c r="T59" s="831"/>
    </row>
    <row r="60" spans="1:20" ht="15.75" x14ac:dyDescent="0.25">
      <c r="A60" s="153"/>
      <c r="B60" s="381" t="s">
        <v>221</v>
      </c>
      <c r="C60" s="368" t="s">
        <v>222</v>
      </c>
      <c r="D60" s="310">
        <f t="shared" ref="D60:G60" si="53">SUM(D61:D64)</f>
        <v>234307.3</v>
      </c>
      <c r="E60" s="310">
        <f t="shared" si="53"/>
        <v>234307.3</v>
      </c>
      <c r="F60" s="310">
        <f t="shared" si="53"/>
        <v>0</v>
      </c>
      <c r="G60" s="310">
        <f t="shared" si="53"/>
        <v>0</v>
      </c>
      <c r="H60" s="319">
        <f>SUM(H61:H64)</f>
        <v>1098273.3999999999</v>
      </c>
      <c r="I60" s="311">
        <f>SUM(I61:I64)</f>
        <v>216689</v>
      </c>
      <c r="J60" s="311">
        <f>SUM(J61:J64)</f>
        <v>881584.4</v>
      </c>
      <c r="K60" s="312">
        <f>SUM(K61:K64)</f>
        <v>0</v>
      </c>
      <c r="L60" s="310">
        <f t="shared" ref="L60:O60" si="54">SUM(L61:L64)</f>
        <v>801723</v>
      </c>
      <c r="M60" s="308">
        <f t="shared" si="54"/>
        <v>213723</v>
      </c>
      <c r="N60" s="308">
        <f t="shared" si="54"/>
        <v>3000</v>
      </c>
      <c r="O60" s="335">
        <f t="shared" si="54"/>
        <v>585000</v>
      </c>
      <c r="P60" s="322">
        <f t="shared" ref="P60:S60" si="55">SUM(P61:P64)</f>
        <v>798501.99</v>
      </c>
      <c r="Q60" s="308">
        <f t="shared" si="55"/>
        <v>213563.22999999998</v>
      </c>
      <c r="R60" s="308">
        <f t="shared" si="55"/>
        <v>0</v>
      </c>
      <c r="S60" s="323">
        <f t="shared" si="55"/>
        <v>584938.76</v>
      </c>
      <c r="T60" s="831"/>
    </row>
    <row r="61" spans="1:20" ht="15.75" x14ac:dyDescent="0.25">
      <c r="A61" s="153"/>
      <c r="B61" s="366">
        <v>1</v>
      </c>
      <c r="C61" s="368" t="s">
        <v>223</v>
      </c>
      <c r="D61" s="310">
        <f>SUM(E61:G61)</f>
        <v>1500</v>
      </c>
      <c r="E61" s="308">
        <f>'[1]5.Bezpečnosť, právo a por.'!$H$99</f>
        <v>1500</v>
      </c>
      <c r="F61" s="308">
        <f>'[1]5.Bezpečnosť, právo a por.'!$I$99</f>
        <v>0</v>
      </c>
      <c r="G61" s="309">
        <f>'[1]5.Bezpečnosť, právo a por.'!$J$99</f>
        <v>0</v>
      </c>
      <c r="H61" s="319">
        <f>SUM(I61:K61)</f>
        <v>891003.4</v>
      </c>
      <c r="I61" s="311">
        <f>'[1]5.Bezpečnosť, právo a por.'!$N$99</f>
        <v>9419</v>
      </c>
      <c r="J61" s="311">
        <f>'[1]5.Bezpečnosť, právo a por.'!$O$99</f>
        <v>881584.4</v>
      </c>
      <c r="K61" s="312">
        <f>'[1]5.Bezpečnosť, právo a por.'!$P$99</f>
        <v>0</v>
      </c>
      <c r="L61" s="310">
        <f>SUM(M61:O61)</f>
        <v>590623</v>
      </c>
      <c r="M61" s="308">
        <f>'[1]5.Bezpečnosť, právo a por.'!$Q$99</f>
        <v>2623</v>
      </c>
      <c r="N61" s="308">
        <f>'[1]5.Bezpečnosť, právo a por.'!$R$99</f>
        <v>3000</v>
      </c>
      <c r="O61" s="335">
        <f>'[1]5.Bezpečnosť, právo a por.'!$S$99</f>
        <v>585000</v>
      </c>
      <c r="P61" s="322">
        <f>SUM(Q61:S61)</f>
        <v>587476.1</v>
      </c>
      <c r="Q61" s="308">
        <f>'[1]5.Bezpečnosť, právo a por.'!$T$99</f>
        <v>2537.34</v>
      </c>
      <c r="R61" s="308">
        <f>'[1]5.Bezpečnosť, právo a por.'!$U$99</f>
        <v>0</v>
      </c>
      <c r="S61" s="323">
        <f>'[1]5.Bezpečnosť, právo a por.'!$V$99</f>
        <v>584938.76</v>
      </c>
      <c r="T61" s="831"/>
    </row>
    <row r="62" spans="1:20" ht="15.75" x14ac:dyDescent="0.25">
      <c r="A62" s="153"/>
      <c r="B62" s="366">
        <v>2</v>
      </c>
      <c r="C62" s="368" t="s">
        <v>224</v>
      </c>
      <c r="D62" s="310">
        <f>SUM(E62:G62)</f>
        <v>71885.97</v>
      </c>
      <c r="E62" s="308">
        <f>'[1]5.Bezpečnosť, právo a por.'!$H$106</f>
        <v>71885.97</v>
      </c>
      <c r="F62" s="308">
        <f>'[1]5.Bezpečnosť, právo a por.'!$I$106</f>
        <v>0</v>
      </c>
      <c r="G62" s="309">
        <f>'[1]5.Bezpečnosť, právo a por.'!$J$106</f>
        <v>0</v>
      </c>
      <c r="H62" s="319">
        <f>SUM(I62:K62)</f>
        <v>78637</v>
      </c>
      <c r="I62" s="311">
        <f>'[1]5.Bezpečnosť, právo a por.'!$N$106</f>
        <v>78637</v>
      </c>
      <c r="J62" s="311">
        <f>'[1]5.Bezpečnosť, právo a por.'!$O$106</f>
        <v>0</v>
      </c>
      <c r="K62" s="312">
        <f>'[1]5.Bezpečnosť, právo a por.'!$P$106</f>
        <v>0</v>
      </c>
      <c r="L62" s="310">
        <f>SUM(M62:O62)</f>
        <v>100000</v>
      </c>
      <c r="M62" s="308">
        <f>'[1]5.Bezpečnosť, právo a por.'!$Q$106</f>
        <v>100000</v>
      </c>
      <c r="N62" s="308">
        <f>'[1]5.Bezpečnosť, právo a por.'!$R$106</f>
        <v>0</v>
      </c>
      <c r="O62" s="335">
        <f>'[1]5.Bezpečnosť, právo a por.'!$S$106</f>
        <v>0</v>
      </c>
      <c r="P62" s="322">
        <f>SUM(Q62:S62)</f>
        <v>99936.01</v>
      </c>
      <c r="Q62" s="308">
        <f>'[1]5.Bezpečnosť, právo a por.'!$T$106</f>
        <v>99936.01</v>
      </c>
      <c r="R62" s="308">
        <f>'[1]5.Bezpečnosť, právo a por.'!$U$106</f>
        <v>0</v>
      </c>
      <c r="S62" s="323">
        <f>'[1]5.Bezpečnosť, právo a por.'!$V$106</f>
        <v>0</v>
      </c>
      <c r="T62" s="831"/>
    </row>
    <row r="63" spans="1:20" ht="15.75" x14ac:dyDescent="0.25">
      <c r="A63" s="153"/>
      <c r="B63" s="366">
        <v>3</v>
      </c>
      <c r="C63" s="368" t="s">
        <v>225</v>
      </c>
      <c r="D63" s="310">
        <f>SUM(E63:G63)</f>
        <v>160921.32999999999</v>
      </c>
      <c r="E63" s="308">
        <f>'[1]5.Bezpečnosť, právo a por.'!$H$109</f>
        <v>160921.32999999999</v>
      </c>
      <c r="F63" s="308">
        <f>'[1]5.Bezpečnosť, právo a por.'!$I$109</f>
        <v>0</v>
      </c>
      <c r="G63" s="309">
        <f>'[1]5.Bezpečnosť, právo a por.'!$J$109</f>
        <v>0</v>
      </c>
      <c r="H63" s="319">
        <f>SUM(I63:K63)</f>
        <v>128633</v>
      </c>
      <c r="I63" s="311">
        <f>'[1]5.Bezpečnosť, právo a por.'!$N$109</f>
        <v>128633</v>
      </c>
      <c r="J63" s="311">
        <f>'[1]5.Bezpečnosť, právo a por.'!$O$109</f>
        <v>0</v>
      </c>
      <c r="K63" s="312">
        <f>'[1]5.Bezpečnosť, právo a por.'!$P$109</f>
        <v>0</v>
      </c>
      <c r="L63" s="310">
        <f>SUM(M63:O63)</f>
        <v>111100</v>
      </c>
      <c r="M63" s="308">
        <f>'[1]5.Bezpečnosť, právo a por.'!$Q$109</f>
        <v>111100</v>
      </c>
      <c r="N63" s="308">
        <f>'[1]5.Bezpečnosť, právo a por.'!$R$109</f>
        <v>0</v>
      </c>
      <c r="O63" s="335">
        <f>'[1]5.Bezpečnosť, právo a por.'!$S$109</f>
        <v>0</v>
      </c>
      <c r="P63" s="322">
        <f>SUM(Q63:S63)</f>
        <v>111089.88</v>
      </c>
      <c r="Q63" s="308">
        <f>'[1]5.Bezpečnosť, právo a por.'!$T$109</f>
        <v>111089.88</v>
      </c>
      <c r="R63" s="308">
        <f>'[1]5.Bezpečnosť, právo a por.'!$U$109</f>
        <v>0</v>
      </c>
      <c r="S63" s="323">
        <f>'[1]5.Bezpečnosť, právo a por.'!$V$109</f>
        <v>0</v>
      </c>
      <c r="T63" s="831"/>
    </row>
    <row r="64" spans="1:20" ht="15.75" x14ac:dyDescent="0.25">
      <c r="A64" s="153"/>
      <c r="B64" s="366">
        <v>4</v>
      </c>
      <c r="C64" s="368" t="s">
        <v>226</v>
      </c>
      <c r="D64" s="310">
        <f>SUM(E64:G64)</f>
        <v>0</v>
      </c>
      <c r="E64" s="308">
        <f>'[1]5.Bezpečnosť, právo a por.'!$H$112</f>
        <v>0</v>
      </c>
      <c r="F64" s="308">
        <f>'[1]5.Bezpečnosť, právo a por.'!$I$112</f>
        <v>0</v>
      </c>
      <c r="G64" s="309">
        <f>'[1]5.Bezpečnosť, právo a por.'!$J$112</f>
        <v>0</v>
      </c>
      <c r="H64" s="319">
        <f>SUM(I64:K64)</f>
        <v>0</v>
      </c>
      <c r="I64" s="311">
        <f>'[1]5.Bezpečnosť, právo a por.'!$N$112</f>
        <v>0</v>
      </c>
      <c r="J64" s="311">
        <f>'[1]5.Bezpečnosť, právo a por.'!$O$112</f>
        <v>0</v>
      </c>
      <c r="K64" s="312">
        <f>'[1]5.Bezpečnosť, právo a por.'!$P$112</f>
        <v>0</v>
      </c>
      <c r="L64" s="310">
        <f>SUM(M64:O64)</f>
        <v>0</v>
      </c>
      <c r="M64" s="308">
        <f>'[1]5.Bezpečnosť, právo a por.'!$Q$112</f>
        <v>0</v>
      </c>
      <c r="N64" s="308">
        <f>'[1]5.Bezpečnosť, právo a por.'!$R$112</f>
        <v>0</v>
      </c>
      <c r="O64" s="335">
        <f>'[1]5.Bezpečnosť, právo a por.'!$S$112</f>
        <v>0</v>
      </c>
      <c r="P64" s="322">
        <f>SUM(Q64:S64)</f>
        <v>0</v>
      </c>
      <c r="Q64" s="308">
        <f>'[1]5.Bezpečnosť, právo a por.'!$T$112</f>
        <v>0</v>
      </c>
      <c r="R64" s="308">
        <f>'[1]5.Bezpečnosť, právo a por.'!$U$112</f>
        <v>0</v>
      </c>
      <c r="S64" s="323">
        <f>'[1]5.Bezpečnosť, právo a por.'!$V$112</f>
        <v>0</v>
      </c>
      <c r="T64" s="831"/>
    </row>
    <row r="65" spans="1:20" ht="15.75" x14ac:dyDescent="0.25">
      <c r="A65" s="157"/>
      <c r="B65" s="381" t="s">
        <v>227</v>
      </c>
      <c r="C65" s="382" t="s">
        <v>228</v>
      </c>
      <c r="D65" s="310">
        <f t="shared" ref="D65:G65" si="56">SUM(D66:D67)</f>
        <v>10900</v>
      </c>
      <c r="E65" s="308">
        <f t="shared" si="56"/>
        <v>10900</v>
      </c>
      <c r="F65" s="308">
        <f t="shared" si="56"/>
        <v>0</v>
      </c>
      <c r="G65" s="308">
        <f t="shared" si="56"/>
        <v>0</v>
      </c>
      <c r="H65" s="319">
        <f>SUM(H66:H67)</f>
        <v>7250</v>
      </c>
      <c r="I65" s="311">
        <f>SUM(I66:I67)</f>
        <v>7250</v>
      </c>
      <c r="J65" s="311">
        <f>SUM(J66:J67)</f>
        <v>0</v>
      </c>
      <c r="K65" s="312">
        <f>SUM(K66:K67)</f>
        <v>0</v>
      </c>
      <c r="L65" s="310">
        <f t="shared" ref="L65:O65" si="57">SUM(L66:L67)</f>
        <v>7000</v>
      </c>
      <c r="M65" s="308">
        <f t="shared" si="57"/>
        <v>7000</v>
      </c>
      <c r="N65" s="308">
        <f t="shared" si="57"/>
        <v>0</v>
      </c>
      <c r="O65" s="335">
        <f t="shared" si="57"/>
        <v>0</v>
      </c>
      <c r="P65" s="322">
        <f t="shared" ref="P65:S65" si="58">SUM(P66:P67)</f>
        <v>6600</v>
      </c>
      <c r="Q65" s="308">
        <f t="shared" si="58"/>
        <v>6600</v>
      </c>
      <c r="R65" s="308">
        <f t="shared" si="58"/>
        <v>0</v>
      </c>
      <c r="S65" s="323">
        <f t="shared" si="58"/>
        <v>0</v>
      </c>
      <c r="T65" s="831"/>
    </row>
    <row r="66" spans="1:20" ht="15.75" x14ac:dyDescent="0.25">
      <c r="A66" s="157"/>
      <c r="B66" s="366">
        <v>1</v>
      </c>
      <c r="C66" s="368" t="s">
        <v>229</v>
      </c>
      <c r="D66" s="310">
        <f>SUM(E66:G66)</f>
        <v>900</v>
      </c>
      <c r="E66" s="308">
        <f>'[1]5.Bezpečnosť, právo a por.'!$H$116</f>
        <v>900</v>
      </c>
      <c r="F66" s="308">
        <f>'[1]5.Bezpečnosť, právo a por.'!$I$116</f>
        <v>0</v>
      </c>
      <c r="G66" s="309">
        <f>'[1]5.Bezpečnosť, právo a por.'!$J$116</f>
        <v>0</v>
      </c>
      <c r="H66" s="319">
        <f>SUM(I66:K66)</f>
        <v>250</v>
      </c>
      <c r="I66" s="311">
        <f>'[1]5.Bezpečnosť, právo a por.'!$N$116</f>
        <v>250</v>
      </c>
      <c r="J66" s="311">
        <f>'[1]5.Bezpečnosť, právo a por.'!$O$116</f>
        <v>0</v>
      </c>
      <c r="K66" s="312">
        <f>'[1]5.Bezpečnosť, právo a por.'!$P$116</f>
        <v>0</v>
      </c>
      <c r="L66" s="310">
        <f>SUM(M66:O66)</f>
        <v>0</v>
      </c>
      <c r="M66" s="308">
        <f>'[1]5.Bezpečnosť, právo a por.'!$Q$116</f>
        <v>0</v>
      </c>
      <c r="N66" s="308">
        <f>'[1]5.Bezpečnosť, právo a por.'!$R$116</f>
        <v>0</v>
      </c>
      <c r="O66" s="335">
        <f>'[1]5.Bezpečnosť, právo a por.'!$S$116</f>
        <v>0</v>
      </c>
      <c r="P66" s="322">
        <f>SUM(Q66:S66)</f>
        <v>0</v>
      </c>
      <c r="Q66" s="308">
        <f>'[1]5.Bezpečnosť, právo a por.'!$T$116</f>
        <v>0</v>
      </c>
      <c r="R66" s="308">
        <f>'[1]5.Bezpečnosť, právo a por.'!$U$116</f>
        <v>0</v>
      </c>
      <c r="S66" s="323">
        <f>'[1]5.Bezpečnosť, právo a por.'!$V$116</f>
        <v>0</v>
      </c>
      <c r="T66" s="831"/>
    </row>
    <row r="67" spans="1:20" ht="17.25" thickBot="1" x14ac:dyDescent="0.35">
      <c r="A67" s="157"/>
      <c r="B67" s="369">
        <v>2</v>
      </c>
      <c r="C67" s="383" t="s">
        <v>441</v>
      </c>
      <c r="D67" s="316">
        <f>SUM(E67:G67)</f>
        <v>10000</v>
      </c>
      <c r="E67" s="317">
        <f>'[1]5.Bezpečnosť, právo a por.'!$H$118</f>
        <v>10000</v>
      </c>
      <c r="F67" s="317">
        <f>'[1]5.Bezpečnosť, právo a por.'!$I$118</f>
        <v>0</v>
      </c>
      <c r="G67" s="318">
        <f>'[1]5.Bezpečnosť, právo a por.'!$J$118</f>
        <v>0</v>
      </c>
      <c r="H67" s="341">
        <f>SUM(I67:K67)</f>
        <v>7000</v>
      </c>
      <c r="I67" s="342">
        <f>'[1]5.Bezpečnosť, právo a por.'!$N$118</f>
        <v>7000</v>
      </c>
      <c r="J67" s="342">
        <f>'[1]5.Bezpečnosť, právo a por.'!$O$118</f>
        <v>0</v>
      </c>
      <c r="K67" s="343">
        <f>'[1]5.Bezpečnosť, právo a por.'!$P$118</f>
        <v>0</v>
      </c>
      <c r="L67" s="316">
        <f>SUM(M67:O67)</f>
        <v>7000</v>
      </c>
      <c r="M67" s="317">
        <f>'[1]5.Bezpečnosť, právo a por.'!$Q$118</f>
        <v>7000</v>
      </c>
      <c r="N67" s="317">
        <f>'[1]5.Bezpečnosť, právo a por.'!$R$118</f>
        <v>0</v>
      </c>
      <c r="O67" s="348">
        <f>'[1]5.Bezpečnosť, právo a por.'!$S$118</f>
        <v>0</v>
      </c>
      <c r="P67" s="648">
        <f>SUM(Q67:S67)</f>
        <v>6600</v>
      </c>
      <c r="Q67" s="317">
        <f>'[1]5.Bezpečnosť, právo a por.'!$T$118</f>
        <v>6600</v>
      </c>
      <c r="R67" s="317">
        <f>'[1]5.Bezpečnosť, právo a por.'!$U$118</f>
        <v>0</v>
      </c>
      <c r="S67" s="649">
        <f>'[1]5.Bezpečnosť, právo a por.'!$V$118</f>
        <v>0</v>
      </c>
      <c r="T67" s="831"/>
    </row>
    <row r="68" spans="1:20" s="155" customFormat="1" ht="15.75" x14ac:dyDescent="0.25">
      <c r="A68" s="157"/>
      <c r="B68" s="371" t="s">
        <v>231</v>
      </c>
      <c r="C68" s="372"/>
      <c r="D68" s="307">
        <f t="shared" ref="D68:G68" si="59">D69+D72+D75</f>
        <v>914595.94000000006</v>
      </c>
      <c r="E68" s="305">
        <f t="shared" si="59"/>
        <v>914145.94000000006</v>
      </c>
      <c r="F68" s="305">
        <f t="shared" si="59"/>
        <v>450</v>
      </c>
      <c r="G68" s="306">
        <f t="shared" si="59"/>
        <v>0</v>
      </c>
      <c r="H68" s="345">
        <f t="shared" ref="H68:O68" si="60">H69+H72+H75</f>
        <v>742626</v>
      </c>
      <c r="I68" s="346">
        <f t="shared" si="60"/>
        <v>741777.71000000008</v>
      </c>
      <c r="J68" s="346">
        <f t="shared" si="60"/>
        <v>848.29</v>
      </c>
      <c r="K68" s="347">
        <f t="shared" si="60"/>
        <v>0</v>
      </c>
      <c r="L68" s="307">
        <f t="shared" si="60"/>
        <v>777735</v>
      </c>
      <c r="M68" s="305">
        <f t="shared" si="60"/>
        <v>774735</v>
      </c>
      <c r="N68" s="305">
        <f t="shared" si="60"/>
        <v>3000</v>
      </c>
      <c r="O68" s="344">
        <f t="shared" si="60"/>
        <v>0</v>
      </c>
      <c r="P68" s="646">
        <f t="shared" ref="P68:S68" si="61">P69+P72+P75</f>
        <v>735271.7300000001</v>
      </c>
      <c r="Q68" s="305">
        <f t="shared" si="61"/>
        <v>732271.7300000001</v>
      </c>
      <c r="R68" s="305">
        <f t="shared" si="61"/>
        <v>3000</v>
      </c>
      <c r="S68" s="647">
        <f t="shared" si="61"/>
        <v>0</v>
      </c>
      <c r="T68" s="831"/>
    </row>
    <row r="69" spans="1:20" ht="15.75" x14ac:dyDescent="0.25">
      <c r="A69" s="156"/>
      <c r="B69" s="381" t="s">
        <v>232</v>
      </c>
      <c r="C69" s="382" t="s">
        <v>233</v>
      </c>
      <c r="D69" s="310">
        <f t="shared" ref="D69:G69" si="62">SUM(D70:D71)</f>
        <v>653697.56000000006</v>
      </c>
      <c r="E69" s="308">
        <f t="shared" si="62"/>
        <v>653247.56000000006</v>
      </c>
      <c r="F69" s="308">
        <f t="shared" si="62"/>
        <v>450</v>
      </c>
      <c r="G69" s="308">
        <f t="shared" si="62"/>
        <v>0</v>
      </c>
      <c r="H69" s="319">
        <f>SUM(H70:H71)</f>
        <v>519500.53</v>
      </c>
      <c r="I69" s="311">
        <f>SUM(I70:I71)</f>
        <v>518652.24000000005</v>
      </c>
      <c r="J69" s="311">
        <f>SUM(J70:J71)</f>
        <v>848.29</v>
      </c>
      <c r="K69" s="312">
        <f>SUM(K70:K71)</f>
        <v>0</v>
      </c>
      <c r="L69" s="310">
        <f t="shared" ref="L69:O69" si="63">SUM(L70:L71)</f>
        <v>541028</v>
      </c>
      <c r="M69" s="308">
        <f t="shared" si="63"/>
        <v>538028</v>
      </c>
      <c r="N69" s="308">
        <f t="shared" si="63"/>
        <v>3000</v>
      </c>
      <c r="O69" s="335">
        <f t="shared" si="63"/>
        <v>0</v>
      </c>
      <c r="P69" s="322">
        <f t="shared" ref="P69:S69" si="64">SUM(P70:P71)</f>
        <v>520980.27</v>
      </c>
      <c r="Q69" s="308">
        <f t="shared" si="64"/>
        <v>517980.27</v>
      </c>
      <c r="R69" s="308">
        <f t="shared" si="64"/>
        <v>3000</v>
      </c>
      <c r="S69" s="323">
        <f t="shared" si="64"/>
        <v>0</v>
      </c>
      <c r="T69" s="831"/>
    </row>
    <row r="70" spans="1:20" ht="15.75" x14ac:dyDescent="0.25">
      <c r="A70" s="153"/>
      <c r="B70" s="366">
        <v>1</v>
      </c>
      <c r="C70" s="382" t="s">
        <v>234</v>
      </c>
      <c r="D70" s="310">
        <f>SUM(E70:G70)</f>
        <v>752.08999999999992</v>
      </c>
      <c r="E70" s="308">
        <f>'[1]6.Odpadové hospodárstvo'!$H$5</f>
        <v>302.08999999999997</v>
      </c>
      <c r="F70" s="308">
        <f>'[1]6.Odpadové hospodárstvo'!$I$5</f>
        <v>450</v>
      </c>
      <c r="G70" s="309">
        <f>'[1]6.Odpadové hospodárstvo'!$J$5</f>
        <v>0</v>
      </c>
      <c r="H70" s="319">
        <f>SUM(I70:K70)</f>
        <v>1212.44</v>
      </c>
      <c r="I70" s="311">
        <f>'[1]6.Odpadové hospodárstvo'!$N$5</f>
        <v>364.15</v>
      </c>
      <c r="J70" s="311">
        <f>'[1]6.Odpadové hospodárstvo'!$O$5</f>
        <v>848.29</v>
      </c>
      <c r="K70" s="312">
        <f>'[1]6.Odpadové hospodárstvo'!$P$5</f>
        <v>0</v>
      </c>
      <c r="L70" s="310">
        <f>SUM(M70:O70)</f>
        <v>1740</v>
      </c>
      <c r="M70" s="308">
        <f>'[1]6.Odpadové hospodárstvo'!$Q$5</f>
        <v>1740</v>
      </c>
      <c r="N70" s="308">
        <f>'[1]6.Odpadové hospodárstvo'!$R$5</f>
        <v>0</v>
      </c>
      <c r="O70" s="335">
        <f>'[1]6.Odpadové hospodárstvo'!$S$5</f>
        <v>0</v>
      </c>
      <c r="P70" s="322">
        <f>SUM(Q70:S70)</f>
        <v>1532.03</v>
      </c>
      <c r="Q70" s="308">
        <f>'[1]6.Odpadové hospodárstvo'!$T$5</f>
        <v>1532.03</v>
      </c>
      <c r="R70" s="308">
        <f>'[1]6.Odpadové hospodárstvo'!$U$5</f>
        <v>0</v>
      </c>
      <c r="S70" s="323">
        <f>'[1]6.Odpadové hospodárstvo'!$V$5</f>
        <v>0</v>
      </c>
      <c r="T70" s="831"/>
    </row>
    <row r="71" spans="1:20" ht="15.75" x14ac:dyDescent="0.25">
      <c r="A71" s="153"/>
      <c r="B71" s="366">
        <v>2</v>
      </c>
      <c r="C71" s="368" t="s">
        <v>235</v>
      </c>
      <c r="D71" s="310">
        <f>SUM(E71:G71)</f>
        <v>652945.47000000009</v>
      </c>
      <c r="E71" s="308">
        <f>'[1]6.Odpadové hospodárstvo'!$H$10</f>
        <v>652945.47000000009</v>
      </c>
      <c r="F71" s="308">
        <f>'[1]6.Odpadové hospodárstvo'!$I$10</f>
        <v>0</v>
      </c>
      <c r="G71" s="309">
        <f>'[1]6.Odpadové hospodárstvo'!$J$10</f>
        <v>0</v>
      </c>
      <c r="H71" s="319">
        <f>SUM(I71:K71)</f>
        <v>518288.09</v>
      </c>
      <c r="I71" s="311">
        <f>'[1]6.Odpadové hospodárstvo'!$N$10</f>
        <v>518288.09</v>
      </c>
      <c r="J71" s="311">
        <f>'[1]6.Odpadové hospodárstvo'!$O$10</f>
        <v>0</v>
      </c>
      <c r="K71" s="312">
        <f>'[1]6.Odpadové hospodárstvo'!$P$10</f>
        <v>0</v>
      </c>
      <c r="L71" s="310">
        <f>SUM(M71:O71)</f>
        <v>539288</v>
      </c>
      <c r="M71" s="308">
        <f>'[1]6.Odpadové hospodárstvo'!$Q$10</f>
        <v>536288</v>
      </c>
      <c r="N71" s="308">
        <f>'[1]6.Odpadové hospodárstvo'!$R$10</f>
        <v>3000</v>
      </c>
      <c r="O71" s="335">
        <f>'[1]6.Odpadové hospodárstvo'!$S$10</f>
        <v>0</v>
      </c>
      <c r="P71" s="322">
        <f>SUM(Q71:S71)</f>
        <v>519448.24</v>
      </c>
      <c r="Q71" s="308">
        <f>'[1]6.Odpadové hospodárstvo'!$T$10</f>
        <v>516448.24</v>
      </c>
      <c r="R71" s="308">
        <f>'[1]6.Odpadové hospodárstvo'!$U$10</f>
        <v>3000</v>
      </c>
      <c r="S71" s="323">
        <f>'[1]6.Odpadové hospodárstvo'!$V$10</f>
        <v>0</v>
      </c>
      <c r="T71" s="831"/>
    </row>
    <row r="72" spans="1:20" ht="15.75" x14ac:dyDescent="0.25">
      <c r="A72" s="153"/>
      <c r="B72" s="381" t="s">
        <v>236</v>
      </c>
      <c r="C72" s="368" t="s">
        <v>237</v>
      </c>
      <c r="D72" s="310">
        <f t="shared" ref="D72:G72" si="65">SUM(D73:D74)</f>
        <v>164403.23000000001</v>
      </c>
      <c r="E72" s="308">
        <f t="shared" si="65"/>
        <v>164403.23000000001</v>
      </c>
      <c r="F72" s="308">
        <f t="shared" si="65"/>
        <v>0</v>
      </c>
      <c r="G72" s="309">
        <f t="shared" si="65"/>
        <v>0</v>
      </c>
      <c r="H72" s="319">
        <f>SUM(H73:H74)</f>
        <v>109495.47</v>
      </c>
      <c r="I72" s="311">
        <f>SUM(I73:I74)</f>
        <v>109495.47</v>
      </c>
      <c r="J72" s="311">
        <f>SUM(J73:J74)</f>
        <v>0</v>
      </c>
      <c r="K72" s="312">
        <f>SUM(K73:K74)</f>
        <v>0</v>
      </c>
      <c r="L72" s="310">
        <f t="shared" ref="L72:O72" si="66">SUM(L73:L74)</f>
        <v>124600</v>
      </c>
      <c r="M72" s="308">
        <f t="shared" si="66"/>
        <v>124600</v>
      </c>
      <c r="N72" s="308">
        <f t="shared" si="66"/>
        <v>0</v>
      </c>
      <c r="O72" s="335">
        <f t="shared" si="66"/>
        <v>0</v>
      </c>
      <c r="P72" s="322">
        <f t="shared" ref="P72:S72" si="67">SUM(P73:P74)</f>
        <v>105220.78</v>
      </c>
      <c r="Q72" s="308">
        <f t="shared" si="67"/>
        <v>105220.78</v>
      </c>
      <c r="R72" s="308">
        <f t="shared" si="67"/>
        <v>0</v>
      </c>
      <c r="S72" s="323">
        <f t="shared" si="67"/>
        <v>0</v>
      </c>
      <c r="T72" s="831"/>
    </row>
    <row r="73" spans="1:20" ht="15.75" x14ac:dyDescent="0.25">
      <c r="A73" s="153"/>
      <c r="B73" s="366">
        <v>1</v>
      </c>
      <c r="C73" s="368" t="s">
        <v>238</v>
      </c>
      <c r="D73" s="310">
        <f>SUM(E73:G73)</f>
        <v>145038.25</v>
      </c>
      <c r="E73" s="308">
        <f>'[1]6.Odpadové hospodárstvo'!$H$21</f>
        <v>145038.25</v>
      </c>
      <c r="F73" s="308">
        <f>'[1]6.Odpadové hospodárstvo'!$I$21</f>
        <v>0</v>
      </c>
      <c r="G73" s="309">
        <f>'[1]6.Odpadové hospodárstvo'!$J$21</f>
        <v>0</v>
      </c>
      <c r="H73" s="319">
        <f>SUM(I73:K73)</f>
        <v>92072.38</v>
      </c>
      <c r="I73" s="311">
        <f>'[1]6.Odpadové hospodárstvo'!$N$21</f>
        <v>92072.38</v>
      </c>
      <c r="J73" s="311">
        <f>'[1]6.Odpadové hospodárstvo'!$O$21</f>
        <v>0</v>
      </c>
      <c r="K73" s="312">
        <f>'[1]6.Odpadové hospodárstvo'!$P$21</f>
        <v>0</v>
      </c>
      <c r="L73" s="310">
        <f>SUM(M73:O73)</f>
        <v>109000</v>
      </c>
      <c r="M73" s="308">
        <f>'[1]6.Odpadové hospodárstvo'!$Q$21</f>
        <v>109000</v>
      </c>
      <c r="N73" s="308">
        <f>'[1]6.Odpadové hospodárstvo'!$R$21</f>
        <v>0</v>
      </c>
      <c r="O73" s="335">
        <f>'[1]6.Odpadové hospodárstvo'!$S$21</f>
        <v>0</v>
      </c>
      <c r="P73" s="322">
        <f>SUM(Q73:S73)</f>
        <v>89620.93</v>
      </c>
      <c r="Q73" s="308">
        <f>'[1]6.Odpadové hospodárstvo'!$T$21</f>
        <v>89620.93</v>
      </c>
      <c r="R73" s="308">
        <f>'[1]6.Odpadové hospodárstvo'!$U$21</f>
        <v>0</v>
      </c>
      <c r="S73" s="323">
        <f>'[1]6.Odpadové hospodárstvo'!$V$21</f>
        <v>0</v>
      </c>
      <c r="T73" s="831"/>
    </row>
    <row r="74" spans="1:20" ht="15.75" x14ac:dyDescent="0.25">
      <c r="A74" s="153"/>
      <c r="B74" s="366">
        <v>2</v>
      </c>
      <c r="C74" s="382" t="s">
        <v>239</v>
      </c>
      <c r="D74" s="310">
        <f>SUM(E74:G74)</f>
        <v>19364.98</v>
      </c>
      <c r="E74" s="308">
        <f>'[1]6.Odpadové hospodárstvo'!$H$24</f>
        <v>19364.98</v>
      </c>
      <c r="F74" s="308">
        <f>'[1]6.Odpadové hospodárstvo'!$I$24</f>
        <v>0</v>
      </c>
      <c r="G74" s="309">
        <f>'[1]6.Odpadové hospodárstvo'!$J$24</f>
        <v>0</v>
      </c>
      <c r="H74" s="319">
        <f>SUM(I74:K74)</f>
        <v>17423.09</v>
      </c>
      <c r="I74" s="311">
        <f>'[1]6.Odpadové hospodárstvo'!$N$24</f>
        <v>17423.09</v>
      </c>
      <c r="J74" s="311">
        <f>'[1]6.Odpadové hospodárstvo'!$O$24</f>
        <v>0</v>
      </c>
      <c r="K74" s="312">
        <f>'[1]6.Odpadové hospodárstvo'!$P$24</f>
        <v>0</v>
      </c>
      <c r="L74" s="310">
        <f>SUM(M74:O74)</f>
        <v>15600</v>
      </c>
      <c r="M74" s="308">
        <f>'[1]6.Odpadové hospodárstvo'!$Q$24</f>
        <v>15600</v>
      </c>
      <c r="N74" s="308">
        <f>'[1]6.Odpadové hospodárstvo'!$R$24</f>
        <v>0</v>
      </c>
      <c r="O74" s="335">
        <f>'[1]6.Odpadové hospodárstvo'!$S$24</f>
        <v>0</v>
      </c>
      <c r="P74" s="322">
        <f>SUM(Q74:S74)</f>
        <v>15599.85</v>
      </c>
      <c r="Q74" s="308">
        <f>'[1]6.Odpadové hospodárstvo'!$T$24</f>
        <v>15599.85</v>
      </c>
      <c r="R74" s="308">
        <f>'[1]6.Odpadové hospodárstvo'!$U$24</f>
        <v>0</v>
      </c>
      <c r="S74" s="323">
        <f>'[1]6.Odpadové hospodárstvo'!$V$24</f>
        <v>0</v>
      </c>
      <c r="T74" s="831"/>
    </row>
    <row r="75" spans="1:20" ht="16.5" thickBot="1" x14ac:dyDescent="0.3">
      <c r="A75" s="153"/>
      <c r="B75" s="384" t="s">
        <v>240</v>
      </c>
      <c r="C75" s="385" t="s">
        <v>241</v>
      </c>
      <c r="D75" s="316">
        <f>SUM(E75:G75)</f>
        <v>96495.150000000009</v>
      </c>
      <c r="E75" s="317">
        <f>'[1]6.Odpadové hospodárstvo'!$H$26</f>
        <v>96495.150000000009</v>
      </c>
      <c r="F75" s="317">
        <f>'[1]6.Odpadové hospodárstvo'!$I$26</f>
        <v>0</v>
      </c>
      <c r="G75" s="318">
        <f>'[1]6.Odpadové hospodárstvo'!$J$26</f>
        <v>0</v>
      </c>
      <c r="H75" s="341">
        <f>SUM(I75:K75)</f>
        <v>113630</v>
      </c>
      <c r="I75" s="342">
        <f>'[1]6.Odpadové hospodárstvo'!$N$26</f>
        <v>113630</v>
      </c>
      <c r="J75" s="342">
        <f>'[1]6.Odpadové hospodárstvo'!$O$26</f>
        <v>0</v>
      </c>
      <c r="K75" s="343">
        <f>'[1]6.Odpadové hospodárstvo'!$P$26</f>
        <v>0</v>
      </c>
      <c r="L75" s="316">
        <f>SUM(M75:O75)</f>
        <v>112107</v>
      </c>
      <c r="M75" s="317">
        <f>'[1]6.Odpadové hospodárstvo'!$Q$26</f>
        <v>112107</v>
      </c>
      <c r="N75" s="317">
        <f>'[1]6.Odpadové hospodárstvo'!$R$26</f>
        <v>0</v>
      </c>
      <c r="O75" s="348">
        <f>'[1]6.Odpadové hospodárstvo'!$S$26</f>
        <v>0</v>
      </c>
      <c r="P75" s="648">
        <f>SUM(Q75:S75)</f>
        <v>109070.68000000001</v>
      </c>
      <c r="Q75" s="317">
        <f>'[1]6.Odpadové hospodárstvo'!$T$26</f>
        <v>109070.68000000001</v>
      </c>
      <c r="R75" s="317">
        <f>'[1]6.Odpadové hospodárstvo'!$U$26</f>
        <v>0</v>
      </c>
      <c r="S75" s="649">
        <f>'[1]6.Odpadové hospodárstvo'!$V$26</f>
        <v>0</v>
      </c>
      <c r="T75" s="831"/>
    </row>
    <row r="76" spans="1:20" s="155" customFormat="1" ht="15.75" x14ac:dyDescent="0.25">
      <c r="B76" s="371" t="s">
        <v>242</v>
      </c>
      <c r="C76" s="372"/>
      <c r="D76" s="307">
        <f t="shared" ref="D76:G76" si="68">D77+D85+D88</f>
        <v>2681301.3099999991</v>
      </c>
      <c r="E76" s="305">
        <f t="shared" si="68"/>
        <v>363826.56000000006</v>
      </c>
      <c r="F76" s="305">
        <f t="shared" si="68"/>
        <v>204275.06</v>
      </c>
      <c r="G76" s="306">
        <f t="shared" si="68"/>
        <v>2113199.69</v>
      </c>
      <c r="H76" s="345">
        <f t="shared" ref="H76:O76" si="69">H77+H85+H88</f>
        <v>622311.82999999996</v>
      </c>
      <c r="I76" s="346">
        <f t="shared" si="69"/>
        <v>295688</v>
      </c>
      <c r="J76" s="346">
        <f t="shared" si="69"/>
        <v>326623.83</v>
      </c>
      <c r="K76" s="347">
        <f t="shared" si="69"/>
        <v>0</v>
      </c>
      <c r="L76" s="307">
        <f t="shared" si="69"/>
        <v>831196</v>
      </c>
      <c r="M76" s="305">
        <f t="shared" si="69"/>
        <v>557400</v>
      </c>
      <c r="N76" s="305">
        <f t="shared" si="69"/>
        <v>273796</v>
      </c>
      <c r="O76" s="344">
        <f t="shared" si="69"/>
        <v>0</v>
      </c>
      <c r="P76" s="646">
        <f t="shared" ref="P76:S76" si="70">P77+P85+P88</f>
        <v>816457.14</v>
      </c>
      <c r="Q76" s="305">
        <f t="shared" si="70"/>
        <v>546503.90999999992</v>
      </c>
      <c r="R76" s="305">
        <f t="shared" si="70"/>
        <v>269953.23</v>
      </c>
      <c r="S76" s="647">
        <f t="shared" si="70"/>
        <v>0</v>
      </c>
      <c r="T76" s="831"/>
    </row>
    <row r="77" spans="1:20" ht="15.75" x14ac:dyDescent="0.25">
      <c r="A77" s="153"/>
      <c r="B77" s="381" t="s">
        <v>243</v>
      </c>
      <c r="C77" s="368" t="s">
        <v>244</v>
      </c>
      <c r="D77" s="310">
        <f t="shared" ref="D77:G77" si="71">SUM(D78:D84)</f>
        <v>2647673.5499999993</v>
      </c>
      <c r="E77" s="308">
        <f t="shared" si="71"/>
        <v>336848.80000000005</v>
      </c>
      <c r="F77" s="308">
        <f t="shared" si="71"/>
        <v>197625.06</v>
      </c>
      <c r="G77" s="309">
        <f t="shared" si="71"/>
        <v>2113199.69</v>
      </c>
      <c r="H77" s="319">
        <f>SUM(H78:H84)</f>
        <v>484741.98</v>
      </c>
      <c r="I77" s="311">
        <f>SUM(I78:I84)</f>
        <v>280778</v>
      </c>
      <c r="J77" s="311">
        <f>SUM(J78:J84)</f>
        <v>203963.98</v>
      </c>
      <c r="K77" s="312">
        <f>SUM(K78:K84)</f>
        <v>0</v>
      </c>
      <c r="L77" s="310">
        <f t="shared" ref="L77:O77" si="72">SUM(L78:L84)</f>
        <v>726700</v>
      </c>
      <c r="M77" s="308">
        <f t="shared" si="72"/>
        <v>499600</v>
      </c>
      <c r="N77" s="308">
        <f t="shared" si="72"/>
        <v>227100</v>
      </c>
      <c r="O77" s="335">
        <f t="shared" si="72"/>
        <v>0</v>
      </c>
      <c r="P77" s="322">
        <f t="shared" ref="P77:S77" si="73">SUM(P78:P84)</f>
        <v>723467.14</v>
      </c>
      <c r="Q77" s="308">
        <f t="shared" si="73"/>
        <v>496413.90999999992</v>
      </c>
      <c r="R77" s="308">
        <f t="shared" si="73"/>
        <v>227053.23</v>
      </c>
      <c r="S77" s="323">
        <f t="shared" si="73"/>
        <v>0</v>
      </c>
      <c r="T77" s="831"/>
    </row>
    <row r="78" spans="1:20" ht="15.75" x14ac:dyDescent="0.25">
      <c r="A78" s="153"/>
      <c r="B78" s="366">
        <v>1</v>
      </c>
      <c r="C78" s="368" t="s">
        <v>245</v>
      </c>
      <c r="D78" s="310">
        <f t="shared" ref="D78:D84" si="74">SUM(E78:G78)</f>
        <v>3248.28</v>
      </c>
      <c r="E78" s="308">
        <f>'[1]7.Komunikácie'!$H$5</f>
        <v>0</v>
      </c>
      <c r="F78" s="308">
        <f>'[1]7.Komunikácie'!$I$5</f>
        <v>3248.28</v>
      </c>
      <c r="G78" s="309">
        <f>'[1]7.Komunikácie'!$J$5</f>
        <v>0</v>
      </c>
      <c r="H78" s="319">
        <f>SUM(I78:K78)</f>
        <v>36587.980000000003</v>
      </c>
      <c r="I78" s="311">
        <f>'[1]7.Komunikácie'!$N$5</f>
        <v>0</v>
      </c>
      <c r="J78" s="311">
        <f>'[1]7.Komunikácie'!$O$5</f>
        <v>36587.980000000003</v>
      </c>
      <c r="K78" s="312">
        <f>'[1]7.Komunikácie'!$P$5</f>
        <v>0</v>
      </c>
      <c r="L78" s="310">
        <f t="shared" ref="L78:L84" si="75">SUM(M78:O78)</f>
        <v>0</v>
      </c>
      <c r="M78" s="308">
        <f>'[1]7.Komunikácie'!$Q$5</f>
        <v>0</v>
      </c>
      <c r="N78" s="308">
        <f>'[1]7.Komunikácie'!$R$5</f>
        <v>0</v>
      </c>
      <c r="O78" s="335">
        <f>'[1]7.Komunikácie'!$S$5</f>
        <v>0</v>
      </c>
      <c r="P78" s="322">
        <f t="shared" ref="P78:P84" si="76">SUM(Q78:S78)</f>
        <v>0</v>
      </c>
      <c r="Q78" s="308">
        <f>'[1]7.Komunikácie'!$T$5</f>
        <v>0</v>
      </c>
      <c r="R78" s="308">
        <f>'[1]7.Komunikácie'!$U$5</f>
        <v>0</v>
      </c>
      <c r="S78" s="323">
        <f>'[1]7.Komunikácie'!$V$5</f>
        <v>0</v>
      </c>
      <c r="T78" s="831"/>
    </row>
    <row r="79" spans="1:20" ht="15.75" x14ac:dyDescent="0.25">
      <c r="A79" s="153"/>
      <c r="B79" s="366">
        <v>2</v>
      </c>
      <c r="C79" s="368" t="s">
        <v>418</v>
      </c>
      <c r="D79" s="310">
        <f t="shared" si="74"/>
        <v>2449491.17</v>
      </c>
      <c r="E79" s="308">
        <f>'[1]7.Komunikácie'!$H$7</f>
        <v>141914.70000000001</v>
      </c>
      <c r="F79" s="308">
        <f>'[1]7.Komunikácie'!$I$7</f>
        <v>194376.78</v>
      </c>
      <c r="G79" s="309">
        <f>'[1]7.Komunikácie'!$J$7</f>
        <v>2113199.69</v>
      </c>
      <c r="H79" s="319">
        <f t="shared" ref="H79:H84" si="77">SUM(I79:K79)</f>
        <v>167376</v>
      </c>
      <c r="I79" s="311">
        <f>'[1]7.Komunikácie'!$N$7</f>
        <v>0</v>
      </c>
      <c r="J79" s="311">
        <f>'[1]7.Komunikácie'!$O$7</f>
        <v>167376</v>
      </c>
      <c r="K79" s="312">
        <f>'[1]7.Komunikácie'!$P$7</f>
        <v>0</v>
      </c>
      <c r="L79" s="310">
        <f t="shared" si="75"/>
        <v>227100</v>
      </c>
      <c r="M79" s="308">
        <f>'[1]7.Komunikácie'!$Q$7</f>
        <v>0</v>
      </c>
      <c r="N79" s="308">
        <f>'[1]7.Komunikácie'!$R$7</f>
        <v>227100</v>
      </c>
      <c r="O79" s="335">
        <f>'[1]7.Komunikácie'!$S$7</f>
        <v>0</v>
      </c>
      <c r="P79" s="322">
        <f t="shared" si="76"/>
        <v>227053.23</v>
      </c>
      <c r="Q79" s="308">
        <f>'[1]7.Komunikácie'!$T$7</f>
        <v>0</v>
      </c>
      <c r="R79" s="308">
        <f>'[1]7.Komunikácie'!$U$7</f>
        <v>227053.23</v>
      </c>
      <c r="S79" s="323">
        <f>'[1]7.Komunikácie'!$V$7</f>
        <v>0</v>
      </c>
      <c r="T79" s="831"/>
    </row>
    <row r="80" spans="1:20" ht="15.75" x14ac:dyDescent="0.25">
      <c r="A80" s="153"/>
      <c r="B80" s="366">
        <v>3</v>
      </c>
      <c r="C80" s="368" t="s">
        <v>247</v>
      </c>
      <c r="D80" s="310">
        <f t="shared" si="74"/>
        <v>30746.400000000001</v>
      </c>
      <c r="E80" s="308">
        <f>'[1]7.Komunikácie'!$H$15</f>
        <v>30746.400000000001</v>
      </c>
      <c r="F80" s="308">
        <f>'[1]7.Komunikácie'!$I$15</f>
        <v>0</v>
      </c>
      <c r="G80" s="309">
        <f>'[1]7.Komunikácie'!$J$15</f>
        <v>0</v>
      </c>
      <c r="H80" s="319">
        <f t="shared" si="77"/>
        <v>64886</v>
      </c>
      <c r="I80" s="311">
        <f>'[1]7.Komunikácie'!$N$15</f>
        <v>64886</v>
      </c>
      <c r="J80" s="311">
        <f>'[1]7.Komunikácie'!$O$15</f>
        <v>0</v>
      </c>
      <c r="K80" s="312">
        <f>'[1]7.Komunikácie'!$P$15</f>
        <v>0</v>
      </c>
      <c r="L80" s="310">
        <f t="shared" si="75"/>
        <v>78700</v>
      </c>
      <c r="M80" s="308">
        <f>'[1]7.Komunikácie'!$Q$15</f>
        <v>78700</v>
      </c>
      <c r="N80" s="308">
        <f>'[1]7.Komunikácie'!$R$15</f>
        <v>0</v>
      </c>
      <c r="O80" s="335">
        <f>'[1]7.Komunikácie'!$S$15</f>
        <v>0</v>
      </c>
      <c r="P80" s="322">
        <f t="shared" si="76"/>
        <v>78674.399999999994</v>
      </c>
      <c r="Q80" s="308">
        <f>'[1]7.Komunikácie'!$T$15</f>
        <v>78674.399999999994</v>
      </c>
      <c r="R80" s="308">
        <f>'[1]7.Komunikácie'!$U$15</f>
        <v>0</v>
      </c>
      <c r="S80" s="323">
        <f>'[1]7.Komunikácie'!$V$15</f>
        <v>0</v>
      </c>
      <c r="T80" s="831"/>
    </row>
    <row r="81" spans="1:20" ht="15.75" x14ac:dyDescent="0.25">
      <c r="A81" s="153"/>
      <c r="B81" s="366">
        <v>4</v>
      </c>
      <c r="C81" s="368" t="s">
        <v>248</v>
      </c>
      <c r="D81" s="310">
        <f t="shared" si="74"/>
        <v>80751.42</v>
      </c>
      <c r="E81" s="308">
        <f>'[1]7.Komunikácie'!$H$17</f>
        <v>80751.42</v>
      </c>
      <c r="F81" s="308">
        <f>'[1]7.Komunikácie'!$I$17</f>
        <v>0</v>
      </c>
      <c r="G81" s="309">
        <f>'[1]7.Komunikácie'!$J$17</f>
        <v>0</v>
      </c>
      <c r="H81" s="319">
        <f t="shared" si="77"/>
        <v>123231</v>
      </c>
      <c r="I81" s="311">
        <f>'[1]7.Komunikácie'!$N$17</f>
        <v>123231</v>
      </c>
      <c r="J81" s="311">
        <f>'[1]7.Komunikácie'!$O$17</f>
        <v>0</v>
      </c>
      <c r="K81" s="312">
        <f>'[1]7.Komunikácie'!$P$17</f>
        <v>0</v>
      </c>
      <c r="L81" s="310">
        <f t="shared" si="75"/>
        <v>279500</v>
      </c>
      <c r="M81" s="308">
        <f>'[1]7.Komunikácie'!$Q$17</f>
        <v>279500</v>
      </c>
      <c r="N81" s="308">
        <f>'[1]7.Komunikácie'!$R$17</f>
        <v>0</v>
      </c>
      <c r="O81" s="335">
        <f>'[1]7.Komunikácie'!$S$17</f>
        <v>0</v>
      </c>
      <c r="P81" s="322">
        <f t="shared" si="76"/>
        <v>279045.67</v>
      </c>
      <c r="Q81" s="308">
        <f>'[1]7.Komunikácie'!$T$17</f>
        <v>279045.67</v>
      </c>
      <c r="R81" s="308">
        <f>'[1]7.Komunikácie'!$U$17</f>
        <v>0</v>
      </c>
      <c r="S81" s="323">
        <f>'[1]7.Komunikácie'!$V$17</f>
        <v>0</v>
      </c>
      <c r="T81" s="831"/>
    </row>
    <row r="82" spans="1:20" ht="15.75" x14ac:dyDescent="0.25">
      <c r="A82" s="153"/>
      <c r="B82" s="366">
        <v>5</v>
      </c>
      <c r="C82" s="368" t="s">
        <v>249</v>
      </c>
      <c r="D82" s="310">
        <f t="shared" si="74"/>
        <v>59346.260000000009</v>
      </c>
      <c r="E82" s="308">
        <f>'[1]7.Komunikácie'!$H$19</f>
        <v>59346.260000000009</v>
      </c>
      <c r="F82" s="308">
        <f>'[1]7.Komunikácie'!$I$19</f>
        <v>0</v>
      </c>
      <c r="G82" s="309">
        <f>'[1]7.Komunikácie'!$J$19</f>
        <v>0</v>
      </c>
      <c r="H82" s="319">
        <f t="shared" si="77"/>
        <v>64958</v>
      </c>
      <c r="I82" s="311">
        <f>'[1]7.Komunikácie'!$N$19</f>
        <v>64958</v>
      </c>
      <c r="J82" s="311">
        <f>'[1]7.Komunikácie'!$O$19</f>
        <v>0</v>
      </c>
      <c r="K82" s="312">
        <f>'[1]7.Komunikácie'!$P$19</f>
        <v>0</v>
      </c>
      <c r="L82" s="310">
        <f t="shared" si="75"/>
        <v>68000</v>
      </c>
      <c r="M82" s="308">
        <f>'[1]7.Komunikácie'!$Q$19</f>
        <v>68000</v>
      </c>
      <c r="N82" s="308">
        <f>'[1]7.Komunikácie'!$R$19</f>
        <v>0</v>
      </c>
      <c r="O82" s="335">
        <f>'[1]7.Komunikácie'!$S$19</f>
        <v>0</v>
      </c>
      <c r="P82" s="322">
        <f t="shared" si="76"/>
        <v>65500.44</v>
      </c>
      <c r="Q82" s="308">
        <f>'[1]7.Komunikácie'!$T$19</f>
        <v>65500.44</v>
      </c>
      <c r="R82" s="308">
        <f>'[1]7.Komunikácie'!$U$19</f>
        <v>0</v>
      </c>
      <c r="S82" s="323">
        <f>'[1]7.Komunikácie'!$V$19</f>
        <v>0</v>
      </c>
      <c r="T82" s="831"/>
    </row>
    <row r="83" spans="1:20" ht="15.75" x14ac:dyDescent="0.25">
      <c r="A83" s="153"/>
      <c r="B83" s="366">
        <v>5</v>
      </c>
      <c r="C83" s="368" t="s">
        <v>250</v>
      </c>
      <c r="D83" s="310">
        <f t="shared" si="74"/>
        <v>18632.89</v>
      </c>
      <c r="E83" s="308">
        <f>'[1]7.Komunikácie'!$H$25</f>
        <v>18632.89</v>
      </c>
      <c r="F83" s="308">
        <f>'[1]7.Komunikácie'!$I$25</f>
        <v>0</v>
      </c>
      <c r="G83" s="309">
        <f>'[1]7.Komunikácie'!$J$25</f>
        <v>0</v>
      </c>
      <c r="H83" s="319">
        <f t="shared" si="77"/>
        <v>24510</v>
      </c>
      <c r="I83" s="311">
        <f>'[1]7.Komunikácie'!$N$25</f>
        <v>24510</v>
      </c>
      <c r="J83" s="311">
        <f>'[1]7.Komunikácie'!$O$25</f>
        <v>0</v>
      </c>
      <c r="K83" s="312">
        <f>'[1]7.Komunikácie'!$P$25</f>
        <v>0</v>
      </c>
      <c r="L83" s="310">
        <f t="shared" si="75"/>
        <v>43400</v>
      </c>
      <c r="M83" s="308">
        <f>'[1]7.Komunikácie'!$Q$25</f>
        <v>43400</v>
      </c>
      <c r="N83" s="308">
        <f>'[1]7.Komunikácie'!$R$25</f>
        <v>0</v>
      </c>
      <c r="O83" s="335">
        <f>'[1]7.Komunikácie'!$S$25</f>
        <v>0</v>
      </c>
      <c r="P83" s="322">
        <f t="shared" si="76"/>
        <v>43349.55</v>
      </c>
      <c r="Q83" s="308">
        <f>'[1]7.Komunikácie'!$T$25</f>
        <v>43349.55</v>
      </c>
      <c r="R83" s="308">
        <f>'[1]7.Komunikácie'!$U$25</f>
        <v>0</v>
      </c>
      <c r="S83" s="323">
        <f>'[1]7.Komunikácie'!$V$25</f>
        <v>0</v>
      </c>
      <c r="T83" s="831"/>
    </row>
    <row r="84" spans="1:20" ht="16.5" x14ac:dyDescent="0.3">
      <c r="A84" s="153"/>
      <c r="B84" s="366">
        <v>6</v>
      </c>
      <c r="C84" s="374" t="s">
        <v>251</v>
      </c>
      <c r="D84" s="310">
        <f t="shared" si="74"/>
        <v>5457.13</v>
      </c>
      <c r="E84" s="308">
        <f>'[1]7.Komunikácie'!$H$27</f>
        <v>5457.13</v>
      </c>
      <c r="F84" s="308">
        <f>'[1]7.Komunikácie'!$I$27</f>
        <v>0</v>
      </c>
      <c r="G84" s="309">
        <f>'[1]7.Komunikácie'!$J$27</f>
        <v>0</v>
      </c>
      <c r="H84" s="319">
        <f t="shared" si="77"/>
        <v>3193</v>
      </c>
      <c r="I84" s="311">
        <f>'[1]7.Komunikácie'!$N$27</f>
        <v>3193</v>
      </c>
      <c r="J84" s="311">
        <f>'[1]7.Komunikácie'!$O$27</f>
        <v>0</v>
      </c>
      <c r="K84" s="312">
        <f>'[1]7.Komunikácie'!$P$27</f>
        <v>0</v>
      </c>
      <c r="L84" s="310">
        <f t="shared" si="75"/>
        <v>30000</v>
      </c>
      <c r="M84" s="308">
        <f>'[1]7.Komunikácie'!$Q$27</f>
        <v>30000</v>
      </c>
      <c r="N84" s="308">
        <f>'[1]7.Komunikácie'!$R$27</f>
        <v>0</v>
      </c>
      <c r="O84" s="335">
        <f>'[1]7.Komunikácie'!$S$27</f>
        <v>0</v>
      </c>
      <c r="P84" s="322">
        <f t="shared" si="76"/>
        <v>29843.85</v>
      </c>
      <c r="Q84" s="308">
        <f>'[1]7.Komunikácie'!$T$27</f>
        <v>29843.85</v>
      </c>
      <c r="R84" s="308">
        <f>'[1]7.Komunikácie'!$U$27</f>
        <v>0</v>
      </c>
      <c r="S84" s="323">
        <f>'[1]7.Komunikácie'!$V$27</f>
        <v>0</v>
      </c>
      <c r="T84" s="831"/>
    </row>
    <row r="85" spans="1:20" ht="15.75" x14ac:dyDescent="0.25">
      <c r="A85" s="153"/>
      <c r="B85" s="381" t="s">
        <v>252</v>
      </c>
      <c r="C85" s="368" t="s">
        <v>253</v>
      </c>
      <c r="D85" s="310">
        <f t="shared" ref="D85:G85" si="78">SUM(D86:D87)</f>
        <v>33627.759999999995</v>
      </c>
      <c r="E85" s="308">
        <f t="shared" si="78"/>
        <v>26977.759999999998</v>
      </c>
      <c r="F85" s="308">
        <f t="shared" si="78"/>
        <v>6650</v>
      </c>
      <c r="G85" s="309">
        <f t="shared" si="78"/>
        <v>0</v>
      </c>
      <c r="H85" s="319">
        <f>SUM(H86:H87)</f>
        <v>137569.85</v>
      </c>
      <c r="I85" s="311">
        <f>SUM(I86:I87)</f>
        <v>14910</v>
      </c>
      <c r="J85" s="311">
        <f>SUM(J86:J87)</f>
        <v>122659.85</v>
      </c>
      <c r="K85" s="312">
        <f>SUM(K86:K87)</f>
        <v>0</v>
      </c>
      <c r="L85" s="310">
        <f t="shared" ref="L85:O85" si="79">SUM(L86:L87)</f>
        <v>91596</v>
      </c>
      <c r="M85" s="308">
        <f t="shared" si="79"/>
        <v>57800</v>
      </c>
      <c r="N85" s="308">
        <f t="shared" si="79"/>
        <v>33796</v>
      </c>
      <c r="O85" s="335">
        <f t="shared" si="79"/>
        <v>0</v>
      </c>
      <c r="P85" s="322">
        <f t="shared" ref="P85:S85" si="80">SUM(P86:P87)</f>
        <v>80090</v>
      </c>
      <c r="Q85" s="308">
        <f t="shared" si="80"/>
        <v>50090</v>
      </c>
      <c r="R85" s="308">
        <f t="shared" si="80"/>
        <v>30000</v>
      </c>
      <c r="S85" s="323">
        <f t="shared" si="80"/>
        <v>0</v>
      </c>
      <c r="T85" s="831"/>
    </row>
    <row r="86" spans="1:20" ht="15.75" x14ac:dyDescent="0.25">
      <c r="A86" s="153"/>
      <c r="B86" s="366">
        <v>1</v>
      </c>
      <c r="C86" s="368" t="s">
        <v>254</v>
      </c>
      <c r="D86" s="310">
        <f>SUM(E86:G86)</f>
        <v>6650</v>
      </c>
      <c r="E86" s="308">
        <f>'[1]7.Komunikácie'!$H$30</f>
        <v>0</v>
      </c>
      <c r="F86" s="308">
        <f>'[1]7.Komunikácie'!$I$30</f>
        <v>6650</v>
      </c>
      <c r="G86" s="309">
        <f>'[1]7.Komunikácie'!$J$30</f>
        <v>0</v>
      </c>
      <c r="H86" s="319">
        <f>SUM(I86:K86)</f>
        <v>122659.85</v>
      </c>
      <c r="I86" s="311">
        <f>'[1]7.Komunikácie'!$N$30</f>
        <v>0</v>
      </c>
      <c r="J86" s="311">
        <f>'[1]7.Komunikácie'!$O$30</f>
        <v>122659.85</v>
      </c>
      <c r="K86" s="312">
        <f>'[1]7.Komunikácie'!$P$30</f>
        <v>0</v>
      </c>
      <c r="L86" s="310">
        <f>SUM(M86:O86)</f>
        <v>3796</v>
      </c>
      <c r="M86" s="308">
        <f>'[1]7.Komunikácie'!$Q$30</f>
        <v>0</v>
      </c>
      <c r="N86" s="308">
        <f>'[1]7.Komunikácie'!$R$30</f>
        <v>3796</v>
      </c>
      <c r="O86" s="335">
        <f>'[1]7.Komunikácie'!$S$30</f>
        <v>0</v>
      </c>
      <c r="P86" s="322">
        <f>SUM(Q86:S86)</f>
        <v>0</v>
      </c>
      <c r="Q86" s="308">
        <f>'[1]7.Komunikácie'!$T$30</f>
        <v>0</v>
      </c>
      <c r="R86" s="308">
        <f>'[1]7.Komunikácie'!$U$30</f>
        <v>0</v>
      </c>
      <c r="S86" s="323">
        <f>'[1]7.Komunikácie'!$V$30</f>
        <v>0</v>
      </c>
      <c r="T86" s="831"/>
    </row>
    <row r="87" spans="1:20" ht="15.75" x14ac:dyDescent="0.25">
      <c r="A87" s="153"/>
      <c r="B87" s="366">
        <v>2</v>
      </c>
      <c r="C87" s="368" t="s">
        <v>255</v>
      </c>
      <c r="D87" s="310">
        <f>SUM(E87:G87)</f>
        <v>26977.759999999998</v>
      </c>
      <c r="E87" s="308">
        <f>'[1]7.Komunikácie'!$H$32</f>
        <v>26977.759999999998</v>
      </c>
      <c r="F87" s="308">
        <f>'[1]7.Komunikácie'!$I$32</f>
        <v>0</v>
      </c>
      <c r="G87" s="309">
        <f>'[1]7.Komunikácie'!$J$32</f>
        <v>0</v>
      </c>
      <c r="H87" s="319">
        <f>SUM(I87:K87)</f>
        <v>14910</v>
      </c>
      <c r="I87" s="311">
        <f>'[1]7.Komunikácie'!$N$32</f>
        <v>14910</v>
      </c>
      <c r="J87" s="311">
        <f>'[1]7.Komunikácie'!$O$32</f>
        <v>0</v>
      </c>
      <c r="K87" s="312">
        <f>'[1]7.Komunikácie'!$P$32</f>
        <v>0</v>
      </c>
      <c r="L87" s="310">
        <f>SUM(M87:O87)</f>
        <v>87800</v>
      </c>
      <c r="M87" s="308">
        <f>'[1]7.Komunikácie'!$Q$32</f>
        <v>57800</v>
      </c>
      <c r="N87" s="308">
        <f>'[1]7.Komunikácie'!$R$32</f>
        <v>30000</v>
      </c>
      <c r="O87" s="335">
        <f>'[1]7.Komunikácie'!$S$32</f>
        <v>0</v>
      </c>
      <c r="P87" s="322">
        <f>SUM(Q87:S87)</f>
        <v>80090</v>
      </c>
      <c r="Q87" s="308">
        <f>'[1]7.Komunikácie'!$T$32</f>
        <v>50090</v>
      </c>
      <c r="R87" s="308">
        <f>'[1]7.Komunikácie'!$U$32</f>
        <v>30000</v>
      </c>
      <c r="S87" s="323">
        <f>'[1]7.Komunikácie'!$V$32</f>
        <v>0</v>
      </c>
      <c r="T87" s="831"/>
    </row>
    <row r="88" spans="1:20" ht="15.75" outlineLevel="1" x14ac:dyDescent="0.25">
      <c r="A88" s="153"/>
      <c r="B88" s="381" t="s">
        <v>256</v>
      </c>
      <c r="C88" s="368" t="s">
        <v>257</v>
      </c>
      <c r="D88" s="310">
        <f t="shared" ref="D88:G88" si="81">SUM(D89:D90)</f>
        <v>0</v>
      </c>
      <c r="E88" s="308">
        <f t="shared" si="81"/>
        <v>0</v>
      </c>
      <c r="F88" s="308">
        <f t="shared" si="81"/>
        <v>0</v>
      </c>
      <c r="G88" s="308">
        <f t="shared" si="81"/>
        <v>0</v>
      </c>
      <c r="H88" s="319">
        <f>SUM(H89:H90)</f>
        <v>0</v>
      </c>
      <c r="I88" s="311">
        <f>SUM(I89:I90)</f>
        <v>0</v>
      </c>
      <c r="J88" s="311">
        <f>SUM(J89:J90)</f>
        <v>0</v>
      </c>
      <c r="K88" s="312">
        <f>SUM(K89:K90)</f>
        <v>0</v>
      </c>
      <c r="L88" s="310">
        <f t="shared" ref="L88:O88" si="82">SUM(L89:L90)</f>
        <v>12900</v>
      </c>
      <c r="M88" s="308">
        <f t="shared" si="82"/>
        <v>0</v>
      </c>
      <c r="N88" s="308">
        <f t="shared" si="82"/>
        <v>12900</v>
      </c>
      <c r="O88" s="335">
        <f t="shared" si="82"/>
        <v>0</v>
      </c>
      <c r="P88" s="322">
        <f t="shared" ref="P88:S88" si="83">SUM(P89:P90)</f>
        <v>12900</v>
      </c>
      <c r="Q88" s="308">
        <f t="shared" si="83"/>
        <v>0</v>
      </c>
      <c r="R88" s="308">
        <f t="shared" si="83"/>
        <v>12900</v>
      </c>
      <c r="S88" s="323">
        <f t="shared" si="83"/>
        <v>0</v>
      </c>
      <c r="T88" s="831"/>
    </row>
    <row r="89" spans="1:20" ht="15.75" outlineLevel="1" x14ac:dyDescent="0.25">
      <c r="A89" s="153"/>
      <c r="B89" s="366">
        <v>1</v>
      </c>
      <c r="C89" s="368" t="s">
        <v>258</v>
      </c>
      <c r="D89" s="310">
        <f>SUM(E89:G89)</f>
        <v>0</v>
      </c>
      <c r="E89" s="308">
        <f>'[1]7.Komunikácie'!$H$35</f>
        <v>0</v>
      </c>
      <c r="F89" s="308">
        <f>'[1]7.Komunikácie'!$I$35</f>
        <v>0</v>
      </c>
      <c r="G89" s="309">
        <f>'[1]7.Komunikácie'!$J$35</f>
        <v>0</v>
      </c>
      <c r="H89" s="319">
        <f>SUM(I89:K89)</f>
        <v>0</v>
      </c>
      <c r="I89" s="311">
        <f>'[1]7.Komunikácie'!$N$35</f>
        <v>0</v>
      </c>
      <c r="J89" s="311">
        <f>'[1]7.Komunikácie'!$O$35</f>
        <v>0</v>
      </c>
      <c r="K89" s="312">
        <f>'[1]7.Komunikácie'!$P$35</f>
        <v>0</v>
      </c>
      <c r="L89" s="310">
        <f>SUM(M89:O89)</f>
        <v>12900</v>
      </c>
      <c r="M89" s="308">
        <f>'[1]7.Komunikácie'!QT$35</f>
        <v>0</v>
      </c>
      <c r="N89" s="308">
        <f>'[1]7.Komunikácie'!$R$35</f>
        <v>12900</v>
      </c>
      <c r="O89" s="335">
        <f>'[1]7.Komunikácie'!$S$35</f>
        <v>0</v>
      </c>
      <c r="P89" s="322">
        <f>SUM(Q89:S89)</f>
        <v>12900</v>
      </c>
      <c r="Q89" s="308">
        <f>'[1]7.Komunikácie'!$T$35</f>
        <v>0</v>
      </c>
      <c r="R89" s="308">
        <f>'[1]7.Komunikácie'!$U$35</f>
        <v>12900</v>
      </c>
      <c r="S89" s="323">
        <f>'[1]7.Komunikácie'!$V$35</f>
        <v>0</v>
      </c>
      <c r="T89" s="831"/>
    </row>
    <row r="90" spans="1:20" ht="16.5" outlineLevel="1" thickBot="1" x14ac:dyDescent="0.3">
      <c r="A90" s="153"/>
      <c r="B90" s="369">
        <v>2</v>
      </c>
      <c r="C90" s="370" t="s">
        <v>259</v>
      </c>
      <c r="D90" s="316">
        <f>SUM(E90:G90)</f>
        <v>0</v>
      </c>
      <c r="E90" s="317">
        <f>'[1]7.Komunikácie'!$H$38</f>
        <v>0</v>
      </c>
      <c r="F90" s="317">
        <f>'[1]7.Komunikácie'!$I$38</f>
        <v>0</v>
      </c>
      <c r="G90" s="318">
        <f>'[1]7.Komunikácie'!$J$38</f>
        <v>0</v>
      </c>
      <c r="H90" s="349">
        <f>SUM(I90:K90)</f>
        <v>0</v>
      </c>
      <c r="I90" s="350">
        <f>'[1]7.Komunikácie'!$N$38</f>
        <v>0</v>
      </c>
      <c r="J90" s="350">
        <f>'[1]7.Komunikácie'!$O$38</f>
        <v>0</v>
      </c>
      <c r="K90" s="416">
        <f>'[1]7.Komunikácie'!$P$38</f>
        <v>0</v>
      </c>
      <c r="L90" s="316">
        <f>SUM(M90:O90)</f>
        <v>0</v>
      </c>
      <c r="M90" s="317">
        <f>'[1]7.Komunikácie'!$Q$38</f>
        <v>0</v>
      </c>
      <c r="N90" s="317">
        <f>'[1]7.Komunikácie'!$R$38</f>
        <v>0</v>
      </c>
      <c r="O90" s="348">
        <f>'[1]7.Komunikácie'!$S$38</f>
        <v>0</v>
      </c>
      <c r="P90" s="648">
        <f>SUM(Q90:S90)</f>
        <v>0</v>
      </c>
      <c r="Q90" s="317">
        <f>'[1]7.Komunikácie'!$T$38</f>
        <v>0</v>
      </c>
      <c r="R90" s="317">
        <f>'[1]7.Komunikácie'!$U$38</f>
        <v>0</v>
      </c>
      <c r="S90" s="649">
        <f>'[1]7.Komunikácie'!$V$38</f>
        <v>0</v>
      </c>
      <c r="T90" s="831"/>
    </row>
    <row r="91" spans="1:20" s="155" customFormat="1" ht="15.75" x14ac:dyDescent="0.25">
      <c r="B91" s="371" t="s">
        <v>260</v>
      </c>
      <c r="C91" s="372"/>
      <c r="D91" s="307">
        <f t="shared" ref="D91:G91" si="84">D92+D93</f>
        <v>85415.24</v>
      </c>
      <c r="E91" s="305">
        <f t="shared" si="84"/>
        <v>85415.24</v>
      </c>
      <c r="F91" s="305">
        <f t="shared" si="84"/>
        <v>0</v>
      </c>
      <c r="G91" s="306">
        <f t="shared" si="84"/>
        <v>0</v>
      </c>
      <c r="H91" s="345">
        <f t="shared" ref="H91:O91" si="85">H92+H93</f>
        <v>68376</v>
      </c>
      <c r="I91" s="346">
        <f t="shared" si="85"/>
        <v>68376</v>
      </c>
      <c r="J91" s="346">
        <f t="shared" si="85"/>
        <v>0</v>
      </c>
      <c r="K91" s="347">
        <f t="shared" si="85"/>
        <v>0</v>
      </c>
      <c r="L91" s="307">
        <f t="shared" si="85"/>
        <v>85000</v>
      </c>
      <c r="M91" s="305">
        <f t="shared" si="85"/>
        <v>85000</v>
      </c>
      <c r="N91" s="305">
        <f t="shared" si="85"/>
        <v>0</v>
      </c>
      <c r="O91" s="344">
        <f t="shared" si="85"/>
        <v>0</v>
      </c>
      <c r="P91" s="646">
        <f t="shared" ref="P91:S91" si="86">P92+P93</f>
        <v>83937.600000000006</v>
      </c>
      <c r="Q91" s="305">
        <f t="shared" si="86"/>
        <v>83937.600000000006</v>
      </c>
      <c r="R91" s="305">
        <f t="shared" si="86"/>
        <v>0</v>
      </c>
      <c r="S91" s="647">
        <f t="shared" si="86"/>
        <v>0</v>
      </c>
      <c r="T91" s="831"/>
    </row>
    <row r="92" spans="1:20" ht="16.5" x14ac:dyDescent="0.3">
      <c r="A92" s="153"/>
      <c r="B92" s="381" t="s">
        <v>261</v>
      </c>
      <c r="C92" s="374" t="s">
        <v>262</v>
      </c>
      <c r="D92" s="310">
        <f>SUM(E92:G92)</f>
        <v>81285.240000000005</v>
      </c>
      <c r="E92" s="308">
        <f>'[1]8.Doprava'!$H$4</f>
        <v>81285.240000000005</v>
      </c>
      <c r="F92" s="308">
        <f>'[1]8.Doprava'!$I$4</f>
        <v>0</v>
      </c>
      <c r="G92" s="309">
        <f>'[1]8.Doprava'!$J$4</f>
        <v>0</v>
      </c>
      <c r="H92" s="319">
        <f>SUM(I92:K92)</f>
        <v>68376</v>
      </c>
      <c r="I92" s="311">
        <f>'[1]8.Doprava'!$N$4</f>
        <v>68376</v>
      </c>
      <c r="J92" s="311">
        <f>'[1]8.Doprava'!$O$4</f>
        <v>0</v>
      </c>
      <c r="K92" s="312">
        <f>'[1]8.Doprava'!$P$4</f>
        <v>0</v>
      </c>
      <c r="L92" s="310">
        <f>SUM(M92:O92)</f>
        <v>74550</v>
      </c>
      <c r="M92" s="308">
        <f>'[1]8.Doprava'!$Q$4</f>
        <v>74550</v>
      </c>
      <c r="N92" s="308">
        <f>'[1]8.Doprava'!$R$4</f>
        <v>0</v>
      </c>
      <c r="O92" s="335">
        <f>'[1]8.Doprava'!$S$4</f>
        <v>0</v>
      </c>
      <c r="P92" s="322">
        <f>SUM(Q92:S92)</f>
        <v>73500</v>
      </c>
      <c r="Q92" s="308">
        <f>'[1]8.Doprava'!$T$4</f>
        <v>73500</v>
      </c>
      <c r="R92" s="308">
        <f>'[1]8.Doprava'!$U$4</f>
        <v>0</v>
      </c>
      <c r="S92" s="323">
        <f>'[1]8.Doprava'!$V$4</f>
        <v>0</v>
      </c>
      <c r="T92" s="831"/>
    </row>
    <row r="93" spans="1:20" ht="15.75" x14ac:dyDescent="0.25">
      <c r="A93" s="153"/>
      <c r="B93" s="381" t="s">
        <v>263</v>
      </c>
      <c r="C93" s="368" t="s">
        <v>264</v>
      </c>
      <c r="D93" s="310">
        <f t="shared" ref="D93:K93" si="87">SUM(D94)</f>
        <v>4130</v>
      </c>
      <c r="E93" s="308">
        <f t="shared" si="87"/>
        <v>4130</v>
      </c>
      <c r="F93" s="308">
        <f t="shared" si="87"/>
        <v>0</v>
      </c>
      <c r="G93" s="309">
        <f t="shared" si="87"/>
        <v>0</v>
      </c>
      <c r="H93" s="319">
        <f t="shared" si="87"/>
        <v>0</v>
      </c>
      <c r="I93" s="311">
        <f t="shared" si="87"/>
        <v>0</v>
      </c>
      <c r="J93" s="311">
        <f t="shared" si="87"/>
        <v>0</v>
      </c>
      <c r="K93" s="312">
        <f t="shared" si="87"/>
        <v>0</v>
      </c>
      <c r="L93" s="310">
        <f t="shared" ref="L93:S93" si="88">SUM(L94)</f>
        <v>10450</v>
      </c>
      <c r="M93" s="308">
        <f t="shared" si="88"/>
        <v>10450</v>
      </c>
      <c r="N93" s="308">
        <f t="shared" si="88"/>
        <v>0</v>
      </c>
      <c r="O93" s="335">
        <f t="shared" si="88"/>
        <v>0</v>
      </c>
      <c r="P93" s="322">
        <f t="shared" si="88"/>
        <v>10437.6</v>
      </c>
      <c r="Q93" s="308">
        <f t="shared" si="88"/>
        <v>10437.6</v>
      </c>
      <c r="R93" s="308">
        <f t="shared" si="88"/>
        <v>0</v>
      </c>
      <c r="S93" s="323">
        <f t="shared" si="88"/>
        <v>0</v>
      </c>
      <c r="T93" s="831"/>
    </row>
    <row r="94" spans="1:20" ht="16.5" thickBot="1" x14ac:dyDescent="0.3">
      <c r="A94" s="153"/>
      <c r="B94" s="369">
        <v>1</v>
      </c>
      <c r="C94" s="370" t="s">
        <v>265</v>
      </c>
      <c r="D94" s="315">
        <f>SUM(E94:G94)</f>
        <v>4130</v>
      </c>
      <c r="E94" s="313">
        <f>'[1]8.Doprava'!$H$7</f>
        <v>4130</v>
      </c>
      <c r="F94" s="313">
        <f>'[1]8.Doprava'!$I$7</f>
        <v>0</v>
      </c>
      <c r="G94" s="314">
        <f>'[1]8.Doprava'!$J$7</f>
        <v>0</v>
      </c>
      <c r="H94" s="341">
        <f>SUM(I94:K94)</f>
        <v>0</v>
      </c>
      <c r="I94" s="342">
        <f>'[1]8.Doprava'!$N$7</f>
        <v>0</v>
      </c>
      <c r="J94" s="342">
        <f>'[1]8.Doprava'!$O$7</f>
        <v>0</v>
      </c>
      <c r="K94" s="343">
        <f>'[1]8.Doprava'!$P$7</f>
        <v>0</v>
      </c>
      <c r="L94" s="316">
        <f>SUM(M94:O94)</f>
        <v>10450</v>
      </c>
      <c r="M94" s="317">
        <f>'[1]8.Doprava'!$Q$7</f>
        <v>10450</v>
      </c>
      <c r="N94" s="317">
        <f>'[1]8.Doprava'!$R$7</f>
        <v>0</v>
      </c>
      <c r="O94" s="348">
        <f>'[1]8.Doprava'!$S$7</f>
        <v>0</v>
      </c>
      <c r="P94" s="648">
        <f>SUM(Q94:S94)</f>
        <v>10437.6</v>
      </c>
      <c r="Q94" s="317">
        <f>'[1]8.Doprava'!$T$7</f>
        <v>10437.6</v>
      </c>
      <c r="R94" s="317">
        <f>'[1]8.Doprava'!$U$7</f>
        <v>0</v>
      </c>
      <c r="S94" s="649">
        <f>'[1]8.Doprava'!$V$7</f>
        <v>0</v>
      </c>
      <c r="T94" s="831"/>
    </row>
    <row r="95" spans="1:20" s="155" customFormat="1" ht="15.75" x14ac:dyDescent="0.25">
      <c r="B95" s="371" t="s">
        <v>266</v>
      </c>
      <c r="C95" s="372"/>
      <c r="D95" s="321">
        <f t="shared" ref="D95:G95" si="89">D96+D97+D106+D113+D116+D117+D118</f>
        <v>6871969.8600000003</v>
      </c>
      <c r="E95" s="526">
        <f t="shared" si="89"/>
        <v>5657615.8799999999</v>
      </c>
      <c r="F95" s="526">
        <f t="shared" si="89"/>
        <v>17829</v>
      </c>
      <c r="G95" s="415">
        <f t="shared" si="89"/>
        <v>1196524.98</v>
      </c>
      <c r="H95" s="345">
        <f t="shared" ref="H95:O95" si="90">H96+H97+H106+H113+H116+H117+H118</f>
        <v>5937888.7999999998</v>
      </c>
      <c r="I95" s="346">
        <f t="shared" si="90"/>
        <v>5914180</v>
      </c>
      <c r="J95" s="346">
        <f t="shared" si="90"/>
        <v>23708.799999999999</v>
      </c>
      <c r="K95" s="347">
        <f t="shared" si="90"/>
        <v>0</v>
      </c>
      <c r="L95" s="307">
        <f t="shared" si="90"/>
        <v>6939611</v>
      </c>
      <c r="M95" s="305">
        <f>M96+M97+M106+M113+M116+M117+M118</f>
        <v>6438375</v>
      </c>
      <c r="N95" s="305">
        <f t="shared" si="90"/>
        <v>501236</v>
      </c>
      <c r="O95" s="344">
        <f t="shared" si="90"/>
        <v>0</v>
      </c>
      <c r="P95" s="646">
        <f t="shared" ref="P95:S95" si="91">P96+P97+P106+P113+P116+P117+P118</f>
        <v>6909152.4499999983</v>
      </c>
      <c r="Q95" s="305">
        <f t="shared" si="91"/>
        <v>6411152.8899999987</v>
      </c>
      <c r="R95" s="305">
        <f t="shared" si="91"/>
        <v>497999.56</v>
      </c>
      <c r="S95" s="647">
        <f t="shared" si="91"/>
        <v>0</v>
      </c>
      <c r="T95" s="831"/>
    </row>
    <row r="96" spans="1:20" ht="16.5" x14ac:dyDescent="0.3">
      <c r="A96" s="153"/>
      <c r="B96" s="381" t="s">
        <v>267</v>
      </c>
      <c r="C96" s="374" t="s">
        <v>268</v>
      </c>
      <c r="D96" s="322">
        <f>SUM(E96:G96)</f>
        <v>2993.4500000000003</v>
      </c>
      <c r="E96" s="308">
        <f>'[1]9. Vzdelávanie'!$H$4</f>
        <v>2993.4500000000003</v>
      </c>
      <c r="F96" s="308">
        <f>'[1]9. Vzdelávanie'!$I$4</f>
        <v>0</v>
      </c>
      <c r="G96" s="323">
        <f>'[1]9. Vzdelávanie'!$J$4</f>
        <v>0</v>
      </c>
      <c r="H96" s="319">
        <f>SUM(I96:K96)</f>
        <v>3900</v>
      </c>
      <c r="I96" s="311">
        <f>'[1]9. Vzdelávanie'!$N$4</f>
        <v>3900</v>
      </c>
      <c r="J96" s="311">
        <f>'[1]9. Vzdelávanie'!$O$4</f>
        <v>0</v>
      </c>
      <c r="K96" s="312">
        <f>'[1]9. Vzdelávanie'!$P$4</f>
        <v>0</v>
      </c>
      <c r="L96" s="310">
        <f>SUM(M96:O96)</f>
        <v>6590</v>
      </c>
      <c r="M96" s="308">
        <f>'[1]9. Vzdelávanie'!$Q$4</f>
        <v>6590</v>
      </c>
      <c r="N96" s="308">
        <f>'[1]9. Vzdelávanie'!$R$4</f>
        <v>0</v>
      </c>
      <c r="O96" s="335">
        <f>'[1]9. Vzdelávanie'!$S$4</f>
        <v>0</v>
      </c>
      <c r="P96" s="322">
        <f>SUM(Q96:S96)</f>
        <v>4658.8999999999996</v>
      </c>
      <c r="Q96" s="308">
        <f>'[1]9. Vzdelávanie'!$T$4</f>
        <v>4658.8999999999996</v>
      </c>
      <c r="R96" s="308">
        <f>'[1]9. Vzdelávanie'!$U$4</f>
        <v>0</v>
      </c>
      <c r="S96" s="323">
        <f>'[1]9. Vzdelávanie'!$V$4</f>
        <v>0</v>
      </c>
      <c r="T96" s="831"/>
    </row>
    <row r="97" spans="1:20" ht="15.75" x14ac:dyDescent="0.25">
      <c r="A97" s="153"/>
      <c r="B97" s="381" t="s">
        <v>269</v>
      </c>
      <c r="C97" s="368" t="s">
        <v>270</v>
      </c>
      <c r="D97" s="322">
        <f t="shared" ref="D97:G97" si="92">SUM(D98:D105)</f>
        <v>1268541</v>
      </c>
      <c r="E97" s="310">
        <f t="shared" si="92"/>
        <v>1268541</v>
      </c>
      <c r="F97" s="310">
        <f t="shared" si="92"/>
        <v>0</v>
      </c>
      <c r="G97" s="551">
        <f t="shared" si="92"/>
        <v>0</v>
      </c>
      <c r="H97" s="319">
        <f>SUM(H98:H105)</f>
        <v>1378120</v>
      </c>
      <c r="I97" s="311">
        <f>SUM(I98:I105)</f>
        <v>1366160</v>
      </c>
      <c r="J97" s="311">
        <f>SUM(J98:J105)</f>
        <v>11960</v>
      </c>
      <c r="K97" s="312">
        <f>SUM(K98:K105)</f>
        <v>0</v>
      </c>
      <c r="L97" s="310">
        <f t="shared" ref="L97:S97" si="93">SUM(L98:L105)</f>
        <v>1500493</v>
      </c>
      <c r="M97" s="308">
        <f t="shared" si="93"/>
        <v>1479615</v>
      </c>
      <c r="N97" s="308">
        <f t="shared" si="93"/>
        <v>20878</v>
      </c>
      <c r="O97" s="335">
        <f t="shared" si="93"/>
        <v>0</v>
      </c>
      <c r="P97" s="322">
        <f t="shared" si="93"/>
        <v>1500346.45</v>
      </c>
      <c r="Q97" s="308">
        <f t="shared" si="93"/>
        <v>1479468.45</v>
      </c>
      <c r="R97" s="308">
        <f t="shared" si="93"/>
        <v>20878</v>
      </c>
      <c r="S97" s="323">
        <f t="shared" si="93"/>
        <v>0</v>
      </c>
      <c r="T97" s="831"/>
    </row>
    <row r="98" spans="1:20" ht="15.75" x14ac:dyDescent="0.25">
      <c r="A98" s="153"/>
      <c r="B98" s="366">
        <v>1</v>
      </c>
      <c r="C98" s="368" t="s">
        <v>271</v>
      </c>
      <c r="D98" s="322">
        <f t="shared" ref="D98:D104" si="94">SUM(E98:G98)</f>
        <v>137628</v>
      </c>
      <c r="E98" s="308">
        <v>137628</v>
      </c>
      <c r="F98" s="308">
        <f>'[1]9. Vzdelávanie'!$I$19</f>
        <v>0</v>
      </c>
      <c r="G98" s="323">
        <f>'[1]9. Vzdelávanie'!$J$19</f>
        <v>0</v>
      </c>
      <c r="H98" s="319">
        <f>SUM(I98:K98)</f>
        <v>142054</v>
      </c>
      <c r="I98" s="311">
        <f>'[1]9. Vzdelávanie'!$N$19</f>
        <v>142054</v>
      </c>
      <c r="J98" s="311">
        <f>'[1]9. Vzdelávanie'!$O$19</f>
        <v>0</v>
      </c>
      <c r="K98" s="312">
        <f>'[1]9. Vzdelávanie'!$P$19</f>
        <v>0</v>
      </c>
      <c r="L98" s="310">
        <f t="shared" ref="L98:L105" si="95">SUM(M98:O98)</f>
        <v>163408</v>
      </c>
      <c r="M98" s="308">
        <f>'[1]9. Vzdelávanie'!$Q$19</f>
        <v>147030</v>
      </c>
      <c r="N98" s="308">
        <f>'[1]9. Vzdelávanie'!$R$19</f>
        <v>16378</v>
      </c>
      <c r="O98" s="335">
        <f>'[1]9. Vzdelávanie'!$S$19</f>
        <v>0</v>
      </c>
      <c r="P98" s="322">
        <f t="shared" ref="P98:P105" si="96">SUM(Q98:S98)</f>
        <v>163408</v>
      </c>
      <c r="Q98" s="308">
        <f>'[1]9. Vzdelávanie'!$T$19</f>
        <v>147030</v>
      </c>
      <c r="R98" s="308">
        <f>'[1]9. Vzdelávanie'!$U$19</f>
        <v>16378</v>
      </c>
      <c r="S98" s="323">
        <f>'[1]9. Vzdelávanie'!$V$19</f>
        <v>0</v>
      </c>
      <c r="T98" s="831"/>
    </row>
    <row r="99" spans="1:20" ht="15.75" x14ac:dyDescent="0.25">
      <c r="A99" s="153"/>
      <c r="B99" s="366">
        <v>2</v>
      </c>
      <c r="C99" s="368" t="s">
        <v>272</v>
      </c>
      <c r="D99" s="322">
        <f t="shared" si="94"/>
        <v>291409</v>
      </c>
      <c r="E99" s="308">
        <v>291409</v>
      </c>
      <c r="F99" s="308">
        <f>'[1]9. Vzdelávanie'!$I$20</f>
        <v>0</v>
      </c>
      <c r="G99" s="323">
        <f>'[1]9. Vzdelávanie'!$J$20</f>
        <v>0</v>
      </c>
      <c r="H99" s="319">
        <f t="shared" ref="H99:H105" si="97">SUM(I99:K99)</f>
        <v>307595</v>
      </c>
      <c r="I99" s="311">
        <f>'[1]9. Vzdelávanie'!$N$20</f>
        <v>304985</v>
      </c>
      <c r="J99" s="311">
        <f>'[1]9. Vzdelávanie'!$O$20</f>
        <v>2610</v>
      </c>
      <c r="K99" s="312">
        <f>'[1]9. Vzdelávanie'!$P$20</f>
        <v>0</v>
      </c>
      <c r="L99" s="310">
        <f t="shared" si="95"/>
        <v>304577</v>
      </c>
      <c r="M99" s="308">
        <f>'[1]9. Vzdelávanie'!$Q$20</f>
        <v>302177</v>
      </c>
      <c r="N99" s="308">
        <f>'[1]9. Vzdelávanie'!$R$20</f>
        <v>2400</v>
      </c>
      <c r="O99" s="335">
        <f>'[1]9. Vzdelávanie'!$S$20</f>
        <v>0</v>
      </c>
      <c r="P99" s="322">
        <f t="shared" si="96"/>
        <v>304577</v>
      </c>
      <c r="Q99" s="308">
        <f>'[1]9. Vzdelávanie'!$T$20</f>
        <v>302177</v>
      </c>
      <c r="R99" s="308">
        <f>'[1]9. Vzdelávanie'!$U$20</f>
        <v>2400</v>
      </c>
      <c r="S99" s="323">
        <f>'[1]9. Vzdelávanie'!$V$20</f>
        <v>0</v>
      </c>
      <c r="T99" s="831"/>
    </row>
    <row r="100" spans="1:20" ht="15.75" x14ac:dyDescent="0.25">
      <c r="A100" s="153"/>
      <c r="B100" s="366">
        <v>3</v>
      </c>
      <c r="C100" s="368" t="s">
        <v>273</v>
      </c>
      <c r="D100" s="322">
        <f t="shared" si="94"/>
        <v>307955</v>
      </c>
      <c r="E100" s="308">
        <v>307955</v>
      </c>
      <c r="F100" s="308">
        <f>'[1]9. Vzdelávanie'!$I$21</f>
        <v>0</v>
      </c>
      <c r="G100" s="323">
        <f>'[1]9. Vzdelávanie'!$J$21</f>
        <v>0</v>
      </c>
      <c r="H100" s="319">
        <f t="shared" si="97"/>
        <v>323439</v>
      </c>
      <c r="I100" s="311">
        <f>'[1]9. Vzdelávanie'!$N$21</f>
        <v>323439</v>
      </c>
      <c r="J100" s="311">
        <f>'[1]9. Vzdelávanie'!$O$21</f>
        <v>0</v>
      </c>
      <c r="K100" s="312">
        <f>'[1]9. Vzdelávanie'!$P$21</f>
        <v>0</v>
      </c>
      <c r="L100" s="310">
        <f t="shared" si="95"/>
        <v>340198</v>
      </c>
      <c r="M100" s="308">
        <f>'[1]9. Vzdelávanie'!$Q$21</f>
        <v>340198</v>
      </c>
      <c r="N100" s="308">
        <f>'[1]9. Vzdelávanie'!$R$21</f>
        <v>0</v>
      </c>
      <c r="O100" s="335">
        <f>'[1]9. Vzdelávanie'!$S$21</f>
        <v>0</v>
      </c>
      <c r="P100" s="322">
        <f t="shared" si="96"/>
        <v>340198</v>
      </c>
      <c r="Q100" s="308">
        <f>'[1]9. Vzdelávanie'!$T$21</f>
        <v>340198</v>
      </c>
      <c r="R100" s="308">
        <f>'[1]9. Vzdelávanie'!$U$21</f>
        <v>0</v>
      </c>
      <c r="S100" s="323">
        <f>'[1]9. Vzdelávanie'!$V$21</f>
        <v>0</v>
      </c>
      <c r="T100" s="831"/>
    </row>
    <row r="101" spans="1:20" ht="15.75" x14ac:dyDescent="0.25">
      <c r="A101" s="148"/>
      <c r="B101" s="366">
        <v>4</v>
      </c>
      <c r="C101" s="368" t="s">
        <v>442</v>
      </c>
      <c r="D101" s="322">
        <f t="shared" si="94"/>
        <v>0</v>
      </c>
      <c r="E101" s="308">
        <f>'[1]9. Vzdelávanie'!$H$22</f>
        <v>0</v>
      </c>
      <c r="F101" s="308">
        <f>'[1]9. Vzdelávanie'!$I$22</f>
        <v>0</v>
      </c>
      <c r="G101" s="323">
        <f>'[1]9. Vzdelávanie'!$J$22</f>
        <v>0</v>
      </c>
      <c r="H101" s="319">
        <f t="shared" si="97"/>
        <v>48876</v>
      </c>
      <c r="I101" s="311">
        <f>'[1]9. Vzdelávanie'!$N$22</f>
        <v>48876</v>
      </c>
      <c r="J101" s="311">
        <f>'[1]9. Vzdelávanie'!$O$22</f>
        <v>0</v>
      </c>
      <c r="K101" s="312">
        <f>'[1]9. Vzdelávanie'!$P$22</f>
        <v>0</v>
      </c>
      <c r="L101" s="310">
        <f t="shared" si="95"/>
        <v>84028</v>
      </c>
      <c r="M101" s="308">
        <f>'[1]9. Vzdelávanie'!$Q$22</f>
        <v>84028</v>
      </c>
      <c r="N101" s="308">
        <f>'[1]9. Vzdelávanie'!$R$22</f>
        <v>0</v>
      </c>
      <c r="O101" s="335">
        <f>'[1]9. Vzdelávanie'!$S$22</f>
        <v>0</v>
      </c>
      <c r="P101" s="322">
        <f t="shared" si="96"/>
        <v>83881.45</v>
      </c>
      <c r="Q101" s="308">
        <f>'[1]9. Vzdelávanie'!$T$22</f>
        <v>83881.45</v>
      </c>
      <c r="R101" s="308">
        <f>'[1]9. Vzdelávanie'!$U$22</f>
        <v>0</v>
      </c>
      <c r="S101" s="323">
        <f>'[1]9. Vzdelávanie'!$V$22</f>
        <v>0</v>
      </c>
      <c r="T101" s="831"/>
    </row>
    <row r="102" spans="1:20" ht="15.75" x14ac:dyDescent="0.25">
      <c r="A102" s="153"/>
      <c r="B102" s="366">
        <v>5</v>
      </c>
      <c r="C102" s="368" t="s">
        <v>275</v>
      </c>
      <c r="D102" s="322">
        <f t="shared" si="94"/>
        <v>175258</v>
      </c>
      <c r="E102" s="308">
        <v>175258</v>
      </c>
      <c r="F102" s="308">
        <f>'[1]9. Vzdelávanie'!$I$23</f>
        <v>0</v>
      </c>
      <c r="G102" s="323">
        <f>'[1]9. Vzdelávanie'!$J$23</f>
        <v>0</v>
      </c>
      <c r="H102" s="319">
        <f t="shared" si="97"/>
        <v>190693</v>
      </c>
      <c r="I102" s="311">
        <f>'[1]9. Vzdelávanie'!$N$23</f>
        <v>181343</v>
      </c>
      <c r="J102" s="311">
        <f>'[1]9. Vzdelávanie'!$O$23</f>
        <v>9350</v>
      </c>
      <c r="K102" s="312">
        <f>'[1]9. Vzdelávanie'!$P$23</f>
        <v>0</v>
      </c>
      <c r="L102" s="310">
        <f t="shared" si="95"/>
        <v>199594</v>
      </c>
      <c r="M102" s="308">
        <f>'[1]9. Vzdelávanie'!$Q$23</f>
        <v>197494</v>
      </c>
      <c r="N102" s="308">
        <f>'[1]9. Vzdelávanie'!$R$23</f>
        <v>2100</v>
      </c>
      <c r="O102" s="335">
        <f>'[1]9. Vzdelávanie'!$S$23</f>
        <v>0</v>
      </c>
      <c r="P102" s="322">
        <f t="shared" si="96"/>
        <v>199594</v>
      </c>
      <c r="Q102" s="308">
        <f>'[1]9. Vzdelávanie'!$T$23</f>
        <v>197494</v>
      </c>
      <c r="R102" s="308">
        <f>'[1]9. Vzdelávanie'!$U$23</f>
        <v>2100</v>
      </c>
      <c r="S102" s="323">
        <f>'[1]9. Vzdelávanie'!$V$23</f>
        <v>0</v>
      </c>
      <c r="T102" s="831"/>
    </row>
    <row r="103" spans="1:20" ht="15.75" x14ac:dyDescent="0.25">
      <c r="A103" s="153"/>
      <c r="B103" s="366">
        <v>6</v>
      </c>
      <c r="C103" s="368" t="s">
        <v>276</v>
      </c>
      <c r="D103" s="322">
        <f t="shared" si="94"/>
        <v>185232</v>
      </c>
      <c r="E103" s="308">
        <v>185232</v>
      </c>
      <c r="F103" s="308">
        <f>'[1]9. Vzdelávanie'!$I$24</f>
        <v>0</v>
      </c>
      <c r="G103" s="323">
        <f>'[1]9. Vzdelávanie'!$J$24</f>
        <v>0</v>
      </c>
      <c r="H103" s="319">
        <f t="shared" si="97"/>
        <v>187997</v>
      </c>
      <c r="I103" s="311">
        <f>'[1]9. Vzdelávanie'!$N$24</f>
        <v>187997</v>
      </c>
      <c r="J103" s="311">
        <f>'[1]9. Vzdelávanie'!$O$24</f>
        <v>0</v>
      </c>
      <c r="K103" s="312">
        <f>'[1]9. Vzdelávanie'!$P$24</f>
        <v>0</v>
      </c>
      <c r="L103" s="310">
        <f t="shared" si="95"/>
        <v>189654</v>
      </c>
      <c r="M103" s="308">
        <f>'[1]9. Vzdelávanie'!$Q$24</f>
        <v>189654</v>
      </c>
      <c r="N103" s="308">
        <f>'[1]9. Vzdelávanie'!$R$24</f>
        <v>0</v>
      </c>
      <c r="O103" s="335">
        <f>'[1]9. Vzdelávanie'!$S$24</f>
        <v>0</v>
      </c>
      <c r="P103" s="322">
        <f t="shared" si="96"/>
        <v>189654</v>
      </c>
      <c r="Q103" s="308">
        <f>'[1]9. Vzdelávanie'!$T$24</f>
        <v>189654</v>
      </c>
      <c r="R103" s="308">
        <f>'[1]9. Vzdelávanie'!$U$24</f>
        <v>0</v>
      </c>
      <c r="S103" s="323">
        <f>'[1]9. Vzdelávanie'!$V$24</f>
        <v>0</v>
      </c>
      <c r="T103" s="831"/>
    </row>
    <row r="104" spans="1:20" ht="15.75" x14ac:dyDescent="0.25">
      <c r="A104" s="153"/>
      <c r="B104" s="366">
        <v>7</v>
      </c>
      <c r="C104" s="368" t="s">
        <v>277</v>
      </c>
      <c r="D104" s="322">
        <f t="shared" si="94"/>
        <v>171059</v>
      </c>
      <c r="E104" s="308">
        <v>171059</v>
      </c>
      <c r="F104" s="308">
        <f>'[1]9. Vzdelávanie'!$I$25</f>
        <v>0</v>
      </c>
      <c r="G104" s="323">
        <f>'[1]9. Vzdelávanie'!$J$25</f>
        <v>0</v>
      </c>
      <c r="H104" s="319">
        <f t="shared" si="97"/>
        <v>177466</v>
      </c>
      <c r="I104" s="311">
        <f>'[1]9. Vzdelávanie'!$N$25</f>
        <v>177466</v>
      </c>
      <c r="J104" s="311">
        <f>'[1]9. Vzdelávanie'!$O$25</f>
        <v>0</v>
      </c>
      <c r="K104" s="312">
        <f>'[1]9. Vzdelávanie'!$P$25</f>
        <v>0</v>
      </c>
      <c r="L104" s="310">
        <f t="shared" si="95"/>
        <v>185514</v>
      </c>
      <c r="M104" s="308">
        <f>'[1]9. Vzdelávanie'!$Q$25</f>
        <v>185514</v>
      </c>
      <c r="N104" s="308">
        <f>'[1]9. Vzdelávanie'!$R$25</f>
        <v>0</v>
      </c>
      <c r="O104" s="335">
        <f>'[1]9. Vzdelávanie'!$S$25</f>
        <v>0</v>
      </c>
      <c r="P104" s="322">
        <f t="shared" si="96"/>
        <v>185514</v>
      </c>
      <c r="Q104" s="308">
        <f>'[1]9. Vzdelávanie'!$T$25</f>
        <v>185514</v>
      </c>
      <c r="R104" s="308">
        <f>'[1]9. Vzdelávanie'!$U$25</f>
        <v>0</v>
      </c>
      <c r="S104" s="323">
        <f>'[1]9. Vzdelávanie'!$V$25</f>
        <v>0</v>
      </c>
      <c r="T104" s="831"/>
    </row>
    <row r="105" spans="1:20" ht="15.75" x14ac:dyDescent="0.25">
      <c r="A105" s="153"/>
      <c r="B105" s="366">
        <v>8</v>
      </c>
      <c r="C105" s="368" t="s">
        <v>463</v>
      </c>
      <c r="D105" s="322">
        <f>SUM(E105:G105)</f>
        <v>0</v>
      </c>
      <c r="E105" s="308">
        <f>'[1]9. Vzdelávanie'!$H$26</f>
        <v>0</v>
      </c>
      <c r="F105" s="308">
        <f>'[1]9. Vzdelávanie'!$I$26</f>
        <v>0</v>
      </c>
      <c r="G105" s="323">
        <f>'[1]9. Vzdelávanie'!$J$26</f>
        <v>0</v>
      </c>
      <c r="H105" s="319">
        <f t="shared" si="97"/>
        <v>0</v>
      </c>
      <c r="I105" s="311">
        <f>'[1]9. Vzdelávanie'!$N$26</f>
        <v>0</v>
      </c>
      <c r="J105" s="311">
        <f>'[1]9. Vzdelávanie'!$O$26</f>
        <v>0</v>
      </c>
      <c r="K105" s="312">
        <f>'[1]9. Vzdelávanie'!$P$26</f>
        <v>0</v>
      </c>
      <c r="L105" s="310">
        <f t="shared" si="95"/>
        <v>33520</v>
      </c>
      <c r="M105" s="308">
        <f>'[1]9. Vzdelávanie'!$Q$26</f>
        <v>33520</v>
      </c>
      <c r="N105" s="308">
        <f>'[1]9. Vzdelávanie'!$R$26</f>
        <v>0</v>
      </c>
      <c r="O105" s="335">
        <f>'[1]9. Vzdelávanie'!$S$26</f>
        <v>0</v>
      </c>
      <c r="P105" s="322">
        <f t="shared" si="96"/>
        <v>33520</v>
      </c>
      <c r="Q105" s="308">
        <f>'[1]9. Vzdelávanie'!$T$26</f>
        <v>33520</v>
      </c>
      <c r="R105" s="308">
        <f>'[1]9. Vzdelávanie'!$U$26</f>
        <v>0</v>
      </c>
      <c r="S105" s="323">
        <f>'[1]9. Vzdelávanie'!$V$26</f>
        <v>0</v>
      </c>
      <c r="T105" s="831"/>
    </row>
    <row r="106" spans="1:20" ht="15.75" x14ac:dyDescent="0.25">
      <c r="A106" s="153"/>
      <c r="B106" s="381" t="s">
        <v>278</v>
      </c>
      <c r="C106" s="368" t="s">
        <v>279</v>
      </c>
      <c r="D106" s="322">
        <f t="shared" ref="D106:G106" si="98">SUM(D107:D112)</f>
        <v>4590399.58</v>
      </c>
      <c r="E106" s="308">
        <f t="shared" si="98"/>
        <v>3393874.6</v>
      </c>
      <c r="F106" s="308">
        <f t="shared" si="98"/>
        <v>0</v>
      </c>
      <c r="G106" s="323">
        <f t="shared" si="98"/>
        <v>1196524.98</v>
      </c>
      <c r="H106" s="319">
        <f>SUM(H107:H112)</f>
        <v>3512207</v>
      </c>
      <c r="I106" s="311">
        <f>SUM(I107:I112)</f>
        <v>3504207</v>
      </c>
      <c r="J106" s="311">
        <f>SUM(J107:J112)</f>
        <v>8000</v>
      </c>
      <c r="K106" s="312">
        <f>SUM(K107:K112)</f>
        <v>0</v>
      </c>
      <c r="L106" s="310">
        <f t="shared" ref="L106:O106" si="99">SUM(L107:L112)</f>
        <v>4196175</v>
      </c>
      <c r="M106" s="308">
        <f t="shared" si="99"/>
        <v>3786847</v>
      </c>
      <c r="N106" s="308">
        <f t="shared" si="99"/>
        <v>409328</v>
      </c>
      <c r="O106" s="335">
        <f t="shared" si="99"/>
        <v>0</v>
      </c>
      <c r="P106" s="322">
        <f t="shared" ref="P106:S106" si="100">SUM(P107:P112)</f>
        <v>4193481.2199999997</v>
      </c>
      <c r="Q106" s="308">
        <f t="shared" si="100"/>
        <v>3786839.9999999995</v>
      </c>
      <c r="R106" s="308">
        <f t="shared" si="100"/>
        <v>406641.22000000003</v>
      </c>
      <c r="S106" s="323">
        <f t="shared" si="100"/>
        <v>0</v>
      </c>
      <c r="T106" s="831"/>
    </row>
    <row r="107" spans="1:20" ht="15.75" x14ac:dyDescent="0.25">
      <c r="A107" s="153"/>
      <c r="B107" s="366">
        <v>1</v>
      </c>
      <c r="C107" s="368" t="s">
        <v>280</v>
      </c>
      <c r="D107" s="322">
        <f t="shared" ref="D107:D112" si="101">SUM(E107:G107)</f>
        <v>241106</v>
      </c>
      <c r="E107" s="308">
        <v>241106</v>
      </c>
      <c r="F107" s="308">
        <f>'[1]9. Vzdelávanie'!$I$28</f>
        <v>0</v>
      </c>
      <c r="G107" s="323">
        <f>'[1]9. Vzdelávanie'!$J$28</f>
        <v>0</v>
      </c>
      <c r="H107" s="319">
        <f t="shared" ref="H107:H112" si="102">SUM(I107:K107)</f>
        <v>283243</v>
      </c>
      <c r="I107" s="311">
        <f>'[1]9. Vzdelávanie'!$N$28</f>
        <v>275243</v>
      </c>
      <c r="J107" s="311">
        <f>'[1]9. Vzdelávanie'!$O$28</f>
        <v>8000</v>
      </c>
      <c r="K107" s="312">
        <f>'[1]9. Vzdelávanie'!$P$28</f>
        <v>0</v>
      </c>
      <c r="L107" s="310">
        <f t="shared" ref="L107:L112" si="103">SUM(M107:O107)</f>
        <v>297315</v>
      </c>
      <c r="M107" s="308">
        <f>'[1]9. Vzdelávanie'!$Q$28</f>
        <v>297315</v>
      </c>
      <c r="N107" s="308">
        <f>'[1]9. Vzdelávanie'!$R$28</f>
        <v>0</v>
      </c>
      <c r="O107" s="335">
        <f>'[1]9. Vzdelávanie'!$S$28</f>
        <v>0</v>
      </c>
      <c r="P107" s="322">
        <f t="shared" ref="P107:P112" si="104">SUM(Q107:S107)</f>
        <v>297308.90000000002</v>
      </c>
      <c r="Q107" s="308">
        <f>'[1]9. Vzdelávanie'!$T$28</f>
        <v>297308.90000000002</v>
      </c>
      <c r="R107" s="308">
        <f>'[1]9. Vzdelávanie'!$U$28</f>
        <v>0</v>
      </c>
      <c r="S107" s="323">
        <f>'[1]9. Vzdelávanie'!$V$28</f>
        <v>0</v>
      </c>
      <c r="T107" s="831"/>
    </row>
    <row r="108" spans="1:20" ht="15.75" x14ac:dyDescent="0.25">
      <c r="A108" s="153"/>
      <c r="B108" s="366">
        <v>2</v>
      </c>
      <c r="C108" s="368" t="s">
        <v>281</v>
      </c>
      <c r="D108" s="322">
        <f t="shared" si="101"/>
        <v>564746</v>
      </c>
      <c r="E108" s="308">
        <v>564746</v>
      </c>
      <c r="F108" s="308">
        <f>'[1]9. Vzdelávanie'!$I$31</f>
        <v>0</v>
      </c>
      <c r="G108" s="323">
        <f>'[1]9. Vzdelávanie'!$J$31</f>
        <v>0</v>
      </c>
      <c r="H108" s="319">
        <f t="shared" si="102"/>
        <v>601445</v>
      </c>
      <c r="I108" s="311">
        <f>'[1]9. Vzdelávanie'!$N$31</f>
        <v>601445</v>
      </c>
      <c r="J108" s="311">
        <f>'[1]9. Vzdelávanie'!$O$31</f>
        <v>0</v>
      </c>
      <c r="K108" s="312">
        <f>'[1]9. Vzdelávanie'!$P$31</f>
        <v>0</v>
      </c>
      <c r="L108" s="310">
        <f t="shared" si="103"/>
        <v>877068</v>
      </c>
      <c r="M108" s="308">
        <f>'[1]9. Vzdelávanie'!$Q$31</f>
        <v>627868</v>
      </c>
      <c r="N108" s="308">
        <f>'[1]9. Vzdelávanie'!$R$31</f>
        <v>249200</v>
      </c>
      <c r="O108" s="335">
        <f>'[1]9. Vzdelávanie'!$S$31</f>
        <v>0</v>
      </c>
      <c r="P108" s="322">
        <f t="shared" si="104"/>
        <v>876886.19</v>
      </c>
      <c r="Q108" s="308">
        <f>'[1]9. Vzdelávanie'!$T$31</f>
        <v>627868</v>
      </c>
      <c r="R108" s="308">
        <f>'[1]9. Vzdelávanie'!$U$31</f>
        <v>249018.19</v>
      </c>
      <c r="S108" s="323">
        <f>'[1]9. Vzdelávanie'!$V$31</f>
        <v>0</v>
      </c>
      <c r="T108" s="831"/>
    </row>
    <row r="109" spans="1:20" ht="15.75" x14ac:dyDescent="0.25">
      <c r="A109" s="156"/>
      <c r="B109" s="366">
        <v>3</v>
      </c>
      <c r="C109" s="368" t="s">
        <v>282</v>
      </c>
      <c r="D109" s="322">
        <f t="shared" si="101"/>
        <v>2144000.2800000003</v>
      </c>
      <c r="E109" s="308">
        <v>947475.3</v>
      </c>
      <c r="F109" s="308">
        <f>'[1]9. Vzdelávanie'!$I$35</f>
        <v>0</v>
      </c>
      <c r="G109" s="323">
        <f>'[1]9. Vzdelávanie'!$J$35</f>
        <v>1196524.98</v>
      </c>
      <c r="H109" s="319">
        <f t="shared" si="102"/>
        <v>951578</v>
      </c>
      <c r="I109" s="311">
        <f>'[1]9. Vzdelávanie'!$N$35</f>
        <v>951578</v>
      </c>
      <c r="J109" s="311">
        <f>'[1]9. Vzdelávanie'!$O$35</f>
        <v>0</v>
      </c>
      <c r="K109" s="312">
        <f>'[1]9. Vzdelávanie'!$P$35</f>
        <v>0</v>
      </c>
      <c r="L109" s="310">
        <f t="shared" si="103"/>
        <v>1062637</v>
      </c>
      <c r="M109" s="308">
        <f>'[1]9. Vzdelávanie'!$Q$35</f>
        <v>1055759</v>
      </c>
      <c r="N109" s="308">
        <f>'[1]9. Vzdelávanie'!$R$35</f>
        <v>6878</v>
      </c>
      <c r="O109" s="335">
        <f>'[1]9. Vzdelávanie'!$S$35</f>
        <v>0</v>
      </c>
      <c r="P109" s="322">
        <f t="shared" si="104"/>
        <v>1062635</v>
      </c>
      <c r="Q109" s="308">
        <f>'[1]9. Vzdelávanie'!$T$35</f>
        <v>1055759</v>
      </c>
      <c r="R109" s="308">
        <f>'[1]9. Vzdelávanie'!$U$35</f>
        <v>6876</v>
      </c>
      <c r="S109" s="323">
        <f>'[1]9. Vzdelávanie'!$V$35</f>
        <v>0</v>
      </c>
      <c r="T109" s="831"/>
    </row>
    <row r="110" spans="1:20" ht="15.75" x14ac:dyDescent="0.25">
      <c r="A110" s="156"/>
      <c r="B110" s="366">
        <v>4</v>
      </c>
      <c r="C110" s="368" t="s">
        <v>283</v>
      </c>
      <c r="D110" s="322">
        <f t="shared" si="101"/>
        <v>642466.30000000005</v>
      </c>
      <c r="E110" s="308">
        <v>642466.30000000005</v>
      </c>
      <c r="F110" s="308">
        <f>'[1]9. Vzdelávanie'!$I$40</f>
        <v>0</v>
      </c>
      <c r="G110" s="323">
        <f>'[1]9. Vzdelávanie'!$J$40</f>
        <v>0</v>
      </c>
      <c r="H110" s="319">
        <f t="shared" si="102"/>
        <v>656437</v>
      </c>
      <c r="I110" s="311">
        <f>'[1]9. Vzdelávanie'!$N$40</f>
        <v>656437</v>
      </c>
      <c r="J110" s="311">
        <f>'[1]9. Vzdelávanie'!$O$40</f>
        <v>0</v>
      </c>
      <c r="K110" s="312">
        <f>'[1]9. Vzdelávanie'!$P$40</f>
        <v>0</v>
      </c>
      <c r="L110" s="310">
        <f t="shared" si="103"/>
        <v>706037</v>
      </c>
      <c r="M110" s="308">
        <f>'[1]9. Vzdelávanie'!$Q$40</f>
        <v>706037</v>
      </c>
      <c r="N110" s="308">
        <f>'[1]9. Vzdelávanie'!$R$40</f>
        <v>0</v>
      </c>
      <c r="O110" s="335">
        <f>'[1]9. Vzdelávanie'!$S$40</f>
        <v>0</v>
      </c>
      <c r="P110" s="322">
        <f t="shared" si="104"/>
        <v>706036.7</v>
      </c>
      <c r="Q110" s="308">
        <f>'[1]9. Vzdelávanie'!$T$40</f>
        <v>706036.7</v>
      </c>
      <c r="R110" s="308">
        <f>'[1]9. Vzdelávanie'!$U$40</f>
        <v>0</v>
      </c>
      <c r="S110" s="323">
        <f>'[1]9. Vzdelávanie'!$V$40</f>
        <v>0</v>
      </c>
      <c r="T110" s="831"/>
    </row>
    <row r="111" spans="1:20" ht="15.75" x14ac:dyDescent="0.25">
      <c r="A111" s="156"/>
      <c r="B111" s="366">
        <v>5</v>
      </c>
      <c r="C111" s="368" t="s">
        <v>284</v>
      </c>
      <c r="D111" s="322">
        <f t="shared" si="101"/>
        <v>648252</v>
      </c>
      <c r="E111" s="308">
        <v>648252</v>
      </c>
      <c r="F111" s="308">
        <f>'[1]9. Vzdelávanie'!$I$43</f>
        <v>0</v>
      </c>
      <c r="G111" s="323">
        <f>'[1]9. Vzdelávanie'!$J$43</f>
        <v>0</v>
      </c>
      <c r="H111" s="319">
        <f t="shared" si="102"/>
        <v>666651</v>
      </c>
      <c r="I111" s="311">
        <f>'[1]9. Vzdelávanie'!$N$43</f>
        <v>666651</v>
      </c>
      <c r="J111" s="311">
        <f>'[1]9. Vzdelávanie'!$O$43</f>
        <v>0</v>
      </c>
      <c r="K111" s="312">
        <f>'[1]9. Vzdelávanie'!$P$43</f>
        <v>0</v>
      </c>
      <c r="L111" s="310">
        <f t="shared" si="103"/>
        <v>776929</v>
      </c>
      <c r="M111" s="308">
        <f>'[1]9. Vzdelávanie'!$Q$43</f>
        <v>696579</v>
      </c>
      <c r="N111" s="308">
        <f>'[1]9. Vzdelávanie'!$R$43</f>
        <v>80350</v>
      </c>
      <c r="O111" s="335">
        <f>'[1]9. Vzdelávanie'!$S$43</f>
        <v>0</v>
      </c>
      <c r="P111" s="322">
        <f t="shared" si="104"/>
        <v>776926.22</v>
      </c>
      <c r="Q111" s="308">
        <f>'[1]9. Vzdelávanie'!$T$43</f>
        <v>696578.4</v>
      </c>
      <c r="R111" s="308">
        <f>'[1]9. Vzdelávanie'!$U$43</f>
        <v>80347.820000000007</v>
      </c>
      <c r="S111" s="323">
        <f>'[1]9. Vzdelávanie'!$V$43</f>
        <v>0</v>
      </c>
      <c r="T111" s="831"/>
    </row>
    <row r="112" spans="1:20" ht="15.75" x14ac:dyDescent="0.25">
      <c r="A112" s="156"/>
      <c r="B112" s="366">
        <v>6</v>
      </c>
      <c r="C112" s="368" t="s">
        <v>285</v>
      </c>
      <c r="D112" s="322">
        <f t="shared" si="101"/>
        <v>349829</v>
      </c>
      <c r="E112" s="308">
        <v>349829</v>
      </c>
      <c r="F112" s="308">
        <f>'[1]9. Vzdelávanie'!$I$46</f>
        <v>0</v>
      </c>
      <c r="G112" s="323">
        <f>'[1]9. Vzdelávanie'!$J$46</f>
        <v>0</v>
      </c>
      <c r="H112" s="319">
        <f t="shared" si="102"/>
        <v>352853</v>
      </c>
      <c r="I112" s="311">
        <f>'[1]9. Vzdelávanie'!$N$46</f>
        <v>352853</v>
      </c>
      <c r="J112" s="311">
        <f>'[1]9. Vzdelávanie'!$O$46</f>
        <v>0</v>
      </c>
      <c r="K112" s="312">
        <f>'[1]9. Vzdelávanie'!$P$46</f>
        <v>0</v>
      </c>
      <c r="L112" s="310">
        <f t="shared" si="103"/>
        <v>476189</v>
      </c>
      <c r="M112" s="308">
        <f>'[1]9. Vzdelávanie'!$Q$46</f>
        <v>403289</v>
      </c>
      <c r="N112" s="308">
        <f>'[1]9. Vzdelávanie'!$R$46</f>
        <v>72900</v>
      </c>
      <c r="O112" s="335">
        <f>'[1]9. Vzdelávanie'!$S$46</f>
        <v>0</v>
      </c>
      <c r="P112" s="322">
        <f t="shared" si="104"/>
        <v>473688.21</v>
      </c>
      <c r="Q112" s="308">
        <f>'[1]9. Vzdelávanie'!$T$46</f>
        <v>403289</v>
      </c>
      <c r="R112" s="308">
        <f>'[1]9. Vzdelávanie'!$U$46</f>
        <v>70399.210000000006</v>
      </c>
      <c r="S112" s="323">
        <f>'[1]9. Vzdelávanie'!$V$46</f>
        <v>0</v>
      </c>
      <c r="T112" s="831"/>
    </row>
    <row r="113" spans="1:20" ht="15.75" x14ac:dyDescent="0.25">
      <c r="A113" s="156"/>
      <c r="B113" s="381" t="s">
        <v>286</v>
      </c>
      <c r="C113" s="368" t="s">
        <v>287</v>
      </c>
      <c r="D113" s="322">
        <f t="shared" ref="D113:G113" si="105">SUM(D114:D115)</f>
        <v>513657</v>
      </c>
      <c r="E113" s="308">
        <f t="shared" si="105"/>
        <v>513657</v>
      </c>
      <c r="F113" s="308">
        <f t="shared" si="105"/>
        <v>0</v>
      </c>
      <c r="G113" s="323">
        <f t="shared" si="105"/>
        <v>0</v>
      </c>
      <c r="H113" s="319">
        <f>SUM(H114:H115)</f>
        <v>517373</v>
      </c>
      <c r="I113" s="311">
        <f>SUM(I114:I115)</f>
        <v>517373</v>
      </c>
      <c r="J113" s="311">
        <f>SUM(J114:J115)</f>
        <v>0</v>
      </c>
      <c r="K113" s="312">
        <f>SUM(K114:K115)</f>
        <v>0</v>
      </c>
      <c r="L113" s="310">
        <f t="shared" ref="L113:O113" si="106">SUM(L114:L115)</f>
        <v>605759</v>
      </c>
      <c r="M113" s="308">
        <f t="shared" si="106"/>
        <v>548359</v>
      </c>
      <c r="N113" s="308">
        <f t="shared" si="106"/>
        <v>57400</v>
      </c>
      <c r="O113" s="335">
        <f t="shared" si="106"/>
        <v>0</v>
      </c>
      <c r="P113" s="322">
        <f t="shared" ref="P113:S113" si="107">SUM(P114:P115)</f>
        <v>605209.41999999993</v>
      </c>
      <c r="Q113" s="308">
        <f t="shared" si="107"/>
        <v>548359</v>
      </c>
      <c r="R113" s="308">
        <f t="shared" si="107"/>
        <v>56850.42</v>
      </c>
      <c r="S113" s="323">
        <f t="shared" si="107"/>
        <v>0</v>
      </c>
      <c r="T113" s="831"/>
    </row>
    <row r="114" spans="1:20" ht="15.75" x14ac:dyDescent="0.25">
      <c r="A114" s="156"/>
      <c r="B114" s="366">
        <v>1</v>
      </c>
      <c r="C114" s="368" t="s">
        <v>288</v>
      </c>
      <c r="D114" s="322">
        <f>SUM(E114:G114)</f>
        <v>351370</v>
      </c>
      <c r="E114" s="308">
        <v>351370</v>
      </c>
      <c r="F114" s="308">
        <f>'[1]9. Vzdelávanie'!$I$50</f>
        <v>0</v>
      </c>
      <c r="G114" s="323">
        <f>'[1]9. Vzdelávanie'!$J$50</f>
        <v>0</v>
      </c>
      <c r="H114" s="319">
        <f>SUM(I114:K114)</f>
        <v>363436</v>
      </c>
      <c r="I114" s="311">
        <f>'[1]9. Vzdelávanie'!$N$50</f>
        <v>363436</v>
      </c>
      <c r="J114" s="311">
        <f>'[1]9. Vzdelávanie'!$O$50</f>
        <v>0</v>
      </c>
      <c r="K114" s="312">
        <f>'[1]9. Vzdelávanie'!$P$50</f>
        <v>0</v>
      </c>
      <c r="L114" s="310">
        <f>SUM(M114:O114)</f>
        <v>441203</v>
      </c>
      <c r="M114" s="308">
        <f>'[1]9. Vzdelávanie'!$Q$50</f>
        <v>383803</v>
      </c>
      <c r="N114" s="308">
        <f>'[1]9. Vzdelávanie'!$R$50</f>
        <v>57400</v>
      </c>
      <c r="O114" s="335">
        <f>'[1]9. Vzdelávanie'!$S$50</f>
        <v>0</v>
      </c>
      <c r="P114" s="322">
        <f>SUM(Q114:S114)</f>
        <v>440653.42</v>
      </c>
      <c r="Q114" s="308">
        <f>'[1]9. Vzdelávanie'!$T$50</f>
        <v>383803</v>
      </c>
      <c r="R114" s="308">
        <f>'[1]9. Vzdelávanie'!$U$50</f>
        <v>56850.42</v>
      </c>
      <c r="S114" s="323">
        <f>'[1]9. Vzdelávanie'!$V$50</f>
        <v>0</v>
      </c>
      <c r="T114" s="831"/>
    </row>
    <row r="115" spans="1:20" ht="15.75" x14ac:dyDescent="0.25">
      <c r="A115" s="156"/>
      <c r="B115" s="366">
        <v>2</v>
      </c>
      <c r="C115" s="368" t="s">
        <v>289</v>
      </c>
      <c r="D115" s="322">
        <f>SUM(E115:G115)</f>
        <v>162287</v>
      </c>
      <c r="E115" s="308">
        <v>162287</v>
      </c>
      <c r="F115" s="308">
        <f>'[1]9. Vzdelávanie'!$I$51</f>
        <v>0</v>
      </c>
      <c r="G115" s="323">
        <f>'[1]9. Vzdelávanie'!$J$51</f>
        <v>0</v>
      </c>
      <c r="H115" s="319">
        <f>SUM(I115:K115)</f>
        <v>153937</v>
      </c>
      <c r="I115" s="311">
        <f>'[1]9. Vzdelávanie'!$N$51</f>
        <v>153937</v>
      </c>
      <c r="J115" s="311">
        <f>'[1]9. Vzdelávanie'!$O$51</f>
        <v>0</v>
      </c>
      <c r="K115" s="312">
        <f>'[1]9. Vzdelávanie'!$P$51</f>
        <v>0</v>
      </c>
      <c r="L115" s="310">
        <f>SUM(M115:O115)</f>
        <v>164556</v>
      </c>
      <c r="M115" s="308">
        <f>'[1]9. Vzdelávanie'!$Q$51</f>
        <v>164556</v>
      </c>
      <c r="N115" s="308">
        <f>'[1]9. Vzdelávanie'!$R$51</f>
        <v>0</v>
      </c>
      <c r="O115" s="335">
        <f>'[1]9. Vzdelávanie'!$S$51</f>
        <v>0</v>
      </c>
      <c r="P115" s="322">
        <f>SUM(Q115:S115)</f>
        <v>164556</v>
      </c>
      <c r="Q115" s="308">
        <f>'[1]9. Vzdelávanie'!$T$51</f>
        <v>164556</v>
      </c>
      <c r="R115" s="308">
        <f>'[1]9. Vzdelávanie'!$U$51</f>
        <v>0</v>
      </c>
      <c r="S115" s="323">
        <f>'[1]9. Vzdelávanie'!$V$51</f>
        <v>0</v>
      </c>
      <c r="T115" s="831"/>
    </row>
    <row r="116" spans="1:20" ht="15.75" x14ac:dyDescent="0.25">
      <c r="A116" s="156"/>
      <c r="B116" s="552" t="s">
        <v>290</v>
      </c>
      <c r="C116" s="368" t="s">
        <v>291</v>
      </c>
      <c r="D116" s="322">
        <f>SUM(E116:G116)</f>
        <v>172392.58000000002</v>
      </c>
      <c r="E116" s="308">
        <f>'[1]9. Vzdelávanie'!$H$52</f>
        <v>172392.58000000002</v>
      </c>
      <c r="F116" s="308">
        <f>'[1]9. Vzdelávanie'!$I$52</f>
        <v>0</v>
      </c>
      <c r="G116" s="323">
        <f>'[1]9. Vzdelávanie'!$J$52</f>
        <v>0</v>
      </c>
      <c r="H116" s="319">
        <f>SUM(I116:K116)</f>
        <v>212764</v>
      </c>
      <c r="I116" s="311">
        <f>'[1]9. Vzdelávanie'!$N$52</f>
        <v>212764</v>
      </c>
      <c r="J116" s="311">
        <f>'[1]9. Vzdelávanie'!$O$52</f>
        <v>0</v>
      </c>
      <c r="K116" s="312">
        <f>'[1]9. Vzdelávanie'!$P$52</f>
        <v>0</v>
      </c>
      <c r="L116" s="310">
        <f>SUM(M116:O116)</f>
        <v>245375</v>
      </c>
      <c r="M116" s="308">
        <f>'[1]9. Vzdelávanie'!$Q$52</f>
        <v>245375</v>
      </c>
      <c r="N116" s="308">
        <f>'[1]9. Vzdelávanie'!$R$52</f>
        <v>0</v>
      </c>
      <c r="O116" s="335">
        <f>'[1]9. Vzdelávanie'!$S$52</f>
        <v>0</v>
      </c>
      <c r="P116" s="322">
        <f>SUM(Q116:S116)</f>
        <v>242934.6</v>
      </c>
      <c r="Q116" s="308">
        <f>'[1]9. Vzdelávanie'!$T$52</f>
        <v>242934.6</v>
      </c>
      <c r="R116" s="308">
        <f>'[1]9. Vzdelávanie'!$U$52</f>
        <v>0</v>
      </c>
      <c r="S116" s="323">
        <f>'[1]9. Vzdelávanie'!$V$52</f>
        <v>0</v>
      </c>
      <c r="T116" s="831"/>
    </row>
    <row r="117" spans="1:20" ht="15" x14ac:dyDescent="0.25">
      <c r="A117" s="156"/>
      <c r="B117" s="552" t="s">
        <v>292</v>
      </c>
      <c r="C117" s="553" t="s">
        <v>293</v>
      </c>
      <c r="D117" s="322">
        <f>SUM(E117:G117)</f>
        <v>306157.25</v>
      </c>
      <c r="E117" s="308">
        <v>306157.25</v>
      </c>
      <c r="F117" s="308">
        <f>'[1]9. Vzdelávanie'!$I$69</f>
        <v>0</v>
      </c>
      <c r="G117" s="323">
        <f>'[1]9. Vzdelávanie'!$J$69</f>
        <v>0</v>
      </c>
      <c r="H117" s="319">
        <f>SUM(I117:K117)</f>
        <v>304281</v>
      </c>
      <c r="I117" s="311">
        <f>'[1]9. Vzdelávanie'!$N$69</f>
        <v>304281</v>
      </c>
      <c r="J117" s="311">
        <f>'[1]9. Vzdelávanie'!$O$69</f>
        <v>0</v>
      </c>
      <c r="K117" s="312">
        <f>'[1]9. Vzdelávanie'!$P$69</f>
        <v>0</v>
      </c>
      <c r="L117" s="310">
        <f>SUM(M117:O117)</f>
        <v>374909</v>
      </c>
      <c r="M117" s="308">
        <f>'[1]9. Vzdelávanie'!$Q$69</f>
        <v>369439</v>
      </c>
      <c r="N117" s="308">
        <f>'[1]9. Vzdelávanie'!$R$69</f>
        <v>5470</v>
      </c>
      <c r="O117" s="335">
        <f>'[1]9. Vzdelávanie'!$S$69</f>
        <v>0</v>
      </c>
      <c r="P117" s="322">
        <f>SUM(Q117:S117)</f>
        <v>354297.13999999996</v>
      </c>
      <c r="Q117" s="308">
        <f>'[1]9. Vzdelávanie'!$T$69</f>
        <v>348827.22</v>
      </c>
      <c r="R117" s="308">
        <f>'[1]9. Vzdelávanie'!$U$69</f>
        <v>5469.92</v>
      </c>
      <c r="S117" s="323">
        <f>'[1]9. Vzdelávanie'!$V$69</f>
        <v>0</v>
      </c>
      <c r="T117" s="831"/>
    </row>
    <row r="118" spans="1:20" ht="15.75" thickBot="1" x14ac:dyDescent="0.3">
      <c r="A118" s="156"/>
      <c r="B118" s="554" t="s">
        <v>294</v>
      </c>
      <c r="C118" s="555" t="s">
        <v>425</v>
      </c>
      <c r="D118" s="527">
        <f>SUM(E118:G118)</f>
        <v>17829</v>
      </c>
      <c r="E118" s="528">
        <f>'[1]9. Vzdelávanie'!$H$70</f>
        <v>0</v>
      </c>
      <c r="F118" s="528">
        <f>'[1]9. Vzdelávanie'!$I$70</f>
        <v>17829</v>
      </c>
      <c r="G118" s="529">
        <f>'[1]9. Vzdelávanie'!$J$70</f>
        <v>0</v>
      </c>
      <c r="H118" s="341">
        <f>SUM(I118:K118)</f>
        <v>9243.7999999999993</v>
      </c>
      <c r="I118" s="342">
        <f>'[1]9. Vzdelávanie'!$N$70</f>
        <v>5495</v>
      </c>
      <c r="J118" s="342">
        <f>'[1]9. Vzdelávanie'!$O$70</f>
        <v>3748.8</v>
      </c>
      <c r="K118" s="343">
        <f>'[1]9. Vzdelávanie'!$P$70</f>
        <v>0</v>
      </c>
      <c r="L118" s="315">
        <f>SUM(M118:O118)</f>
        <v>10310</v>
      </c>
      <c r="M118" s="313">
        <f>'[1]9. Vzdelávanie'!$Q$70</f>
        <v>2150</v>
      </c>
      <c r="N118" s="313">
        <f>'[1]9. Vzdelávanie'!$R$70</f>
        <v>8160</v>
      </c>
      <c r="O118" s="340">
        <f>'[1]9. Vzdelávanie'!$S$70</f>
        <v>0</v>
      </c>
      <c r="P118" s="648">
        <f>SUM(Q118:S118)</f>
        <v>8224.7199999999993</v>
      </c>
      <c r="Q118" s="317">
        <f>'[1]9. Vzdelávanie'!$T$70</f>
        <v>64.72</v>
      </c>
      <c r="R118" s="317">
        <f>'[1]9. Vzdelávanie'!$U$70</f>
        <v>8160</v>
      </c>
      <c r="S118" s="649">
        <f>'[1]9. Vzdelávanie'!$V$70</f>
        <v>0</v>
      </c>
      <c r="T118" s="831"/>
    </row>
    <row r="119" spans="1:20" s="155" customFormat="1" ht="15.75" x14ac:dyDescent="0.25">
      <c r="A119" s="157"/>
      <c r="B119" s="371" t="s">
        <v>296</v>
      </c>
      <c r="C119" s="386"/>
      <c r="D119" s="321">
        <f t="shared" ref="D119:G119" si="108">D120+D121+D128</f>
        <v>295742.05</v>
      </c>
      <c r="E119" s="526">
        <f t="shared" si="108"/>
        <v>295742.05</v>
      </c>
      <c r="F119" s="526">
        <f t="shared" si="108"/>
        <v>0</v>
      </c>
      <c r="G119" s="415">
        <f t="shared" si="108"/>
        <v>0</v>
      </c>
      <c r="H119" s="345">
        <f t="shared" ref="H119:O119" si="109">H120+H121+H128</f>
        <v>261985.16</v>
      </c>
      <c r="I119" s="346">
        <f t="shared" si="109"/>
        <v>250997</v>
      </c>
      <c r="J119" s="346">
        <f t="shared" si="109"/>
        <v>10988.16</v>
      </c>
      <c r="K119" s="347">
        <f t="shared" si="109"/>
        <v>0</v>
      </c>
      <c r="L119" s="321">
        <f t="shared" si="109"/>
        <v>376452</v>
      </c>
      <c r="M119" s="526">
        <f t="shared" si="109"/>
        <v>321922</v>
      </c>
      <c r="N119" s="526">
        <f t="shared" si="109"/>
        <v>54530</v>
      </c>
      <c r="O119" s="414">
        <f t="shared" si="109"/>
        <v>0</v>
      </c>
      <c r="P119" s="646">
        <f t="shared" ref="P119:S119" si="110">P120+P121+P128</f>
        <v>365458.97000000003</v>
      </c>
      <c r="Q119" s="305">
        <f t="shared" si="110"/>
        <v>310928.96999999997</v>
      </c>
      <c r="R119" s="305">
        <f t="shared" si="110"/>
        <v>54530</v>
      </c>
      <c r="S119" s="647">
        <f t="shared" si="110"/>
        <v>0</v>
      </c>
      <c r="T119" s="831"/>
    </row>
    <row r="120" spans="1:20" ht="16.5" x14ac:dyDescent="0.3">
      <c r="A120" s="153"/>
      <c r="B120" s="381" t="s">
        <v>297</v>
      </c>
      <c r="C120" s="374" t="s">
        <v>298</v>
      </c>
      <c r="D120" s="322">
        <f>SUM(E120:G120)</f>
        <v>508.3</v>
      </c>
      <c r="E120" s="308">
        <f>'[1]10. Šport'!$H$4</f>
        <v>508.3</v>
      </c>
      <c r="F120" s="308">
        <f>'[1]10. Šport'!$I$4</f>
        <v>0</v>
      </c>
      <c r="G120" s="323">
        <f>'[1]10. Šport'!$J$4</f>
        <v>0</v>
      </c>
      <c r="H120" s="319">
        <f>SUM(I120:K120)</f>
        <v>979</v>
      </c>
      <c r="I120" s="311">
        <f>'[1]10. Šport'!$N$4</f>
        <v>979</v>
      </c>
      <c r="J120" s="311">
        <f>'[1]10. Šport'!$O$4</f>
        <v>0</v>
      </c>
      <c r="K120" s="312">
        <f>'[1]10. Šport'!$P$4</f>
        <v>0</v>
      </c>
      <c r="L120" s="322">
        <f>SUM(M120:O120)</f>
        <v>12852</v>
      </c>
      <c r="M120" s="308">
        <f>'[1]10. Šport'!$Q$4</f>
        <v>12852</v>
      </c>
      <c r="N120" s="308">
        <f>'[1]10. Šport'!$R$4</f>
        <v>0</v>
      </c>
      <c r="O120" s="335">
        <f>'[1]10. Šport'!$S$4</f>
        <v>0</v>
      </c>
      <c r="P120" s="322">
        <f>SUM(Q120:S120)</f>
        <v>12056</v>
      </c>
      <c r="Q120" s="308">
        <f>'[1]10. Šport'!$T$4</f>
        <v>12056</v>
      </c>
      <c r="R120" s="308">
        <f>'[1]10. Šport'!$U$4</f>
        <v>0</v>
      </c>
      <c r="S120" s="323">
        <f>'[1]10. Šport'!$V$4</f>
        <v>0</v>
      </c>
      <c r="T120" s="831"/>
    </row>
    <row r="121" spans="1:20" ht="15.75" x14ac:dyDescent="0.25">
      <c r="A121" s="153"/>
      <c r="B121" s="381" t="s">
        <v>299</v>
      </c>
      <c r="C121" s="368" t="s">
        <v>300</v>
      </c>
      <c r="D121" s="322">
        <f t="shared" ref="D121:L121" si="111">SUM(D122:D127)</f>
        <v>250233.75</v>
      </c>
      <c r="E121" s="308">
        <f t="shared" si="111"/>
        <v>250233.75</v>
      </c>
      <c r="F121" s="308">
        <f t="shared" si="111"/>
        <v>0</v>
      </c>
      <c r="G121" s="323">
        <f t="shared" si="111"/>
        <v>0</v>
      </c>
      <c r="H121" s="319">
        <f>SUM(H122:H127)</f>
        <v>194506.16</v>
      </c>
      <c r="I121" s="311">
        <f>SUM(I122:I127)</f>
        <v>183518</v>
      </c>
      <c r="J121" s="311">
        <f>SUM(J122:J127)</f>
        <v>10988.16</v>
      </c>
      <c r="K121" s="312">
        <f>SUM(K122:K127)</f>
        <v>0</v>
      </c>
      <c r="L121" s="322">
        <f t="shared" si="111"/>
        <v>275350</v>
      </c>
      <c r="M121" s="308">
        <f t="shared" ref="M121:S121" si="112">SUM(M122:M127)</f>
        <v>220820</v>
      </c>
      <c r="N121" s="308">
        <f t="shared" si="112"/>
        <v>54530</v>
      </c>
      <c r="O121" s="335">
        <f t="shared" si="112"/>
        <v>0</v>
      </c>
      <c r="P121" s="322">
        <f t="shared" si="112"/>
        <v>265152.97000000003</v>
      </c>
      <c r="Q121" s="308">
        <f t="shared" si="112"/>
        <v>210622.97</v>
      </c>
      <c r="R121" s="308">
        <f t="shared" si="112"/>
        <v>54530</v>
      </c>
      <c r="S121" s="323">
        <f t="shared" si="112"/>
        <v>0</v>
      </c>
      <c r="T121" s="831"/>
    </row>
    <row r="122" spans="1:20" ht="15.75" x14ac:dyDescent="0.25">
      <c r="A122" s="153"/>
      <c r="B122" s="366">
        <v>1</v>
      </c>
      <c r="C122" s="368" t="s">
        <v>301</v>
      </c>
      <c r="D122" s="322">
        <f t="shared" ref="D122:D128" si="113">SUM(E122:G122)</f>
        <v>52986.779999999992</v>
      </c>
      <c r="E122" s="308">
        <f>'[1]10. Šport'!$H$10</f>
        <v>52986.779999999992</v>
      </c>
      <c r="F122" s="308">
        <f>'[1]10. Šport'!$I$10</f>
        <v>0</v>
      </c>
      <c r="G122" s="323">
        <f>'[1]10. Šport'!$J$10</f>
        <v>0</v>
      </c>
      <c r="H122" s="319">
        <f t="shared" ref="H122:H128" si="114">SUM(I122:K122)</f>
        <v>63339.199999999997</v>
      </c>
      <c r="I122" s="311">
        <f>'[1]10. Šport'!$N$10</f>
        <v>56234</v>
      </c>
      <c r="J122" s="311">
        <f>'[1]10. Šport'!$O$10</f>
        <v>7105.2</v>
      </c>
      <c r="K122" s="312">
        <f>'[1]10. Šport'!$P$10</f>
        <v>0</v>
      </c>
      <c r="L122" s="322">
        <f t="shared" ref="L122:L128" si="115">SUM(M122:O122)</f>
        <v>44700</v>
      </c>
      <c r="M122" s="308">
        <f>'[1]10. Šport'!$Q$10</f>
        <v>44700</v>
      </c>
      <c r="N122" s="308">
        <f>'[1]10. Šport'!$R$10</f>
        <v>0</v>
      </c>
      <c r="O122" s="335">
        <f>'[1]10. Šport'!$S$10</f>
        <v>0</v>
      </c>
      <c r="P122" s="322">
        <f t="shared" ref="P122:P127" si="116">SUM(Q122:S122)</f>
        <v>40655.54</v>
      </c>
      <c r="Q122" s="308">
        <f>'[1]10. Šport'!$T$10</f>
        <v>40655.54</v>
      </c>
      <c r="R122" s="308">
        <f>'[1]10. Šport'!$U$10</f>
        <v>0</v>
      </c>
      <c r="S122" s="323">
        <f>'[1]10. Šport'!$V$10</f>
        <v>0</v>
      </c>
      <c r="T122" s="831"/>
    </row>
    <row r="123" spans="1:20" ht="15.75" x14ac:dyDescent="0.25">
      <c r="A123" s="153"/>
      <c r="B123" s="366">
        <v>2</v>
      </c>
      <c r="C123" s="368" t="s">
        <v>302</v>
      </c>
      <c r="D123" s="322">
        <f t="shared" si="113"/>
        <v>48684.75</v>
      </c>
      <c r="E123" s="308">
        <f>'[1]10. Šport'!$H$27</f>
        <v>48684.75</v>
      </c>
      <c r="F123" s="308">
        <f>'[1]10. Šport'!$I$27</f>
        <v>0</v>
      </c>
      <c r="G123" s="323">
        <f>'[1]10. Šport'!$J$27</f>
        <v>0</v>
      </c>
      <c r="H123" s="319">
        <f t="shared" si="114"/>
        <v>24759</v>
      </c>
      <c r="I123" s="311">
        <f>'[1]10. Šport'!$N$27</f>
        <v>24759</v>
      </c>
      <c r="J123" s="311">
        <f>'[1]10. Šport'!$O$27</f>
        <v>0</v>
      </c>
      <c r="K123" s="312">
        <f>'[1]10. Šport'!$P$27</f>
        <v>0</v>
      </c>
      <c r="L123" s="322">
        <f t="shared" si="115"/>
        <v>102895</v>
      </c>
      <c r="M123" s="308">
        <f>'[1]10. Šport'!$Q$27</f>
        <v>48365</v>
      </c>
      <c r="N123" s="308">
        <f>'[1]10. Šport'!$R$27</f>
        <v>54530</v>
      </c>
      <c r="O123" s="335">
        <f>'[1]10. Šport'!$S$27</f>
        <v>0</v>
      </c>
      <c r="P123" s="322">
        <f t="shared" si="116"/>
        <v>100109.76000000001</v>
      </c>
      <c r="Q123" s="308">
        <f>'[1]10. Šport'!$T$27</f>
        <v>45579.76</v>
      </c>
      <c r="R123" s="308">
        <f>'[1]10. Šport'!$U$27</f>
        <v>54530</v>
      </c>
      <c r="S123" s="323">
        <f>'[1]10. Šport'!$V$27</f>
        <v>0</v>
      </c>
      <c r="T123" s="831"/>
    </row>
    <row r="124" spans="1:20" ht="15.75" x14ac:dyDescent="0.25">
      <c r="A124" s="153"/>
      <c r="B124" s="366">
        <v>3</v>
      </c>
      <c r="C124" s="368" t="s">
        <v>303</v>
      </c>
      <c r="D124" s="322">
        <f t="shared" si="113"/>
        <v>19581.62</v>
      </c>
      <c r="E124" s="308">
        <f>'[1]10. Šport'!$H$38</f>
        <v>19581.62</v>
      </c>
      <c r="F124" s="308">
        <f>'[1]10. Šport'!$I$38</f>
        <v>0</v>
      </c>
      <c r="G124" s="323">
        <f>'[1]10. Šport'!$J$38</f>
        <v>0</v>
      </c>
      <c r="H124" s="319">
        <f t="shared" si="114"/>
        <v>15738</v>
      </c>
      <c r="I124" s="311">
        <f>'[1]10. Šport'!$N$38</f>
        <v>15738</v>
      </c>
      <c r="J124" s="311">
        <f>'[1]10. Šport'!$O$38</f>
        <v>0</v>
      </c>
      <c r="K124" s="312">
        <f>'[1]10. Šport'!$P$38</f>
        <v>0</v>
      </c>
      <c r="L124" s="322">
        <f t="shared" si="115"/>
        <v>16800</v>
      </c>
      <c r="M124" s="308">
        <f>'[1]10. Šport'!$Q$38</f>
        <v>16800</v>
      </c>
      <c r="N124" s="308">
        <f>'[1]10. Šport'!$R$38</f>
        <v>0</v>
      </c>
      <c r="O124" s="335">
        <f>'[1]10. Šport'!$S$38</f>
        <v>0</v>
      </c>
      <c r="P124" s="322">
        <f t="shared" si="116"/>
        <v>15938.67</v>
      </c>
      <c r="Q124" s="308">
        <f>'[1]10. Šport'!$T$38</f>
        <v>15938.67</v>
      </c>
      <c r="R124" s="308">
        <f>'[1]10. Šport'!$U$38</f>
        <v>0</v>
      </c>
      <c r="S124" s="323">
        <f>'[1]10. Šport'!$V$38</f>
        <v>0</v>
      </c>
      <c r="T124" s="831"/>
    </row>
    <row r="125" spans="1:20" ht="15.75" x14ac:dyDescent="0.25">
      <c r="A125" s="153"/>
      <c r="B125" s="366">
        <v>4</v>
      </c>
      <c r="C125" s="368" t="s">
        <v>304</v>
      </c>
      <c r="D125" s="322">
        <f t="shared" si="113"/>
        <v>118297.42</v>
      </c>
      <c r="E125" s="308">
        <f>'[1]10. Šport'!$H$46</f>
        <v>118297.42</v>
      </c>
      <c r="F125" s="308">
        <f>'[1]10. Šport'!$I$46</f>
        <v>0</v>
      </c>
      <c r="G125" s="323">
        <f>'[1]10. Šport'!$J$46</f>
        <v>0</v>
      </c>
      <c r="H125" s="319">
        <f t="shared" si="114"/>
        <v>85046</v>
      </c>
      <c r="I125" s="311">
        <f>'[1]10. Šport'!$N$46</f>
        <v>85046</v>
      </c>
      <c r="J125" s="311">
        <f>'[1]10. Šport'!$O$46</f>
        <v>0</v>
      </c>
      <c r="K125" s="312">
        <f>'[1]10. Šport'!$P$46</f>
        <v>0</v>
      </c>
      <c r="L125" s="322">
        <f t="shared" si="115"/>
        <v>105705</v>
      </c>
      <c r="M125" s="308">
        <f>'[1]10. Šport'!$Q$46</f>
        <v>105705</v>
      </c>
      <c r="N125" s="308">
        <f>'[1]10. Šport'!$R$46</f>
        <v>0</v>
      </c>
      <c r="O125" s="335">
        <f>'[1]10. Šport'!$S$46</f>
        <v>0</v>
      </c>
      <c r="P125" s="322">
        <f t="shared" si="116"/>
        <v>104386.53</v>
      </c>
      <c r="Q125" s="308">
        <f>'[1]10. Šport'!$T$46</f>
        <v>104386.53</v>
      </c>
      <c r="R125" s="308">
        <f>'[1]10. Šport'!$U$46</f>
        <v>0</v>
      </c>
      <c r="S125" s="323">
        <f>'[1]10. Šport'!$V$46</f>
        <v>0</v>
      </c>
      <c r="T125" s="831"/>
    </row>
    <row r="126" spans="1:20" ht="15.75" x14ac:dyDescent="0.25">
      <c r="A126" s="153"/>
      <c r="B126" s="366">
        <v>5</v>
      </c>
      <c r="C126" s="368" t="s">
        <v>305</v>
      </c>
      <c r="D126" s="322">
        <f t="shared" si="113"/>
        <v>9663.25</v>
      </c>
      <c r="E126" s="308">
        <f>'[1]10. Šport'!$H$60</f>
        <v>9663.25</v>
      </c>
      <c r="F126" s="308">
        <f>'[1]10. Šport'!$I$60</f>
        <v>0</v>
      </c>
      <c r="G126" s="323">
        <f>'[1]10. Šport'!$J$60</f>
        <v>0</v>
      </c>
      <c r="H126" s="319">
        <f t="shared" si="114"/>
        <v>4821.96</v>
      </c>
      <c r="I126" s="311">
        <f>'[1]10. Šport'!$N$60</f>
        <v>939</v>
      </c>
      <c r="J126" s="311">
        <f>'[1]10. Šport'!$O$60</f>
        <v>3882.96</v>
      </c>
      <c r="K126" s="312">
        <f>'[1]10. Šport'!$P$60</f>
        <v>0</v>
      </c>
      <c r="L126" s="322">
        <f t="shared" si="115"/>
        <v>4350</v>
      </c>
      <c r="M126" s="308">
        <f>'[1]10. Šport'!$Q$60</f>
        <v>4350</v>
      </c>
      <c r="N126" s="308">
        <f>'[1]10. Šport'!$R$60</f>
        <v>0</v>
      </c>
      <c r="O126" s="335">
        <f>'[1]10. Šport'!$S$60</f>
        <v>0</v>
      </c>
      <c r="P126" s="322">
        <f t="shared" si="116"/>
        <v>3188.62</v>
      </c>
      <c r="Q126" s="308">
        <f>'[1]10. Šport'!$T$60</f>
        <v>3188.62</v>
      </c>
      <c r="R126" s="308">
        <f>'[1]10. Šport'!$U$60</f>
        <v>0</v>
      </c>
      <c r="S126" s="323">
        <f>'[1]10. Šport'!$V$60</f>
        <v>0</v>
      </c>
      <c r="T126" s="831"/>
    </row>
    <row r="127" spans="1:20" ht="15.75" x14ac:dyDescent="0.25">
      <c r="A127" s="153"/>
      <c r="B127" s="387">
        <v>6</v>
      </c>
      <c r="C127" s="388" t="s">
        <v>387</v>
      </c>
      <c r="D127" s="322">
        <f t="shared" si="113"/>
        <v>1019.93</v>
      </c>
      <c r="E127" s="313">
        <f>'[1]10. Šport'!$H$67</f>
        <v>1019.93</v>
      </c>
      <c r="F127" s="313">
        <f>'[1]10. Šport'!$I$67</f>
        <v>0</v>
      </c>
      <c r="G127" s="325">
        <f>'[1]10. Šport'!$J$67</f>
        <v>0</v>
      </c>
      <c r="H127" s="319">
        <f t="shared" si="114"/>
        <v>802</v>
      </c>
      <c r="I127" s="311">
        <f>'[1]10. Šport'!$N$67</f>
        <v>802</v>
      </c>
      <c r="J127" s="311">
        <f>'[1]10. Šport'!$O$67</f>
        <v>0</v>
      </c>
      <c r="K127" s="312">
        <f>'[1]10. Šport'!$P$67</f>
        <v>0</v>
      </c>
      <c r="L127" s="322">
        <f t="shared" si="115"/>
        <v>900</v>
      </c>
      <c r="M127" s="313">
        <f>'[1]10. Šport'!$Q$67</f>
        <v>900</v>
      </c>
      <c r="N127" s="313">
        <f>'[1]10. Šport'!$R$67</f>
        <v>0</v>
      </c>
      <c r="O127" s="340">
        <f>'[1]10. Šport'!$S$67</f>
        <v>0</v>
      </c>
      <c r="P127" s="322">
        <f t="shared" si="116"/>
        <v>873.85</v>
      </c>
      <c r="Q127" s="313">
        <f>'[1]10. Šport'!$T$67</f>
        <v>873.85</v>
      </c>
      <c r="R127" s="313">
        <f>'[1]10. Šport'!$U$67</f>
        <v>0</v>
      </c>
      <c r="S127" s="325">
        <f>'[1]10. Šport'!$V$67</f>
        <v>0</v>
      </c>
      <c r="T127" s="831"/>
    </row>
    <row r="128" spans="1:20" ht="17.25" thickBot="1" x14ac:dyDescent="0.35">
      <c r="A128" s="153"/>
      <c r="B128" s="375" t="s">
        <v>306</v>
      </c>
      <c r="C128" s="376" t="s">
        <v>307</v>
      </c>
      <c r="D128" s="527">
        <f t="shared" si="113"/>
        <v>45000</v>
      </c>
      <c r="E128" s="528">
        <f>'[1]10. Šport'!$H$72</f>
        <v>45000</v>
      </c>
      <c r="F128" s="528">
        <f>'[1]10. Šport'!$I$72</f>
        <v>0</v>
      </c>
      <c r="G128" s="529">
        <f>'[1]10. Šport'!$J$72</f>
        <v>0</v>
      </c>
      <c r="H128" s="341">
        <f t="shared" si="114"/>
        <v>66500</v>
      </c>
      <c r="I128" s="342">
        <f>'[1]10. Šport'!$N$72</f>
        <v>66500</v>
      </c>
      <c r="J128" s="342">
        <f>'[1]10. Šport'!$O$72</f>
        <v>0</v>
      </c>
      <c r="K128" s="343">
        <f>'[1]10. Šport'!$P$72</f>
        <v>0</v>
      </c>
      <c r="L128" s="527">
        <f t="shared" si="115"/>
        <v>88250</v>
      </c>
      <c r="M128" s="528">
        <f>'[1]10. Šport'!$Q$72</f>
        <v>88250</v>
      </c>
      <c r="N128" s="528">
        <f>'[1]10. Šport'!$R$72</f>
        <v>0</v>
      </c>
      <c r="O128" s="638">
        <f>'[1]10. Šport'!$S$72</f>
        <v>0</v>
      </c>
      <c r="P128" s="648">
        <f>SUM(Q128:S128)</f>
        <v>88250</v>
      </c>
      <c r="Q128" s="317">
        <f>'[1]10. Šport'!$T$72</f>
        <v>88250</v>
      </c>
      <c r="R128" s="317">
        <f>'[1]10. Šport'!$U$72</f>
        <v>0</v>
      </c>
      <c r="S128" s="649">
        <f>'[1]10. Šport'!$V$72</f>
        <v>0</v>
      </c>
      <c r="T128" s="831"/>
    </row>
    <row r="129" spans="1:20" s="155" customFormat="1" ht="15.75" x14ac:dyDescent="0.25">
      <c r="B129" s="371" t="s">
        <v>308</v>
      </c>
      <c r="C129" s="386"/>
      <c r="D129" s="409">
        <f>D130+D131+D137+D136</f>
        <v>501121.65</v>
      </c>
      <c r="E129" s="410">
        <f>E130+E131+E136+E137</f>
        <v>493327.03</v>
      </c>
      <c r="F129" s="410">
        <f>F130+F131+F136+F137</f>
        <v>7794.62</v>
      </c>
      <c r="G129" s="411">
        <f>G130+G131+G136+G137</f>
        <v>0</v>
      </c>
      <c r="H129" s="345">
        <f t="shared" ref="H129:K129" si="117">H130+H131+H136+H137</f>
        <v>539117</v>
      </c>
      <c r="I129" s="346">
        <f t="shared" si="117"/>
        <v>532169</v>
      </c>
      <c r="J129" s="346">
        <f t="shared" si="117"/>
        <v>6948</v>
      </c>
      <c r="K129" s="347">
        <f t="shared" si="117"/>
        <v>0</v>
      </c>
      <c r="L129" s="409">
        <f>L130+L131+L137+L136</f>
        <v>692003</v>
      </c>
      <c r="M129" s="410">
        <f>M130+M131+M136+M137</f>
        <v>671573</v>
      </c>
      <c r="N129" s="410">
        <f>N130+N131+N136+N137</f>
        <v>20430</v>
      </c>
      <c r="O129" s="363">
        <f>O130+O131+O136+O137</f>
        <v>0</v>
      </c>
      <c r="P129" s="646">
        <f>P130+P131+P137+P136</f>
        <v>683090.10999999987</v>
      </c>
      <c r="Q129" s="305">
        <f>Q130+Q131+Q136+Q137</f>
        <v>663120.90999999992</v>
      </c>
      <c r="R129" s="305">
        <f>R130+R131+R136+R137</f>
        <v>19969.2</v>
      </c>
      <c r="S129" s="647">
        <f>S130+S131+S136+S137</f>
        <v>0</v>
      </c>
      <c r="T129" s="831"/>
    </row>
    <row r="130" spans="1:20" ht="16.5" x14ac:dyDescent="0.3">
      <c r="A130" s="153"/>
      <c r="B130" s="381" t="s">
        <v>309</v>
      </c>
      <c r="C130" s="374" t="s">
        <v>310</v>
      </c>
      <c r="D130" s="310">
        <f>SUM(E130:G130)</f>
        <v>3906.37</v>
      </c>
      <c r="E130" s="308">
        <f>'[1]11. Kultúra'!$H$4</f>
        <v>3906.37</v>
      </c>
      <c r="F130" s="308">
        <f>'[1]11. Kultúra'!$I$4</f>
        <v>0</v>
      </c>
      <c r="G130" s="309">
        <f>'[1]11. Kultúra'!$J$4</f>
        <v>0</v>
      </c>
      <c r="H130" s="319">
        <f>SUM(I130:K130)</f>
        <v>5726</v>
      </c>
      <c r="I130" s="311">
        <f>'[1]11. Kultúra'!$N$4</f>
        <v>5726</v>
      </c>
      <c r="J130" s="311">
        <f>'[1]11. Kultúra'!$O$4</f>
        <v>0</v>
      </c>
      <c r="K130" s="312">
        <f>'[1]11. Kultúra'!$P$4</f>
        <v>0</v>
      </c>
      <c r="L130" s="310">
        <f>SUM(M130:O130)</f>
        <v>8410</v>
      </c>
      <c r="M130" s="308">
        <f>'[1]11. Kultúra'!$Q$4</f>
        <v>8410</v>
      </c>
      <c r="N130" s="308">
        <f>'[1]11. Kultúra'!$R$4</f>
        <v>0</v>
      </c>
      <c r="O130" s="335">
        <f>'[1]11. Kultúra'!$S$4</f>
        <v>0</v>
      </c>
      <c r="P130" s="322">
        <f>SUM(Q130:S130)</f>
        <v>8325.2000000000007</v>
      </c>
      <c r="Q130" s="308">
        <f>'[1]11. Kultúra'!$T$4</f>
        <v>8325.2000000000007</v>
      </c>
      <c r="R130" s="308">
        <f>'[1]11. Kultúra'!$U$4</f>
        <v>0</v>
      </c>
      <c r="S130" s="323">
        <f>'[1]11. Kultúra'!$V$4</f>
        <v>0</v>
      </c>
      <c r="T130" s="831"/>
    </row>
    <row r="131" spans="1:20" ht="15.75" x14ac:dyDescent="0.25">
      <c r="A131" s="153"/>
      <c r="B131" s="381" t="s">
        <v>311</v>
      </c>
      <c r="C131" s="368" t="s">
        <v>312</v>
      </c>
      <c r="D131" s="310">
        <f t="shared" ref="D131:G131" si="118">SUM(D132:D135)</f>
        <v>493299.16000000003</v>
      </c>
      <c r="E131" s="308">
        <f t="shared" si="118"/>
        <v>485504.54000000004</v>
      </c>
      <c r="F131" s="308">
        <f t="shared" si="118"/>
        <v>7794.62</v>
      </c>
      <c r="G131" s="309">
        <f t="shared" si="118"/>
        <v>0</v>
      </c>
      <c r="H131" s="319">
        <f t="shared" ref="H131:S131" si="119">SUM(H132:H135)</f>
        <v>530169</v>
      </c>
      <c r="I131" s="311">
        <f t="shared" si="119"/>
        <v>523221</v>
      </c>
      <c r="J131" s="311">
        <f t="shared" si="119"/>
        <v>6948</v>
      </c>
      <c r="K131" s="312">
        <f t="shared" si="119"/>
        <v>0</v>
      </c>
      <c r="L131" s="310">
        <f t="shared" si="119"/>
        <v>672633</v>
      </c>
      <c r="M131" s="308">
        <f t="shared" si="119"/>
        <v>652203</v>
      </c>
      <c r="N131" s="308">
        <f t="shared" si="119"/>
        <v>20430</v>
      </c>
      <c r="O131" s="335">
        <f t="shared" si="119"/>
        <v>0</v>
      </c>
      <c r="P131" s="322">
        <f t="shared" si="119"/>
        <v>663807.90999999992</v>
      </c>
      <c r="Q131" s="308">
        <f t="shared" si="119"/>
        <v>643838.71</v>
      </c>
      <c r="R131" s="308">
        <f t="shared" si="119"/>
        <v>19969.2</v>
      </c>
      <c r="S131" s="323">
        <f t="shared" si="119"/>
        <v>0</v>
      </c>
      <c r="T131" s="831"/>
    </row>
    <row r="132" spans="1:20" ht="15.75" x14ac:dyDescent="0.25">
      <c r="A132" s="153"/>
      <c r="B132" s="366">
        <v>1</v>
      </c>
      <c r="C132" s="368" t="s">
        <v>313</v>
      </c>
      <c r="D132" s="310">
        <f t="shared" ref="D132:D137" si="120">SUM(E132:G132)</f>
        <v>114592.2</v>
      </c>
      <c r="E132" s="308">
        <f>'[1]11. Kultúra'!$H$16</f>
        <v>114592.2</v>
      </c>
      <c r="F132" s="308">
        <f>'[1]11. Kultúra'!$I$16</f>
        <v>0</v>
      </c>
      <c r="G132" s="309">
        <f>'[1]11. Kultúra'!$J$16</f>
        <v>0</v>
      </c>
      <c r="H132" s="319">
        <f t="shared" ref="H132:H137" si="121">SUM(I132:K132)</f>
        <v>124170</v>
      </c>
      <c r="I132" s="311">
        <f>'[1]11. Kultúra'!$N$16</f>
        <v>119270</v>
      </c>
      <c r="J132" s="311">
        <f>'[1]11. Kultúra'!$O$16</f>
        <v>4900</v>
      </c>
      <c r="K132" s="312">
        <f>'[1]11. Kultúra'!$P$16</f>
        <v>0</v>
      </c>
      <c r="L132" s="310">
        <f t="shared" ref="L132:L137" si="122">SUM(M132:O132)</f>
        <v>129100</v>
      </c>
      <c r="M132" s="308">
        <f>'[1]11. Kultúra'!$Q$16</f>
        <v>129100</v>
      </c>
      <c r="N132" s="308">
        <f>'[1]11. Kultúra'!$R$16</f>
        <v>0</v>
      </c>
      <c r="O132" s="335">
        <f>'[1]11. Kultúra'!$S$16</f>
        <v>0</v>
      </c>
      <c r="P132" s="322">
        <f t="shared" ref="P132:P137" si="123">SUM(Q132:S132)</f>
        <v>128921.63</v>
      </c>
      <c r="Q132" s="308">
        <f>'[1]11. Kultúra'!$T$16</f>
        <v>128921.63</v>
      </c>
      <c r="R132" s="308">
        <f>'[1]11. Kultúra'!$U$16</f>
        <v>0</v>
      </c>
      <c r="S132" s="323">
        <f>'[1]11. Kultúra'!$V$16</f>
        <v>0</v>
      </c>
      <c r="T132" s="831"/>
    </row>
    <row r="133" spans="1:20" ht="15.75" x14ac:dyDescent="0.25">
      <c r="A133" s="153"/>
      <c r="B133" s="366">
        <v>2</v>
      </c>
      <c r="C133" s="368" t="s">
        <v>314</v>
      </c>
      <c r="D133" s="310">
        <f t="shared" si="120"/>
        <v>3510.24</v>
      </c>
      <c r="E133" s="308">
        <f>'[1]11. Kultúra'!$H$23</f>
        <v>3510.24</v>
      </c>
      <c r="F133" s="308">
        <f>'[1]11. Kultúra'!$I$23</f>
        <v>0</v>
      </c>
      <c r="G133" s="309">
        <f>'[1]11. Kultúra'!$J$23</f>
        <v>0</v>
      </c>
      <c r="H133" s="319">
        <f t="shared" si="121"/>
        <v>-106</v>
      </c>
      <c r="I133" s="311">
        <f>'[1]11. Kultúra'!$N$23</f>
        <v>-106</v>
      </c>
      <c r="J133" s="311">
        <f>'[1]11. Kultúra'!$O$23</f>
        <v>0</v>
      </c>
      <c r="K133" s="312">
        <f>'[1]11. Kultúra'!$P$23</f>
        <v>0</v>
      </c>
      <c r="L133" s="310">
        <f t="shared" si="122"/>
        <v>3950</v>
      </c>
      <c r="M133" s="308">
        <f>'[1]11. Kultúra'!$Q$23</f>
        <v>3950</v>
      </c>
      <c r="N133" s="308">
        <f>'[1]11. Kultúra'!$R$23</f>
        <v>0</v>
      </c>
      <c r="O133" s="335">
        <f>'[1]11. Kultúra'!$S$23</f>
        <v>0</v>
      </c>
      <c r="P133" s="322">
        <f t="shared" si="123"/>
        <v>517.18999999999994</v>
      </c>
      <c r="Q133" s="308">
        <f>'[1]11. Kultúra'!$T$23</f>
        <v>517.18999999999994</v>
      </c>
      <c r="R133" s="308">
        <f>'[1]11. Kultúra'!$U$23</f>
        <v>0</v>
      </c>
      <c r="S133" s="323">
        <f>'[1]11. Kultúra'!$V$23</f>
        <v>0</v>
      </c>
      <c r="T133" s="831"/>
    </row>
    <row r="134" spans="1:20" ht="15.75" x14ac:dyDescent="0.25">
      <c r="A134" s="153"/>
      <c r="B134" s="366">
        <v>3</v>
      </c>
      <c r="C134" s="368" t="s">
        <v>315</v>
      </c>
      <c r="D134" s="310">
        <f t="shared" si="120"/>
        <v>360257.03</v>
      </c>
      <c r="E134" s="308">
        <f>'[1]11. Kultúra'!$H$33</f>
        <v>352462.41000000003</v>
      </c>
      <c r="F134" s="308">
        <f>'[1]11. Kultúra'!$I$33</f>
        <v>7794.62</v>
      </c>
      <c r="G134" s="309">
        <f>'[1]11. Kultúra'!$J$33</f>
        <v>0</v>
      </c>
      <c r="H134" s="319">
        <f t="shared" si="121"/>
        <v>394222</v>
      </c>
      <c r="I134" s="311">
        <f>'[1]11. Kultúra'!$N$33</f>
        <v>392174</v>
      </c>
      <c r="J134" s="311">
        <f>'[1]11. Kultúra'!$O$33</f>
        <v>2048</v>
      </c>
      <c r="K134" s="312">
        <f>'[1]11. Kultúra'!$P$33</f>
        <v>0</v>
      </c>
      <c r="L134" s="310">
        <f t="shared" si="122"/>
        <v>520863</v>
      </c>
      <c r="M134" s="308">
        <f>'[1]11. Kultúra'!$Q$33</f>
        <v>500433</v>
      </c>
      <c r="N134" s="308">
        <f>'[1]11. Kultúra'!$R$33</f>
        <v>20430</v>
      </c>
      <c r="O134" s="335">
        <f>'[1]11. Kultúra'!$S$33</f>
        <v>0</v>
      </c>
      <c r="P134" s="322">
        <f t="shared" si="123"/>
        <v>515817.5799999999</v>
      </c>
      <c r="Q134" s="308">
        <f>'[1]11. Kultúra'!$T$33</f>
        <v>495848.37999999989</v>
      </c>
      <c r="R134" s="308">
        <f>'[1]11. Kultúra'!$U$33</f>
        <v>19969.2</v>
      </c>
      <c r="S134" s="323">
        <f>'[1]11. Kultúra'!$V$33</f>
        <v>0</v>
      </c>
      <c r="T134" s="831"/>
    </row>
    <row r="135" spans="1:20" ht="15.75" x14ac:dyDescent="0.25">
      <c r="A135" s="153"/>
      <c r="B135" s="366">
        <v>4</v>
      </c>
      <c r="C135" s="368" t="s">
        <v>316</v>
      </c>
      <c r="D135" s="310">
        <f t="shared" si="120"/>
        <v>14939.69</v>
      </c>
      <c r="E135" s="308">
        <f>'[1]11. Kultúra'!$H$105</f>
        <v>14939.69</v>
      </c>
      <c r="F135" s="308">
        <f>'[1]11. Kultúra'!$I$105</f>
        <v>0</v>
      </c>
      <c r="G135" s="309">
        <f>'[1]11. Kultúra'!$J$105</f>
        <v>0</v>
      </c>
      <c r="H135" s="319">
        <f t="shared" si="121"/>
        <v>11883</v>
      </c>
      <c r="I135" s="311">
        <f>'[1]11. Kultúra'!$N$105</f>
        <v>11883</v>
      </c>
      <c r="J135" s="311">
        <f>'[1]11. Kultúra'!$O$105</f>
        <v>0</v>
      </c>
      <c r="K135" s="312">
        <f>'[1]11. Kultúra'!$P$105</f>
        <v>0</v>
      </c>
      <c r="L135" s="310">
        <f t="shared" si="122"/>
        <v>18720</v>
      </c>
      <c r="M135" s="308">
        <f>'[1]11. Kultúra'!$Q$105</f>
        <v>18720</v>
      </c>
      <c r="N135" s="308">
        <f>'[1]11. Kultúra'!$R$105</f>
        <v>0</v>
      </c>
      <c r="O135" s="335">
        <f>'[1]11. Kultúra'!$S$105</f>
        <v>0</v>
      </c>
      <c r="P135" s="322">
        <f t="shared" si="123"/>
        <v>18551.509999999998</v>
      </c>
      <c r="Q135" s="308">
        <f>'[1]11. Kultúra'!$T$105</f>
        <v>18551.509999999998</v>
      </c>
      <c r="R135" s="308">
        <f>'[1]11. Kultúra'!$U$105</f>
        <v>0</v>
      </c>
      <c r="S135" s="323">
        <f>'[1]11. Kultúra'!$V$105</f>
        <v>0</v>
      </c>
      <c r="T135" s="831"/>
    </row>
    <row r="136" spans="1:20" ht="15.75" x14ac:dyDescent="0.25">
      <c r="A136" s="153"/>
      <c r="B136" s="381" t="s">
        <v>317</v>
      </c>
      <c r="C136" s="368" t="s">
        <v>318</v>
      </c>
      <c r="D136" s="310">
        <f t="shared" si="120"/>
        <v>3916.12</v>
      </c>
      <c r="E136" s="308">
        <f>'[1]11. Kultúra'!$H$118</f>
        <v>3916.12</v>
      </c>
      <c r="F136" s="308">
        <f>'[1]11. Kultúra'!$I$118</f>
        <v>0</v>
      </c>
      <c r="G136" s="309">
        <f>'[1]11. Kultúra'!$J$118</f>
        <v>0</v>
      </c>
      <c r="H136" s="319">
        <f t="shared" si="121"/>
        <v>1432</v>
      </c>
      <c r="I136" s="311">
        <f>'[1]11. Kultúra'!$N$118</f>
        <v>1432</v>
      </c>
      <c r="J136" s="311">
        <f>'[1]11. Kultúra'!$O$118</f>
        <v>0</v>
      </c>
      <c r="K136" s="312">
        <f>'[1]11. Kultúra'!$P$118</f>
        <v>0</v>
      </c>
      <c r="L136" s="310">
        <f t="shared" si="122"/>
        <v>5960</v>
      </c>
      <c r="M136" s="308">
        <f>'[1]11. Kultúra'!$Q$118</f>
        <v>5960</v>
      </c>
      <c r="N136" s="308">
        <f>'[1]11. Kultúra'!$R$118</f>
        <v>0</v>
      </c>
      <c r="O136" s="335">
        <f>'[1]11. Kultúra'!$S$118</f>
        <v>0</v>
      </c>
      <c r="P136" s="322">
        <f t="shared" si="123"/>
        <v>5957</v>
      </c>
      <c r="Q136" s="308">
        <f>'[1]11. Kultúra'!$T$118</f>
        <v>5957</v>
      </c>
      <c r="R136" s="308">
        <f>'[1]11. Kultúra'!$U$118</f>
        <v>0</v>
      </c>
      <c r="S136" s="323">
        <f>'[1]11. Kultúra'!$V$118</f>
        <v>0</v>
      </c>
      <c r="T136" s="831"/>
    </row>
    <row r="137" spans="1:20" ht="16.5" thickBot="1" x14ac:dyDescent="0.3">
      <c r="A137" s="153"/>
      <c r="B137" s="375" t="s">
        <v>319</v>
      </c>
      <c r="C137" s="370" t="s">
        <v>320</v>
      </c>
      <c r="D137" s="316">
        <f t="shared" si="120"/>
        <v>0</v>
      </c>
      <c r="E137" s="317">
        <f>'[1]11. Kultúra'!$H$121</f>
        <v>0</v>
      </c>
      <c r="F137" s="317">
        <f>'[1]11. Kultúra'!$I$121</f>
        <v>0</v>
      </c>
      <c r="G137" s="320">
        <f>'[1]11. Kultúra'!$J$121</f>
        <v>0</v>
      </c>
      <c r="H137" s="341">
        <f t="shared" si="121"/>
        <v>1790</v>
      </c>
      <c r="I137" s="417">
        <f>'[1]11. Kultúra'!$N$121</f>
        <v>1790</v>
      </c>
      <c r="J137" s="417">
        <f>'[1]11. Kultúra'!$O$121</f>
        <v>0</v>
      </c>
      <c r="K137" s="418">
        <f>'[1]11. Kultúra'!$P$121</f>
        <v>0</v>
      </c>
      <c r="L137" s="316">
        <f t="shared" si="122"/>
        <v>5000</v>
      </c>
      <c r="M137" s="317">
        <f>'[1]11. Kultúra'!$Q$121</f>
        <v>5000</v>
      </c>
      <c r="N137" s="317">
        <f>'[1]11. Kultúra'!$R$121</f>
        <v>0</v>
      </c>
      <c r="O137" s="351">
        <f>'[1]11. Kultúra'!$S$121</f>
        <v>0</v>
      </c>
      <c r="P137" s="648">
        <f t="shared" si="123"/>
        <v>5000</v>
      </c>
      <c r="Q137" s="317">
        <f>'[1]11. Kultúra'!$T$121</f>
        <v>5000</v>
      </c>
      <c r="R137" s="317">
        <f>'[1]11. Kultúra'!$U$121</f>
        <v>0</v>
      </c>
      <c r="S137" s="650">
        <f>'[1]11. Kultúra'!$V$121</f>
        <v>0</v>
      </c>
      <c r="T137" s="831"/>
    </row>
    <row r="138" spans="1:20" s="155" customFormat="1" ht="15.75" x14ac:dyDescent="0.25">
      <c r="B138" s="371" t="s">
        <v>321</v>
      </c>
      <c r="C138" s="386"/>
      <c r="D138" s="307">
        <f t="shared" ref="D138:G138" si="124">D139+D144+D145+D146+D147+D148+D149</f>
        <v>969061.67</v>
      </c>
      <c r="E138" s="305">
        <f t="shared" si="124"/>
        <v>312831.71000000002</v>
      </c>
      <c r="F138" s="305">
        <f t="shared" si="124"/>
        <v>256229.96000000002</v>
      </c>
      <c r="G138" s="306">
        <f t="shared" si="124"/>
        <v>400000</v>
      </c>
      <c r="H138" s="345">
        <f t="shared" ref="H138:O138" si="125">H139+H144+H145+H146+H147+H148+H149</f>
        <v>956085.62</v>
      </c>
      <c r="I138" s="346">
        <f t="shared" si="125"/>
        <v>163220</v>
      </c>
      <c r="J138" s="346">
        <f t="shared" si="125"/>
        <v>792865.62</v>
      </c>
      <c r="K138" s="347">
        <f t="shared" si="125"/>
        <v>0</v>
      </c>
      <c r="L138" s="307">
        <f t="shared" si="125"/>
        <v>386879</v>
      </c>
      <c r="M138" s="305">
        <f t="shared" si="125"/>
        <v>231860</v>
      </c>
      <c r="N138" s="305">
        <f t="shared" si="125"/>
        <v>155019</v>
      </c>
      <c r="O138" s="344">
        <f t="shared" si="125"/>
        <v>0</v>
      </c>
      <c r="P138" s="646">
        <f t="shared" ref="P138:S138" si="126">P139+P144+P145+P146+P147+P148+P149</f>
        <v>308101.49</v>
      </c>
      <c r="Q138" s="305">
        <f t="shared" si="126"/>
        <v>174600.59999999998</v>
      </c>
      <c r="R138" s="305">
        <f t="shared" si="126"/>
        <v>133500.88999999998</v>
      </c>
      <c r="S138" s="647">
        <f t="shared" si="126"/>
        <v>0</v>
      </c>
      <c r="T138" s="831"/>
    </row>
    <row r="139" spans="1:20" ht="15.75" x14ac:dyDescent="0.25">
      <c r="A139" s="153"/>
      <c r="B139" s="381" t="s">
        <v>322</v>
      </c>
      <c r="C139" s="368" t="s">
        <v>323</v>
      </c>
      <c r="D139" s="310">
        <f t="shared" ref="D139:G139" si="127">SUM(D140:D143)</f>
        <v>893958.49</v>
      </c>
      <c r="E139" s="308">
        <f t="shared" si="127"/>
        <v>260379.41000000003</v>
      </c>
      <c r="F139" s="308">
        <f t="shared" si="127"/>
        <v>233579.08000000002</v>
      </c>
      <c r="G139" s="309">
        <f t="shared" si="127"/>
        <v>400000</v>
      </c>
      <c r="H139" s="319">
        <f>SUM(H140:H143)</f>
        <v>879490.75</v>
      </c>
      <c r="I139" s="311">
        <f>SUM(I140:I143)</f>
        <v>116408</v>
      </c>
      <c r="J139" s="311">
        <f>SUM(J140:J143)</f>
        <v>763082.75</v>
      </c>
      <c r="K139" s="312">
        <f>SUM(K140:K143)</f>
        <v>0</v>
      </c>
      <c r="L139" s="310">
        <f t="shared" ref="L139:O139" si="128">SUM(L140:L143)</f>
        <v>172400</v>
      </c>
      <c r="M139" s="308">
        <f t="shared" si="128"/>
        <v>172400</v>
      </c>
      <c r="N139" s="308">
        <f t="shared" si="128"/>
        <v>0</v>
      </c>
      <c r="O139" s="335">
        <f t="shared" si="128"/>
        <v>0</v>
      </c>
      <c r="P139" s="322">
        <f t="shared" ref="P139:S139" si="129">SUM(P140:P143)</f>
        <v>121886.62</v>
      </c>
      <c r="Q139" s="308">
        <f t="shared" si="129"/>
        <v>121886.62</v>
      </c>
      <c r="R139" s="308">
        <f t="shared" si="129"/>
        <v>0</v>
      </c>
      <c r="S139" s="323">
        <f t="shared" si="129"/>
        <v>0</v>
      </c>
      <c r="T139" s="831"/>
    </row>
    <row r="140" spans="1:20" ht="15.75" x14ac:dyDescent="0.25">
      <c r="A140" s="153"/>
      <c r="B140" s="366">
        <v>1</v>
      </c>
      <c r="C140" s="368" t="s">
        <v>324</v>
      </c>
      <c r="D140" s="310">
        <f t="shared" ref="D140:D149" si="130">SUM(E140:G140)</f>
        <v>118014.66</v>
      </c>
      <c r="E140" s="308">
        <f>'[1]12. Prostredie pre život'!$H$5</f>
        <v>118014.66</v>
      </c>
      <c r="F140" s="308">
        <f>'[1]12. Prostredie pre život'!$I$5</f>
        <v>0</v>
      </c>
      <c r="G140" s="309">
        <f>'[1]12. Prostredie pre život'!$J$5</f>
        <v>0</v>
      </c>
      <c r="H140" s="319">
        <f>SUM(I140:K140)</f>
        <v>111009</v>
      </c>
      <c r="I140" s="311">
        <f>'[1]12. Prostredie pre život'!$N$5</f>
        <v>111009</v>
      </c>
      <c r="J140" s="311">
        <f>'[1]12. Prostredie pre život'!$O$5</f>
        <v>0</v>
      </c>
      <c r="K140" s="312">
        <f>'[1]12. Prostredie pre život'!$P$5</f>
        <v>0</v>
      </c>
      <c r="L140" s="310">
        <f t="shared" ref="L140:L149" si="131">SUM(M140:O140)</f>
        <v>165500</v>
      </c>
      <c r="M140" s="308">
        <f>'[1]12. Prostredie pre život'!$Q$5</f>
        <v>165500</v>
      </c>
      <c r="N140" s="308">
        <f>'[1]12. Prostredie pre život'!$R$5</f>
        <v>0</v>
      </c>
      <c r="O140" s="335">
        <f>'[1]12. Prostredie pre život'!$S$5</f>
        <v>0</v>
      </c>
      <c r="P140" s="322">
        <f t="shared" ref="P140:P149" si="132">SUM(Q140:S140)</f>
        <v>119851.41</v>
      </c>
      <c r="Q140" s="308">
        <f>'[1]12. Prostredie pre život'!$T$5</f>
        <v>119851.41</v>
      </c>
      <c r="R140" s="308">
        <f>'[1]12. Prostredie pre život'!$U$5</f>
        <v>0</v>
      </c>
      <c r="S140" s="323">
        <f>'[1]12. Prostredie pre život'!$V$5</f>
        <v>0</v>
      </c>
      <c r="T140" s="831"/>
    </row>
    <row r="141" spans="1:20" ht="15.75" x14ac:dyDescent="0.25">
      <c r="A141" s="153"/>
      <c r="B141" s="366">
        <v>2</v>
      </c>
      <c r="C141" s="368" t="s">
        <v>325</v>
      </c>
      <c r="D141" s="310">
        <f t="shared" si="130"/>
        <v>450</v>
      </c>
      <c r="E141" s="308">
        <f>'[1]12. Prostredie pre život'!$H$18</f>
        <v>450</v>
      </c>
      <c r="F141" s="308">
        <f>'[1]12. Prostredie pre život'!$I$18</f>
        <v>0</v>
      </c>
      <c r="G141" s="309">
        <f>'[1]12. Prostredie pre život'!$J$18</f>
        <v>0</v>
      </c>
      <c r="H141" s="319">
        <f t="shared" ref="H141:H149" si="133">SUM(I141:K141)</f>
        <v>360</v>
      </c>
      <c r="I141" s="311">
        <f>'[1]12. Prostredie pre život'!$N$18</f>
        <v>360</v>
      </c>
      <c r="J141" s="311">
        <f>'[1]12. Prostredie pre život'!$O$18</f>
        <v>0</v>
      </c>
      <c r="K141" s="312">
        <f>'[1]12. Prostredie pre život'!$P$18</f>
        <v>0</v>
      </c>
      <c r="L141" s="310">
        <f t="shared" si="131"/>
        <v>1000</v>
      </c>
      <c r="M141" s="308">
        <f>'[1]12. Prostredie pre život'!$Q$18</f>
        <v>1000</v>
      </c>
      <c r="N141" s="308">
        <f>'[1]12. Prostredie pre život'!$R$18</f>
        <v>0</v>
      </c>
      <c r="O141" s="335">
        <f>'[1]12. Prostredie pre život'!$S$18</f>
        <v>0</v>
      </c>
      <c r="P141" s="322">
        <f t="shared" si="132"/>
        <v>1000</v>
      </c>
      <c r="Q141" s="308">
        <f>'[1]12. Prostredie pre život'!$T$18</f>
        <v>1000</v>
      </c>
      <c r="R141" s="308">
        <f>'[1]12. Prostredie pre život'!$U$18</f>
        <v>0</v>
      </c>
      <c r="S141" s="323">
        <f>'[1]12. Prostredie pre život'!$V$18</f>
        <v>0</v>
      </c>
      <c r="T141" s="831"/>
    </row>
    <row r="142" spans="1:20" ht="15.75" x14ac:dyDescent="0.25">
      <c r="A142" s="153"/>
      <c r="B142" s="366">
        <v>3</v>
      </c>
      <c r="C142" s="368" t="s">
        <v>326</v>
      </c>
      <c r="D142" s="310">
        <f t="shared" si="130"/>
        <v>774898.01</v>
      </c>
      <c r="E142" s="308">
        <f>'[1]12. Prostredie pre život'!$H$20</f>
        <v>141318.93000000002</v>
      </c>
      <c r="F142" s="308">
        <f>'[1]12. Prostredie pre život'!$I$20</f>
        <v>233579.08000000002</v>
      </c>
      <c r="G142" s="309">
        <f>'[1]12. Prostredie pre život'!$J$20</f>
        <v>400000</v>
      </c>
      <c r="H142" s="319">
        <f t="shared" si="133"/>
        <v>767045.75</v>
      </c>
      <c r="I142" s="311">
        <f>'[1]12. Prostredie pre život'!$N$20</f>
        <v>3963</v>
      </c>
      <c r="J142" s="311">
        <f>'[1]12. Prostredie pre život'!$O$20</f>
        <v>763082.75</v>
      </c>
      <c r="K142" s="312">
        <f>'[1]12. Prostredie pre život'!$P$20</f>
        <v>0</v>
      </c>
      <c r="L142" s="310">
        <f t="shared" si="131"/>
        <v>5500</v>
      </c>
      <c r="M142" s="308">
        <f>'[1]12. Prostredie pre život'!$Q$20</f>
        <v>5500</v>
      </c>
      <c r="N142" s="308">
        <f>'[1]12. Prostredie pre život'!$R$20</f>
        <v>0</v>
      </c>
      <c r="O142" s="335">
        <f>'[1]12. Prostredie pre život'!$S$20</f>
        <v>0</v>
      </c>
      <c r="P142" s="322">
        <f t="shared" si="132"/>
        <v>714.81</v>
      </c>
      <c r="Q142" s="308">
        <f>'[1]12. Prostredie pre život'!$T$20</f>
        <v>714.81</v>
      </c>
      <c r="R142" s="308">
        <f>'[1]12. Prostredie pre život'!$U$20</f>
        <v>0</v>
      </c>
      <c r="S142" s="323">
        <f>'[1]12. Prostredie pre život'!$V$20</f>
        <v>0</v>
      </c>
      <c r="T142" s="831"/>
    </row>
    <row r="143" spans="1:20" ht="15.75" x14ac:dyDescent="0.25">
      <c r="A143" s="153"/>
      <c r="B143" s="366">
        <v>4</v>
      </c>
      <c r="C143" s="368" t="s">
        <v>327</v>
      </c>
      <c r="D143" s="310">
        <f t="shared" si="130"/>
        <v>595.82000000000005</v>
      </c>
      <c r="E143" s="308">
        <f>'[1]12. Prostredie pre život'!$H$35</f>
        <v>595.82000000000005</v>
      </c>
      <c r="F143" s="308">
        <f>'[1]12. Prostredie pre život'!$I$35</f>
        <v>0</v>
      </c>
      <c r="G143" s="309">
        <f>'[1]12. Prostredie pre život'!$J$35</f>
        <v>0</v>
      </c>
      <c r="H143" s="319">
        <f t="shared" si="133"/>
        <v>1076</v>
      </c>
      <c r="I143" s="311">
        <f>'[1]12. Prostredie pre život'!$N$35</f>
        <v>1076</v>
      </c>
      <c r="J143" s="311">
        <f>'[1]12. Prostredie pre život'!$O$35</f>
        <v>0</v>
      </c>
      <c r="K143" s="312">
        <f>'[1]12. Prostredie pre život'!$P$35</f>
        <v>0</v>
      </c>
      <c r="L143" s="310">
        <f t="shared" si="131"/>
        <v>400</v>
      </c>
      <c r="M143" s="308">
        <f>'[1]12. Prostredie pre život'!$Q$35</f>
        <v>400</v>
      </c>
      <c r="N143" s="308">
        <f>'[1]12. Prostredie pre život'!$R$35</f>
        <v>0</v>
      </c>
      <c r="O143" s="335">
        <f>'[1]12. Prostredie pre život'!$S$35</f>
        <v>0</v>
      </c>
      <c r="P143" s="322">
        <f t="shared" si="132"/>
        <v>320.39999999999998</v>
      </c>
      <c r="Q143" s="308">
        <f>'[1]12. Prostredie pre život'!$T$35</f>
        <v>320.39999999999998</v>
      </c>
      <c r="R143" s="308">
        <f>'[1]12. Prostredie pre život'!$U$35</f>
        <v>0</v>
      </c>
      <c r="S143" s="323">
        <f>'[1]12. Prostredie pre život'!$V$35</f>
        <v>0</v>
      </c>
      <c r="T143" s="831"/>
    </row>
    <row r="144" spans="1:20" ht="16.5" x14ac:dyDescent="0.3">
      <c r="A144" s="153"/>
      <c r="B144" s="381" t="s">
        <v>328</v>
      </c>
      <c r="C144" s="374" t="s">
        <v>329</v>
      </c>
      <c r="D144" s="310">
        <f t="shared" si="130"/>
        <v>7085</v>
      </c>
      <c r="E144" s="308">
        <f>'[1]12. Prostredie pre život'!$H$39</f>
        <v>7085</v>
      </c>
      <c r="F144" s="308">
        <f>'[1]12. Prostredie pre život'!$I$39</f>
        <v>0</v>
      </c>
      <c r="G144" s="309">
        <f>'[1]12. Prostredie pre život'!$J$39</f>
        <v>0</v>
      </c>
      <c r="H144" s="319">
        <f t="shared" si="133"/>
        <v>3100</v>
      </c>
      <c r="I144" s="311">
        <f>'[1]12. Prostredie pre život'!$N$39</f>
        <v>3100</v>
      </c>
      <c r="J144" s="311">
        <f>'[1]12. Prostredie pre život'!$O$39</f>
        <v>0</v>
      </c>
      <c r="K144" s="312">
        <f>'[1]12. Prostredie pre život'!$P$39</f>
        <v>0</v>
      </c>
      <c r="L144" s="310">
        <f t="shared" si="131"/>
        <v>3800</v>
      </c>
      <c r="M144" s="308">
        <f>'[1]12. Prostredie pre život'!$Q$39</f>
        <v>3800</v>
      </c>
      <c r="N144" s="308">
        <f>'[1]12. Prostredie pre život'!$R$39</f>
        <v>0</v>
      </c>
      <c r="O144" s="335">
        <f>'[1]12. Prostredie pre život'!$S$39</f>
        <v>0</v>
      </c>
      <c r="P144" s="322">
        <f t="shared" si="132"/>
        <v>3419.1</v>
      </c>
      <c r="Q144" s="308">
        <f>'[1]12. Prostredie pre život'!$T$39</f>
        <v>3419.1</v>
      </c>
      <c r="R144" s="308">
        <f>'[1]12. Prostredie pre život'!$U$39</f>
        <v>0</v>
      </c>
      <c r="S144" s="323">
        <f>'[1]12. Prostredie pre život'!$V$39</f>
        <v>0</v>
      </c>
      <c r="T144" s="831"/>
    </row>
    <row r="145" spans="1:20" ht="16.5" x14ac:dyDescent="0.3">
      <c r="A145" s="156"/>
      <c r="B145" s="389" t="s">
        <v>330</v>
      </c>
      <c r="C145" s="374" t="s">
        <v>331</v>
      </c>
      <c r="D145" s="310">
        <f t="shared" si="130"/>
        <v>29370.48</v>
      </c>
      <c r="E145" s="308">
        <f>'[1]12. Prostredie pre život'!$H$42</f>
        <v>6719.5999999999995</v>
      </c>
      <c r="F145" s="308">
        <f>'[1]12. Prostredie pre život'!$I$42</f>
        <v>22650.880000000001</v>
      </c>
      <c r="G145" s="309">
        <f>'[1]12. Prostredie pre život'!$J$42</f>
        <v>0</v>
      </c>
      <c r="H145" s="319">
        <f t="shared" si="133"/>
        <v>24479.87</v>
      </c>
      <c r="I145" s="311">
        <f>'[1]12. Prostredie pre život'!$N$42</f>
        <v>8123</v>
      </c>
      <c r="J145" s="311">
        <f>'[1]12. Prostredie pre život'!$O$42</f>
        <v>16356.869999999999</v>
      </c>
      <c r="K145" s="312">
        <f>'[1]12. Prostredie pre život'!$P$42</f>
        <v>0</v>
      </c>
      <c r="L145" s="310">
        <f t="shared" si="131"/>
        <v>129714</v>
      </c>
      <c r="M145" s="308">
        <f>'[1]12. Prostredie pre život'!$Q$42</f>
        <v>15260</v>
      </c>
      <c r="N145" s="308">
        <f>'[1]12. Prostredie pre život'!$R$42</f>
        <v>114454</v>
      </c>
      <c r="O145" s="335">
        <f>'[1]12. Prostredie pre život'!$S$42</f>
        <v>0</v>
      </c>
      <c r="P145" s="322">
        <f t="shared" si="132"/>
        <v>119113.43</v>
      </c>
      <c r="Q145" s="308">
        <f>'[1]12. Prostredie pre život'!$T$42</f>
        <v>14044.150000000001</v>
      </c>
      <c r="R145" s="308">
        <f>'[1]12. Prostredie pre život'!$U$42</f>
        <v>105069.28</v>
      </c>
      <c r="S145" s="323">
        <f>'[1]12. Prostredie pre život'!$V$42</f>
        <v>0</v>
      </c>
      <c r="T145" s="831"/>
    </row>
    <row r="146" spans="1:20" ht="16.5" x14ac:dyDescent="0.3">
      <c r="A146" s="156"/>
      <c r="B146" s="389" t="s">
        <v>332</v>
      </c>
      <c r="C146" s="374" t="s">
        <v>333</v>
      </c>
      <c r="D146" s="310">
        <f t="shared" si="130"/>
        <v>596.64</v>
      </c>
      <c r="E146" s="308">
        <f>'[1]12. Prostredie pre život'!$H$53</f>
        <v>596.64</v>
      </c>
      <c r="F146" s="308">
        <f>'[1]12. Prostredie pre život'!$I$53</f>
        <v>0</v>
      </c>
      <c r="G146" s="309">
        <f>'[1]12. Prostredie pre život'!$J$53</f>
        <v>0</v>
      </c>
      <c r="H146" s="319">
        <f t="shared" si="133"/>
        <v>507</v>
      </c>
      <c r="I146" s="311">
        <f>'[1]12. Prostredie pre život'!$N$53</f>
        <v>507</v>
      </c>
      <c r="J146" s="311">
        <f>'[1]12. Prostredie pre život'!$O$53</f>
        <v>0</v>
      </c>
      <c r="K146" s="312">
        <f>'[1]12. Prostredie pre život'!$P$53</f>
        <v>0</v>
      </c>
      <c r="L146" s="310">
        <f t="shared" si="131"/>
        <v>700</v>
      </c>
      <c r="M146" s="308">
        <f>'[1]12. Prostredie pre život'!$Q$53</f>
        <v>700</v>
      </c>
      <c r="N146" s="308">
        <f>'[1]12. Prostredie pre život'!$R$53</f>
        <v>0</v>
      </c>
      <c r="O146" s="335">
        <f>'[1]12. Prostredie pre život'!$S$53</f>
        <v>0</v>
      </c>
      <c r="P146" s="322">
        <f t="shared" si="132"/>
        <v>609.27</v>
      </c>
      <c r="Q146" s="308">
        <f>'[1]12. Prostredie pre život'!$T$53</f>
        <v>609.27</v>
      </c>
      <c r="R146" s="308">
        <f>'[1]12. Prostredie pre život'!$U$53</f>
        <v>0</v>
      </c>
      <c r="S146" s="323">
        <f>'[1]12. Prostredie pre život'!$V$53</f>
        <v>0</v>
      </c>
      <c r="T146" s="831"/>
    </row>
    <row r="147" spans="1:20" ht="16.5" x14ac:dyDescent="0.3">
      <c r="A147" s="156"/>
      <c r="B147" s="389" t="s">
        <v>334</v>
      </c>
      <c r="C147" s="374" t="s">
        <v>335</v>
      </c>
      <c r="D147" s="310">
        <f t="shared" si="130"/>
        <v>26178.04</v>
      </c>
      <c r="E147" s="308">
        <f>'[1]12. Prostredie pre život'!$H$55</f>
        <v>26178.04</v>
      </c>
      <c r="F147" s="308">
        <f>'[1]12. Prostredie pre život'!$I$55</f>
        <v>0</v>
      </c>
      <c r="G147" s="309">
        <f>'[1]12. Prostredie pre život'!$J$55</f>
        <v>0</v>
      </c>
      <c r="H147" s="319">
        <f t="shared" si="133"/>
        <v>19554</v>
      </c>
      <c r="I147" s="311">
        <f>'[1]12. Prostredie pre život'!$N$55</f>
        <v>19554</v>
      </c>
      <c r="J147" s="311">
        <f>'[1]12. Prostredie pre život'!$O$55</f>
        <v>0</v>
      </c>
      <c r="K147" s="312">
        <f>'[1]12. Prostredie pre život'!$P$55</f>
        <v>0</v>
      </c>
      <c r="L147" s="310">
        <f t="shared" si="131"/>
        <v>27000</v>
      </c>
      <c r="M147" s="308">
        <f>'[1]12. Prostredie pre život'!$Q$55</f>
        <v>27000</v>
      </c>
      <c r="N147" s="308">
        <f>'[1]12. Prostredie pre život'!$R$55</f>
        <v>0</v>
      </c>
      <c r="O147" s="335">
        <f>'[1]12. Prostredie pre život'!$S$55</f>
        <v>0</v>
      </c>
      <c r="P147" s="322">
        <f t="shared" si="132"/>
        <v>23097.64</v>
      </c>
      <c r="Q147" s="308">
        <f>'[1]12. Prostredie pre život'!$T$55</f>
        <v>23097.64</v>
      </c>
      <c r="R147" s="308">
        <f>'[1]12. Prostredie pre život'!$U$55</f>
        <v>0</v>
      </c>
      <c r="S147" s="323">
        <f>'[1]12. Prostredie pre život'!$V$55</f>
        <v>0</v>
      </c>
      <c r="T147" s="831"/>
    </row>
    <row r="148" spans="1:20" ht="16.5" x14ac:dyDescent="0.3">
      <c r="A148" s="156"/>
      <c r="B148" s="390" t="s">
        <v>336</v>
      </c>
      <c r="C148" s="391" t="s">
        <v>337</v>
      </c>
      <c r="D148" s="315">
        <f t="shared" si="130"/>
        <v>11873.019999999999</v>
      </c>
      <c r="E148" s="313">
        <f>'[1]12. Prostredie pre život'!$H$59</f>
        <v>11873.019999999999</v>
      </c>
      <c r="F148" s="313">
        <f>'[1]12. Prostredie pre život'!$I$59</f>
        <v>0</v>
      </c>
      <c r="G148" s="314">
        <f>'[1]12. Prostredie pre život'!$J$59</f>
        <v>0</v>
      </c>
      <c r="H148" s="319">
        <f t="shared" si="133"/>
        <v>23528</v>
      </c>
      <c r="I148" s="311">
        <f>'[1]12. Prostredie pre život'!$N$59</f>
        <v>15528</v>
      </c>
      <c r="J148" s="311">
        <f>'[1]12. Prostredie pre život'!$O$59</f>
        <v>8000</v>
      </c>
      <c r="K148" s="312">
        <f>'[1]12. Prostredie pre život'!$P$59</f>
        <v>0</v>
      </c>
      <c r="L148" s="315">
        <f t="shared" si="131"/>
        <v>47885</v>
      </c>
      <c r="M148" s="313">
        <f>'[1]12. Prostredie pre život'!$Q$59</f>
        <v>12700</v>
      </c>
      <c r="N148" s="313">
        <f>'[1]12. Prostredie pre život'!$R$59</f>
        <v>35185</v>
      </c>
      <c r="O148" s="340">
        <f>'[1]12. Prostredie pre život'!$S$59</f>
        <v>0</v>
      </c>
      <c r="P148" s="324">
        <f t="shared" si="132"/>
        <v>34599.549999999996</v>
      </c>
      <c r="Q148" s="313">
        <f>'[1]12. Prostredie pre život'!$T$59</f>
        <v>11543.819999999998</v>
      </c>
      <c r="R148" s="313">
        <f>'[1]12. Prostredie pre život'!$U$59</f>
        <v>23055.73</v>
      </c>
      <c r="S148" s="325">
        <f>'[1]12. Prostredie pre život'!$V$59</f>
        <v>0</v>
      </c>
      <c r="T148" s="831"/>
    </row>
    <row r="149" spans="1:20" ht="16.5" thickBot="1" x14ac:dyDescent="0.3">
      <c r="A149" s="156"/>
      <c r="B149" s="392" t="s">
        <v>338</v>
      </c>
      <c r="C149" s="370" t="s">
        <v>426</v>
      </c>
      <c r="D149" s="315">
        <f t="shared" si="130"/>
        <v>0</v>
      </c>
      <c r="E149" s="313">
        <f>'[1]12. Prostredie pre život'!$H$79</f>
        <v>0</v>
      </c>
      <c r="F149" s="313">
        <f>'[1]12. Prostredie pre život'!$I$79</f>
        <v>0</v>
      </c>
      <c r="G149" s="314">
        <f>'[1]12. Prostredie pre život'!$J$79</f>
        <v>0</v>
      </c>
      <c r="H149" s="341">
        <f t="shared" si="133"/>
        <v>5426</v>
      </c>
      <c r="I149" s="342">
        <f>'[1]12. Prostredie pre život'!$N$79</f>
        <v>0</v>
      </c>
      <c r="J149" s="342">
        <f>'[1]12. Prostredie pre život'!$O$79</f>
        <v>5426</v>
      </c>
      <c r="K149" s="343">
        <f>'[1]12. Prostredie pre život'!$P$79</f>
        <v>0</v>
      </c>
      <c r="L149" s="315">
        <f t="shared" si="131"/>
        <v>5380</v>
      </c>
      <c r="M149" s="313">
        <f>'[1]12. Prostredie pre život'!$Q$79</f>
        <v>0</v>
      </c>
      <c r="N149" s="313">
        <f>'[1]12. Prostredie pre život'!$R$79</f>
        <v>5380</v>
      </c>
      <c r="O149" s="340">
        <f>'[1]12. Prostredie pre život'!$S$79</f>
        <v>0</v>
      </c>
      <c r="P149" s="324">
        <f t="shared" si="132"/>
        <v>5375.88</v>
      </c>
      <c r="Q149" s="313">
        <f>'[1]12. Prostredie pre život'!$T$79</f>
        <v>0</v>
      </c>
      <c r="R149" s="313">
        <f>'[1]12. Prostredie pre život'!$U$79</f>
        <v>5375.88</v>
      </c>
      <c r="S149" s="325">
        <f>'[1]12. Prostredie pre život'!$V$79</f>
        <v>0</v>
      </c>
      <c r="T149" s="831"/>
    </row>
    <row r="150" spans="1:20" s="155" customFormat="1" ht="15.75" x14ac:dyDescent="0.25">
      <c r="A150" s="157"/>
      <c r="B150" s="393" t="s">
        <v>340</v>
      </c>
      <c r="C150" s="394" t="s">
        <v>341</v>
      </c>
      <c r="D150" s="321">
        <f t="shared" ref="D150:G150" si="134">D151+D155+D160+D165+D169+D170+D171+D173+D174</f>
        <v>1968079.6199999996</v>
      </c>
      <c r="E150" s="321">
        <f t="shared" si="134"/>
        <v>578119.87</v>
      </c>
      <c r="F150" s="321">
        <f t="shared" si="134"/>
        <v>1389959.75</v>
      </c>
      <c r="G150" s="352">
        <f t="shared" si="134"/>
        <v>0</v>
      </c>
      <c r="H150" s="532">
        <f t="shared" ref="H150:O150" si="135">H151+H155+H160+H165+H169+H170+H171+H173+H174</f>
        <v>2050197.3</v>
      </c>
      <c r="I150" s="346">
        <f t="shared" si="135"/>
        <v>585093</v>
      </c>
      <c r="J150" s="346">
        <f t="shared" si="135"/>
        <v>1465104.3</v>
      </c>
      <c r="K150" s="502">
        <f t="shared" si="135"/>
        <v>0</v>
      </c>
      <c r="L150" s="345">
        <f t="shared" si="135"/>
        <v>1463768</v>
      </c>
      <c r="M150" s="346">
        <f t="shared" si="135"/>
        <v>1108563</v>
      </c>
      <c r="N150" s="346">
        <f t="shared" si="135"/>
        <v>97205</v>
      </c>
      <c r="O150" s="502">
        <f t="shared" si="135"/>
        <v>258000</v>
      </c>
      <c r="P150" s="345">
        <f t="shared" ref="P150:S150" si="136">P151+P155+P160+P165+P169+P170+P171+P173+P174</f>
        <v>1307995.3899999999</v>
      </c>
      <c r="Q150" s="346">
        <f t="shared" si="136"/>
        <v>957906.04</v>
      </c>
      <c r="R150" s="346">
        <f t="shared" si="136"/>
        <v>92155</v>
      </c>
      <c r="S150" s="347">
        <f t="shared" si="136"/>
        <v>257934.35</v>
      </c>
      <c r="T150" s="831"/>
    </row>
    <row r="151" spans="1:20" ht="15.75" x14ac:dyDescent="0.25">
      <c r="A151" s="156"/>
      <c r="B151" s="381" t="s">
        <v>342</v>
      </c>
      <c r="C151" s="368" t="s">
        <v>343</v>
      </c>
      <c r="D151" s="322">
        <f t="shared" ref="D151:G151" si="137">SUM(D152:D154)</f>
        <v>0</v>
      </c>
      <c r="E151" s="308">
        <f t="shared" si="137"/>
        <v>0</v>
      </c>
      <c r="F151" s="308">
        <f t="shared" si="137"/>
        <v>0</v>
      </c>
      <c r="G151" s="335">
        <f t="shared" si="137"/>
        <v>0</v>
      </c>
      <c r="H151" s="355">
        <f>SUM(H152:H154)</f>
        <v>0</v>
      </c>
      <c r="I151" s="311">
        <f>SUM(I152:I154)</f>
        <v>0</v>
      </c>
      <c r="J151" s="311">
        <f>SUM(J152:J154)</f>
        <v>0</v>
      </c>
      <c r="K151" s="353">
        <f>SUM(K152:K154)</f>
        <v>0</v>
      </c>
      <c r="L151" s="319">
        <f t="shared" ref="L151:O151" si="138">SUM(L152:L154)</f>
        <v>5200</v>
      </c>
      <c r="M151" s="311">
        <f t="shared" si="138"/>
        <v>5200</v>
      </c>
      <c r="N151" s="311">
        <f t="shared" si="138"/>
        <v>0</v>
      </c>
      <c r="O151" s="353">
        <f t="shared" si="138"/>
        <v>0</v>
      </c>
      <c r="P151" s="319">
        <f t="shared" ref="P151:S151" si="139">SUM(P152:P154)</f>
        <v>4700</v>
      </c>
      <c r="Q151" s="311">
        <f t="shared" si="139"/>
        <v>4700</v>
      </c>
      <c r="R151" s="311">
        <f t="shared" si="139"/>
        <v>0</v>
      </c>
      <c r="S151" s="312">
        <f t="shared" si="139"/>
        <v>0</v>
      </c>
      <c r="T151" s="831"/>
    </row>
    <row r="152" spans="1:20" ht="15.75" x14ac:dyDescent="0.25">
      <c r="A152" s="156"/>
      <c r="B152" s="366">
        <v>1</v>
      </c>
      <c r="C152" s="368" t="s">
        <v>344</v>
      </c>
      <c r="D152" s="322">
        <f>SUM(E152:G152)</f>
        <v>0</v>
      </c>
      <c r="E152" s="308">
        <f>'[1]13. Sociálna starostlivosť'!$H$5</f>
        <v>0</v>
      </c>
      <c r="F152" s="308">
        <f>'[1]13. Sociálna starostlivosť'!$I$5</f>
        <v>0</v>
      </c>
      <c r="G152" s="335">
        <f>'[1]13. Sociálna starostlivosť'!$J$5</f>
        <v>0</v>
      </c>
      <c r="H152" s="355">
        <f>SUM(I152:K152)</f>
        <v>0</v>
      </c>
      <c r="I152" s="311">
        <f>'[1]13. Sociálna starostlivosť'!$N$5</f>
        <v>0</v>
      </c>
      <c r="J152" s="311">
        <f>'[1]13. Sociálna starostlivosť'!$O$5</f>
        <v>0</v>
      </c>
      <c r="K152" s="353">
        <f>'[1]13. Sociálna starostlivosť'!$P$5</f>
        <v>0</v>
      </c>
      <c r="L152" s="319">
        <f>SUM(M152:O152)</f>
        <v>4700</v>
      </c>
      <c r="M152" s="311">
        <f>'[1]13. Sociálna starostlivosť'!$Q$5</f>
        <v>4700</v>
      </c>
      <c r="N152" s="311">
        <f>'[1]13. Sociálna starostlivosť'!$R$5</f>
        <v>0</v>
      </c>
      <c r="O152" s="353">
        <f>'[1]13. Sociálna starostlivosť'!$S$5</f>
        <v>0</v>
      </c>
      <c r="P152" s="319">
        <f>SUM(Q152:S152)</f>
        <v>4700</v>
      </c>
      <c r="Q152" s="311">
        <f>'[1]13. Sociálna starostlivosť'!$T$5</f>
        <v>4700</v>
      </c>
      <c r="R152" s="311">
        <f>'[1]13. Sociálna starostlivosť'!$U$5</f>
        <v>0</v>
      </c>
      <c r="S152" s="312">
        <f>'[1]13. Sociálna starostlivosť'!$V$5</f>
        <v>0</v>
      </c>
      <c r="T152" s="831"/>
    </row>
    <row r="153" spans="1:20" ht="15.75" x14ac:dyDescent="0.25">
      <c r="A153" s="156"/>
      <c r="B153" s="366">
        <v>2</v>
      </c>
      <c r="C153" s="368" t="s">
        <v>345</v>
      </c>
      <c r="D153" s="322">
        <f>SUM(E153:G153)</f>
        <v>0</v>
      </c>
      <c r="E153" s="308">
        <f>'[1]13. Sociálna starostlivosť'!$H$7</f>
        <v>0</v>
      </c>
      <c r="F153" s="308">
        <f>'[1]13. Sociálna starostlivosť'!$I$7</f>
        <v>0</v>
      </c>
      <c r="G153" s="335">
        <f>'[1]13. Sociálna starostlivosť'!$J$7</f>
        <v>0</v>
      </c>
      <c r="H153" s="355">
        <f>SUM(I153:K153)</f>
        <v>0</v>
      </c>
      <c r="I153" s="311">
        <f>'[1]13. Sociálna starostlivosť'!$N$7</f>
        <v>0</v>
      </c>
      <c r="J153" s="311">
        <f>'[1]13. Sociálna starostlivosť'!$O$7</f>
        <v>0</v>
      </c>
      <c r="K153" s="353">
        <f>'[1]13. Sociálna starostlivosť'!$P$7</f>
        <v>0</v>
      </c>
      <c r="L153" s="319">
        <f>SUM(M153:O153)</f>
        <v>0</v>
      </c>
      <c r="M153" s="311">
        <f>'[1]13. Sociálna starostlivosť'!$Q$7</f>
        <v>0</v>
      </c>
      <c r="N153" s="311">
        <f>'[1]13. Sociálna starostlivosť'!$R$7</f>
        <v>0</v>
      </c>
      <c r="O153" s="353">
        <f>'[1]13. Sociálna starostlivosť'!$S$7</f>
        <v>0</v>
      </c>
      <c r="P153" s="319">
        <f>SUM(Q153:S153)</f>
        <v>0</v>
      </c>
      <c r="Q153" s="311">
        <f>'[1]13. Sociálna starostlivosť'!$T$7</f>
        <v>0</v>
      </c>
      <c r="R153" s="311">
        <f>'[1]13. Sociálna starostlivosť'!$U$7</f>
        <v>0</v>
      </c>
      <c r="S153" s="312">
        <f>'[1]13. Sociálna starostlivosť'!$V$7</f>
        <v>0</v>
      </c>
      <c r="T153" s="831"/>
    </row>
    <row r="154" spans="1:20" ht="15.75" x14ac:dyDescent="0.25">
      <c r="A154" s="156"/>
      <c r="B154" s="366">
        <v>3</v>
      </c>
      <c r="C154" s="368" t="s">
        <v>346</v>
      </c>
      <c r="D154" s="322">
        <f>SUM(E154:G154)</f>
        <v>0</v>
      </c>
      <c r="E154" s="308">
        <f>'[1]13. Sociálna starostlivosť'!$H$8</f>
        <v>0</v>
      </c>
      <c r="F154" s="308">
        <f>'[1]13. Sociálna starostlivosť'!$I$8</f>
        <v>0</v>
      </c>
      <c r="G154" s="335">
        <f>'[1]13. Sociálna starostlivosť'!$J$8</f>
        <v>0</v>
      </c>
      <c r="H154" s="355">
        <f>SUM(I154:K154)</f>
        <v>0</v>
      </c>
      <c r="I154" s="311">
        <f>'[1]13. Sociálna starostlivosť'!$N$8</f>
        <v>0</v>
      </c>
      <c r="J154" s="311">
        <f>'[1]13. Sociálna starostlivosť'!$O$8</f>
        <v>0</v>
      </c>
      <c r="K154" s="353">
        <f>'[1]13. Sociálna starostlivosť'!$P$8</f>
        <v>0</v>
      </c>
      <c r="L154" s="319">
        <f>SUM(M154:O154)</f>
        <v>500</v>
      </c>
      <c r="M154" s="311">
        <f>'[1]13. Sociálna starostlivosť'!$Q$8</f>
        <v>500</v>
      </c>
      <c r="N154" s="311">
        <f>'[1]13. Sociálna starostlivosť'!$R$8</f>
        <v>0</v>
      </c>
      <c r="O154" s="353">
        <f>'[1]13. Sociálna starostlivosť'!$S$8</f>
        <v>0</v>
      </c>
      <c r="P154" s="319">
        <f>SUM(Q154:S154)</f>
        <v>0</v>
      </c>
      <c r="Q154" s="311">
        <f>'[1]13. Sociálna starostlivosť'!$T$8</f>
        <v>0</v>
      </c>
      <c r="R154" s="311">
        <f>'[1]13. Sociálna starostlivosť'!$U$8</f>
        <v>0</v>
      </c>
      <c r="S154" s="312">
        <f>'[1]13. Sociálna starostlivosť'!$V$8</f>
        <v>0</v>
      </c>
      <c r="T154" s="831"/>
    </row>
    <row r="155" spans="1:20" ht="15.75" x14ac:dyDescent="0.25">
      <c r="A155" s="157"/>
      <c r="B155" s="381" t="s">
        <v>347</v>
      </c>
      <c r="C155" s="368" t="s">
        <v>348</v>
      </c>
      <c r="D155" s="322">
        <f t="shared" ref="D155:G155" si="140">SUM(D156:D159)</f>
        <v>8207.16</v>
      </c>
      <c r="E155" s="308">
        <f t="shared" si="140"/>
        <v>8207.16</v>
      </c>
      <c r="F155" s="308">
        <f t="shared" si="140"/>
        <v>0</v>
      </c>
      <c r="G155" s="335">
        <f t="shared" si="140"/>
        <v>0</v>
      </c>
      <c r="H155" s="355">
        <f>SUM(H156:H159)</f>
        <v>23734</v>
      </c>
      <c r="I155" s="311">
        <f>SUM(I156:I159)</f>
        <v>7753</v>
      </c>
      <c r="J155" s="311">
        <f>SUM(J156:J159)</f>
        <v>15981</v>
      </c>
      <c r="K155" s="353">
        <f>SUM(K156:K159)</f>
        <v>0</v>
      </c>
      <c r="L155" s="319">
        <f t="shared" ref="L155:O155" si="141">SUM(L156:L159)</f>
        <v>229170</v>
      </c>
      <c r="M155" s="311">
        <f>SUM(M156:M159)</f>
        <v>229170</v>
      </c>
      <c r="N155" s="311">
        <f t="shared" si="141"/>
        <v>0</v>
      </c>
      <c r="O155" s="353">
        <f t="shared" si="141"/>
        <v>0</v>
      </c>
      <c r="P155" s="319">
        <f t="shared" ref="P155:S155" si="142">SUM(P156:P159)</f>
        <v>231281.06</v>
      </c>
      <c r="Q155" s="311">
        <f t="shared" si="142"/>
        <v>231281.06</v>
      </c>
      <c r="R155" s="311">
        <f t="shared" si="142"/>
        <v>0</v>
      </c>
      <c r="S155" s="312">
        <f t="shared" si="142"/>
        <v>0</v>
      </c>
      <c r="T155" s="831"/>
    </row>
    <row r="156" spans="1:20" ht="15.75" x14ac:dyDescent="0.25">
      <c r="A156" s="157"/>
      <c r="B156" s="366">
        <v>1</v>
      </c>
      <c r="C156" s="368" t="s">
        <v>349</v>
      </c>
      <c r="D156" s="322">
        <f>SUM(E156:G156)</f>
        <v>0</v>
      </c>
      <c r="E156" s="308">
        <f>'[1]13. Sociálna starostlivosť'!$H$11</f>
        <v>0</v>
      </c>
      <c r="F156" s="308">
        <f>'[1]13. Sociálna starostlivosť'!$I$11</f>
        <v>0</v>
      </c>
      <c r="G156" s="335">
        <f>'[1]13. Sociálna starostlivosť'!$J$11</f>
        <v>0</v>
      </c>
      <c r="H156" s="355">
        <f>SUM(I156:K156)</f>
        <v>15981</v>
      </c>
      <c r="I156" s="311">
        <f>'[1]13. Sociálna starostlivosť'!$N$11</f>
        <v>0</v>
      </c>
      <c r="J156" s="311">
        <f>'[1]13. Sociálna starostlivosť'!$O$11</f>
        <v>15981</v>
      </c>
      <c r="K156" s="353">
        <f>'[1]13. Sociálna starostlivosť'!$P$11</f>
        <v>0</v>
      </c>
      <c r="L156" s="319">
        <f>SUM(M156:O156)</f>
        <v>122610</v>
      </c>
      <c r="M156" s="311">
        <f>'[1]13. Sociálna starostlivosť'!$Q$11</f>
        <v>122610</v>
      </c>
      <c r="N156" s="311">
        <f>'[1]13. Sociálna starostlivosť'!$R$11</f>
        <v>0</v>
      </c>
      <c r="O156" s="353">
        <f>'[1]13. Sociálna starostlivosť'!$S$11</f>
        <v>0</v>
      </c>
      <c r="P156" s="319">
        <f>SUM(Q156:S156)</f>
        <v>122610</v>
      </c>
      <c r="Q156" s="311">
        <f>'[1]13. Sociálna starostlivosť'!$T$11</f>
        <v>122610</v>
      </c>
      <c r="R156" s="311">
        <f>'[1]13. Sociálna starostlivosť'!$U$11</f>
        <v>0</v>
      </c>
      <c r="S156" s="312">
        <f>'[1]13. Sociálna starostlivosť'!$V$11</f>
        <v>0</v>
      </c>
      <c r="T156" s="831"/>
    </row>
    <row r="157" spans="1:20" ht="15.75" x14ac:dyDescent="0.25">
      <c r="A157" s="157"/>
      <c r="B157" s="366">
        <v>2</v>
      </c>
      <c r="C157" s="368" t="s">
        <v>350</v>
      </c>
      <c r="D157" s="322">
        <f>SUM(E157:G157)</f>
        <v>0</v>
      </c>
      <c r="E157" s="308">
        <f>'[1]13. Sociálna starostlivosť'!$H$17</f>
        <v>0</v>
      </c>
      <c r="F157" s="308">
        <f>'[1]13. Sociálna starostlivosť'!$I$17</f>
        <v>0</v>
      </c>
      <c r="G157" s="335">
        <f>'[1]13. Sociálna starostlivosť'!$J$17</f>
        <v>0</v>
      </c>
      <c r="H157" s="355">
        <f>SUM(I157:K157)</f>
        <v>0</v>
      </c>
      <c r="I157" s="311">
        <f>'[1]13. Sociálna starostlivosť'!$N$17</f>
        <v>0</v>
      </c>
      <c r="J157" s="311">
        <f>'[1]13. Sociálna starostlivosť'!$O$17</f>
        <v>0</v>
      </c>
      <c r="K157" s="353">
        <f>'[1]13. Sociálna starostlivosť'!$P$17</f>
        <v>0</v>
      </c>
      <c r="L157" s="319">
        <f>SUM(M157:O157)</f>
        <v>55020</v>
      </c>
      <c r="M157" s="311">
        <f>'[1]13. Sociálna starostlivosť'!$Q$17</f>
        <v>55020</v>
      </c>
      <c r="N157" s="311">
        <f>'[1]13. Sociálna starostlivosť'!$R$17</f>
        <v>0</v>
      </c>
      <c r="O157" s="353">
        <f>'[1]13. Sociálna starostlivosť'!$S$17</f>
        <v>0</v>
      </c>
      <c r="P157" s="319">
        <f>SUM(Q157:S157)</f>
        <v>55020</v>
      </c>
      <c r="Q157" s="311">
        <f>'[1]13. Sociálna starostlivosť'!$T$17</f>
        <v>55020</v>
      </c>
      <c r="R157" s="311">
        <f>'[1]13. Sociálna starostlivosť'!$U$17</f>
        <v>0</v>
      </c>
      <c r="S157" s="312">
        <f>'[1]13. Sociálna starostlivosť'!$V$17</f>
        <v>0</v>
      </c>
      <c r="T157" s="831"/>
    </row>
    <row r="158" spans="1:20" ht="15.75" x14ac:dyDescent="0.25">
      <c r="A158" s="157"/>
      <c r="B158" s="366">
        <v>3</v>
      </c>
      <c r="C158" s="368" t="s">
        <v>351</v>
      </c>
      <c r="D158" s="322">
        <f>SUM(E158:G158)</f>
        <v>8207.16</v>
      </c>
      <c r="E158" s="308">
        <f>'[1]13. Sociálna starostlivosť'!$H$19</f>
        <v>8207.16</v>
      </c>
      <c r="F158" s="308">
        <f>'[1]13. Sociálna starostlivosť'!$I$19</f>
        <v>0</v>
      </c>
      <c r="G158" s="335">
        <f>'[1]13. Sociálna starostlivosť'!$J$19</f>
        <v>0</v>
      </c>
      <c r="H158" s="355">
        <f>SUM(I158:K158)</f>
        <v>7753</v>
      </c>
      <c r="I158" s="311">
        <f>'[1]13. Sociálna starostlivosť'!$N$19</f>
        <v>7753</v>
      </c>
      <c r="J158" s="311">
        <f>'[1]13. Sociálna starostlivosť'!$O$19</f>
        <v>0</v>
      </c>
      <c r="K158" s="353">
        <f>'[1]13. Sociálna starostlivosť'!$P$19</f>
        <v>0</v>
      </c>
      <c r="L158" s="319">
        <f>SUM(M158:O158)</f>
        <v>9000</v>
      </c>
      <c r="M158" s="311">
        <f>'[1]13. Sociálna starostlivosť'!$Q$19</f>
        <v>9000</v>
      </c>
      <c r="N158" s="311">
        <f>'[1]13. Sociálna starostlivosť'!$R$19</f>
        <v>0</v>
      </c>
      <c r="O158" s="353">
        <f>'[1]13. Sociálna starostlivosť'!$S$19</f>
        <v>0</v>
      </c>
      <c r="P158" s="319">
        <f>SUM(Q158:S158)</f>
        <v>5079.0600000000004</v>
      </c>
      <c r="Q158" s="311">
        <f>'[1]13. Sociálna starostlivosť'!$T$19</f>
        <v>5079.0600000000004</v>
      </c>
      <c r="R158" s="311">
        <f>'[1]13. Sociálna starostlivosť'!$U$19</f>
        <v>0</v>
      </c>
      <c r="S158" s="312">
        <f>'[1]13. Sociálna starostlivosť'!$V$19</f>
        <v>0</v>
      </c>
      <c r="T158" s="831"/>
    </row>
    <row r="159" spans="1:20" ht="15.75" x14ac:dyDescent="0.25">
      <c r="A159" s="157"/>
      <c r="B159" s="366">
        <v>4</v>
      </c>
      <c r="C159" s="368" t="s">
        <v>352</v>
      </c>
      <c r="D159" s="322">
        <f>SUM(E159:G159)</f>
        <v>0</v>
      </c>
      <c r="E159" s="308">
        <f>'[1]13. Sociálna starostlivosť'!$H$21</f>
        <v>0</v>
      </c>
      <c r="F159" s="308">
        <f>'[1]13. Sociálna starostlivosť'!$I$21</f>
        <v>0</v>
      </c>
      <c r="G159" s="335">
        <f>'[1]13. Sociálna starostlivosť'!$J$21</f>
        <v>0</v>
      </c>
      <c r="H159" s="355">
        <f>SUM(I159:K159)</f>
        <v>0</v>
      </c>
      <c r="I159" s="311">
        <f>'[1]13. Sociálna starostlivosť'!$N$21</f>
        <v>0</v>
      </c>
      <c r="J159" s="311">
        <f>'[1]13. Sociálna starostlivosť'!$O$21</f>
        <v>0</v>
      </c>
      <c r="K159" s="353">
        <f>'[1]13. Sociálna starostlivosť'!$P$21</f>
        <v>0</v>
      </c>
      <c r="L159" s="319">
        <f>SUM(M159:O159)</f>
        <v>42540</v>
      </c>
      <c r="M159" s="311">
        <f>'[1]13. Sociálna starostlivosť'!$Q$21</f>
        <v>42540</v>
      </c>
      <c r="N159" s="311">
        <f>'[1]13. Sociálna starostlivosť'!$R$21</f>
        <v>0</v>
      </c>
      <c r="O159" s="353">
        <f>'[1]13. Sociálna starostlivosť'!$S$21</f>
        <v>0</v>
      </c>
      <c r="P159" s="319">
        <f>SUM(Q159:S159)</f>
        <v>48572</v>
      </c>
      <c r="Q159" s="311">
        <v>48572</v>
      </c>
      <c r="R159" s="311">
        <f>'[1]13. Sociálna starostlivosť'!$U$21</f>
        <v>0</v>
      </c>
      <c r="S159" s="312">
        <f>'[1]13. Sociálna starostlivosť'!$V$21</f>
        <v>0</v>
      </c>
      <c r="T159" s="831"/>
    </row>
    <row r="160" spans="1:20" ht="15.75" x14ac:dyDescent="0.25">
      <c r="A160" s="152"/>
      <c r="B160" s="381" t="s">
        <v>353</v>
      </c>
      <c r="C160" s="368" t="s">
        <v>354</v>
      </c>
      <c r="D160" s="322">
        <f t="shared" ref="D160:S160" si="143">SUM(D161:D164)</f>
        <v>1389959.75</v>
      </c>
      <c r="E160" s="308">
        <f t="shared" si="143"/>
        <v>0</v>
      </c>
      <c r="F160" s="308">
        <f t="shared" si="143"/>
        <v>1389959.75</v>
      </c>
      <c r="G160" s="335">
        <f t="shared" si="143"/>
        <v>0</v>
      </c>
      <c r="H160" s="355">
        <f t="shared" si="143"/>
        <v>1451419.3</v>
      </c>
      <c r="I160" s="311">
        <f t="shared" si="143"/>
        <v>2296</v>
      </c>
      <c r="J160" s="311">
        <f t="shared" si="143"/>
        <v>1449123.3</v>
      </c>
      <c r="K160" s="353">
        <f t="shared" si="143"/>
        <v>0</v>
      </c>
      <c r="L160" s="319">
        <f t="shared" si="143"/>
        <v>1025805</v>
      </c>
      <c r="M160" s="311">
        <f t="shared" si="143"/>
        <v>670600</v>
      </c>
      <c r="N160" s="311">
        <f t="shared" si="143"/>
        <v>97205</v>
      </c>
      <c r="O160" s="353">
        <f t="shared" si="143"/>
        <v>258000</v>
      </c>
      <c r="P160" s="319">
        <f t="shared" si="143"/>
        <v>878866.44</v>
      </c>
      <c r="Q160" s="311">
        <f t="shared" si="143"/>
        <v>528777.09</v>
      </c>
      <c r="R160" s="311">
        <f t="shared" si="143"/>
        <v>92155</v>
      </c>
      <c r="S160" s="312">
        <f t="shared" si="143"/>
        <v>257934.35</v>
      </c>
      <c r="T160" s="831"/>
    </row>
    <row r="161" spans="1:20" ht="15.75" x14ac:dyDescent="0.25">
      <c r="A161" s="153"/>
      <c r="B161" s="366">
        <v>1</v>
      </c>
      <c r="C161" s="368" t="s">
        <v>355</v>
      </c>
      <c r="D161" s="322">
        <f>SUM(E161:G161)</f>
        <v>0</v>
      </c>
      <c r="E161" s="308">
        <f>'[1]13. Sociálna starostlivosť'!$H$25</f>
        <v>0</v>
      </c>
      <c r="F161" s="308">
        <f>'[1]13. Sociálna starostlivosť'!$I$25</f>
        <v>0</v>
      </c>
      <c r="G161" s="335">
        <f>'[1]13. Sociálna starostlivosť'!$J$25</f>
        <v>0</v>
      </c>
      <c r="H161" s="355">
        <f>SUM(I161:K161)</f>
        <v>0</v>
      </c>
      <c r="I161" s="311">
        <f>'[1]13. Sociálna starostlivosť'!$N$25</f>
        <v>0</v>
      </c>
      <c r="J161" s="311">
        <f>'[1]13. Sociálna starostlivosť'!$O$25</f>
        <v>0</v>
      </c>
      <c r="K161" s="353">
        <f>'[1]13. Sociálna starostlivosť'!$P$25</f>
        <v>0</v>
      </c>
      <c r="L161" s="319">
        <f>SUM(M161:O161)</f>
        <v>40850</v>
      </c>
      <c r="M161" s="311">
        <f>'[1]13. Sociálna starostlivosť'!$Q$25</f>
        <v>40850</v>
      </c>
      <c r="N161" s="311">
        <f>'[1]13. Sociálna starostlivosť'!$R$25</f>
        <v>0</v>
      </c>
      <c r="O161" s="353">
        <f>'[1]13. Sociálna starostlivosť'!$S$25</f>
        <v>0</v>
      </c>
      <c r="P161" s="319">
        <f>SUM(Q161:S161)</f>
        <v>40850</v>
      </c>
      <c r="Q161" s="311">
        <f>'[1]13. Sociálna starostlivosť'!$T$25</f>
        <v>40850</v>
      </c>
      <c r="R161" s="311">
        <f>'[1]13. Sociálna starostlivosť'!$U$25</f>
        <v>0</v>
      </c>
      <c r="S161" s="312">
        <f>'[1]13. Sociálna starostlivosť'!$V$25</f>
        <v>0</v>
      </c>
      <c r="T161" s="831"/>
    </row>
    <row r="162" spans="1:20" ht="15.75" x14ac:dyDescent="0.25">
      <c r="A162" s="153"/>
      <c r="B162" s="366">
        <v>2</v>
      </c>
      <c r="C162" s="368" t="s">
        <v>356</v>
      </c>
      <c r="D162" s="322">
        <f>SUM(E162:G162)</f>
        <v>0</v>
      </c>
      <c r="E162" s="308">
        <f>'[1]13. Sociálna starostlivosť'!$H$27</f>
        <v>0</v>
      </c>
      <c r="F162" s="308">
        <f>'[1]13. Sociálna starostlivosť'!$I$27</f>
        <v>0</v>
      </c>
      <c r="G162" s="335">
        <f>'[1]13. Sociálna starostlivosť'!$J$27</f>
        <v>0</v>
      </c>
      <c r="H162" s="355">
        <f>SUM(I162:K162)</f>
        <v>0</v>
      </c>
      <c r="I162" s="311">
        <f>'[1]13. Sociálna starostlivosť'!$N$27</f>
        <v>0</v>
      </c>
      <c r="J162" s="311">
        <f>'[1]13. Sociálna starostlivosť'!$O$27</f>
        <v>0</v>
      </c>
      <c r="K162" s="353">
        <f>'[1]13. Sociálna starostlivosť'!$P$27</f>
        <v>0</v>
      </c>
      <c r="L162" s="319">
        <f>SUM(M162:O162)</f>
        <v>6130</v>
      </c>
      <c r="M162" s="311">
        <f>'[1]13. Sociálna starostlivosť'!$Q$27</f>
        <v>6130</v>
      </c>
      <c r="N162" s="311">
        <f>'[1]13. Sociálna starostlivosť'!$R$27</f>
        <v>0</v>
      </c>
      <c r="O162" s="353">
        <f>'[1]13. Sociálna starostlivosť'!$S$27</f>
        <v>0</v>
      </c>
      <c r="P162" s="319">
        <f>SUM(Q162:S162)</f>
        <v>6130</v>
      </c>
      <c r="Q162" s="311">
        <f>'[1]13. Sociálna starostlivosť'!$T$27</f>
        <v>6130</v>
      </c>
      <c r="R162" s="311">
        <f>'[1]13. Sociálna starostlivosť'!$U$27</f>
        <v>0</v>
      </c>
      <c r="S162" s="312">
        <f>'[1]13. Sociálna starostlivosť'!$V$27</f>
        <v>0</v>
      </c>
      <c r="T162" s="831"/>
    </row>
    <row r="163" spans="1:20" ht="15.75" x14ac:dyDescent="0.25">
      <c r="A163" s="157"/>
      <c r="B163" s="366">
        <v>3</v>
      </c>
      <c r="C163" s="368" t="s">
        <v>519</v>
      </c>
      <c r="D163" s="322">
        <f>SUM(E163:G163)</f>
        <v>1389959.75</v>
      </c>
      <c r="E163" s="308">
        <f>'[1]13. Sociálna starostlivosť'!$H$29</f>
        <v>0</v>
      </c>
      <c r="F163" s="308">
        <f>'[1]13. Sociálna starostlivosť'!$I$29</f>
        <v>1389959.75</v>
      </c>
      <c r="G163" s="335">
        <f>'[1]13. Sociálna starostlivosť'!$J$29</f>
        <v>0</v>
      </c>
      <c r="H163" s="355">
        <f>SUM(I163:K163)</f>
        <v>1451419.3</v>
      </c>
      <c r="I163" s="311">
        <f>'[1]13. Sociálna starostlivosť'!$N$29</f>
        <v>2296</v>
      </c>
      <c r="J163" s="311">
        <f>'[1]13. Sociálna starostlivosť'!$O$29</f>
        <v>1449123.3</v>
      </c>
      <c r="K163" s="353">
        <f>'[1]13. Sociálna starostlivosť'!$P$29</f>
        <v>0</v>
      </c>
      <c r="L163" s="319">
        <f>SUM(M163:O163)</f>
        <v>880625</v>
      </c>
      <c r="M163" s="311">
        <f>'[1]13. Sociálna starostlivosť'!$Q$29</f>
        <v>525420</v>
      </c>
      <c r="N163" s="311">
        <f>'[1]13. Sociálna starostlivosť'!$R$29</f>
        <v>97205</v>
      </c>
      <c r="O163" s="353">
        <f>'[1]13. Sociálna starostlivosť'!$S$29</f>
        <v>258000</v>
      </c>
      <c r="P163" s="319">
        <f>SUM(Q163:S163)</f>
        <v>733686.44</v>
      </c>
      <c r="Q163" s="311">
        <f>'[1]13. Sociálna starostlivosť'!$T$29</f>
        <v>383597.08999999997</v>
      </c>
      <c r="R163" s="311">
        <f>'[1]13. Sociálna starostlivosť'!$U$29</f>
        <v>92155</v>
      </c>
      <c r="S163" s="312">
        <f>'[1]13. Sociálna starostlivosť'!$V$29</f>
        <v>257934.35</v>
      </c>
      <c r="T163" s="831"/>
    </row>
    <row r="164" spans="1:20" ht="15.75" x14ac:dyDescent="0.25">
      <c r="A164" s="157"/>
      <c r="B164" s="366">
        <v>4</v>
      </c>
      <c r="C164" s="368" t="s">
        <v>520</v>
      </c>
      <c r="D164" s="322">
        <f>SUM(E164:G164)</f>
        <v>0</v>
      </c>
      <c r="E164" s="308">
        <f>'[1]13. Sociálna starostlivosť'!$H$46</f>
        <v>0</v>
      </c>
      <c r="F164" s="308">
        <f>'[1]13. Sociálna starostlivosť'!$I$46</f>
        <v>0</v>
      </c>
      <c r="G164" s="335">
        <f>'[1]13. Sociálna starostlivosť'!$J$46</f>
        <v>0</v>
      </c>
      <c r="H164" s="355">
        <f>SUM(I164:K164)</f>
        <v>0</v>
      </c>
      <c r="I164" s="311">
        <f>'[1]13. Sociálna starostlivosť'!$N$46</f>
        <v>0</v>
      </c>
      <c r="J164" s="311">
        <f>'[1]13. Sociálna starostlivosť'!$O$46</f>
        <v>0</v>
      </c>
      <c r="K164" s="353">
        <f>'[1]13. Sociálna starostlivosť'!$P$46</f>
        <v>0</v>
      </c>
      <c r="L164" s="319">
        <f>SUM(M164:O164)</f>
        <v>98200</v>
      </c>
      <c r="M164" s="311">
        <f>'[1]13. Sociálna starostlivosť'!$Q$46</f>
        <v>98200</v>
      </c>
      <c r="N164" s="311">
        <f>'[1]13. Sociálna starostlivosť'!$R$46</f>
        <v>0</v>
      </c>
      <c r="O164" s="353">
        <f>'[1]13. Sociálna starostlivosť'!$S$46</f>
        <v>0</v>
      </c>
      <c r="P164" s="319">
        <f>SUM(Q164:S164)</f>
        <v>98200</v>
      </c>
      <c r="Q164" s="311">
        <f>'[1]13. Sociálna starostlivosť'!$T$46</f>
        <v>98200</v>
      </c>
      <c r="R164" s="311">
        <f>'[1]13. Sociálna starostlivosť'!$U$46</f>
        <v>0</v>
      </c>
      <c r="S164" s="312">
        <f>'[1]13. Sociálna starostlivosť'!$V$46</f>
        <v>0</v>
      </c>
      <c r="T164" s="831"/>
    </row>
    <row r="165" spans="1:20" ht="15.75" x14ac:dyDescent="0.25">
      <c r="A165" s="153"/>
      <c r="B165" s="381" t="s">
        <v>358</v>
      </c>
      <c r="C165" s="368" t="s">
        <v>359</v>
      </c>
      <c r="D165" s="322">
        <f t="shared" ref="D165:G165" si="144">SUM(D166:D168)</f>
        <v>0</v>
      </c>
      <c r="E165" s="308">
        <f t="shared" si="144"/>
        <v>0</v>
      </c>
      <c r="F165" s="308">
        <f t="shared" si="144"/>
        <v>0</v>
      </c>
      <c r="G165" s="335">
        <f t="shared" si="144"/>
        <v>0</v>
      </c>
      <c r="H165" s="355">
        <f>SUM(H166:H168)</f>
        <v>0</v>
      </c>
      <c r="I165" s="311">
        <f>SUM(I166:I168)</f>
        <v>0</v>
      </c>
      <c r="J165" s="311">
        <f>SUM(J166:J168)</f>
        <v>0</v>
      </c>
      <c r="K165" s="353">
        <f>SUM(K166:K168)</f>
        <v>0</v>
      </c>
      <c r="L165" s="319">
        <f t="shared" ref="L165:O165" si="145">SUM(L166:L168)</f>
        <v>61300</v>
      </c>
      <c r="M165" s="311">
        <f t="shared" si="145"/>
        <v>61300</v>
      </c>
      <c r="N165" s="311">
        <f t="shared" si="145"/>
        <v>0</v>
      </c>
      <c r="O165" s="353">
        <f t="shared" si="145"/>
        <v>0</v>
      </c>
      <c r="P165" s="319">
        <f t="shared" ref="P165:S165" si="146">SUM(P166:P168)</f>
        <v>55200.160000000003</v>
      </c>
      <c r="Q165" s="311">
        <f t="shared" si="146"/>
        <v>55200.160000000003</v>
      </c>
      <c r="R165" s="311">
        <f t="shared" si="146"/>
        <v>0</v>
      </c>
      <c r="S165" s="312">
        <f t="shared" si="146"/>
        <v>0</v>
      </c>
      <c r="T165" s="831"/>
    </row>
    <row r="166" spans="1:20" ht="15.75" x14ac:dyDescent="0.25">
      <c r="A166" s="153"/>
      <c r="B166" s="366">
        <v>1</v>
      </c>
      <c r="C166" s="368" t="s">
        <v>360</v>
      </c>
      <c r="D166" s="322">
        <f>SUM(E166:G166)</f>
        <v>0</v>
      </c>
      <c r="E166" s="308">
        <f>'[1]13. Sociálna starostlivosť'!$H$50</f>
        <v>0</v>
      </c>
      <c r="F166" s="308">
        <f>'[1]13. Sociálna starostlivosť'!$I$50</f>
        <v>0</v>
      </c>
      <c r="G166" s="335">
        <f>'[1]13. Sociálna starostlivosť'!$J$50</f>
        <v>0</v>
      </c>
      <c r="H166" s="355">
        <f>SUM(I166:K166)</f>
        <v>0</v>
      </c>
      <c r="I166" s="311">
        <f>'[1]13. Sociálna starostlivosť'!$N$50</f>
        <v>0</v>
      </c>
      <c r="J166" s="311">
        <f>'[1]13. Sociálna starostlivosť'!$O$50</f>
        <v>0</v>
      </c>
      <c r="K166" s="353">
        <f>'[1]13. Sociálna starostlivosť'!$P$50</f>
        <v>0</v>
      </c>
      <c r="L166" s="319">
        <f>SUM(M166:O166)</f>
        <v>33810</v>
      </c>
      <c r="M166" s="311">
        <f>'[1]13. Sociálna starostlivosť'!$Q$50</f>
        <v>33810</v>
      </c>
      <c r="N166" s="311">
        <f>'[1]13. Sociálna starostlivosť'!$R$50</f>
        <v>0</v>
      </c>
      <c r="O166" s="353">
        <f>'[1]13. Sociálna starostlivosť'!$S$50</f>
        <v>0</v>
      </c>
      <c r="P166" s="319">
        <f>SUM(Q166:S166)</f>
        <v>27710.16</v>
      </c>
      <c r="Q166" s="311">
        <f>'[1]13. Sociálna starostlivosť'!$T$50</f>
        <v>27710.16</v>
      </c>
      <c r="R166" s="311">
        <f>'[1]13. Sociálna starostlivosť'!$U$50</f>
        <v>0</v>
      </c>
      <c r="S166" s="312">
        <f>'[1]13. Sociálna starostlivosť'!$V$50</f>
        <v>0</v>
      </c>
      <c r="T166" s="831"/>
    </row>
    <row r="167" spans="1:20" ht="15.75" x14ac:dyDescent="0.25">
      <c r="A167" s="153"/>
      <c r="B167" s="366">
        <v>2</v>
      </c>
      <c r="C167" s="368" t="s">
        <v>361</v>
      </c>
      <c r="D167" s="322">
        <f>SUM(E167:G167)</f>
        <v>0</v>
      </c>
      <c r="E167" s="308">
        <f>'[1]13. Sociálna starostlivosť'!$H$54</f>
        <v>0</v>
      </c>
      <c r="F167" s="308">
        <f>'[1]13. Sociálna starostlivosť'!$I$54</f>
        <v>0</v>
      </c>
      <c r="G167" s="335">
        <f>'[1]13. Sociálna starostlivosť'!$J$54</f>
        <v>0</v>
      </c>
      <c r="H167" s="355">
        <f>SUM(I167:K167)</f>
        <v>0</v>
      </c>
      <c r="I167" s="311">
        <f>'[1]13. Sociálna starostlivosť'!$N$54</f>
        <v>0</v>
      </c>
      <c r="J167" s="311">
        <f>'[1]13. Sociálna starostlivosť'!$O$54</f>
        <v>0</v>
      </c>
      <c r="K167" s="353">
        <f>'[1]13. Sociálna starostlivosť'!$P$54</f>
        <v>0</v>
      </c>
      <c r="L167" s="319">
        <f>SUM(M167:O167)</f>
        <v>0</v>
      </c>
      <c r="M167" s="311">
        <f>'[1]13. Sociálna starostlivosť'!$Q$54</f>
        <v>0</v>
      </c>
      <c r="N167" s="311">
        <f>'[1]13. Sociálna starostlivosť'!$R$54</f>
        <v>0</v>
      </c>
      <c r="O167" s="353">
        <f>'[1]13. Sociálna starostlivosť'!$S$54</f>
        <v>0</v>
      </c>
      <c r="P167" s="319">
        <f>SUM(Q167:S167)</f>
        <v>0</v>
      </c>
      <c r="Q167" s="311">
        <f>'[1]13. Sociálna starostlivosť'!$T$54</f>
        <v>0</v>
      </c>
      <c r="R167" s="311">
        <f>'[1]13. Sociálna starostlivosť'!$U$54</f>
        <v>0</v>
      </c>
      <c r="S167" s="312">
        <f>'[1]13. Sociálna starostlivosť'!$V$54</f>
        <v>0</v>
      </c>
      <c r="T167" s="831"/>
    </row>
    <row r="168" spans="1:20" ht="15.75" x14ac:dyDescent="0.25">
      <c r="A168" s="153"/>
      <c r="B168" s="366">
        <v>3</v>
      </c>
      <c r="C168" s="368" t="s">
        <v>362</v>
      </c>
      <c r="D168" s="322">
        <f>SUM(E168:G168)</f>
        <v>0</v>
      </c>
      <c r="E168" s="308">
        <f>'[1]13. Sociálna starostlivosť'!$H$56</f>
        <v>0</v>
      </c>
      <c r="F168" s="308">
        <f>'[1]13. Sociálna starostlivosť'!$I$56</f>
        <v>0</v>
      </c>
      <c r="G168" s="335">
        <f>'[1]13. Sociálna starostlivosť'!$J$56</f>
        <v>0</v>
      </c>
      <c r="H168" s="355">
        <f>SUM(I168:K168)</f>
        <v>0</v>
      </c>
      <c r="I168" s="311">
        <f>'[1]13. Sociálna starostlivosť'!$N$56</f>
        <v>0</v>
      </c>
      <c r="J168" s="311">
        <f>'[1]13. Sociálna starostlivosť'!$O$56</f>
        <v>0</v>
      </c>
      <c r="K168" s="353">
        <f>'[1]13. Sociálna starostlivosť'!$P$56</f>
        <v>0</v>
      </c>
      <c r="L168" s="319">
        <f>SUM(M168:O168)</f>
        <v>27490</v>
      </c>
      <c r="M168" s="311">
        <f>'[1]13. Sociálna starostlivosť'!$Q$56</f>
        <v>27490</v>
      </c>
      <c r="N168" s="311">
        <f>'[1]13. Sociálna starostlivosť'!$R$56</f>
        <v>0</v>
      </c>
      <c r="O168" s="353">
        <f>'[1]13. Sociálna starostlivosť'!$S$56</f>
        <v>0</v>
      </c>
      <c r="P168" s="319">
        <f>SUM(Q168:S168)</f>
        <v>27490</v>
      </c>
      <c r="Q168" s="311">
        <v>27490</v>
      </c>
      <c r="R168" s="311">
        <f>'[1]13. Sociálna starostlivosť'!$U$56</f>
        <v>0</v>
      </c>
      <c r="S168" s="312">
        <f>'[1]13. Sociálna starostlivosť'!$V$56</f>
        <v>0</v>
      </c>
      <c r="T168" s="831"/>
    </row>
    <row r="169" spans="1:20" ht="15.75" x14ac:dyDescent="0.25">
      <c r="A169" s="153"/>
      <c r="B169" s="381" t="s">
        <v>363</v>
      </c>
      <c r="C169" s="368" t="s">
        <v>364</v>
      </c>
      <c r="D169" s="322">
        <f>SUM(E169:G169)</f>
        <v>0</v>
      </c>
      <c r="E169" s="308">
        <f>'[1]13. Sociálna starostlivosť'!$H$59</f>
        <v>0</v>
      </c>
      <c r="F169" s="308">
        <f>'[1]13. Sociálna starostlivosť'!$I$59</f>
        <v>0</v>
      </c>
      <c r="G169" s="335">
        <f>'[1]13. Sociálna starostlivosť'!$J$59</f>
        <v>0</v>
      </c>
      <c r="H169" s="355">
        <f>SUM(I169:K169)</f>
        <v>0</v>
      </c>
      <c r="I169" s="311">
        <f>'[1]13. Sociálna starostlivosť'!$N$59</f>
        <v>0</v>
      </c>
      <c r="J169" s="311">
        <f>'[1]13. Sociálna starostlivosť'!$O$59</f>
        <v>0</v>
      </c>
      <c r="K169" s="353">
        <f>'[1]13. Sociálna starostlivosť'!$P$59</f>
        <v>0</v>
      </c>
      <c r="L169" s="319">
        <f>SUM(M169:O169)</f>
        <v>5890</v>
      </c>
      <c r="M169" s="311">
        <f>'[1]13. Sociálna starostlivosť'!$Q$59</f>
        <v>5890</v>
      </c>
      <c r="N169" s="311">
        <f>'[1]13. Sociálna starostlivosť'!$R$59</f>
        <v>0</v>
      </c>
      <c r="O169" s="353">
        <f>'[1]13. Sociálna starostlivosť'!$S$59</f>
        <v>0</v>
      </c>
      <c r="P169" s="319">
        <f>SUM(Q169:S169)</f>
        <v>5890</v>
      </c>
      <c r="Q169" s="311">
        <f>'[1]13. Sociálna starostlivosť'!$T$59</f>
        <v>5890</v>
      </c>
      <c r="R169" s="311">
        <f>'[1]13. Sociálna starostlivosť'!$U$59</f>
        <v>0</v>
      </c>
      <c r="S169" s="312">
        <f>'[1]13. Sociálna starostlivosť'!$V$59</f>
        <v>0</v>
      </c>
      <c r="T169" s="831"/>
    </row>
    <row r="170" spans="1:20" ht="16.5" x14ac:dyDescent="0.3">
      <c r="A170" s="156"/>
      <c r="B170" s="381" t="s">
        <v>365</v>
      </c>
      <c r="C170" s="374" t="s">
        <v>366</v>
      </c>
      <c r="D170" s="322">
        <f>SUM(E170:G170)</f>
        <v>13800.679999999998</v>
      </c>
      <c r="E170" s="308">
        <f>'[1]13. Sociálna starostlivosť'!$H$61</f>
        <v>13800.679999999998</v>
      </c>
      <c r="F170" s="308">
        <f>'[1]13. Sociálna starostlivosť'!$I$61</f>
        <v>0</v>
      </c>
      <c r="G170" s="335">
        <f>'[1]13. Sociálna starostlivosť'!$J$61</f>
        <v>0</v>
      </c>
      <c r="H170" s="355">
        <f>SUM(I170:K170)</f>
        <v>13237</v>
      </c>
      <c r="I170" s="311">
        <f>'[1]13. Sociálna starostlivosť'!$N$61</f>
        <v>13237</v>
      </c>
      <c r="J170" s="311">
        <f>'[1]13. Sociálna starostlivosť'!$O$61</f>
        <v>0</v>
      </c>
      <c r="K170" s="353">
        <f>'[1]13. Sociálna starostlivosť'!$P$61</f>
        <v>0</v>
      </c>
      <c r="L170" s="319">
        <f>SUM(M170:O170)</f>
        <v>13345</v>
      </c>
      <c r="M170" s="311">
        <f>'[1]13. Sociálna starostlivosť'!$Q$61</f>
        <v>13345</v>
      </c>
      <c r="N170" s="311">
        <f>'[1]13. Sociálna starostlivosť'!$R$61</f>
        <v>0</v>
      </c>
      <c r="O170" s="353">
        <f>'[1]13. Sociálna starostlivosť'!$S$61</f>
        <v>0</v>
      </c>
      <c r="P170" s="319">
        <f>SUM(Q170:S170)</f>
        <v>10542.039999999999</v>
      </c>
      <c r="Q170" s="311">
        <f>'[1]13. Sociálna starostlivosť'!$T$61</f>
        <v>10542.039999999999</v>
      </c>
      <c r="R170" s="311">
        <f>'[1]13. Sociálna starostlivosť'!$U$61</f>
        <v>0</v>
      </c>
      <c r="S170" s="312">
        <f>'[1]13. Sociálna starostlivosť'!$V$61</f>
        <v>0</v>
      </c>
      <c r="T170" s="831"/>
    </row>
    <row r="171" spans="1:20" ht="15.75" x14ac:dyDescent="0.25">
      <c r="A171" s="153"/>
      <c r="B171" s="395" t="s">
        <v>367</v>
      </c>
      <c r="C171" s="388" t="s">
        <v>368</v>
      </c>
      <c r="D171" s="322">
        <f t="shared" ref="D171:K171" si="147">SUM(D172)</f>
        <v>23234.65</v>
      </c>
      <c r="E171" s="308">
        <f t="shared" si="147"/>
        <v>23234.65</v>
      </c>
      <c r="F171" s="308">
        <f t="shared" si="147"/>
        <v>0</v>
      </c>
      <c r="G171" s="335">
        <f t="shared" si="147"/>
        <v>0</v>
      </c>
      <c r="H171" s="355">
        <f t="shared" si="147"/>
        <v>22668</v>
      </c>
      <c r="I171" s="311">
        <f t="shared" si="147"/>
        <v>22668</v>
      </c>
      <c r="J171" s="311">
        <f t="shared" si="147"/>
        <v>0</v>
      </c>
      <c r="K171" s="353">
        <f t="shared" si="147"/>
        <v>0</v>
      </c>
      <c r="L171" s="319">
        <f t="shared" ref="L171:S171" si="148">SUM(L172)</f>
        <v>28288</v>
      </c>
      <c r="M171" s="311">
        <f>SUM(M172)</f>
        <v>28288</v>
      </c>
      <c r="N171" s="311">
        <f t="shared" si="148"/>
        <v>0</v>
      </c>
      <c r="O171" s="353">
        <f t="shared" si="148"/>
        <v>0</v>
      </c>
      <c r="P171" s="319">
        <f t="shared" si="148"/>
        <v>26745.54</v>
      </c>
      <c r="Q171" s="311">
        <f>SUM(Q172)</f>
        <v>26745.54</v>
      </c>
      <c r="R171" s="311">
        <f t="shared" si="148"/>
        <v>0</v>
      </c>
      <c r="S171" s="312">
        <f t="shared" si="148"/>
        <v>0</v>
      </c>
      <c r="T171" s="831"/>
    </row>
    <row r="172" spans="1:20" ht="15.75" x14ac:dyDescent="0.25">
      <c r="A172" s="153"/>
      <c r="B172" s="396">
        <v>1</v>
      </c>
      <c r="C172" s="397" t="s">
        <v>369</v>
      </c>
      <c r="D172" s="324">
        <f>SUM(E172:G172)</f>
        <v>23234.65</v>
      </c>
      <c r="E172" s="313">
        <f>'[1]13. Sociálna starostlivosť'!$H$73</f>
        <v>23234.65</v>
      </c>
      <c r="F172" s="313">
        <f>'[1]13. Sociálna starostlivosť'!$I$73</f>
        <v>0</v>
      </c>
      <c r="G172" s="340">
        <f>'[1]13. Sociálna starostlivosť'!$J$73</f>
        <v>0</v>
      </c>
      <c r="H172" s="355">
        <f>SUM(I172:K172)</f>
        <v>22668</v>
      </c>
      <c r="I172" s="311">
        <f>'[1]13. Sociálna starostlivosť'!$N$73</f>
        <v>22668</v>
      </c>
      <c r="J172" s="311">
        <f>'[1]13. Sociálna starostlivosť'!$O$73</f>
        <v>0</v>
      </c>
      <c r="K172" s="353">
        <f>'[1]13. Sociálna starostlivosť'!$P$73</f>
        <v>0</v>
      </c>
      <c r="L172" s="319">
        <f>SUM(M172:O172)</f>
        <v>28288</v>
      </c>
      <c r="M172" s="311">
        <f>'[1]13. Sociálna starostlivosť'!$Q$73</f>
        <v>28288</v>
      </c>
      <c r="N172" s="311">
        <f>'[1]13. Sociálna starostlivosť'!$R$73</f>
        <v>0</v>
      </c>
      <c r="O172" s="353">
        <f>'[1]13. Sociálna starostlivosť'!$S$73</f>
        <v>0</v>
      </c>
      <c r="P172" s="319">
        <f>SUM(Q172:S172)</f>
        <v>26745.54</v>
      </c>
      <c r="Q172" s="311">
        <f>'[1]13. Sociálna starostlivosť'!$T$73</f>
        <v>26745.54</v>
      </c>
      <c r="R172" s="311">
        <f>'[1]13. Sociálna starostlivosť'!$U$73</f>
        <v>0</v>
      </c>
      <c r="S172" s="312">
        <f>'[1]13. Sociálna starostlivosť'!$V$73</f>
        <v>0</v>
      </c>
      <c r="T172" s="831"/>
    </row>
    <row r="173" spans="1:20" ht="16.5" x14ac:dyDescent="0.3">
      <c r="A173" s="156"/>
      <c r="B173" s="398" t="s">
        <v>370</v>
      </c>
      <c r="C173" s="399" t="s">
        <v>371</v>
      </c>
      <c r="D173" s="319">
        <f>SUM(E173:G173)</f>
        <v>0</v>
      </c>
      <c r="E173" s="311">
        <f>'[1]13. Sociálna starostlivosť'!$H$96</f>
        <v>0</v>
      </c>
      <c r="F173" s="311">
        <f>'[1]13. Sociálna starostlivosť'!$I$96</f>
        <v>0</v>
      </c>
      <c r="G173" s="353">
        <f>'[1]13. Sociálna starostlivosť'!$J$96</f>
        <v>0</v>
      </c>
      <c r="H173" s="355">
        <f>SUM(I173:K173)</f>
        <v>0</v>
      </c>
      <c r="I173" s="311">
        <f>'[1]13. Sociálna starostlivosť'!$N$96</f>
        <v>0</v>
      </c>
      <c r="J173" s="311">
        <f>'[1]13. Sociálna starostlivosť'!$O$96</f>
        <v>0</v>
      </c>
      <c r="K173" s="353">
        <f>'[1]13. Sociálna starostlivosť'!$P$96</f>
        <v>0</v>
      </c>
      <c r="L173" s="319">
        <f>SUM(M173:O173)</f>
        <v>0</v>
      </c>
      <c r="M173" s="311">
        <f>'[1]13. Sociálna starostlivosť'!$Q$96</f>
        <v>0</v>
      </c>
      <c r="N173" s="311">
        <f>'[1]13. Sociálna starostlivosť'!$R$96</f>
        <v>0</v>
      </c>
      <c r="O173" s="353">
        <f>'[1]13. Sociálna starostlivosť'!$S$96</f>
        <v>0</v>
      </c>
      <c r="P173" s="319">
        <f>SUM(Q173:S173)</f>
        <v>0</v>
      </c>
      <c r="Q173" s="311">
        <f>'[1]13. Sociálna starostlivosť'!$T$96</f>
        <v>0</v>
      </c>
      <c r="R173" s="311">
        <f>'[1]13. Sociálna starostlivosť'!$U$96</f>
        <v>0</v>
      </c>
      <c r="S173" s="312">
        <f>'[1]13. Sociálna starostlivosť'!$V$96</f>
        <v>0</v>
      </c>
      <c r="T173" s="831"/>
    </row>
    <row r="174" spans="1:20" ht="17.25" thickBot="1" x14ac:dyDescent="0.35">
      <c r="A174" s="156"/>
      <c r="B174" s="384" t="s">
        <v>395</v>
      </c>
      <c r="C174" s="400" t="s">
        <v>396</v>
      </c>
      <c r="D174" s="326">
        <f>SUM(E174:G174)</f>
        <v>532877.38</v>
      </c>
      <c r="E174" s="327">
        <f>'[1]13. Sociálna starostlivosť'!$H$98</f>
        <v>532877.38</v>
      </c>
      <c r="F174" s="327">
        <f>'[1]13. Sociálna starostlivosť'!$I$98</f>
        <v>0</v>
      </c>
      <c r="G174" s="354">
        <f>'[1]13. Sociálna starostlivosť'!$J$98</f>
        <v>0</v>
      </c>
      <c r="H174" s="533">
        <f>SUM(I174:K174)</f>
        <v>539139</v>
      </c>
      <c r="I174" s="342">
        <f>'[1]13. Sociálna starostlivosť'!$N$98</f>
        <v>539139</v>
      </c>
      <c r="J174" s="342">
        <f>'[1]13. Sociálna starostlivosť'!$O$98</f>
        <v>0</v>
      </c>
      <c r="K174" s="503">
        <f>'[1]13. Sociálna starostlivosť'!$P$98</f>
        <v>0</v>
      </c>
      <c r="L174" s="341">
        <f>SUM(M174:O174)</f>
        <v>94770</v>
      </c>
      <c r="M174" s="342">
        <f>'[1]13. Sociálna starostlivosť'!$Q$98</f>
        <v>94770</v>
      </c>
      <c r="N174" s="342">
        <f>'[1]13. Sociálna starostlivosť'!$R$98</f>
        <v>0</v>
      </c>
      <c r="O174" s="503">
        <f>'[1]13. Sociálna starostlivosť'!$S$98</f>
        <v>0</v>
      </c>
      <c r="P174" s="341">
        <f>SUM(Q174:S174)</f>
        <v>94770.15</v>
      </c>
      <c r="Q174" s="342">
        <f>'[1]13. Sociálna starostlivosť'!$T$98</f>
        <v>94770.15</v>
      </c>
      <c r="R174" s="342">
        <f>'[1]13. Sociálna starostlivosť'!$U$98</f>
        <v>0</v>
      </c>
      <c r="S174" s="343">
        <f>'[1]13. Sociálna starostlivosť'!$V$98</f>
        <v>0</v>
      </c>
      <c r="T174" s="831"/>
    </row>
    <row r="175" spans="1:20" s="155" customFormat="1" ht="17.25" thickBot="1" x14ac:dyDescent="0.35">
      <c r="A175" s="157"/>
      <c r="B175" s="401" t="s">
        <v>372</v>
      </c>
      <c r="C175" s="402"/>
      <c r="D175" s="412">
        <f>SUM(E175:G175)</f>
        <v>394165.15</v>
      </c>
      <c r="E175" s="413">
        <f>'[1]14. Bývanie'!$H$22</f>
        <v>305017.27</v>
      </c>
      <c r="F175" s="413">
        <f>'[1]14. Bývanie'!$I$22</f>
        <v>0</v>
      </c>
      <c r="G175" s="408">
        <f>'[1]14. Bývanie'!$J$22</f>
        <v>89147.88</v>
      </c>
      <c r="H175" s="406">
        <f>SUM(I175:K175)</f>
        <v>365085.2</v>
      </c>
      <c r="I175" s="407">
        <f>'[1]14. Bývanie'!$N$22</f>
        <v>295472</v>
      </c>
      <c r="J175" s="407">
        <f>'[1]14. Bývanie'!$O$22</f>
        <v>0</v>
      </c>
      <c r="K175" s="408">
        <f>'[1]14. Bývanie'!$P$22</f>
        <v>69613.2</v>
      </c>
      <c r="L175" s="504">
        <f>SUM(M175:O175)</f>
        <v>411600</v>
      </c>
      <c r="M175" s="505">
        <f>'[1]14. Bývanie'!$Q$22</f>
        <v>338800</v>
      </c>
      <c r="N175" s="505">
        <f>'[1]14. Bývanie'!$R$22</f>
        <v>0</v>
      </c>
      <c r="O175" s="639">
        <f>'[1]14. Bývanie'!$S$22</f>
        <v>72800</v>
      </c>
      <c r="P175" s="504">
        <f>SUM(Q175:S175)</f>
        <v>362809.87</v>
      </c>
      <c r="Q175" s="505">
        <f>'[1]14. Bývanie'!$T$22</f>
        <v>290134.67</v>
      </c>
      <c r="R175" s="505">
        <f>'[1]14. Bývanie'!$U$22</f>
        <v>0</v>
      </c>
      <c r="S175" s="506">
        <f>'[1]14. Bývanie'!$V$22</f>
        <v>72675.199999999997</v>
      </c>
      <c r="T175" s="831"/>
    </row>
    <row r="176" spans="1:20" s="155" customFormat="1" ht="15.75" x14ac:dyDescent="0.25">
      <c r="A176" s="157"/>
      <c r="B176" s="371" t="s">
        <v>373</v>
      </c>
      <c r="C176" s="386"/>
      <c r="D176" s="409">
        <f t="shared" ref="D176:G176" si="149">SUM(D177:D179)</f>
        <v>1326478.6399999999</v>
      </c>
      <c r="E176" s="410">
        <f t="shared" si="149"/>
        <v>1321628.6399999999</v>
      </c>
      <c r="F176" s="410">
        <f t="shared" si="149"/>
        <v>4850</v>
      </c>
      <c r="G176" s="411">
        <f t="shared" si="149"/>
        <v>0</v>
      </c>
      <c r="H176" s="352">
        <f t="shared" ref="H176:O176" si="150">SUM(H177:H179)</f>
        <v>1418736.51</v>
      </c>
      <c r="I176" s="414">
        <f t="shared" si="150"/>
        <v>1262657</v>
      </c>
      <c r="J176" s="414">
        <f t="shared" si="150"/>
        <v>0</v>
      </c>
      <c r="K176" s="415">
        <f t="shared" si="150"/>
        <v>156079.51</v>
      </c>
      <c r="L176" s="409">
        <f t="shared" si="150"/>
        <v>1652556</v>
      </c>
      <c r="M176" s="410">
        <f t="shared" si="150"/>
        <v>1376556</v>
      </c>
      <c r="N176" s="410">
        <f t="shared" si="150"/>
        <v>4000</v>
      </c>
      <c r="O176" s="363">
        <f t="shared" si="150"/>
        <v>272000</v>
      </c>
      <c r="P176" s="651">
        <f t="shared" ref="P176:S176" si="151">SUM(P177:P179)</f>
        <v>1615806.92</v>
      </c>
      <c r="Q176" s="410">
        <f t="shared" si="151"/>
        <v>1345530.89</v>
      </c>
      <c r="R176" s="410">
        <f t="shared" si="151"/>
        <v>0</v>
      </c>
      <c r="S176" s="652">
        <f t="shared" si="151"/>
        <v>270276.03000000003</v>
      </c>
      <c r="T176" s="831"/>
    </row>
    <row r="177" spans="1:20" ht="14.25" x14ac:dyDescent="0.2">
      <c r="A177" s="153"/>
      <c r="B177" s="398" t="s">
        <v>427</v>
      </c>
      <c r="C177" s="403" t="s">
        <v>432</v>
      </c>
      <c r="D177" s="310">
        <f>SUM(E177:G177)</f>
        <v>1213529.68</v>
      </c>
      <c r="E177" s="308">
        <f>'[1]15. Administratíva'!$H$4</f>
        <v>1213529.68</v>
      </c>
      <c r="F177" s="308">
        <f>'[1]15. Administratíva'!$I$4</f>
        <v>0</v>
      </c>
      <c r="G177" s="309">
        <f>'[1]15. Administratíva'!$J$4</f>
        <v>0</v>
      </c>
      <c r="H177" s="319">
        <f>SUM(I177:K177)</f>
        <v>1204137</v>
      </c>
      <c r="I177" s="311">
        <f>'[1]15. Administratíva'!$N$4</f>
        <v>1204137</v>
      </c>
      <c r="J177" s="311">
        <f>'[1]15. Administratíva'!$O$4</f>
        <v>0</v>
      </c>
      <c r="K177" s="312">
        <f>'[1]15. Administratíva'!$P$4</f>
        <v>0</v>
      </c>
      <c r="L177" s="310">
        <f>SUM(M177:O177)</f>
        <v>1307806</v>
      </c>
      <c r="M177" s="308">
        <f>'[1]15. Administratíva'!$Q$4</f>
        <v>1303806</v>
      </c>
      <c r="N177" s="308">
        <f>'[1]15. Administratíva'!$R$4</f>
        <v>4000</v>
      </c>
      <c r="O177" s="335">
        <f>'[1]15. Administratíva'!$S$4</f>
        <v>0</v>
      </c>
      <c r="P177" s="322">
        <f>SUM(Q177:S177)</f>
        <v>1282205.96</v>
      </c>
      <c r="Q177" s="308">
        <f>'[1]15. Administratíva'!$T$4</f>
        <v>1282205.96</v>
      </c>
      <c r="R177" s="308">
        <f>'[1]15. Administratíva'!$U$4</f>
        <v>0</v>
      </c>
      <c r="S177" s="323">
        <f>'[1]15. Administratíva'!$V$4</f>
        <v>0</v>
      </c>
      <c r="T177" s="831"/>
    </row>
    <row r="178" spans="1:20" ht="14.25" x14ac:dyDescent="0.2">
      <c r="A178" s="153"/>
      <c r="B178" s="398" t="s">
        <v>428</v>
      </c>
      <c r="C178" s="403" t="s">
        <v>430</v>
      </c>
      <c r="D178" s="310">
        <f>SUM(E178:G178)</f>
        <v>112948.96</v>
      </c>
      <c r="E178" s="308">
        <f>'[1]15. Administratíva'!$H$94</f>
        <v>108098.96</v>
      </c>
      <c r="F178" s="308">
        <f>'[1]15. Administratíva'!$I$94</f>
        <v>4850</v>
      </c>
      <c r="G178" s="309">
        <f>'[1]15. Administratíva'!$J$94</f>
        <v>0</v>
      </c>
      <c r="H178" s="319">
        <f>SUM(I178:K178)</f>
        <v>0</v>
      </c>
      <c r="I178" s="311">
        <f>'[1]15. Administratíva'!$N$94</f>
        <v>0</v>
      </c>
      <c r="J178" s="311">
        <f>'[1]15. Administratíva'!$O$94</f>
        <v>0</v>
      </c>
      <c r="K178" s="312">
        <f>'[1]15. Administratíva'!$P$94</f>
        <v>0</v>
      </c>
      <c r="L178" s="310">
        <f>SUM(M178:O178)</f>
        <v>0</v>
      </c>
      <c r="M178" s="308">
        <f>'[1]15. Administratíva'!$Q$94</f>
        <v>0</v>
      </c>
      <c r="N178" s="308">
        <f>'[1]15. Administratíva'!$R$94</f>
        <v>0</v>
      </c>
      <c r="O178" s="335">
        <f>'[1]15. Administratíva'!$S$94</f>
        <v>0</v>
      </c>
      <c r="P178" s="322">
        <f>SUM(Q178:S178)</f>
        <v>0</v>
      </c>
      <c r="Q178" s="308">
        <f>'[1]15. Administratíva'!$T$94</f>
        <v>0</v>
      </c>
      <c r="R178" s="308">
        <f>'[1]15. Administratíva'!$U$94</f>
        <v>0</v>
      </c>
      <c r="S178" s="323">
        <f>'[1]15. Administratíva'!$V$94</f>
        <v>0</v>
      </c>
      <c r="T178" s="831"/>
    </row>
    <row r="179" spans="1:20" ht="15" thickBot="1" x14ac:dyDescent="0.25">
      <c r="A179" s="156"/>
      <c r="B179" s="404" t="s">
        <v>429</v>
      </c>
      <c r="C179" s="405" t="s">
        <v>431</v>
      </c>
      <c r="D179" s="316">
        <f>SUM(E179:G179)</f>
        <v>0</v>
      </c>
      <c r="E179" s="317">
        <f>'[1]15. Administratíva'!$H$95</f>
        <v>0</v>
      </c>
      <c r="F179" s="317">
        <f>'[1]15. Administratíva'!$I$95</f>
        <v>0</v>
      </c>
      <c r="G179" s="318">
        <f>'[1]15. Administratíva'!$J$95</f>
        <v>0</v>
      </c>
      <c r="H179" s="341">
        <f>SUM(I179:K179)</f>
        <v>214599.51</v>
      </c>
      <c r="I179" s="342">
        <f>'[1]15. Administratíva'!$N$95</f>
        <v>58520</v>
      </c>
      <c r="J179" s="342">
        <f>'[1]15. Administratíva'!$O$95</f>
        <v>0</v>
      </c>
      <c r="K179" s="343">
        <f>'[1]15. Administratíva'!$P$95</f>
        <v>156079.51</v>
      </c>
      <c r="L179" s="316">
        <f>SUM(M179:O179)</f>
        <v>344750</v>
      </c>
      <c r="M179" s="317">
        <f>'[1]15. Administratíva'!$Q$95</f>
        <v>72750</v>
      </c>
      <c r="N179" s="317">
        <f>'[1]15. Administratíva'!$R$95</f>
        <v>0</v>
      </c>
      <c r="O179" s="348">
        <f>'[1]15. Administratíva'!$S$95</f>
        <v>272000</v>
      </c>
      <c r="P179" s="527">
        <f>SUM(Q179:S179)</f>
        <v>333600.96000000002</v>
      </c>
      <c r="Q179" s="528">
        <f>'[1]15. Administratíva'!$T$95</f>
        <v>63324.93</v>
      </c>
      <c r="R179" s="528">
        <f>'[1]15. Administratíva'!$U$95</f>
        <v>0</v>
      </c>
      <c r="S179" s="529">
        <f>'[1]15. Administratíva'!$V$95</f>
        <v>270276.03000000003</v>
      </c>
      <c r="T179" s="831"/>
    </row>
    <row r="180" spans="1:20" x14ac:dyDescent="0.2">
      <c r="F180" s="148"/>
      <c r="G180" s="148"/>
      <c r="H180" s="148"/>
      <c r="I180" s="148"/>
      <c r="J180" s="148"/>
      <c r="K180" s="148"/>
      <c r="N180" s="148"/>
      <c r="O180" s="148"/>
    </row>
    <row r="181" spans="1:20" x14ac:dyDescent="0.2">
      <c r="F181" s="148"/>
      <c r="G181" s="148"/>
      <c r="H181" s="148"/>
      <c r="I181" s="148"/>
      <c r="J181" s="148"/>
      <c r="K181" s="148"/>
      <c r="N181" s="148"/>
      <c r="O181" s="148"/>
    </row>
    <row r="182" spans="1:20" x14ac:dyDescent="0.2">
      <c r="A182" s="156"/>
      <c r="F182" s="148"/>
      <c r="G182" s="148"/>
      <c r="H182" s="148"/>
      <c r="I182" s="148"/>
      <c r="J182" s="148"/>
      <c r="K182" s="148"/>
      <c r="N182" s="148"/>
      <c r="O182" s="148"/>
    </row>
    <row r="183" spans="1:20" x14ac:dyDescent="0.2">
      <c r="A183" s="153"/>
      <c r="F183" s="148"/>
      <c r="G183" s="148"/>
      <c r="H183" s="148"/>
      <c r="I183" s="148"/>
      <c r="J183" s="148"/>
      <c r="K183" s="148"/>
      <c r="N183" s="148"/>
      <c r="O183" s="148"/>
    </row>
    <row r="184" spans="1:20" x14ac:dyDescent="0.2">
      <c r="A184" s="153"/>
      <c r="F184" s="148"/>
      <c r="G184" s="148"/>
      <c r="H184" s="148"/>
      <c r="I184" s="148"/>
      <c r="J184" s="148"/>
      <c r="K184" s="148"/>
      <c r="N184" s="148"/>
      <c r="O184" s="148"/>
    </row>
    <row r="185" spans="1:20" x14ac:dyDescent="0.2">
      <c r="A185" s="153"/>
      <c r="F185" s="148"/>
      <c r="G185" s="148"/>
      <c r="H185" s="148"/>
      <c r="I185" s="148"/>
      <c r="J185" s="148"/>
      <c r="K185" s="148"/>
      <c r="N185" s="148"/>
      <c r="O185" s="148"/>
    </row>
    <row r="186" spans="1:20" x14ac:dyDescent="0.2">
      <c r="A186" s="153"/>
      <c r="F186" s="148"/>
      <c r="G186" s="148"/>
      <c r="H186" s="148"/>
      <c r="I186" s="148"/>
      <c r="J186" s="148"/>
      <c r="K186" s="148"/>
      <c r="N186" s="148"/>
      <c r="O186" s="148"/>
    </row>
    <row r="187" spans="1:20" x14ac:dyDescent="0.2">
      <c r="A187" s="153"/>
      <c r="F187" s="148"/>
      <c r="G187" s="148"/>
      <c r="H187" s="148"/>
      <c r="I187" s="148"/>
      <c r="J187" s="148"/>
      <c r="K187" s="148"/>
      <c r="N187" s="148"/>
      <c r="O187" s="148"/>
    </row>
    <row r="188" spans="1:20" x14ac:dyDescent="0.2">
      <c r="A188" s="156"/>
      <c r="F188" s="148"/>
      <c r="G188" s="148"/>
      <c r="H188" s="148"/>
      <c r="I188" s="148"/>
      <c r="J188" s="148"/>
      <c r="K188" s="148"/>
      <c r="N188" s="148"/>
      <c r="O188" s="148"/>
    </row>
    <row r="189" spans="1:20" x14ac:dyDescent="0.2">
      <c r="A189" s="156"/>
      <c r="F189" s="148"/>
      <c r="G189" s="148"/>
      <c r="H189" s="148"/>
      <c r="I189" s="148"/>
      <c r="J189" s="148"/>
      <c r="K189" s="148"/>
      <c r="N189" s="148"/>
      <c r="O189" s="148"/>
    </row>
    <row r="190" spans="1:20" x14ac:dyDescent="0.2">
      <c r="A190" s="153"/>
      <c r="F190" s="148"/>
      <c r="G190" s="148"/>
      <c r="H190" s="148"/>
      <c r="I190" s="148"/>
      <c r="J190" s="148"/>
      <c r="K190" s="148"/>
      <c r="N190" s="148"/>
      <c r="O190" s="148"/>
    </row>
    <row r="191" spans="1:20" x14ac:dyDescent="0.2">
      <c r="A191" s="148"/>
      <c r="F191" s="148"/>
      <c r="G191" s="148"/>
      <c r="H191" s="148"/>
      <c r="I191" s="148"/>
      <c r="J191" s="148"/>
      <c r="K191" s="148"/>
      <c r="N191" s="148"/>
      <c r="O191" s="148"/>
    </row>
    <row r="192" spans="1:20" x14ac:dyDescent="0.2">
      <c r="A192" s="148"/>
      <c r="F192" s="148"/>
      <c r="G192" s="148"/>
      <c r="H192" s="148"/>
      <c r="I192" s="148"/>
      <c r="J192" s="148"/>
      <c r="K192" s="148"/>
      <c r="N192" s="148"/>
      <c r="O192" s="148"/>
    </row>
    <row r="193" spans="1:15" x14ac:dyDescent="0.2">
      <c r="A193" s="148"/>
      <c r="F193" s="148"/>
      <c r="G193" s="148"/>
      <c r="H193" s="148"/>
      <c r="I193" s="148"/>
      <c r="J193" s="148"/>
      <c r="K193" s="148"/>
      <c r="N193" s="148"/>
      <c r="O193" s="148"/>
    </row>
    <row r="194" spans="1:15" x14ac:dyDescent="0.2">
      <c r="A194" s="148"/>
      <c r="F194" s="148"/>
      <c r="G194" s="148"/>
      <c r="H194" s="148"/>
      <c r="I194" s="148"/>
      <c r="J194" s="148"/>
      <c r="K194" s="148"/>
      <c r="N194" s="148"/>
      <c r="O194" s="148"/>
    </row>
    <row r="195" spans="1:15" x14ac:dyDescent="0.2">
      <c r="A195" s="148"/>
      <c r="F195" s="148"/>
      <c r="G195" s="148"/>
      <c r="H195" s="148"/>
      <c r="I195" s="148"/>
      <c r="J195" s="148"/>
      <c r="K195" s="148"/>
      <c r="N195" s="148"/>
      <c r="O195" s="148"/>
    </row>
    <row r="196" spans="1:15" x14ac:dyDescent="0.2">
      <c r="A196" s="148"/>
      <c r="F196" s="148"/>
      <c r="G196" s="148"/>
      <c r="H196" s="148"/>
      <c r="I196" s="148"/>
      <c r="J196" s="148"/>
      <c r="K196" s="148"/>
      <c r="N196" s="148"/>
      <c r="O196" s="148"/>
    </row>
    <row r="197" spans="1:15" x14ac:dyDescent="0.2">
      <c r="A197" s="148"/>
      <c r="F197" s="148"/>
      <c r="G197" s="148"/>
      <c r="H197" s="148"/>
      <c r="I197" s="148"/>
      <c r="J197" s="148"/>
      <c r="K197" s="148"/>
      <c r="N197" s="148"/>
      <c r="O197" s="148"/>
    </row>
    <row r="198" spans="1:15" x14ac:dyDescent="0.2">
      <c r="A198" s="156"/>
      <c r="F198" s="148"/>
      <c r="G198" s="148"/>
      <c r="H198" s="148"/>
      <c r="I198" s="148"/>
      <c r="J198" s="148"/>
      <c r="K198" s="148"/>
      <c r="N198" s="148"/>
      <c r="O198" s="148"/>
    </row>
    <row r="199" spans="1:15" x14ac:dyDescent="0.2">
      <c r="F199" s="148"/>
      <c r="G199" s="148"/>
      <c r="H199" s="148"/>
      <c r="I199" s="148"/>
      <c r="J199" s="148"/>
      <c r="K199" s="148"/>
      <c r="N199" s="148"/>
      <c r="O199" s="148"/>
    </row>
    <row r="200" spans="1:15" x14ac:dyDescent="0.2">
      <c r="F200" s="148"/>
      <c r="G200" s="148"/>
      <c r="H200" s="148"/>
      <c r="I200" s="148"/>
      <c r="J200" s="148"/>
      <c r="K200" s="148"/>
      <c r="N200" s="148"/>
      <c r="O200" s="148"/>
    </row>
    <row r="201" spans="1:15" x14ac:dyDescent="0.2">
      <c r="F201" s="148"/>
      <c r="G201" s="148"/>
      <c r="H201" s="148"/>
      <c r="I201" s="148"/>
      <c r="J201" s="148"/>
      <c r="K201" s="148"/>
      <c r="N201" s="148"/>
      <c r="O201" s="148"/>
    </row>
    <row r="202" spans="1:15" x14ac:dyDescent="0.2">
      <c r="F202" s="148"/>
      <c r="G202" s="148"/>
      <c r="H202" s="148"/>
      <c r="I202" s="148"/>
      <c r="J202" s="148"/>
      <c r="K202" s="148"/>
      <c r="N202" s="148"/>
      <c r="O202" s="148"/>
    </row>
    <row r="203" spans="1:15" x14ac:dyDescent="0.2">
      <c r="F203" s="148"/>
      <c r="G203" s="148"/>
      <c r="H203" s="148"/>
      <c r="I203" s="148"/>
      <c r="J203" s="148"/>
      <c r="K203" s="148"/>
      <c r="N203" s="148"/>
      <c r="O203" s="148"/>
    </row>
    <row r="204" spans="1:15" x14ac:dyDescent="0.2">
      <c r="F204" s="148"/>
      <c r="G204" s="148"/>
      <c r="H204" s="148"/>
      <c r="I204" s="148"/>
      <c r="J204" s="148"/>
      <c r="K204" s="148"/>
      <c r="N204" s="148"/>
      <c r="O204" s="148"/>
    </row>
    <row r="205" spans="1:15" x14ac:dyDescent="0.2">
      <c r="F205" s="148"/>
      <c r="G205" s="148"/>
      <c r="H205" s="148"/>
      <c r="I205" s="148"/>
      <c r="J205" s="148"/>
      <c r="K205" s="148"/>
      <c r="N205" s="148"/>
      <c r="O205" s="148"/>
    </row>
    <row r="206" spans="1:15" x14ac:dyDescent="0.2">
      <c r="F206" s="148"/>
      <c r="G206" s="148"/>
      <c r="H206" s="148"/>
      <c r="I206" s="148"/>
      <c r="J206" s="148"/>
      <c r="K206" s="148"/>
      <c r="N206" s="148"/>
      <c r="O206" s="148"/>
    </row>
    <row r="207" spans="1:15" x14ac:dyDescent="0.2">
      <c r="F207" s="148"/>
      <c r="G207" s="148"/>
      <c r="H207" s="148"/>
      <c r="I207" s="148"/>
      <c r="J207" s="148"/>
      <c r="K207" s="148"/>
      <c r="N207" s="148"/>
      <c r="O207" s="148"/>
    </row>
    <row r="208" spans="1:15" x14ac:dyDescent="0.2">
      <c r="F208" s="148"/>
      <c r="G208" s="148"/>
      <c r="H208" s="148"/>
      <c r="I208" s="148"/>
      <c r="J208" s="148"/>
      <c r="K208" s="148"/>
      <c r="N208" s="148"/>
      <c r="O208" s="148"/>
    </row>
    <row r="209" spans="6:15" x14ac:dyDescent="0.2">
      <c r="F209" s="148"/>
      <c r="G209" s="148"/>
      <c r="H209" s="148"/>
      <c r="I209" s="148"/>
      <c r="J209" s="148"/>
      <c r="K209" s="148"/>
      <c r="N209" s="148"/>
      <c r="O209" s="148"/>
    </row>
    <row r="210" spans="6:15" x14ac:dyDescent="0.2">
      <c r="F210" s="148"/>
      <c r="G210" s="148"/>
      <c r="H210" s="148"/>
      <c r="I210" s="148"/>
      <c r="J210" s="148"/>
      <c r="K210" s="148"/>
      <c r="N210" s="148"/>
      <c r="O210" s="148"/>
    </row>
    <row r="211" spans="6:15" x14ac:dyDescent="0.2">
      <c r="F211" s="148"/>
      <c r="G211" s="148"/>
      <c r="H211" s="148"/>
      <c r="I211" s="148"/>
      <c r="J211" s="148"/>
      <c r="K211" s="148"/>
      <c r="N211" s="148"/>
      <c r="O211" s="148"/>
    </row>
    <row r="212" spans="6:15" x14ac:dyDescent="0.2">
      <c r="F212" s="148"/>
      <c r="G212" s="148"/>
      <c r="H212" s="148"/>
      <c r="I212" s="148"/>
      <c r="J212" s="148"/>
      <c r="K212" s="148"/>
      <c r="N212" s="148"/>
      <c r="O212" s="148"/>
    </row>
    <row r="213" spans="6:15" x14ac:dyDescent="0.2">
      <c r="F213" s="148"/>
      <c r="G213" s="148"/>
      <c r="H213" s="148"/>
      <c r="I213" s="148"/>
      <c r="J213" s="148"/>
      <c r="K213" s="148"/>
      <c r="N213" s="148"/>
      <c r="O213" s="148"/>
    </row>
    <row r="214" spans="6:15" x14ac:dyDescent="0.2">
      <c r="F214" s="148"/>
      <c r="G214" s="148"/>
      <c r="H214" s="148"/>
      <c r="I214" s="148"/>
      <c r="J214" s="148"/>
      <c r="K214" s="148"/>
      <c r="N214" s="148"/>
      <c r="O214" s="148"/>
    </row>
    <row r="215" spans="6:15" x14ac:dyDescent="0.2">
      <c r="F215" s="148"/>
      <c r="G215" s="148"/>
      <c r="H215" s="148"/>
      <c r="I215" s="148"/>
      <c r="J215" s="148"/>
      <c r="K215" s="148"/>
      <c r="N215" s="148"/>
      <c r="O215" s="148"/>
    </row>
    <row r="216" spans="6:15" x14ac:dyDescent="0.2">
      <c r="F216" s="148"/>
      <c r="G216" s="148"/>
      <c r="H216" s="148"/>
      <c r="I216" s="148"/>
      <c r="J216" s="148"/>
      <c r="K216" s="148"/>
      <c r="N216" s="148"/>
      <c r="O216" s="148"/>
    </row>
    <row r="217" spans="6:15" x14ac:dyDescent="0.2">
      <c r="F217" s="148"/>
      <c r="G217" s="148"/>
      <c r="H217" s="148"/>
      <c r="I217" s="148"/>
      <c r="J217" s="148"/>
      <c r="K217" s="148"/>
      <c r="N217" s="148"/>
      <c r="O217" s="148"/>
    </row>
    <row r="218" spans="6:15" x14ac:dyDescent="0.2">
      <c r="F218" s="148"/>
      <c r="G218" s="148"/>
      <c r="H218" s="148"/>
      <c r="I218" s="148"/>
      <c r="J218" s="148"/>
      <c r="K218" s="148"/>
      <c r="N218" s="148"/>
      <c r="O218" s="148"/>
    </row>
    <row r="219" spans="6:15" x14ac:dyDescent="0.2">
      <c r="F219" s="148"/>
      <c r="G219" s="148"/>
      <c r="H219" s="148"/>
      <c r="I219" s="148"/>
      <c r="J219" s="148"/>
      <c r="K219" s="148"/>
      <c r="N219" s="148"/>
      <c r="O219" s="148"/>
    </row>
    <row r="220" spans="6:15" x14ac:dyDescent="0.2">
      <c r="F220" s="148"/>
      <c r="G220" s="148"/>
      <c r="H220" s="148"/>
      <c r="I220" s="148"/>
      <c r="J220" s="148"/>
      <c r="K220" s="148"/>
      <c r="N220" s="148"/>
      <c r="O220" s="148"/>
    </row>
    <row r="221" spans="6:15" x14ac:dyDescent="0.2">
      <c r="F221" s="148"/>
      <c r="G221" s="148"/>
      <c r="H221" s="148"/>
      <c r="I221" s="148"/>
      <c r="J221" s="148"/>
      <c r="K221" s="148"/>
      <c r="N221" s="148"/>
      <c r="O221" s="148"/>
    </row>
    <row r="222" spans="6:15" x14ac:dyDescent="0.2">
      <c r="F222" s="148"/>
      <c r="G222" s="148"/>
      <c r="H222" s="148"/>
      <c r="I222" s="148"/>
      <c r="J222" s="148"/>
      <c r="K222" s="148"/>
      <c r="N222" s="148"/>
      <c r="O222" s="148"/>
    </row>
    <row r="223" spans="6:15" x14ac:dyDescent="0.2">
      <c r="F223" s="148"/>
      <c r="G223" s="148"/>
      <c r="H223" s="148"/>
      <c r="I223" s="148"/>
      <c r="J223" s="148"/>
      <c r="K223" s="148"/>
      <c r="N223" s="148"/>
      <c r="O223" s="148"/>
    </row>
    <row r="224" spans="6:15" x14ac:dyDescent="0.2">
      <c r="F224" s="148"/>
      <c r="G224" s="148"/>
      <c r="H224" s="148"/>
      <c r="I224" s="148"/>
      <c r="J224" s="148"/>
      <c r="K224" s="148"/>
      <c r="N224" s="148"/>
      <c r="O224" s="148"/>
    </row>
    <row r="225" spans="6:15" x14ac:dyDescent="0.2">
      <c r="F225" s="148"/>
      <c r="G225" s="148"/>
      <c r="H225" s="148"/>
      <c r="I225" s="148"/>
      <c r="J225" s="148"/>
      <c r="K225" s="148"/>
      <c r="N225" s="148"/>
      <c r="O225" s="148"/>
    </row>
    <row r="226" spans="6:15" x14ac:dyDescent="0.2">
      <c r="F226" s="148"/>
      <c r="G226" s="148"/>
      <c r="H226" s="148"/>
      <c r="I226" s="148"/>
      <c r="J226" s="148"/>
      <c r="K226" s="148"/>
      <c r="N226" s="148"/>
      <c r="O226" s="148"/>
    </row>
    <row r="227" spans="6:15" x14ac:dyDescent="0.2">
      <c r="F227" s="148"/>
      <c r="G227" s="148"/>
      <c r="H227" s="148"/>
      <c r="I227" s="148"/>
      <c r="J227" s="148"/>
      <c r="K227" s="148"/>
      <c r="N227" s="148"/>
      <c r="O227" s="148"/>
    </row>
    <row r="228" spans="6:15" x14ac:dyDescent="0.2">
      <c r="F228" s="148"/>
      <c r="G228" s="148"/>
      <c r="H228" s="148"/>
      <c r="I228" s="148"/>
      <c r="J228" s="148"/>
      <c r="K228" s="148"/>
      <c r="N228" s="148"/>
      <c r="O228" s="148"/>
    </row>
    <row r="229" spans="6:15" x14ac:dyDescent="0.2">
      <c r="F229" s="148"/>
      <c r="G229" s="148"/>
      <c r="H229" s="148"/>
      <c r="I229" s="148"/>
      <c r="J229" s="148"/>
      <c r="K229" s="148"/>
      <c r="N229" s="148"/>
      <c r="O229" s="148"/>
    </row>
    <row r="230" spans="6:15" x14ac:dyDescent="0.2">
      <c r="F230" s="148"/>
      <c r="G230" s="148"/>
      <c r="H230" s="148"/>
      <c r="I230" s="148"/>
      <c r="J230" s="148"/>
      <c r="K230" s="148"/>
      <c r="N230" s="148"/>
      <c r="O230" s="148"/>
    </row>
    <row r="231" spans="6:15" x14ac:dyDescent="0.2">
      <c r="F231" s="148"/>
      <c r="G231" s="148"/>
      <c r="H231" s="148"/>
      <c r="I231" s="148"/>
      <c r="J231" s="148"/>
      <c r="K231" s="148"/>
      <c r="N231" s="148"/>
      <c r="O231" s="148"/>
    </row>
    <row r="232" spans="6:15" x14ac:dyDescent="0.2">
      <c r="F232" s="148"/>
      <c r="G232" s="148"/>
      <c r="H232" s="148"/>
      <c r="I232" s="148"/>
      <c r="J232" s="148"/>
      <c r="K232" s="148"/>
      <c r="N232" s="148"/>
      <c r="O232" s="148"/>
    </row>
    <row r="233" spans="6:15" x14ac:dyDescent="0.2">
      <c r="F233" s="148"/>
      <c r="G233" s="148"/>
      <c r="H233" s="148"/>
      <c r="I233" s="148"/>
      <c r="J233" s="148"/>
      <c r="K233" s="148"/>
      <c r="N233" s="148"/>
      <c r="O233" s="148"/>
    </row>
    <row r="234" spans="6:15" x14ac:dyDescent="0.2">
      <c r="F234" s="148"/>
      <c r="G234" s="148"/>
      <c r="H234" s="148"/>
      <c r="I234" s="148"/>
      <c r="J234" s="148"/>
      <c r="K234" s="148"/>
      <c r="N234" s="148"/>
      <c r="O234" s="148"/>
    </row>
    <row r="235" spans="6:15" x14ac:dyDescent="0.2">
      <c r="F235" s="148"/>
      <c r="G235" s="148"/>
      <c r="H235" s="148"/>
      <c r="I235" s="148"/>
      <c r="J235" s="148"/>
      <c r="K235" s="148"/>
      <c r="N235" s="148"/>
      <c r="O235" s="148"/>
    </row>
    <row r="236" spans="6:15" x14ac:dyDescent="0.2">
      <c r="F236" s="148"/>
      <c r="G236" s="148"/>
      <c r="H236" s="148"/>
      <c r="I236" s="148"/>
      <c r="J236" s="148"/>
      <c r="K236" s="148"/>
      <c r="N236" s="148"/>
      <c r="O236" s="148"/>
    </row>
    <row r="237" spans="6:15" x14ac:dyDescent="0.2">
      <c r="F237" s="148"/>
      <c r="G237" s="148"/>
      <c r="H237" s="148"/>
      <c r="I237" s="148"/>
      <c r="J237" s="148"/>
      <c r="K237" s="148"/>
      <c r="N237" s="148"/>
      <c r="O237" s="148"/>
    </row>
    <row r="238" spans="6:15" x14ac:dyDescent="0.2">
      <c r="F238" s="148"/>
      <c r="G238" s="148"/>
      <c r="H238" s="148"/>
      <c r="I238" s="148"/>
      <c r="J238" s="148"/>
      <c r="K238" s="148"/>
      <c r="N238" s="148"/>
      <c r="O238" s="148"/>
    </row>
    <row r="239" spans="6:15" x14ac:dyDescent="0.2">
      <c r="F239" s="148"/>
      <c r="G239" s="148"/>
      <c r="H239" s="148"/>
      <c r="I239" s="148"/>
      <c r="J239" s="148"/>
      <c r="K239" s="148"/>
      <c r="N239" s="148"/>
      <c r="O239" s="148"/>
    </row>
    <row r="240" spans="6:15" x14ac:dyDescent="0.2">
      <c r="F240" s="148"/>
      <c r="G240" s="148"/>
      <c r="H240" s="148"/>
      <c r="I240" s="148"/>
      <c r="J240" s="148"/>
      <c r="K240" s="148"/>
      <c r="N240" s="148"/>
      <c r="O240" s="148"/>
    </row>
    <row r="241" spans="6:15" x14ac:dyDescent="0.2">
      <c r="F241" s="148"/>
      <c r="G241" s="148"/>
      <c r="H241" s="148"/>
      <c r="I241" s="148"/>
      <c r="J241" s="148"/>
      <c r="K241" s="148"/>
      <c r="N241" s="148"/>
      <c r="O241" s="148"/>
    </row>
    <row r="242" spans="6:15" x14ac:dyDescent="0.2">
      <c r="F242" s="148"/>
      <c r="G242" s="148"/>
      <c r="H242" s="148"/>
      <c r="I242" s="148"/>
      <c r="J242" s="148"/>
      <c r="K242" s="148"/>
      <c r="N242" s="148"/>
      <c r="O242" s="148"/>
    </row>
    <row r="243" spans="6:15" x14ac:dyDescent="0.2">
      <c r="F243" s="148"/>
      <c r="G243" s="148"/>
      <c r="H243" s="148"/>
      <c r="I243" s="148"/>
      <c r="J243" s="148"/>
      <c r="K243" s="148"/>
      <c r="N243" s="148"/>
      <c r="O243" s="148"/>
    </row>
    <row r="244" spans="6:15" x14ac:dyDescent="0.2">
      <c r="F244" s="148"/>
      <c r="G244" s="148"/>
      <c r="H244" s="148"/>
      <c r="I244" s="148"/>
      <c r="J244" s="148"/>
      <c r="K244" s="148"/>
      <c r="N244" s="148"/>
      <c r="O244" s="148"/>
    </row>
    <row r="245" spans="6:15" x14ac:dyDescent="0.2">
      <c r="F245" s="148"/>
      <c r="G245" s="148"/>
      <c r="H245" s="148"/>
      <c r="I245" s="148"/>
      <c r="J245" s="148"/>
      <c r="K245" s="148"/>
      <c r="N245" s="148"/>
      <c r="O245" s="148"/>
    </row>
    <row r="246" spans="6:15" x14ac:dyDescent="0.2">
      <c r="F246" s="148"/>
      <c r="G246" s="148"/>
      <c r="H246" s="148"/>
      <c r="I246" s="148"/>
      <c r="J246" s="148"/>
      <c r="K246" s="148"/>
      <c r="N246" s="148"/>
      <c r="O246" s="148"/>
    </row>
    <row r="247" spans="6:15" x14ac:dyDescent="0.2">
      <c r="F247" s="148"/>
      <c r="G247" s="148"/>
      <c r="H247" s="148"/>
      <c r="I247" s="148"/>
      <c r="J247" s="148"/>
      <c r="K247" s="148"/>
      <c r="N247" s="148"/>
      <c r="O247" s="148"/>
    </row>
    <row r="248" spans="6:15" x14ac:dyDescent="0.2">
      <c r="F248" s="148"/>
      <c r="G248" s="148"/>
      <c r="H248" s="148"/>
      <c r="I248" s="148"/>
      <c r="J248" s="148"/>
      <c r="K248" s="148"/>
      <c r="N248" s="148"/>
      <c r="O248" s="148"/>
    </row>
    <row r="249" spans="6:15" x14ac:dyDescent="0.2">
      <c r="F249" s="148"/>
      <c r="G249" s="148"/>
      <c r="H249" s="148"/>
      <c r="I249" s="148"/>
      <c r="J249" s="148"/>
      <c r="K249" s="148"/>
      <c r="N249" s="148"/>
      <c r="O249" s="148"/>
    </row>
    <row r="250" spans="6:15" x14ac:dyDescent="0.2">
      <c r="F250" s="148"/>
      <c r="G250" s="148"/>
      <c r="H250" s="148"/>
      <c r="I250" s="148"/>
      <c r="J250" s="148"/>
      <c r="K250" s="148"/>
      <c r="N250" s="148"/>
      <c r="O250" s="148"/>
    </row>
    <row r="251" spans="6:15" x14ac:dyDescent="0.2">
      <c r="F251" s="148"/>
      <c r="G251" s="148"/>
      <c r="H251" s="148"/>
      <c r="I251" s="148"/>
      <c r="J251" s="148"/>
      <c r="K251" s="148"/>
      <c r="N251" s="148"/>
      <c r="O251" s="148"/>
    </row>
    <row r="252" spans="6:15" x14ac:dyDescent="0.2">
      <c r="F252" s="148"/>
      <c r="G252" s="148"/>
      <c r="H252" s="148"/>
      <c r="I252" s="148"/>
      <c r="J252" s="148"/>
      <c r="K252" s="148"/>
      <c r="N252" s="148"/>
      <c r="O252" s="148"/>
    </row>
    <row r="253" spans="6:15" x14ac:dyDescent="0.2">
      <c r="F253" s="148"/>
      <c r="G253" s="148"/>
      <c r="H253" s="148"/>
      <c r="I253" s="148"/>
      <c r="J253" s="148"/>
      <c r="K253" s="148"/>
      <c r="N253" s="148"/>
      <c r="O253" s="148"/>
    </row>
    <row r="254" spans="6:15" x14ac:dyDescent="0.2">
      <c r="F254" s="148"/>
      <c r="G254" s="148"/>
      <c r="H254" s="148"/>
      <c r="I254" s="148"/>
      <c r="J254" s="148"/>
      <c r="K254" s="148"/>
      <c r="N254" s="148"/>
      <c r="O254" s="148"/>
    </row>
    <row r="255" spans="6:15" x14ac:dyDescent="0.2">
      <c r="F255" s="148"/>
      <c r="G255" s="148"/>
      <c r="H255" s="148"/>
      <c r="I255" s="148"/>
      <c r="J255" s="148"/>
      <c r="K255" s="148"/>
      <c r="N255" s="148"/>
      <c r="O255" s="148"/>
    </row>
    <row r="256" spans="6:15" x14ac:dyDescent="0.2">
      <c r="F256" s="148"/>
      <c r="G256" s="148"/>
      <c r="H256" s="148"/>
      <c r="I256" s="148"/>
      <c r="J256" s="148"/>
      <c r="K256" s="148"/>
      <c r="N256" s="148"/>
      <c r="O256" s="148"/>
    </row>
    <row r="257" spans="6:15" x14ac:dyDescent="0.2">
      <c r="F257" s="148"/>
      <c r="G257" s="148"/>
      <c r="H257" s="148"/>
      <c r="I257" s="148"/>
      <c r="J257" s="148"/>
      <c r="K257" s="148"/>
      <c r="N257" s="148"/>
      <c r="O257" s="148"/>
    </row>
    <row r="258" spans="6:15" x14ac:dyDescent="0.2">
      <c r="F258" s="148"/>
      <c r="G258" s="148"/>
      <c r="H258" s="148"/>
      <c r="I258" s="148"/>
      <c r="J258" s="148"/>
      <c r="K258" s="148"/>
      <c r="N258" s="148"/>
      <c r="O258" s="148"/>
    </row>
    <row r="259" spans="6:15" x14ac:dyDescent="0.2">
      <c r="F259" s="148"/>
      <c r="G259" s="148"/>
      <c r="H259" s="148"/>
      <c r="I259" s="148"/>
      <c r="J259" s="148"/>
      <c r="K259" s="148"/>
      <c r="N259" s="148"/>
      <c r="O259" s="148"/>
    </row>
    <row r="260" spans="6:15" x14ac:dyDescent="0.2">
      <c r="F260" s="148"/>
      <c r="G260" s="148"/>
      <c r="H260" s="148"/>
      <c r="I260" s="148"/>
      <c r="J260" s="148"/>
      <c r="K260" s="148"/>
      <c r="N260" s="148"/>
      <c r="O260" s="148"/>
    </row>
    <row r="261" spans="6:15" x14ac:dyDescent="0.2">
      <c r="F261" s="148"/>
      <c r="G261" s="148"/>
      <c r="H261" s="148"/>
      <c r="I261" s="148"/>
      <c r="J261" s="148"/>
      <c r="K261" s="148"/>
      <c r="N261" s="148"/>
      <c r="O261" s="148"/>
    </row>
    <row r="262" spans="6:15" x14ac:dyDescent="0.2">
      <c r="F262" s="148"/>
      <c r="G262" s="148"/>
      <c r="H262" s="148"/>
      <c r="I262" s="148"/>
      <c r="J262" s="148"/>
      <c r="K262" s="148"/>
      <c r="N262" s="148"/>
      <c r="O262" s="148"/>
    </row>
    <row r="263" spans="6:15" x14ac:dyDescent="0.2">
      <c r="F263" s="148"/>
      <c r="G263" s="148"/>
      <c r="H263" s="148"/>
      <c r="I263" s="148"/>
      <c r="J263" s="148"/>
      <c r="K263" s="148"/>
      <c r="N263" s="148"/>
      <c r="O263" s="148"/>
    </row>
    <row r="264" spans="6:15" x14ac:dyDescent="0.2">
      <c r="F264" s="148"/>
      <c r="G264" s="148"/>
      <c r="H264" s="148"/>
      <c r="I264" s="148"/>
      <c r="J264" s="148"/>
      <c r="K264" s="148"/>
      <c r="N264" s="148"/>
      <c r="O264" s="148"/>
    </row>
    <row r="265" spans="6:15" x14ac:dyDescent="0.2">
      <c r="F265" s="148"/>
      <c r="G265" s="148"/>
      <c r="H265" s="148"/>
      <c r="I265" s="148"/>
      <c r="J265" s="148"/>
      <c r="K265" s="148"/>
      <c r="N265" s="148"/>
      <c r="O265" s="148"/>
    </row>
    <row r="266" spans="6:15" x14ac:dyDescent="0.2">
      <c r="F266" s="148"/>
      <c r="G266" s="148"/>
      <c r="H266" s="148"/>
      <c r="I266" s="148"/>
      <c r="J266" s="148"/>
      <c r="K266" s="148"/>
      <c r="N266" s="148"/>
      <c r="O266" s="148"/>
    </row>
    <row r="267" spans="6:15" x14ac:dyDescent="0.2">
      <c r="F267" s="148"/>
      <c r="G267" s="148"/>
      <c r="H267" s="148"/>
      <c r="I267" s="148"/>
      <c r="J267" s="148"/>
      <c r="K267" s="148"/>
      <c r="N267" s="148"/>
      <c r="O267" s="148"/>
    </row>
    <row r="268" spans="6:15" x14ac:dyDescent="0.2">
      <c r="F268" s="148"/>
      <c r="G268" s="148"/>
      <c r="H268" s="148"/>
      <c r="I268" s="148"/>
      <c r="J268" s="148"/>
      <c r="K268" s="148"/>
      <c r="N268" s="148"/>
      <c r="O268" s="148"/>
    </row>
    <row r="269" spans="6:15" x14ac:dyDescent="0.2">
      <c r="F269" s="148"/>
      <c r="G269" s="148"/>
      <c r="H269" s="148"/>
      <c r="I269" s="148"/>
      <c r="J269" s="148"/>
      <c r="K269" s="148"/>
      <c r="N269" s="148"/>
      <c r="O269" s="148"/>
    </row>
    <row r="270" spans="6:15" x14ac:dyDescent="0.2">
      <c r="F270" s="148"/>
      <c r="G270" s="148"/>
      <c r="H270" s="148"/>
      <c r="I270" s="148"/>
      <c r="J270" s="148"/>
      <c r="K270" s="148"/>
      <c r="N270" s="148"/>
      <c r="O270" s="148"/>
    </row>
    <row r="271" spans="6:15" x14ac:dyDescent="0.2">
      <c r="F271" s="148"/>
      <c r="G271" s="148"/>
      <c r="H271" s="148"/>
      <c r="I271" s="148"/>
      <c r="J271" s="148"/>
      <c r="K271" s="148"/>
      <c r="N271" s="148"/>
      <c r="O271" s="148"/>
    </row>
    <row r="272" spans="6:15" x14ac:dyDescent="0.2">
      <c r="F272" s="148"/>
      <c r="G272" s="148"/>
      <c r="H272" s="148"/>
      <c r="I272" s="148"/>
      <c r="J272" s="148"/>
      <c r="K272" s="148"/>
      <c r="N272" s="148"/>
      <c r="O272" s="148"/>
    </row>
    <row r="273" spans="6:15" x14ac:dyDescent="0.2">
      <c r="F273" s="148"/>
      <c r="G273" s="148"/>
      <c r="H273" s="148"/>
      <c r="I273" s="148"/>
      <c r="J273" s="148"/>
      <c r="K273" s="148"/>
      <c r="N273" s="148"/>
      <c r="O273" s="148"/>
    </row>
    <row r="274" spans="6:15" x14ac:dyDescent="0.2">
      <c r="F274" s="148"/>
      <c r="G274" s="148"/>
      <c r="H274" s="148"/>
      <c r="I274" s="148"/>
      <c r="J274" s="148"/>
      <c r="K274" s="148"/>
      <c r="N274" s="148"/>
      <c r="O274" s="148"/>
    </row>
    <row r="275" spans="6:15" x14ac:dyDescent="0.2">
      <c r="F275" s="148"/>
      <c r="G275" s="148"/>
      <c r="H275" s="148"/>
      <c r="I275" s="148"/>
      <c r="J275" s="148"/>
      <c r="K275" s="148"/>
      <c r="N275" s="148"/>
      <c r="O275" s="148"/>
    </row>
    <row r="276" spans="6:15" x14ac:dyDescent="0.2">
      <c r="F276" s="148"/>
      <c r="G276" s="148"/>
      <c r="H276" s="148"/>
      <c r="I276" s="148"/>
      <c r="J276" s="148"/>
      <c r="K276" s="148"/>
      <c r="N276" s="148"/>
      <c r="O276" s="148"/>
    </row>
    <row r="277" spans="6:15" x14ac:dyDescent="0.2">
      <c r="F277" s="148"/>
      <c r="G277" s="148"/>
      <c r="H277" s="148"/>
      <c r="I277" s="148"/>
      <c r="J277" s="148"/>
      <c r="K277" s="148"/>
      <c r="N277" s="148"/>
      <c r="O277" s="148"/>
    </row>
    <row r="278" spans="6:15" x14ac:dyDescent="0.2">
      <c r="F278" s="148"/>
      <c r="G278" s="148"/>
      <c r="H278" s="148"/>
      <c r="I278" s="148"/>
      <c r="J278" s="148"/>
      <c r="K278" s="148"/>
      <c r="N278" s="148"/>
      <c r="O278" s="148"/>
    </row>
    <row r="279" spans="6:15" x14ac:dyDescent="0.2">
      <c r="F279" s="148"/>
      <c r="G279" s="148"/>
      <c r="H279" s="148"/>
      <c r="I279" s="148"/>
      <c r="J279" s="148"/>
      <c r="K279" s="148"/>
      <c r="N279" s="148"/>
      <c r="O279" s="148"/>
    </row>
    <row r="280" spans="6:15" x14ac:dyDescent="0.2">
      <c r="F280" s="148"/>
      <c r="G280" s="148"/>
      <c r="H280" s="148"/>
      <c r="I280" s="148"/>
      <c r="J280" s="148"/>
      <c r="K280" s="148"/>
      <c r="N280" s="148"/>
      <c r="O280" s="148"/>
    </row>
    <row r="281" spans="6:15" x14ac:dyDescent="0.2">
      <c r="F281" s="148"/>
      <c r="G281" s="148"/>
      <c r="H281" s="148"/>
      <c r="I281" s="148"/>
      <c r="J281" s="148"/>
      <c r="K281" s="148"/>
      <c r="N281" s="148"/>
      <c r="O281" s="148"/>
    </row>
    <row r="282" spans="6:15" x14ac:dyDescent="0.2">
      <c r="F282" s="148"/>
      <c r="G282" s="148"/>
      <c r="H282" s="148"/>
      <c r="I282" s="148"/>
      <c r="J282" s="148"/>
      <c r="K282" s="148"/>
      <c r="N282" s="148"/>
      <c r="O282" s="148"/>
    </row>
    <row r="283" spans="6:15" x14ac:dyDescent="0.2">
      <c r="F283" s="148"/>
      <c r="G283" s="148"/>
      <c r="H283" s="148"/>
      <c r="I283" s="148"/>
      <c r="J283" s="148"/>
      <c r="K283" s="148"/>
      <c r="N283" s="148"/>
      <c r="O283" s="148"/>
    </row>
    <row r="284" spans="6:15" x14ac:dyDescent="0.2">
      <c r="F284" s="148"/>
      <c r="G284" s="148"/>
      <c r="H284" s="148"/>
      <c r="I284" s="148"/>
      <c r="J284" s="148"/>
      <c r="K284" s="148"/>
      <c r="N284" s="148"/>
      <c r="O284" s="148"/>
    </row>
    <row r="285" spans="6:15" x14ac:dyDescent="0.2">
      <c r="F285" s="148"/>
      <c r="G285" s="148"/>
      <c r="H285" s="148"/>
      <c r="I285" s="148"/>
      <c r="J285" s="148"/>
      <c r="K285" s="148"/>
      <c r="N285" s="148"/>
      <c r="O285" s="148"/>
    </row>
    <row r="286" spans="6:15" x14ac:dyDescent="0.2">
      <c r="F286" s="148"/>
      <c r="G286" s="148"/>
      <c r="H286" s="148"/>
      <c r="I286" s="148"/>
      <c r="J286" s="148"/>
      <c r="K286" s="148"/>
      <c r="N286" s="148"/>
      <c r="O286" s="148"/>
    </row>
    <row r="287" spans="6:15" x14ac:dyDescent="0.2">
      <c r="F287" s="148"/>
      <c r="G287" s="148"/>
      <c r="H287" s="148"/>
      <c r="I287" s="148"/>
      <c r="J287" s="148"/>
      <c r="K287" s="148"/>
      <c r="N287" s="148"/>
      <c r="O287" s="148"/>
    </row>
    <row r="288" spans="6:15" x14ac:dyDescent="0.2">
      <c r="F288" s="148"/>
      <c r="G288" s="148"/>
      <c r="H288" s="148"/>
      <c r="I288" s="148"/>
      <c r="J288" s="148"/>
      <c r="K288" s="148"/>
      <c r="N288" s="148"/>
      <c r="O288" s="148"/>
    </row>
    <row r="289" spans="6:15" x14ac:dyDescent="0.2">
      <c r="F289" s="148"/>
      <c r="G289" s="148"/>
      <c r="H289" s="148"/>
      <c r="I289" s="148"/>
      <c r="J289" s="148"/>
      <c r="K289" s="148"/>
      <c r="N289" s="148"/>
      <c r="O289" s="148"/>
    </row>
    <row r="290" spans="6:15" x14ac:dyDescent="0.2">
      <c r="F290" s="148"/>
      <c r="G290" s="148"/>
      <c r="H290" s="148"/>
      <c r="I290" s="148"/>
      <c r="J290" s="148"/>
      <c r="K290" s="148"/>
      <c r="N290" s="148"/>
      <c r="O290" s="148"/>
    </row>
    <row r="291" spans="6:15" x14ac:dyDescent="0.2">
      <c r="F291" s="148"/>
      <c r="G291" s="148"/>
      <c r="H291" s="148"/>
      <c r="I291" s="148"/>
      <c r="J291" s="148"/>
      <c r="K291" s="148"/>
      <c r="N291" s="148"/>
      <c r="O291" s="148"/>
    </row>
    <row r="292" spans="6:15" x14ac:dyDescent="0.2">
      <c r="F292" s="148"/>
      <c r="G292" s="148"/>
      <c r="H292" s="148"/>
      <c r="I292" s="148"/>
      <c r="J292" s="148"/>
      <c r="K292" s="148"/>
      <c r="N292" s="148"/>
      <c r="O292" s="148"/>
    </row>
    <row r="293" spans="6:15" x14ac:dyDescent="0.2">
      <c r="F293" s="148"/>
      <c r="G293" s="148"/>
      <c r="H293" s="148"/>
      <c r="I293" s="148"/>
      <c r="J293" s="148"/>
      <c r="K293" s="148"/>
      <c r="N293" s="148"/>
      <c r="O293" s="148"/>
    </row>
    <row r="294" spans="6:15" x14ac:dyDescent="0.2">
      <c r="F294" s="148"/>
      <c r="G294" s="148"/>
      <c r="H294" s="148"/>
      <c r="I294" s="148"/>
      <c r="J294" s="148"/>
      <c r="K294" s="148"/>
      <c r="N294" s="148"/>
      <c r="O294" s="148"/>
    </row>
    <row r="295" spans="6:15" x14ac:dyDescent="0.2">
      <c r="F295" s="148"/>
      <c r="G295" s="148"/>
      <c r="H295" s="148"/>
      <c r="I295" s="148"/>
      <c r="J295" s="148"/>
      <c r="K295" s="148"/>
      <c r="N295" s="148"/>
      <c r="O295" s="148"/>
    </row>
    <row r="296" spans="6:15" x14ac:dyDescent="0.2">
      <c r="F296" s="148"/>
      <c r="G296" s="148"/>
      <c r="H296" s="148"/>
      <c r="I296" s="148"/>
      <c r="J296" s="148"/>
      <c r="K296" s="148"/>
      <c r="N296" s="148"/>
      <c r="O296" s="148"/>
    </row>
    <row r="297" spans="6:15" x14ac:dyDescent="0.2">
      <c r="F297" s="148"/>
      <c r="G297" s="148"/>
      <c r="H297" s="148"/>
      <c r="I297" s="148"/>
      <c r="J297" s="148"/>
      <c r="K297" s="148"/>
      <c r="N297" s="148"/>
      <c r="O297" s="148"/>
    </row>
    <row r="298" spans="6:15" x14ac:dyDescent="0.2">
      <c r="F298" s="148"/>
      <c r="G298" s="148"/>
      <c r="H298" s="148"/>
      <c r="I298" s="148"/>
      <c r="J298" s="148"/>
      <c r="K298" s="148"/>
      <c r="N298" s="148"/>
      <c r="O298" s="148"/>
    </row>
    <row r="299" spans="6:15" x14ac:dyDescent="0.2">
      <c r="F299" s="148"/>
      <c r="G299" s="148"/>
      <c r="H299" s="148"/>
      <c r="I299" s="148"/>
      <c r="J299" s="148"/>
      <c r="K299" s="148"/>
      <c r="N299" s="148"/>
      <c r="O299" s="148"/>
    </row>
    <row r="300" spans="6:15" x14ac:dyDescent="0.2">
      <c r="F300" s="148"/>
      <c r="G300" s="148"/>
      <c r="H300" s="148"/>
      <c r="I300" s="148"/>
      <c r="J300" s="148"/>
      <c r="K300" s="148"/>
      <c r="N300" s="148"/>
      <c r="O300" s="148"/>
    </row>
    <row r="301" spans="6:15" x14ac:dyDescent="0.2">
      <c r="F301" s="148"/>
      <c r="G301" s="148"/>
      <c r="H301" s="148"/>
      <c r="I301" s="148"/>
      <c r="J301" s="148"/>
      <c r="K301" s="148"/>
      <c r="N301" s="148"/>
      <c r="O301" s="148"/>
    </row>
    <row r="302" spans="6:15" x14ac:dyDescent="0.2">
      <c r="F302" s="148"/>
      <c r="G302" s="148"/>
      <c r="H302" s="148"/>
      <c r="I302" s="148"/>
      <c r="J302" s="148"/>
      <c r="K302" s="148"/>
      <c r="N302" s="148"/>
      <c r="O302" s="148"/>
    </row>
    <row r="303" spans="6:15" x14ac:dyDescent="0.2">
      <c r="F303" s="148"/>
      <c r="G303" s="148"/>
      <c r="H303" s="148"/>
      <c r="I303" s="148"/>
      <c r="J303" s="148"/>
      <c r="K303" s="148"/>
      <c r="N303" s="148"/>
      <c r="O303" s="148"/>
    </row>
    <row r="304" spans="6:15" x14ac:dyDescent="0.2">
      <c r="F304" s="148"/>
      <c r="G304" s="148"/>
      <c r="H304" s="148"/>
      <c r="I304" s="148"/>
      <c r="J304" s="148"/>
      <c r="K304" s="148"/>
      <c r="N304" s="148"/>
      <c r="O304" s="148"/>
    </row>
    <row r="305" spans="6:15" x14ac:dyDescent="0.2">
      <c r="F305" s="148"/>
      <c r="G305" s="148"/>
      <c r="H305" s="148"/>
      <c r="I305" s="148"/>
      <c r="J305" s="148"/>
      <c r="K305" s="148"/>
      <c r="N305" s="148"/>
      <c r="O305" s="148"/>
    </row>
    <row r="306" spans="6:15" x14ac:dyDescent="0.2">
      <c r="F306" s="148"/>
      <c r="G306" s="148"/>
      <c r="H306" s="148"/>
      <c r="I306" s="148"/>
      <c r="J306" s="148"/>
      <c r="K306" s="148"/>
      <c r="N306" s="148"/>
      <c r="O306" s="148"/>
    </row>
    <row r="307" spans="6:15" x14ac:dyDescent="0.2">
      <c r="F307" s="148"/>
      <c r="G307" s="148"/>
      <c r="H307" s="148"/>
      <c r="I307" s="148"/>
      <c r="J307" s="148"/>
      <c r="K307" s="148"/>
      <c r="N307" s="148"/>
      <c r="O307" s="148"/>
    </row>
    <row r="308" spans="6:15" x14ac:dyDescent="0.2">
      <c r="F308" s="148"/>
      <c r="G308" s="148"/>
      <c r="H308" s="148"/>
      <c r="I308" s="148"/>
      <c r="J308" s="148"/>
      <c r="K308" s="148"/>
      <c r="N308" s="148"/>
      <c r="O308" s="148"/>
    </row>
    <row r="309" spans="6:15" x14ac:dyDescent="0.2">
      <c r="F309" s="148"/>
      <c r="G309" s="148"/>
      <c r="H309" s="148"/>
      <c r="I309" s="148"/>
      <c r="J309" s="148"/>
      <c r="K309" s="148"/>
      <c r="N309" s="148"/>
      <c r="O309" s="148"/>
    </row>
    <row r="310" spans="6:15" x14ac:dyDescent="0.2">
      <c r="F310" s="148"/>
      <c r="G310" s="148"/>
      <c r="H310" s="148"/>
      <c r="I310" s="148"/>
      <c r="J310" s="148"/>
      <c r="K310" s="148"/>
      <c r="N310" s="148"/>
      <c r="O310" s="148"/>
    </row>
    <row r="311" spans="6:15" x14ac:dyDescent="0.2">
      <c r="F311" s="148"/>
      <c r="G311" s="148"/>
      <c r="H311" s="148"/>
      <c r="I311" s="148"/>
      <c r="J311" s="148"/>
      <c r="K311" s="148"/>
      <c r="N311" s="148"/>
      <c r="O311" s="148"/>
    </row>
    <row r="312" spans="6:15" x14ac:dyDescent="0.2">
      <c r="F312" s="148"/>
      <c r="G312" s="148"/>
      <c r="H312" s="148"/>
      <c r="I312" s="148"/>
      <c r="J312" s="148"/>
      <c r="K312" s="148"/>
      <c r="N312" s="148"/>
      <c r="O312" s="148"/>
    </row>
    <row r="313" spans="6:15" x14ac:dyDescent="0.2">
      <c r="F313" s="148"/>
      <c r="G313" s="148"/>
      <c r="H313" s="148"/>
      <c r="I313" s="148"/>
      <c r="J313" s="148"/>
      <c r="K313" s="148"/>
      <c r="N313" s="148"/>
      <c r="O313" s="148"/>
    </row>
    <row r="314" spans="6:15" x14ac:dyDescent="0.2">
      <c r="F314" s="148"/>
      <c r="G314" s="148"/>
      <c r="H314" s="148"/>
      <c r="I314" s="148"/>
      <c r="J314" s="148"/>
      <c r="K314" s="148"/>
      <c r="N314" s="148"/>
      <c r="O314" s="148"/>
    </row>
    <row r="315" spans="6:15" x14ac:dyDescent="0.2">
      <c r="F315" s="148"/>
      <c r="G315" s="148"/>
      <c r="H315" s="148"/>
      <c r="I315" s="148"/>
      <c r="J315" s="148"/>
      <c r="K315" s="148"/>
      <c r="N315" s="148"/>
      <c r="O315" s="148"/>
    </row>
    <row r="316" spans="6:15" x14ac:dyDescent="0.2">
      <c r="F316" s="148"/>
      <c r="G316" s="148"/>
      <c r="H316" s="148"/>
      <c r="I316" s="148"/>
      <c r="J316" s="148"/>
      <c r="K316" s="148"/>
      <c r="N316" s="148"/>
      <c r="O316" s="148"/>
    </row>
    <row r="323" spans="6:15" x14ac:dyDescent="0.2">
      <c r="F323" s="146"/>
      <c r="G323" s="146"/>
      <c r="H323" s="146"/>
      <c r="I323" s="146"/>
      <c r="J323" s="146"/>
      <c r="K323" s="146"/>
      <c r="N323" s="146"/>
      <c r="O323" s="146"/>
    </row>
    <row r="324" spans="6:15" x14ac:dyDescent="0.2">
      <c r="F324" s="146"/>
      <c r="G324" s="146"/>
      <c r="H324" s="146"/>
      <c r="I324" s="146"/>
      <c r="J324" s="146"/>
      <c r="K324" s="146"/>
      <c r="N324" s="146"/>
      <c r="O324" s="146"/>
    </row>
    <row r="325" spans="6:15" x14ac:dyDescent="0.2">
      <c r="F325" s="146"/>
      <c r="G325" s="146"/>
      <c r="H325" s="146"/>
      <c r="I325" s="146"/>
      <c r="J325" s="146"/>
      <c r="K325" s="146"/>
      <c r="N325" s="146"/>
      <c r="O325" s="146"/>
    </row>
  </sheetData>
  <sheetProtection selectLockedCells="1" selectUnlockedCells="1"/>
  <mergeCells count="6">
    <mergeCell ref="B1:S1"/>
    <mergeCell ref="B4:C5"/>
    <mergeCell ref="D3:G4"/>
    <mergeCell ref="H3:K4"/>
    <mergeCell ref="L3:O4"/>
    <mergeCell ref="P3:S4"/>
  </mergeCells>
  <phoneticPr fontId="0" type="noConversion"/>
  <pageMargins left="0" right="0" top="0" bottom="0" header="0.51181102362204722" footer="0.51181102362204722"/>
  <pageSetup paperSize="9" scale="57" firstPageNumber="0" fitToHeight="3" orientation="landscape" r:id="rId1"/>
  <headerFooter alignWithMargins="0">
    <oddFooter>&amp;CStránka &amp;P&amp;R&amp;A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4" sqref="C14"/>
    </sheetView>
  </sheetViews>
  <sheetFormatPr defaultColWidth="34.28515625" defaultRowHeight="12.75" x14ac:dyDescent="0.2"/>
  <cols>
    <col min="1" max="1" width="59.42578125" style="124" bestFit="1" customWidth="1"/>
    <col min="2" max="4" width="22.42578125" style="125" customWidth="1"/>
    <col min="5" max="5" width="20.5703125" style="539" customWidth="1"/>
    <col min="6" max="6" width="10.5703125" style="124" customWidth="1"/>
    <col min="7" max="7" width="20.42578125" style="124" customWidth="1"/>
    <col min="8" max="8" width="9.140625" style="124" customWidth="1"/>
    <col min="9" max="9" width="38.140625" style="124" customWidth="1"/>
    <col min="10" max="10" width="15.5703125" style="124" customWidth="1"/>
    <col min="11" max="12" width="15.5703125" style="124" bestFit="1" customWidth="1"/>
    <col min="13" max="248" width="9.140625" style="124" customWidth="1"/>
    <col min="249" max="16384" width="34.28515625" style="124"/>
  </cols>
  <sheetData>
    <row r="1" spans="1:9" ht="51.75" customHeight="1" x14ac:dyDescent="0.3">
      <c r="A1" s="867" t="s">
        <v>529</v>
      </c>
      <c r="B1" s="867"/>
      <c r="C1" s="867"/>
      <c r="D1" s="867"/>
      <c r="E1" s="867"/>
    </row>
    <row r="2" spans="1:9" ht="13.5" thickBot="1" x14ac:dyDescent="0.25"/>
    <row r="3" spans="1:9" ht="54.75" thickBot="1" x14ac:dyDescent="0.3">
      <c r="A3" s="465" t="s">
        <v>406</v>
      </c>
      <c r="B3" s="466" t="s">
        <v>424</v>
      </c>
      <c r="C3" s="466" t="s">
        <v>530</v>
      </c>
      <c r="D3" s="466" t="s">
        <v>531</v>
      </c>
      <c r="E3" s="540" t="s">
        <v>597</v>
      </c>
      <c r="F3" s="540" t="s">
        <v>598</v>
      </c>
    </row>
    <row r="4" spans="1:9" ht="20.25" customHeight="1" x14ac:dyDescent="0.25">
      <c r="A4" s="463" t="s">
        <v>407</v>
      </c>
      <c r="B4" s="464">
        <f>'príjmy 2016 '!B3</f>
        <v>11999563.609999999</v>
      </c>
      <c r="C4" s="464">
        <f>'príjmy 2016 '!C3</f>
        <v>12528272.26</v>
      </c>
      <c r="D4" s="464">
        <f>'príjmy 2016 '!D3</f>
        <v>14040622</v>
      </c>
      <c r="E4" s="578">
        <f>'príjmy 2016 '!E3</f>
        <v>14015751.489999998</v>
      </c>
      <c r="F4" s="590">
        <f>E4/D4*100</f>
        <v>99.822867462709269</v>
      </c>
    </row>
    <row r="5" spans="1:9" ht="21.75" customHeight="1" x14ac:dyDescent="0.25">
      <c r="A5" s="128" t="s">
        <v>408</v>
      </c>
      <c r="B5" s="141">
        <f>'výdavky 2016 '!E6</f>
        <v>11593713.77</v>
      </c>
      <c r="C5" s="141">
        <f>'výdavky 2016 '!I6</f>
        <v>11390961.09</v>
      </c>
      <c r="D5" s="141">
        <f>'výdavky 2016 '!M6</f>
        <v>13334418</v>
      </c>
      <c r="E5" s="579">
        <f>'výdavky 2016 '!Q6</f>
        <v>12875160.679999998</v>
      </c>
      <c r="F5" s="591">
        <f>E5/D5*100</f>
        <v>96.55585028157958</v>
      </c>
    </row>
    <row r="6" spans="1:9" ht="21" customHeight="1" x14ac:dyDescent="0.25">
      <c r="A6" s="128" t="s">
        <v>379</v>
      </c>
      <c r="B6" s="141">
        <f t="shared" ref="B6:E6" si="0">B4-B5</f>
        <v>405849.83999999985</v>
      </c>
      <c r="C6" s="141">
        <f t="shared" si="0"/>
        <v>1137311.17</v>
      </c>
      <c r="D6" s="141">
        <f t="shared" si="0"/>
        <v>706204</v>
      </c>
      <c r="E6" s="579">
        <f t="shared" si="0"/>
        <v>1140590.8100000005</v>
      </c>
      <c r="F6" s="581"/>
    </row>
    <row r="7" spans="1:9" ht="18" x14ac:dyDescent="0.25">
      <c r="A7" s="128"/>
      <c r="B7" s="141"/>
      <c r="C7" s="141"/>
      <c r="D7" s="141"/>
      <c r="E7" s="579"/>
      <c r="F7" s="592"/>
      <c r="I7" s="125"/>
    </row>
    <row r="8" spans="1:9" ht="21.75" customHeight="1" x14ac:dyDescent="0.25">
      <c r="A8" s="128" t="s">
        <v>400</v>
      </c>
      <c r="B8" s="141">
        <f>'príjmy 2016 '!B107</f>
        <v>1752719</v>
      </c>
      <c r="C8" s="141">
        <f>'príjmy 2016 '!C107</f>
        <v>2017274.11</v>
      </c>
      <c r="D8" s="141">
        <f>'príjmy 2016 '!D107</f>
        <v>1267691</v>
      </c>
      <c r="E8" s="579">
        <f>'príjmy 2016 '!E107</f>
        <v>1260085.6400000001</v>
      </c>
      <c r="F8" s="591">
        <f>E8/D8*100</f>
        <v>99.400062002491154</v>
      </c>
    </row>
    <row r="9" spans="1:9" ht="21" customHeight="1" x14ac:dyDescent="0.25">
      <c r="A9" s="128" t="s">
        <v>401</v>
      </c>
      <c r="B9" s="141">
        <f>'výdavky 2016 '!F6</f>
        <v>1903160.3900000001</v>
      </c>
      <c r="C9" s="141">
        <f>'výdavky 2016 '!J6</f>
        <v>3600491.1399999997</v>
      </c>
      <c r="D9" s="141">
        <f>'výdavky 2016 '!N6</f>
        <v>1289856</v>
      </c>
      <c r="E9" s="579">
        <f>'výdavky 2016 '!R6</f>
        <v>1207903.43</v>
      </c>
      <c r="F9" s="591">
        <f>E9/D9*100</f>
        <v>93.646378355413319</v>
      </c>
    </row>
    <row r="10" spans="1:9" ht="21.75" customHeight="1" x14ac:dyDescent="0.25">
      <c r="A10" s="128" t="s">
        <v>379</v>
      </c>
      <c r="B10" s="141">
        <f t="shared" ref="B10:E10" si="1">B8-B9</f>
        <v>-150441.39000000013</v>
      </c>
      <c r="C10" s="141">
        <f t="shared" si="1"/>
        <v>-1583217.0299999996</v>
      </c>
      <c r="D10" s="141">
        <f t="shared" si="1"/>
        <v>-22165</v>
      </c>
      <c r="E10" s="579">
        <f t="shared" si="1"/>
        <v>52182.210000000196</v>
      </c>
      <c r="F10" s="581"/>
    </row>
    <row r="11" spans="1:9" ht="18" x14ac:dyDescent="0.25">
      <c r="A11" s="128"/>
      <c r="B11" s="141"/>
      <c r="C11" s="141"/>
      <c r="D11" s="141"/>
      <c r="E11" s="579"/>
      <c r="F11" s="592"/>
    </row>
    <row r="12" spans="1:9" ht="22.5" customHeight="1" x14ac:dyDescent="0.25">
      <c r="A12" s="128" t="s">
        <v>402</v>
      </c>
      <c r="B12" s="141">
        <f>'príjmy 2016 '!B130</f>
        <v>4025319</v>
      </c>
      <c r="C12" s="141">
        <f>'príjmy 2016 '!C130</f>
        <v>1544424.37</v>
      </c>
      <c r="D12" s="141">
        <f>'príjmy 2016 '!D130</f>
        <v>760004</v>
      </c>
      <c r="E12" s="579">
        <f>'príjmy 2016 '!E130</f>
        <v>760002.99</v>
      </c>
      <c r="F12" s="591">
        <f>E12/D12*100</f>
        <v>99.999867105962608</v>
      </c>
    </row>
    <row r="13" spans="1:9" ht="22.5" customHeight="1" x14ac:dyDescent="0.25">
      <c r="A13" s="128" t="s">
        <v>403</v>
      </c>
      <c r="B13" s="141">
        <f>'výdavky 2016 '!G6</f>
        <v>3798872.55</v>
      </c>
      <c r="C13" s="141">
        <f>'výdavky 2016 '!K6</f>
        <v>235237.67</v>
      </c>
      <c r="D13" s="141">
        <f>'výdavky 2016 '!O6</f>
        <v>1202800</v>
      </c>
      <c r="E13" s="579">
        <f>'výdavky 2016 '!S6</f>
        <v>1199446.22</v>
      </c>
      <c r="F13" s="591">
        <f>E13/D13*100</f>
        <v>99.721168939142004</v>
      </c>
    </row>
    <row r="14" spans="1:9" ht="18.75" thickBot="1" x14ac:dyDescent="0.3">
      <c r="A14" s="131" t="s">
        <v>379</v>
      </c>
      <c r="B14" s="144">
        <f t="shared" ref="B14:E14" si="2">B12-B13</f>
        <v>226446.45000000019</v>
      </c>
      <c r="C14" s="144">
        <f t="shared" si="2"/>
        <v>1309186.7000000002</v>
      </c>
      <c r="D14" s="144">
        <f t="shared" si="2"/>
        <v>-442796</v>
      </c>
      <c r="E14" s="580">
        <f t="shared" si="2"/>
        <v>-439443.23</v>
      </c>
      <c r="F14" s="582"/>
    </row>
    <row r="15" spans="1:9" ht="13.5" thickBot="1" x14ac:dyDescent="0.25">
      <c r="A15" s="134"/>
      <c r="B15" s="135"/>
      <c r="C15" s="135"/>
      <c r="D15" s="135"/>
      <c r="E15" s="541"/>
      <c r="F15" s="548"/>
    </row>
    <row r="16" spans="1:9" ht="22.5" customHeight="1" x14ac:dyDescent="0.3">
      <c r="A16" s="297" t="s">
        <v>130</v>
      </c>
      <c r="B16" s="303">
        <f t="shared" ref="B16:D17" si="3">B4+B8+B12</f>
        <v>17777601.609999999</v>
      </c>
      <c r="C16" s="303">
        <f t="shared" si="3"/>
        <v>16089970.739999998</v>
      </c>
      <c r="D16" s="303">
        <f t="shared" si="3"/>
        <v>16068317</v>
      </c>
      <c r="E16" s="583">
        <f>E4+E8+E12</f>
        <v>16035840.119999999</v>
      </c>
      <c r="F16" s="590">
        <f>E16/D16*100</f>
        <v>99.797882503811692</v>
      </c>
    </row>
    <row r="17" spans="1:12" ht="27.75" customHeight="1" thickBot="1" x14ac:dyDescent="0.35">
      <c r="A17" s="459" t="s">
        <v>383</v>
      </c>
      <c r="B17" s="460">
        <f t="shared" si="3"/>
        <v>17295746.710000001</v>
      </c>
      <c r="C17" s="460">
        <f t="shared" si="3"/>
        <v>15226689.9</v>
      </c>
      <c r="D17" s="460">
        <f t="shared" si="3"/>
        <v>15827074</v>
      </c>
      <c r="E17" s="584">
        <f>E5+E9+E13</f>
        <v>15282510.329999998</v>
      </c>
      <c r="F17" s="582">
        <f>E17/D17*100</f>
        <v>96.559290302174603</v>
      </c>
    </row>
    <row r="18" spans="1:12" ht="27" customHeight="1" thickBot="1" x14ac:dyDescent="0.35">
      <c r="A18" s="461" t="s">
        <v>384</v>
      </c>
      <c r="B18" s="462">
        <f t="shared" ref="B18:C18" si="4">B16-B17</f>
        <v>481854.89999999851</v>
      </c>
      <c r="C18" s="462">
        <f t="shared" si="4"/>
        <v>863280.83999999799</v>
      </c>
      <c r="D18" s="462">
        <f>D16-D17</f>
        <v>241243</v>
      </c>
      <c r="E18" s="585">
        <f>E16-E17</f>
        <v>753329.79000000097</v>
      </c>
      <c r="F18" s="586"/>
    </row>
    <row r="20" spans="1:12" ht="13.5" thickBot="1" x14ac:dyDescent="0.25"/>
    <row r="21" spans="1:12" ht="20.25" x14ac:dyDescent="0.3">
      <c r="A21" s="454" t="s">
        <v>450</v>
      </c>
      <c r="B21" s="455">
        <f t="shared" ref="B21:D21" si="5">B4+B8</f>
        <v>13752282.609999999</v>
      </c>
      <c r="C21" s="455">
        <f>C4+C8</f>
        <v>14545546.369999999</v>
      </c>
      <c r="D21" s="455">
        <f t="shared" si="5"/>
        <v>15308313</v>
      </c>
      <c r="E21" s="587">
        <f>E4+E8</f>
        <v>15275837.129999999</v>
      </c>
      <c r="F21" s="590">
        <f>E21/D21*100</f>
        <v>99.787854677389987</v>
      </c>
    </row>
    <row r="22" spans="1:12" ht="21" thickBot="1" x14ac:dyDescent="0.35">
      <c r="A22" s="456" t="s">
        <v>451</v>
      </c>
      <c r="B22" s="304">
        <f t="shared" ref="B22:D22" si="6">B5+B9</f>
        <v>13496874.16</v>
      </c>
      <c r="C22" s="304">
        <f t="shared" si="6"/>
        <v>14991452.23</v>
      </c>
      <c r="D22" s="304">
        <f t="shared" si="6"/>
        <v>14624274</v>
      </c>
      <c r="E22" s="588">
        <f>E5+E9</f>
        <v>14083064.109999998</v>
      </c>
      <c r="F22" s="582">
        <f>E22/D22*100</f>
        <v>96.299235845827269</v>
      </c>
    </row>
    <row r="23" spans="1:12" ht="21" thickBot="1" x14ac:dyDescent="0.35">
      <c r="A23" s="457" t="s">
        <v>417</v>
      </c>
      <c r="B23" s="458">
        <f t="shared" ref="B23:E23" si="7">B21-B22</f>
        <v>255408.44999999925</v>
      </c>
      <c r="C23" s="458">
        <f t="shared" si="7"/>
        <v>-445905.86000000127</v>
      </c>
      <c r="D23" s="458">
        <f t="shared" si="7"/>
        <v>684039</v>
      </c>
      <c r="E23" s="589">
        <f t="shared" si="7"/>
        <v>1192773.0200000014</v>
      </c>
      <c r="F23" s="586"/>
    </row>
    <row r="25" spans="1:12" ht="13.5" thickBot="1" x14ac:dyDescent="0.25"/>
    <row r="26" spans="1:12" ht="48" thickBot="1" x14ac:dyDescent="0.3">
      <c r="A26" s="299"/>
      <c r="G26" s="331" t="s">
        <v>433</v>
      </c>
      <c r="H26" s="861" t="s">
        <v>434</v>
      </c>
      <c r="I26" s="862"/>
      <c r="J26" s="507" t="s">
        <v>524</v>
      </c>
      <c r="K26" s="507" t="s">
        <v>534</v>
      </c>
      <c r="L26" s="534" t="s">
        <v>597</v>
      </c>
    </row>
    <row r="27" spans="1:12" ht="18" x14ac:dyDescent="0.25">
      <c r="A27" s="298"/>
      <c r="G27" s="332">
        <v>100</v>
      </c>
      <c r="H27" s="863" t="s">
        <v>435</v>
      </c>
      <c r="I27" s="864"/>
      <c r="J27" s="508">
        <f>'príjmy 2016 '!C4</f>
        <v>7641097.7999999998</v>
      </c>
      <c r="K27" s="508">
        <f>'príjmy 2016 '!D4</f>
        <v>8466000</v>
      </c>
      <c r="L27" s="508">
        <f>'príjmy 2016 '!E4</f>
        <v>8500097.3599999994</v>
      </c>
    </row>
    <row r="28" spans="1:12" ht="18" x14ac:dyDescent="0.25">
      <c r="A28" s="330"/>
      <c r="G28" s="333">
        <v>200</v>
      </c>
      <c r="H28" s="865" t="s">
        <v>436</v>
      </c>
      <c r="I28" s="866"/>
      <c r="J28" s="509">
        <f>'príjmy 2016 '!C17+'príjmy 2016 '!C29+'príjmy 2016 '!C52+'príjmy 2016 '!C108</f>
        <v>1546800</v>
      </c>
      <c r="K28" s="509">
        <f>'príjmy 2016 '!D17+'príjmy 2016 '!D29+'príjmy 2016 '!D52+'príjmy 2016 '!D108</f>
        <v>1937255</v>
      </c>
      <c r="L28" s="509">
        <f>'príjmy 2016 '!E17+'príjmy 2016 '!E29+'príjmy 2016 '!E52+'príjmy 2016 '!E108</f>
        <v>1880101.2500000002</v>
      </c>
    </row>
    <row r="29" spans="1:12" ht="18" x14ac:dyDescent="0.25">
      <c r="A29" s="330"/>
      <c r="G29" s="333">
        <v>300</v>
      </c>
      <c r="H29" s="865" t="s">
        <v>437</v>
      </c>
      <c r="I29" s="866"/>
      <c r="J29" s="509">
        <f>'príjmy 2016 '!C60+'príjmy 2016 '!C112</f>
        <v>5357648.57</v>
      </c>
      <c r="K29" s="509">
        <f>'príjmy 2016 '!D60+'príjmy 2016 '!D112</f>
        <v>4905058</v>
      </c>
      <c r="L29" s="509">
        <f>'príjmy 2016 '!E60+'príjmy 2016 '!E112</f>
        <v>4895638.5199999996</v>
      </c>
    </row>
    <row r="30" spans="1:12" ht="18" x14ac:dyDescent="0.25">
      <c r="A30" s="330"/>
      <c r="G30" s="333">
        <v>400</v>
      </c>
      <c r="H30" s="865" t="s">
        <v>438</v>
      </c>
      <c r="I30" s="866"/>
      <c r="J30" s="509">
        <f>'príjmy 2016 '!C131</f>
        <v>380998.51</v>
      </c>
      <c r="K30" s="509">
        <f>'príjmy 2016 '!D131</f>
        <v>760004</v>
      </c>
      <c r="L30" s="509">
        <f>'príjmy 2016 '!E131</f>
        <v>760002.99</v>
      </c>
    </row>
    <row r="31" spans="1:12" ht="18" x14ac:dyDescent="0.25">
      <c r="A31" s="330"/>
      <c r="G31" s="333">
        <v>500</v>
      </c>
      <c r="H31" s="865" t="s">
        <v>439</v>
      </c>
      <c r="I31" s="866"/>
      <c r="J31" s="509">
        <f>'príjmy 2016 '!C132+'príjmy 2016 '!C133+'príjmy 2016 '!C134</f>
        <v>1163425.8599999999</v>
      </c>
      <c r="K31" s="509">
        <v>0</v>
      </c>
      <c r="L31" s="509">
        <f>'príjmy 2016 '!E132+'príjmy 2016 '!E133+'príjmy 2016 '!E134</f>
        <v>0</v>
      </c>
    </row>
    <row r="32" spans="1:12" ht="18" x14ac:dyDescent="0.25">
      <c r="A32" s="330"/>
      <c r="G32" s="333">
        <v>600</v>
      </c>
      <c r="H32" s="865" t="s">
        <v>378</v>
      </c>
      <c r="I32" s="866"/>
      <c r="J32" s="509">
        <f>C5</f>
        <v>11390961.09</v>
      </c>
      <c r="K32" s="509">
        <f>D5</f>
        <v>13334418</v>
      </c>
      <c r="L32" s="509">
        <f>E5</f>
        <v>12875160.679999998</v>
      </c>
    </row>
    <row r="33" spans="1:12" ht="18" x14ac:dyDescent="0.25">
      <c r="A33" s="330"/>
      <c r="G33" s="333">
        <v>700</v>
      </c>
      <c r="H33" s="865" t="s">
        <v>381</v>
      </c>
      <c r="I33" s="866"/>
      <c r="J33" s="509">
        <f>C9</f>
        <v>3600491.1399999997</v>
      </c>
      <c r="K33" s="509">
        <f>D9</f>
        <v>1289856</v>
      </c>
      <c r="L33" s="509">
        <f>E9</f>
        <v>1207903.43</v>
      </c>
    </row>
    <row r="34" spans="1:12" ht="18.75" thickBot="1" x14ac:dyDescent="0.3">
      <c r="A34" s="330"/>
      <c r="G34" s="334">
        <v>800</v>
      </c>
      <c r="H34" s="868" t="s">
        <v>440</v>
      </c>
      <c r="I34" s="869"/>
      <c r="J34" s="510">
        <f>C13</f>
        <v>235237.67</v>
      </c>
      <c r="K34" s="510">
        <f>D13</f>
        <v>1202800</v>
      </c>
      <c r="L34" s="510">
        <f>E13</f>
        <v>1199446.22</v>
      </c>
    </row>
    <row r="35" spans="1:12" ht="18.75" thickBot="1" x14ac:dyDescent="0.3">
      <c r="A35" s="330"/>
      <c r="G35" s="859"/>
      <c r="H35" s="859"/>
      <c r="I35" s="859"/>
      <c r="J35" s="849"/>
      <c r="K35" s="849"/>
      <c r="L35" s="849"/>
    </row>
    <row r="36" spans="1:12" ht="32.25" thickBot="1" x14ac:dyDescent="0.3">
      <c r="A36" s="330"/>
      <c r="G36" s="860"/>
      <c r="H36" s="860"/>
      <c r="I36" s="860"/>
      <c r="J36" s="507" t="s">
        <v>524</v>
      </c>
      <c r="K36" s="507" t="s">
        <v>534</v>
      </c>
      <c r="L36" s="534" t="s">
        <v>597</v>
      </c>
    </row>
    <row r="37" spans="1:12" ht="18" x14ac:dyDescent="0.25">
      <c r="A37" s="330"/>
      <c r="G37" s="850" t="s">
        <v>477</v>
      </c>
      <c r="H37" s="851"/>
      <c r="I37" s="852"/>
      <c r="J37" s="512">
        <f>J27+J28+J29+J30+J31</f>
        <v>16089970.74</v>
      </c>
      <c r="K37" s="512">
        <f>K27+K28+K29+K30+K31</f>
        <v>16068317</v>
      </c>
      <c r="L37" s="512">
        <f t="shared" ref="L37" si="8">L27+L28+L29+L30+L31</f>
        <v>16035840.119999999</v>
      </c>
    </row>
    <row r="38" spans="1:12" ht="18" x14ac:dyDescent="0.25">
      <c r="A38" s="330"/>
      <c r="G38" s="853" t="s">
        <v>478</v>
      </c>
      <c r="H38" s="854"/>
      <c r="I38" s="855"/>
      <c r="J38" s="513">
        <f>J32+J33+J34</f>
        <v>15226689.9</v>
      </c>
      <c r="K38" s="513">
        <f>K32+K33+K34</f>
        <v>15827074</v>
      </c>
      <c r="L38" s="513">
        <f t="shared" ref="L38" si="9">L32+L33+L34</f>
        <v>15282510.329999998</v>
      </c>
    </row>
    <row r="39" spans="1:12" ht="18.75" thickBot="1" x14ac:dyDescent="0.3">
      <c r="G39" s="856" t="s">
        <v>379</v>
      </c>
      <c r="H39" s="857"/>
      <c r="I39" s="858"/>
      <c r="J39" s="514">
        <f>J37-J38</f>
        <v>863280.83999999985</v>
      </c>
      <c r="K39" s="514">
        <f>K37-K38</f>
        <v>241243</v>
      </c>
      <c r="L39" s="514">
        <f t="shared" ref="L39" si="10">L37-L38</f>
        <v>753329.79000000097</v>
      </c>
    </row>
    <row r="40" spans="1:12" ht="18" x14ac:dyDescent="0.25">
      <c r="G40" s="511"/>
      <c r="H40" s="511"/>
      <c r="I40" s="511"/>
      <c r="J40" s="511"/>
      <c r="K40" s="511"/>
      <c r="L40" s="511"/>
    </row>
    <row r="51" ht="58.5" customHeight="1" x14ac:dyDescent="0.2"/>
  </sheetData>
  <sheetProtection selectLockedCells="1" selectUnlockedCells="1"/>
  <mergeCells count="15">
    <mergeCell ref="H30:I30"/>
    <mergeCell ref="H31:I31"/>
    <mergeCell ref="H32:I32"/>
    <mergeCell ref="H33:I33"/>
    <mergeCell ref="H34:I34"/>
    <mergeCell ref="H26:I26"/>
    <mergeCell ref="H27:I27"/>
    <mergeCell ref="H28:I28"/>
    <mergeCell ref="H29:I29"/>
    <mergeCell ref="A1:E1"/>
    <mergeCell ref="J35:L35"/>
    <mergeCell ref="G37:I37"/>
    <mergeCell ref="G38:I38"/>
    <mergeCell ref="G39:I39"/>
    <mergeCell ref="G35:I36"/>
  </mergeCells>
  <phoneticPr fontId="0" type="noConversion"/>
  <pageMargins left="0" right="0" top="0" bottom="0" header="0.51181102362204722" footer="0.51181102362204722"/>
  <pageSetup paperSize="9" scale="53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70" t="s">
        <v>394</v>
      </c>
      <c r="B1" s="870"/>
      <c r="C1" s="870"/>
      <c r="D1" s="870"/>
      <c r="E1" s="870"/>
      <c r="F1" s="870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8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8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8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9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9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9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8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8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8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76" t="s">
        <v>132</v>
      </c>
      <c r="E5" s="876"/>
      <c r="F5" s="876"/>
      <c r="G5" s="876"/>
      <c r="H5" s="877" t="s">
        <v>133</v>
      </c>
      <c r="I5" s="877"/>
      <c r="J5" s="877"/>
      <c r="K5" s="877"/>
      <c r="L5" s="871" t="s">
        <v>2</v>
      </c>
      <c r="M5" s="871"/>
      <c r="N5" s="871"/>
      <c r="O5" s="871"/>
      <c r="P5" s="871" t="s">
        <v>392</v>
      </c>
      <c r="Q5" s="871"/>
      <c r="R5" s="871"/>
      <c r="S5" s="871"/>
      <c r="T5" s="871" t="s">
        <v>388</v>
      </c>
      <c r="U5" s="871"/>
      <c r="V5" s="871"/>
      <c r="W5" s="871"/>
    </row>
    <row r="6" spans="1:23" ht="12.75" customHeight="1" thickBot="1" x14ac:dyDescent="0.25">
      <c r="A6" s="80"/>
      <c r="B6" s="873" t="s">
        <v>134</v>
      </c>
      <c r="C6" s="873"/>
      <c r="D6" s="162" t="s">
        <v>135</v>
      </c>
      <c r="E6" s="874" t="s">
        <v>136</v>
      </c>
      <c r="F6" s="874"/>
      <c r="G6" s="874"/>
      <c r="H6" s="162" t="s">
        <v>135</v>
      </c>
      <c r="I6" s="875" t="s">
        <v>137</v>
      </c>
      <c r="J6" s="875"/>
      <c r="K6" s="875"/>
      <c r="L6" s="163" t="s">
        <v>135</v>
      </c>
      <c r="M6" s="872" t="s">
        <v>138</v>
      </c>
      <c r="N6" s="872"/>
      <c r="O6" s="872"/>
      <c r="P6" s="163" t="s">
        <v>135</v>
      </c>
      <c r="Q6" s="872" t="s">
        <v>138</v>
      </c>
      <c r="R6" s="872"/>
      <c r="S6" s="872"/>
      <c r="T6" s="163" t="s">
        <v>135</v>
      </c>
      <c r="U6" s="872" t="s">
        <v>139</v>
      </c>
      <c r="V6" s="872"/>
      <c r="W6" s="872"/>
    </row>
    <row r="7" spans="1:23" ht="24.75" thickBot="1" x14ac:dyDescent="0.25">
      <c r="A7" s="80"/>
      <c r="B7" s="873"/>
      <c r="C7" s="873"/>
      <c r="D7" s="164" t="s">
        <v>140</v>
      </c>
      <c r="E7" s="165" t="s">
        <v>141</v>
      </c>
      <c r="F7" s="166" t="s">
        <v>142</v>
      </c>
      <c r="G7" s="167" t="s">
        <v>143</v>
      </c>
      <c r="H7" s="164" t="s">
        <v>144</v>
      </c>
      <c r="I7" s="165" t="s">
        <v>141</v>
      </c>
      <c r="J7" s="166" t="s">
        <v>142</v>
      </c>
      <c r="K7" s="168" t="s">
        <v>143</v>
      </c>
      <c r="L7" s="169" t="s">
        <v>145</v>
      </c>
      <c r="M7" s="170" t="s">
        <v>141</v>
      </c>
      <c r="N7" s="171" t="s">
        <v>142</v>
      </c>
      <c r="O7" s="172" t="s">
        <v>143</v>
      </c>
      <c r="P7" s="169" t="s">
        <v>145</v>
      </c>
      <c r="Q7" s="170" t="s">
        <v>141</v>
      </c>
      <c r="R7" s="171" t="s">
        <v>142</v>
      </c>
      <c r="S7" s="172" t="s">
        <v>143</v>
      </c>
      <c r="T7" s="169" t="s">
        <v>146</v>
      </c>
      <c r="U7" s="170" t="s">
        <v>141</v>
      </c>
      <c r="V7" s="171" t="s">
        <v>142</v>
      </c>
      <c r="W7" s="172" t="s">
        <v>143</v>
      </c>
    </row>
    <row r="8" spans="1:23" ht="24" customHeight="1" thickBot="1" x14ac:dyDescent="0.25">
      <c r="A8" s="80"/>
      <c r="B8" s="173" t="s">
        <v>147</v>
      </c>
      <c r="C8" s="174"/>
      <c r="D8" s="175" t="e">
        <f>E8+F8+G8</f>
        <v>#REF!</v>
      </c>
      <c r="E8" s="176" t="e">
        <f>E10+E24+E38+E48+E54+E70+E78+E93+E97+E120+E130+E139+E151+E174+E175</f>
        <v>#REF!</v>
      </c>
      <c r="F8" s="176" t="e">
        <f>F10+F24+F38+F48+F54+F70+F78+F93+F97+F120+F130+F139+F151+F174+F175</f>
        <v>#REF!</v>
      </c>
      <c r="G8" s="177" t="e">
        <f>G10+G24+G38+G48+G54+G70+G78+G93+G97+G120+G130+G139+G151+G174+G175</f>
        <v>#REF!</v>
      </c>
      <c r="H8" s="175" t="e">
        <f>I8+J8+K8</f>
        <v>#REF!</v>
      </c>
      <c r="I8" s="176" t="e">
        <f>I10+I24+I38+I48+I54+I70+I78+I93+I97+I120+I130+I139+I151+I174+I175</f>
        <v>#REF!</v>
      </c>
      <c r="J8" s="176" t="e">
        <f>J10+J24+J38+J48+J54+J70+J78+J93+J97+J120+J130+J139+J151+J174+J175</f>
        <v>#REF!</v>
      </c>
      <c r="K8" s="178" t="e">
        <f>K10+K24+K38+K48+K54+K70+K78+K93+K97+K120+K130+K139+K151+K174+K175</f>
        <v>#REF!</v>
      </c>
      <c r="L8" s="179" t="e">
        <f>SUM(M8:O8)</f>
        <v>#REF!</v>
      </c>
      <c r="M8" s="176" t="e">
        <f>M10+M24+M38+M48+M54+M70+M78+M93+M97+M120+M130+M139+M151+M174+M175</f>
        <v>#REF!</v>
      </c>
      <c r="N8" s="176" t="e">
        <f>N10+N24+N38+N48+N54+N70+N78+N93+N97+N120+N130+N139+N151+N174+N175</f>
        <v>#REF!</v>
      </c>
      <c r="O8" s="178" t="e">
        <f>O10+O24+O38+O48+O54+O70+O78+O93+O97+O120+O130+O139+O151+O174+O175</f>
        <v>#REF!</v>
      </c>
      <c r="P8" s="179">
        <v>12339862.450000001</v>
      </c>
      <c r="Q8" s="176">
        <v>10730799.140000001</v>
      </c>
      <c r="R8" s="176">
        <v>957999</v>
      </c>
      <c r="S8" s="178">
        <v>654683.57999999996</v>
      </c>
      <c r="T8" s="179" t="e">
        <f>SUM(U8:W8)</f>
        <v>#REF!</v>
      </c>
      <c r="U8" s="176" t="e">
        <f>U10+U24+U38+U48+U54+U70+U78+U93+U97+U120+U130+U139+U151+U174+U175</f>
        <v>#REF!</v>
      </c>
      <c r="V8" s="176" t="e">
        <f>V10+V24+V38+V48+V54+V70+V78+V93+V97+V120+V130+V139+V151+V174+V175</f>
        <v>#REF!</v>
      </c>
      <c r="W8" s="178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7"/>
      <c r="Q9" s="288"/>
      <c r="R9" s="289"/>
      <c r="S9" s="288"/>
      <c r="T9" s="87"/>
      <c r="U9" s="90"/>
      <c r="V9" s="89"/>
      <c r="W9" s="90"/>
    </row>
    <row r="10" spans="1:23" ht="14.25" x14ac:dyDescent="0.2">
      <c r="A10" s="80"/>
      <c r="B10" s="180" t="s">
        <v>149</v>
      </c>
      <c r="C10" s="181"/>
      <c r="D10" s="182">
        <f t="shared" ref="D10:W10" si="0">D11+D16+D20+D21+D22+D23</f>
        <v>249041</v>
      </c>
      <c r="E10" s="183">
        <f t="shared" si="0"/>
        <v>202089</v>
      </c>
      <c r="F10" s="183">
        <f t="shared" si="0"/>
        <v>46952</v>
      </c>
      <c r="G10" s="184">
        <f t="shared" si="0"/>
        <v>0</v>
      </c>
      <c r="H10" s="182">
        <f>H11+H16+H20+H21+H22+H23-1</f>
        <v>182685</v>
      </c>
      <c r="I10" s="183">
        <f t="shared" si="0"/>
        <v>169377</v>
      </c>
      <c r="J10" s="183">
        <f t="shared" si="0"/>
        <v>13309</v>
      </c>
      <c r="K10" s="185">
        <f t="shared" si="0"/>
        <v>0</v>
      </c>
      <c r="L10" s="186" t="e">
        <f t="shared" si="0"/>
        <v>#REF!</v>
      </c>
      <c r="M10" s="183" t="e">
        <f t="shared" si="0"/>
        <v>#REF!</v>
      </c>
      <c r="N10" s="183" t="e">
        <f t="shared" si="0"/>
        <v>#REF!</v>
      </c>
      <c r="O10" s="185" t="e">
        <f t="shared" si="0"/>
        <v>#REF!</v>
      </c>
      <c r="P10" s="250">
        <v>167746.69</v>
      </c>
      <c r="Q10" s="251">
        <v>166090.16</v>
      </c>
      <c r="R10" s="251">
        <v>1656.53</v>
      </c>
      <c r="S10" s="252">
        <v>0</v>
      </c>
      <c r="T10" s="186">
        <f t="shared" si="0"/>
        <v>202120</v>
      </c>
      <c r="U10" s="183">
        <f t="shared" si="0"/>
        <v>179552</v>
      </c>
      <c r="V10" s="183">
        <f t="shared" si="0"/>
        <v>22568</v>
      </c>
      <c r="W10" s="185">
        <f t="shared" si="0"/>
        <v>0</v>
      </c>
    </row>
    <row r="11" spans="1:23" ht="15.75" x14ac:dyDescent="0.25">
      <c r="A11" s="80"/>
      <c r="B11" s="203" t="s">
        <v>150</v>
      </c>
      <c r="C11" s="204" t="s">
        <v>151</v>
      </c>
      <c r="D11" s="205">
        <f>SUM(D12:D15)</f>
        <v>114308</v>
      </c>
      <c r="E11" s="206">
        <f>SUM(E12:E15)</f>
        <v>114308</v>
      </c>
      <c r="F11" s="206">
        <f>SUM(F12:F15)</f>
        <v>0</v>
      </c>
      <c r="G11" s="207">
        <f>SUM(G12:G15)</f>
        <v>0</v>
      </c>
      <c r="H11" s="205">
        <f t="shared" ref="H11:W11" si="1">SUM(H12:H15)</f>
        <v>84347</v>
      </c>
      <c r="I11" s="206">
        <f t="shared" si="1"/>
        <v>84347</v>
      </c>
      <c r="J11" s="206">
        <f t="shared" si="1"/>
        <v>0</v>
      </c>
      <c r="K11" s="208">
        <f t="shared" si="1"/>
        <v>0</v>
      </c>
      <c r="L11" s="209" t="e">
        <f t="shared" si="1"/>
        <v>#REF!</v>
      </c>
      <c r="M11" s="206" t="e">
        <f t="shared" si="1"/>
        <v>#REF!</v>
      </c>
      <c r="N11" s="206" t="e">
        <f t="shared" si="1"/>
        <v>#REF!</v>
      </c>
      <c r="O11" s="208" t="e">
        <f t="shared" si="1"/>
        <v>#REF!</v>
      </c>
      <c r="P11" s="253">
        <v>92823.26</v>
      </c>
      <c r="Q11" s="254">
        <v>92823.26</v>
      </c>
      <c r="R11" s="254">
        <v>0</v>
      </c>
      <c r="S11" s="255">
        <v>0</v>
      </c>
      <c r="T11" s="209">
        <f t="shared" si="1"/>
        <v>100632</v>
      </c>
      <c r="U11" s="206">
        <f t="shared" si="1"/>
        <v>100632</v>
      </c>
      <c r="V11" s="206">
        <f t="shared" si="1"/>
        <v>0</v>
      </c>
      <c r="W11" s="208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'[2]1.Plánovanie, manažment a kontr'!#REF!</f>
        <v>#REF!</v>
      </c>
      <c r="N12" s="94" t="e">
        <f>'[2]1.Plánovanie, manažment a kontr'!#REF!</f>
        <v>#REF!</v>
      </c>
      <c r="O12" s="96" t="e">
        <f>'[2]1.Plánovanie, manažment a kontr'!#REF!</f>
        <v>#REF!</v>
      </c>
      <c r="P12" s="253">
        <v>38175.74</v>
      </c>
      <c r="Q12" s="256">
        <v>38175.74</v>
      </c>
      <c r="R12" s="256">
        <v>0</v>
      </c>
      <c r="S12" s="257">
        <v>0</v>
      </c>
      <c r="T12" s="97">
        <f>SUM(U12:W12)</f>
        <v>39379</v>
      </c>
      <c r="U12" s="94">
        <f>'[2]1.Plánovanie, manažment a kontr'!$H$5</f>
        <v>39379</v>
      </c>
      <c r="V12" s="94">
        <f>'[2]1.Plánovanie, manažment a kontr'!$I$5</f>
        <v>0</v>
      </c>
      <c r="W12" s="96">
        <f>'[2]1.Plánovanie,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'[2]1.Plánovanie, manažment a kontr'!#REF!</f>
        <v>#REF!</v>
      </c>
      <c r="N13" s="94" t="e">
        <f>'[2]1.Plánovanie, manažment a kontr'!#REF!</f>
        <v>#REF!</v>
      </c>
      <c r="O13" s="96" t="e">
        <f>'[2]1.Plánovanie, manažment a kontr'!#REF!</f>
        <v>#REF!</v>
      </c>
      <c r="P13" s="253">
        <v>26838.14</v>
      </c>
      <c r="Q13" s="256">
        <v>26838.14</v>
      </c>
      <c r="R13" s="256">
        <v>0</v>
      </c>
      <c r="S13" s="257">
        <v>0</v>
      </c>
      <c r="T13" s="97">
        <f>SUM(U13:W13)</f>
        <v>26321</v>
      </c>
      <c r="U13" s="94">
        <f>'[2]1.Plánovanie, manažment a kontr'!$H$16</f>
        <v>26321</v>
      </c>
      <c r="V13" s="94">
        <f>'[2]1.Plánovanie, manažment a kontr'!$I$16</f>
        <v>0</v>
      </c>
      <c r="W13" s="96">
        <f>'[2]1.Plánovanie,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'[2]1.Plánovanie, manažment a kontr'!#REF!</f>
        <v>#REF!</v>
      </c>
      <c r="N14" s="94" t="e">
        <f>'[2]1.Plánovanie, manažment a kontr'!#REF!</f>
        <v>#REF!</v>
      </c>
      <c r="O14" s="96" t="e">
        <f>'[2]1.Plánovanie, manažment a kontr'!#REF!</f>
        <v>#REF!</v>
      </c>
      <c r="P14" s="253">
        <v>27809.38</v>
      </c>
      <c r="Q14" s="256">
        <v>27809.38</v>
      </c>
      <c r="R14" s="256">
        <v>0</v>
      </c>
      <c r="S14" s="257">
        <v>0</v>
      </c>
      <c r="T14" s="97">
        <f>SUM(U14:W14)</f>
        <v>34932</v>
      </c>
      <c r="U14" s="94">
        <f>'[2]1.Plánovanie, manažment a kontr'!$H$27</f>
        <v>34932</v>
      </c>
      <c r="V14" s="94">
        <f>'[2]1.Plánovanie, manažment a kontr'!$I$27</f>
        <v>0</v>
      </c>
      <c r="W14" s="96">
        <f>'[2]1.Plánovanie,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'[2]1.Plánovanie, manažment a kontr'!#REF!</f>
        <v>#REF!</v>
      </c>
      <c r="N15" s="94" t="e">
        <f>'[2]1.Plánovanie, manažment a kontr'!#REF!</f>
        <v>#REF!</v>
      </c>
      <c r="O15" s="96" t="e">
        <f>'[2]1.Plánovanie, manažment a kontr'!#REF!</f>
        <v>#REF!</v>
      </c>
      <c r="P15" s="253">
        <v>0</v>
      </c>
      <c r="Q15" s="256">
        <v>0</v>
      </c>
      <c r="R15" s="256">
        <v>0</v>
      </c>
      <c r="S15" s="257">
        <v>0</v>
      </c>
      <c r="T15" s="97">
        <f>SUM(U15:W15)</f>
        <v>0</v>
      </c>
      <c r="U15" s="94">
        <f>'[2]1.Plánovanie, manažment a kontr'!$H$31</f>
        <v>0</v>
      </c>
      <c r="V15" s="94">
        <f>'[2]1.Plánovanie, manažment a kontr'!$I$31</f>
        <v>0</v>
      </c>
      <c r="W15" s="96">
        <f>'[2]1.Plánovanie, manažment a kontr'!$J$31</f>
        <v>0</v>
      </c>
    </row>
    <row r="16" spans="1:23" ht="15.75" x14ac:dyDescent="0.25">
      <c r="A16" s="99"/>
      <c r="B16" s="203" t="s">
        <v>156</v>
      </c>
      <c r="C16" s="210" t="s">
        <v>157</v>
      </c>
      <c r="D16" s="205">
        <f t="shared" ref="D16:W16" si="2">SUM(D17:D19)</f>
        <v>61358</v>
      </c>
      <c r="E16" s="206">
        <f t="shared" si="2"/>
        <v>16667</v>
      </c>
      <c r="F16" s="206">
        <f t="shared" si="2"/>
        <v>44691</v>
      </c>
      <c r="G16" s="207">
        <f t="shared" si="2"/>
        <v>0</v>
      </c>
      <c r="H16" s="205">
        <f t="shared" si="2"/>
        <v>32896</v>
      </c>
      <c r="I16" s="206">
        <f t="shared" si="2"/>
        <v>19587</v>
      </c>
      <c r="J16" s="206">
        <f t="shared" si="2"/>
        <v>13309</v>
      </c>
      <c r="K16" s="208">
        <f t="shared" si="2"/>
        <v>0</v>
      </c>
      <c r="L16" s="209" t="e">
        <f t="shared" si="2"/>
        <v>#REF!</v>
      </c>
      <c r="M16" s="206" t="e">
        <f t="shared" si="2"/>
        <v>#REF!</v>
      </c>
      <c r="N16" s="206" t="e">
        <f t="shared" si="2"/>
        <v>#REF!</v>
      </c>
      <c r="O16" s="208" t="e">
        <f t="shared" si="2"/>
        <v>#REF!</v>
      </c>
      <c r="P16" s="253">
        <v>9763.3700000000008</v>
      </c>
      <c r="Q16" s="254">
        <v>8106.84</v>
      </c>
      <c r="R16" s="254">
        <v>1656.53</v>
      </c>
      <c r="S16" s="255">
        <v>0</v>
      </c>
      <c r="T16" s="209">
        <f t="shared" si="2"/>
        <v>45168</v>
      </c>
      <c r="U16" s="206">
        <f t="shared" si="2"/>
        <v>22600</v>
      </c>
      <c r="V16" s="206">
        <f t="shared" si="2"/>
        <v>22568</v>
      </c>
      <c r="W16" s="208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'[2]1.Plánovanie, manažment a kontr'!#REF!</f>
        <v>#REF!</v>
      </c>
      <c r="N17" s="94" t="e">
        <f>'[2]1.Plánovanie, manažment a kontr'!#REF!</f>
        <v>#REF!</v>
      </c>
      <c r="O17" s="96" t="e">
        <f>'[2]1.Plánovanie, manažment a kontr'!#REF!</f>
        <v>#REF!</v>
      </c>
      <c r="P17" s="253">
        <v>228.58</v>
      </c>
      <c r="Q17" s="256">
        <v>228.58</v>
      </c>
      <c r="R17" s="256">
        <v>0</v>
      </c>
      <c r="S17" s="257">
        <v>0</v>
      </c>
      <c r="T17" s="97">
        <f t="shared" ref="T17:T23" si="6">SUM(U17:W17)</f>
        <v>2046</v>
      </c>
      <c r="U17" s="94">
        <f>'[2]1.Plánovanie, manažment a kontr'!$H$35</f>
        <v>2046</v>
      </c>
      <c r="V17" s="94">
        <f>'[2]1.Plánovanie, manažment a kontr'!$I$35</f>
        <v>0</v>
      </c>
      <c r="W17" s="96">
        <f>'[2]1.Plánovanie,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'[2]1.Plánovanie, manažment a kontr'!#REF!</f>
        <v>#REF!</v>
      </c>
      <c r="N18" s="94" t="e">
        <f>'[2]1.Plánovanie, manažment a kontr'!#REF!</f>
        <v>#REF!</v>
      </c>
      <c r="O18" s="96" t="e">
        <f>'[2]1.Plánovanie, manažment a kontr'!#REF!</f>
        <v>#REF!</v>
      </c>
      <c r="P18" s="253">
        <v>0</v>
      </c>
      <c r="Q18" s="256">
        <v>0</v>
      </c>
      <c r="R18" s="256">
        <v>0</v>
      </c>
      <c r="S18" s="257">
        <v>0</v>
      </c>
      <c r="T18" s="97">
        <f t="shared" si="6"/>
        <v>10904</v>
      </c>
      <c r="U18" s="94">
        <f>'[2]1.Plánovanie, manažment a kontr'!$H$47</f>
        <v>10904</v>
      </c>
      <c r="V18" s="94">
        <f>'[2]1.Plánovanie, manažment a kontr'!$I$47</f>
        <v>0</v>
      </c>
      <c r="W18" s="96">
        <f>'[2]1.Plánovanie,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'[2]1.Plánovanie, manažment a kontr'!#REF!</f>
        <v>#REF!</v>
      </c>
      <c r="N19" s="94" t="e">
        <f>'[2]1.Plánovanie, manažment a kontr'!#REF!</f>
        <v>#REF!</v>
      </c>
      <c r="O19" s="96" t="e">
        <f>'[2]1.Plánovanie, manažment a kontr'!#REF!</f>
        <v>#REF!</v>
      </c>
      <c r="P19" s="253">
        <v>9534.7900000000009</v>
      </c>
      <c r="Q19" s="256">
        <v>7878.26</v>
      </c>
      <c r="R19" s="256">
        <v>1656.53</v>
      </c>
      <c r="S19" s="257">
        <v>0</v>
      </c>
      <c r="T19" s="97">
        <f t="shared" si="6"/>
        <v>32218</v>
      </c>
      <c r="U19" s="94">
        <f>'[2]1.Plánovanie, manažment a kontr'!$H$50</f>
        <v>9650</v>
      </c>
      <c r="V19" s="94">
        <f>'[2]1.Plánovanie, manažment a kontr'!$I$50</f>
        <v>22568</v>
      </c>
      <c r="W19" s="96">
        <f>'[2]1.Plánovanie, manažment a kontr'!$J$50</f>
        <v>0</v>
      </c>
    </row>
    <row r="20" spans="1:23" ht="15.75" x14ac:dyDescent="0.25">
      <c r="A20" s="83"/>
      <c r="B20" s="203" t="s">
        <v>161</v>
      </c>
      <c r="C20" s="210" t="s">
        <v>162</v>
      </c>
      <c r="D20" s="205">
        <f t="shared" si="3"/>
        <v>59900</v>
      </c>
      <c r="E20" s="206">
        <v>59900</v>
      </c>
      <c r="F20" s="206"/>
      <c r="G20" s="207"/>
      <c r="H20" s="205">
        <f t="shared" si="4"/>
        <v>57447</v>
      </c>
      <c r="I20" s="206">
        <v>57447</v>
      </c>
      <c r="J20" s="206"/>
      <c r="K20" s="208"/>
      <c r="L20" s="209" t="e">
        <f t="shared" si="5"/>
        <v>#REF!</v>
      </c>
      <c r="M20" s="206" t="e">
        <f>'[2]1.Plánovanie, manažment a kontr'!#REF!</f>
        <v>#REF!</v>
      </c>
      <c r="N20" s="206" t="e">
        <f>'[2]1.Plánovanie, manažment a kontr'!#REF!</f>
        <v>#REF!</v>
      </c>
      <c r="O20" s="208" t="e">
        <f>'[2]1.Plánovanie, manažment a kontr'!#REF!</f>
        <v>#REF!</v>
      </c>
      <c r="P20" s="253">
        <v>51038.51</v>
      </c>
      <c r="Q20" s="254">
        <v>51038.51</v>
      </c>
      <c r="R20" s="254">
        <v>0</v>
      </c>
      <c r="S20" s="255">
        <v>0</v>
      </c>
      <c r="T20" s="209">
        <f t="shared" si="6"/>
        <v>44354</v>
      </c>
      <c r="U20" s="206">
        <f>'[2]1.Plánovanie, manažment a kontr'!$H$62</f>
        <v>44354</v>
      </c>
      <c r="V20" s="206">
        <f>'[2]1.Plánovanie, manažment a kontr'!$I$62</f>
        <v>0</v>
      </c>
      <c r="W20" s="208">
        <f>'[2]1.Plánovanie, manažment a kontr'!$J$62</f>
        <v>0</v>
      </c>
    </row>
    <row r="21" spans="1:23" ht="15.75" x14ac:dyDescent="0.25">
      <c r="A21" s="80"/>
      <c r="B21" s="203" t="s">
        <v>163</v>
      </c>
      <c r="C21" s="210" t="s">
        <v>164</v>
      </c>
      <c r="D21" s="205">
        <f t="shared" si="3"/>
        <v>1990</v>
      </c>
      <c r="E21" s="206">
        <v>1990</v>
      </c>
      <c r="F21" s="206"/>
      <c r="G21" s="207"/>
      <c r="H21" s="205">
        <f t="shared" si="4"/>
        <v>1990</v>
      </c>
      <c r="I21" s="206">
        <v>1990</v>
      </c>
      <c r="J21" s="206"/>
      <c r="K21" s="208"/>
      <c r="L21" s="209" t="e">
        <f t="shared" si="5"/>
        <v>#REF!</v>
      </c>
      <c r="M21" s="206" t="e">
        <f>'[2]1.Plánovanie, manažment a kontr'!#REF!</f>
        <v>#REF!</v>
      </c>
      <c r="N21" s="206" t="e">
        <f>'[2]1.Plánovanie, manažment a kontr'!#REF!</f>
        <v>#REF!</v>
      </c>
      <c r="O21" s="208" t="e">
        <f>'[2]1.Plánovanie, manažment a kontr'!#REF!</f>
        <v>#REF!</v>
      </c>
      <c r="P21" s="253">
        <v>2300</v>
      </c>
      <c r="Q21" s="254">
        <v>2300</v>
      </c>
      <c r="R21" s="254">
        <v>0</v>
      </c>
      <c r="S21" s="255">
        <v>0</v>
      </c>
      <c r="T21" s="209">
        <f t="shared" si="6"/>
        <v>3600</v>
      </c>
      <c r="U21" s="206">
        <f>'[2]1.Plánovanie, manažment a kontr'!$H$72</f>
        <v>3600</v>
      </c>
      <c r="V21" s="206">
        <f>'[2]1.Plánovanie, manažment a kontr'!$I$72</f>
        <v>0</v>
      </c>
      <c r="W21" s="208">
        <f>'[2]1.Plánovanie, manažment a kontr'!$J$72</f>
        <v>0</v>
      </c>
    </row>
    <row r="22" spans="1:23" ht="15.75" x14ac:dyDescent="0.25">
      <c r="A22" s="80"/>
      <c r="B22" s="203" t="s">
        <v>165</v>
      </c>
      <c r="C22" s="210" t="s">
        <v>166</v>
      </c>
      <c r="D22" s="205">
        <f t="shared" si="3"/>
        <v>5812</v>
      </c>
      <c r="E22" s="206">
        <v>5812</v>
      </c>
      <c r="F22" s="206"/>
      <c r="G22" s="207"/>
      <c r="H22" s="205">
        <f t="shared" si="4"/>
        <v>6006</v>
      </c>
      <c r="I22" s="206">
        <v>6006</v>
      </c>
      <c r="J22" s="206"/>
      <c r="K22" s="208"/>
      <c r="L22" s="209" t="e">
        <f t="shared" si="5"/>
        <v>#REF!</v>
      </c>
      <c r="M22" s="206" t="e">
        <f>'[2]1.Plánovanie, manažment a kontr'!#REF!</f>
        <v>#REF!</v>
      </c>
      <c r="N22" s="206" t="e">
        <f>'[2]1.Plánovanie, manažment a kontr'!#REF!</f>
        <v>#REF!</v>
      </c>
      <c r="O22" s="208" t="e">
        <f>'[2]1.Plánovanie, manažment a kontr'!#REF!</f>
        <v>#REF!</v>
      </c>
      <c r="P22" s="253">
        <v>11821.55</v>
      </c>
      <c r="Q22" s="254">
        <v>11821.55</v>
      </c>
      <c r="R22" s="254">
        <v>0</v>
      </c>
      <c r="S22" s="255">
        <v>0</v>
      </c>
      <c r="T22" s="209">
        <f t="shared" si="6"/>
        <v>8366</v>
      </c>
      <c r="U22" s="206">
        <f>'[2]1.Plánovanie, manažment a kontr'!$H$75</f>
        <v>8366</v>
      </c>
      <c r="V22" s="206">
        <f>'[2]1.Plánovanie, manažment a kontr'!$I$75</f>
        <v>0</v>
      </c>
      <c r="W22" s="208">
        <f>'[2]1.Plánovanie, manažment a kontr'!$J$75</f>
        <v>0</v>
      </c>
    </row>
    <row r="23" spans="1:23" ht="16.5" thickBot="1" x14ac:dyDescent="0.3">
      <c r="A23" s="80"/>
      <c r="B23" s="211" t="s">
        <v>167</v>
      </c>
      <c r="C23" s="212" t="s">
        <v>168</v>
      </c>
      <c r="D23" s="213">
        <f t="shared" si="3"/>
        <v>5673</v>
      </c>
      <c r="E23" s="214">
        <v>3412</v>
      </c>
      <c r="F23" s="214">
        <v>2261</v>
      </c>
      <c r="G23" s="215"/>
      <c r="H23" s="205">
        <f t="shared" si="4"/>
        <v>0</v>
      </c>
      <c r="I23" s="216">
        <v>0</v>
      </c>
      <c r="J23" s="216"/>
      <c r="K23" s="217"/>
      <c r="L23" s="218" t="e">
        <f t="shared" si="5"/>
        <v>#REF!</v>
      </c>
      <c r="M23" s="216" t="e">
        <f>'[2]1.Plánovanie, manažment a kontr'!#REF!</f>
        <v>#REF!</v>
      </c>
      <c r="N23" s="216" t="e">
        <f>'[2]1.Plánovanie, manažment a kontr'!#REF!</f>
        <v>#REF!</v>
      </c>
      <c r="O23" s="217" t="e">
        <f>'[2]1.Plánovanie, manažment a kontr'!#REF!</f>
        <v>#REF!</v>
      </c>
      <c r="P23" s="258">
        <v>0</v>
      </c>
      <c r="Q23" s="259">
        <v>0</v>
      </c>
      <c r="R23" s="259">
        <v>0</v>
      </c>
      <c r="S23" s="260">
        <v>0</v>
      </c>
      <c r="T23" s="218">
        <f t="shared" si="6"/>
        <v>0</v>
      </c>
      <c r="U23" s="216">
        <f>'[2]1.Plánovanie, manažment a kontr'!$H$79</f>
        <v>0</v>
      </c>
      <c r="V23" s="216">
        <f>'[2]1.Plánovanie, manažment a kontr'!$I$79</f>
        <v>0</v>
      </c>
      <c r="W23" s="217">
        <f>'[2]1.Plánovanie, manažment a kontr'!$J$79</f>
        <v>0</v>
      </c>
    </row>
    <row r="24" spans="1:23" s="82" customFormat="1" ht="14.25" x14ac:dyDescent="0.2">
      <c r="A24" s="99"/>
      <c r="B24" s="187" t="s">
        <v>169</v>
      </c>
      <c r="C24" s="188"/>
      <c r="D24" s="182" t="e">
        <f t="shared" ref="D24:W24" si="7">D25+D34+D37</f>
        <v>#REF!</v>
      </c>
      <c r="E24" s="183">
        <f t="shared" si="7"/>
        <v>34198</v>
      </c>
      <c r="F24" s="183" t="e">
        <f t="shared" si="7"/>
        <v>#REF!</v>
      </c>
      <c r="G24" s="184" t="e">
        <f t="shared" si="7"/>
        <v>#REF!</v>
      </c>
      <c r="H24" s="182" t="e">
        <f>H25+H34+H37-1</f>
        <v>#REF!</v>
      </c>
      <c r="I24" s="183">
        <f>I25+I34+I37-1</f>
        <v>23616</v>
      </c>
      <c r="J24" s="183" t="e">
        <f t="shared" si="7"/>
        <v>#REF!</v>
      </c>
      <c r="K24" s="185" t="e">
        <f t="shared" si="7"/>
        <v>#REF!</v>
      </c>
      <c r="L24" s="186" t="e">
        <f t="shared" si="7"/>
        <v>#REF!</v>
      </c>
      <c r="M24" s="183" t="e">
        <f t="shared" si="7"/>
        <v>#REF!</v>
      </c>
      <c r="N24" s="183" t="e">
        <f t="shared" si="7"/>
        <v>#REF!</v>
      </c>
      <c r="O24" s="185" t="e">
        <f t="shared" si="7"/>
        <v>#REF!</v>
      </c>
      <c r="P24" s="261">
        <v>32781.14</v>
      </c>
      <c r="Q24" s="262">
        <v>32781.14</v>
      </c>
      <c r="R24" s="251">
        <v>0</v>
      </c>
      <c r="S24" s="252">
        <v>0</v>
      </c>
      <c r="T24" s="186" t="e">
        <f t="shared" si="7"/>
        <v>#REF!</v>
      </c>
      <c r="U24" s="183">
        <f t="shared" si="7"/>
        <v>14525</v>
      </c>
      <c r="V24" s="183" t="e">
        <f t="shared" si="7"/>
        <v>#REF!</v>
      </c>
      <c r="W24" s="185" t="e">
        <f t="shared" si="7"/>
        <v>#REF!</v>
      </c>
    </row>
    <row r="25" spans="1:23" ht="15.75" x14ac:dyDescent="0.25">
      <c r="A25" s="80"/>
      <c r="B25" s="203" t="s">
        <v>170</v>
      </c>
      <c r="C25" s="219" t="s">
        <v>171</v>
      </c>
      <c r="D25" s="205" t="e">
        <f t="shared" ref="D25:W25" si="8">SUM(D26:D33)</f>
        <v>#REF!</v>
      </c>
      <c r="E25" s="206">
        <f t="shared" si="8"/>
        <v>23986</v>
      </c>
      <c r="F25" s="206" t="e">
        <f t="shared" si="8"/>
        <v>#REF!</v>
      </c>
      <c r="G25" s="207" t="e">
        <f t="shared" si="8"/>
        <v>#REF!</v>
      </c>
      <c r="H25" s="205" t="e">
        <f t="shared" si="8"/>
        <v>#REF!</v>
      </c>
      <c r="I25" s="206">
        <f t="shared" si="8"/>
        <v>7699</v>
      </c>
      <c r="J25" s="206" t="e">
        <f t="shared" si="8"/>
        <v>#REF!</v>
      </c>
      <c r="K25" s="208" t="e">
        <f t="shared" si="8"/>
        <v>#REF!</v>
      </c>
      <c r="L25" s="209" t="e">
        <f t="shared" si="8"/>
        <v>#REF!</v>
      </c>
      <c r="M25" s="206" t="e">
        <f t="shared" si="8"/>
        <v>#REF!</v>
      </c>
      <c r="N25" s="206" t="e">
        <f t="shared" si="8"/>
        <v>#REF!</v>
      </c>
      <c r="O25" s="208" t="e">
        <f t="shared" si="8"/>
        <v>#REF!</v>
      </c>
      <c r="P25" s="253">
        <v>17531.349999999999</v>
      </c>
      <c r="Q25" s="254">
        <v>17531.349999999999</v>
      </c>
      <c r="R25" s="254">
        <v>0</v>
      </c>
      <c r="S25" s="255">
        <v>0</v>
      </c>
      <c r="T25" s="209">
        <f t="shared" si="8"/>
        <v>9375</v>
      </c>
      <c r="U25" s="206">
        <f t="shared" si="8"/>
        <v>9375</v>
      </c>
      <c r="V25" s="206">
        <f t="shared" si="8"/>
        <v>0</v>
      </c>
      <c r="W25" s="208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'[2]2. Propagácia a marketing'!#REF!</f>
        <v>#REF!</v>
      </c>
      <c r="G26" s="95" t="e">
        <f>'[2]2.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'[2]2. Propagácia a marketing'!#REF!</f>
        <v>#REF!</v>
      </c>
      <c r="K26" s="96" t="e">
        <f>'[2]2. Propagácia a marketing'!#REF!</f>
        <v>#REF!</v>
      </c>
      <c r="L26" s="97" t="e">
        <f t="shared" ref="L26:L33" si="11">SUM(M26:O26)</f>
        <v>#REF!</v>
      </c>
      <c r="M26" s="94" t="e">
        <f>'[2]2. Propagácia a marketing'!#REF!</f>
        <v>#REF!</v>
      </c>
      <c r="N26" s="94" t="e">
        <f>'[2]2. Propagácia a marketing'!#REF!</f>
        <v>#REF!</v>
      </c>
      <c r="O26" s="96" t="e">
        <f>'[2]2. Propagácia a marketing'!#REF!</f>
        <v>#REF!</v>
      </c>
      <c r="P26" s="253">
        <v>128.30000000000001</v>
      </c>
      <c r="Q26" s="256">
        <v>128.30000000000001</v>
      </c>
      <c r="R26" s="256">
        <v>0</v>
      </c>
      <c r="S26" s="257">
        <v>0</v>
      </c>
      <c r="T26" s="97">
        <f t="shared" ref="T26:T33" si="12">SUM(U26:W26)</f>
        <v>130</v>
      </c>
      <c r="U26" s="94">
        <f>'[2]2. Propagácia a marketing'!$H$5</f>
        <v>130</v>
      </c>
      <c r="V26" s="94">
        <f>'[2]2. Propagácia a marketing'!$I$5</f>
        <v>0</v>
      </c>
      <c r="W26" s="96">
        <f>'[2]2.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'[2]2. Propagácia a marketing'!#REF!</f>
        <v>#REF!</v>
      </c>
      <c r="G27" s="95" t="e">
        <f>'[2]2. Propagácia a marketing'!#REF!</f>
        <v>#REF!</v>
      </c>
      <c r="H27" s="93" t="e">
        <f t="shared" si="10"/>
        <v>#REF!</v>
      </c>
      <c r="I27" s="94">
        <v>239</v>
      </c>
      <c r="J27" s="94" t="e">
        <f>'[2]2. Propagácia a marketing'!#REF!</f>
        <v>#REF!</v>
      </c>
      <c r="K27" s="96" t="e">
        <f>'[2]2. Propagácia a marketing'!#REF!</f>
        <v>#REF!</v>
      </c>
      <c r="L27" s="97" t="e">
        <f t="shared" si="11"/>
        <v>#REF!</v>
      </c>
      <c r="M27" s="94" t="e">
        <f>'[2]2. Propagácia a marketing'!#REF!</f>
        <v>#REF!</v>
      </c>
      <c r="N27" s="94" t="e">
        <f>'[2]2. Propagácia a marketing'!#REF!</f>
        <v>#REF!</v>
      </c>
      <c r="O27" s="96" t="e">
        <f>'[2]2. Propagácia a marketing'!#REF!</f>
        <v>#REF!</v>
      </c>
      <c r="P27" s="253">
        <v>168.38</v>
      </c>
      <c r="Q27" s="256">
        <v>168.38</v>
      </c>
      <c r="R27" s="256">
        <v>0</v>
      </c>
      <c r="S27" s="257">
        <v>0</v>
      </c>
      <c r="T27" s="97">
        <f t="shared" si="12"/>
        <v>1000</v>
      </c>
      <c r="U27" s="94">
        <f>'[2]2. Propagácia a marketing'!$H$7</f>
        <v>1000</v>
      </c>
      <c r="V27" s="94">
        <f>'[2]2. Propagácia a marketing'!$I$7</f>
        <v>0</v>
      </c>
      <c r="W27" s="96">
        <f>'[2]2.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'[2]2. Propagácia a marketing'!#REF!</f>
        <v>#REF!</v>
      </c>
      <c r="G28" s="95" t="e">
        <f>'[2]2. Propagácia a marketing'!#REF!</f>
        <v>#REF!</v>
      </c>
      <c r="H28" s="93" t="e">
        <f t="shared" si="10"/>
        <v>#REF!</v>
      </c>
      <c r="I28" s="94">
        <v>1669</v>
      </c>
      <c r="J28" s="94" t="e">
        <f>'[2]2. Propagácia a marketing'!#REF!</f>
        <v>#REF!</v>
      </c>
      <c r="K28" s="96" t="e">
        <f>'[2]2. Propagácia a marketing'!#REF!</f>
        <v>#REF!</v>
      </c>
      <c r="L28" s="97" t="e">
        <f t="shared" si="11"/>
        <v>#REF!</v>
      </c>
      <c r="M28" s="94" t="e">
        <f>'[2]2. Propagácia a marketing'!#REF!</f>
        <v>#REF!</v>
      </c>
      <c r="N28" s="94" t="e">
        <f>'[2]2. Propagácia a marketing'!#REF!</f>
        <v>#REF!</v>
      </c>
      <c r="O28" s="96" t="e">
        <f>'[2]2. Propagácia a marketing'!#REF!</f>
        <v>#REF!</v>
      </c>
      <c r="P28" s="253">
        <v>14531.72</v>
      </c>
      <c r="Q28" s="256">
        <v>14531.72</v>
      </c>
      <c r="R28" s="256">
        <v>0</v>
      </c>
      <c r="S28" s="257">
        <v>0</v>
      </c>
      <c r="T28" s="97">
        <f t="shared" si="12"/>
        <v>5765</v>
      </c>
      <c r="U28" s="94">
        <f>'[2]2. Propagácia a marketing'!$H$11</f>
        <v>5765</v>
      </c>
      <c r="V28" s="94">
        <f>'[2]2. Propagácia a marketing'!$I$11</f>
        <v>0</v>
      </c>
      <c r="W28" s="96">
        <f>'[2]2.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'[2]2. Propagácia a marketing'!#REF!</f>
        <v>#REF!</v>
      </c>
      <c r="G29" s="95" t="e">
        <f>'[2]2. Propagácia a marketing'!#REF!</f>
        <v>#REF!</v>
      </c>
      <c r="H29" s="93" t="e">
        <f t="shared" si="10"/>
        <v>#REF!</v>
      </c>
      <c r="I29" s="94">
        <v>2024</v>
      </c>
      <c r="J29" s="94" t="e">
        <f>'[2]2. Propagácia a marketing'!#REF!</f>
        <v>#REF!</v>
      </c>
      <c r="K29" s="96" t="e">
        <f>'[2]2. Propagácia a marketing'!#REF!</f>
        <v>#REF!</v>
      </c>
      <c r="L29" s="97" t="e">
        <f t="shared" si="11"/>
        <v>#REF!</v>
      </c>
      <c r="M29" s="94" t="e">
        <f>'[2]2. Propagácia a marketing'!#REF!</f>
        <v>#REF!</v>
      </c>
      <c r="N29" s="94" t="e">
        <f>'[2]2. Propagácia a marketing'!#REF!</f>
        <v>#REF!</v>
      </c>
      <c r="O29" s="96" t="e">
        <f>'[2]2. Propagácia a marketing'!#REF!</f>
        <v>#REF!</v>
      </c>
      <c r="P29" s="253">
        <v>0</v>
      </c>
      <c r="Q29" s="256">
        <v>0</v>
      </c>
      <c r="R29" s="256">
        <v>0</v>
      </c>
      <c r="S29" s="257">
        <v>0</v>
      </c>
      <c r="T29" s="97">
        <f t="shared" si="12"/>
        <v>1000</v>
      </c>
      <c r="U29" s="94">
        <f>'[2]2. Propagácia a marketing'!$H$19</f>
        <v>1000</v>
      </c>
      <c r="V29" s="94">
        <f>'[2]2. Propagácia a marketing'!$I$19</f>
        <v>0</v>
      </c>
      <c r="W29" s="96">
        <f>'[2]2.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'[2]2. Propagácia a marketing'!#REF!</f>
        <v>#REF!</v>
      </c>
      <c r="G30" s="95" t="e">
        <f>'[2]2. Propagácia a marketing'!#REF!</f>
        <v>#REF!</v>
      </c>
      <c r="H30" s="93" t="e">
        <f t="shared" si="10"/>
        <v>#REF!</v>
      </c>
      <c r="I30" s="94">
        <v>764</v>
      </c>
      <c r="J30" s="94" t="e">
        <f>'[2]2. Propagácia a marketing'!#REF!</f>
        <v>#REF!</v>
      </c>
      <c r="K30" s="96" t="e">
        <f>'[2]2. Propagácia a marketing'!#REF!</f>
        <v>#REF!</v>
      </c>
      <c r="L30" s="97" t="e">
        <f t="shared" si="11"/>
        <v>#REF!</v>
      </c>
      <c r="M30" s="94" t="e">
        <f>'[2]2. Propagácia a marketing'!#REF!</f>
        <v>#REF!</v>
      </c>
      <c r="N30" s="94" t="e">
        <f>'[2]2. Propagácia a marketing'!#REF!</f>
        <v>#REF!</v>
      </c>
      <c r="O30" s="96" t="e">
        <f>'[2]2. Propagácia a marketing'!#REF!</f>
        <v>#REF!</v>
      </c>
      <c r="P30" s="253">
        <v>1265</v>
      </c>
      <c r="Q30" s="256">
        <v>1265</v>
      </c>
      <c r="R30" s="256">
        <v>0</v>
      </c>
      <c r="S30" s="257">
        <v>0</v>
      </c>
      <c r="T30" s="97">
        <f t="shared" si="12"/>
        <v>0</v>
      </c>
      <c r="U30" s="94">
        <f>'[2]2. Propagácia a marketing'!$H$21</f>
        <v>0</v>
      </c>
      <c r="V30" s="94">
        <f>'[2]2. Propagácia a marketing'!$I$21</f>
        <v>0</v>
      </c>
      <c r="W30" s="96">
        <f>'[2]2.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'[2]2. Propagácia a marketing'!#REF!</f>
        <v>#REF!</v>
      </c>
      <c r="G31" s="95" t="e">
        <f>'[2]2. Propagácia a marketing'!#REF!</f>
        <v>#REF!</v>
      </c>
      <c r="H31" s="93" t="e">
        <f t="shared" si="10"/>
        <v>#REF!</v>
      </c>
      <c r="I31" s="94">
        <v>1363</v>
      </c>
      <c r="J31" s="94" t="e">
        <f>'[2]2. Propagácia a marketing'!#REF!</f>
        <v>#REF!</v>
      </c>
      <c r="K31" s="96" t="e">
        <f>'[2]2. Propagácia a marketing'!#REF!</f>
        <v>#REF!</v>
      </c>
      <c r="L31" s="97" t="e">
        <f t="shared" si="11"/>
        <v>#REF!</v>
      </c>
      <c r="M31" s="94" t="e">
        <f>'[2]2. Propagácia a marketing'!#REF!</f>
        <v>#REF!</v>
      </c>
      <c r="N31" s="94" t="e">
        <f>'[2]2. Propagácia a marketing'!#REF!</f>
        <v>#REF!</v>
      </c>
      <c r="O31" s="96" t="e">
        <f>'[2]2. Propagácia a marketing'!#REF!</f>
        <v>#REF!</v>
      </c>
      <c r="P31" s="253">
        <v>60.95</v>
      </c>
      <c r="Q31" s="256">
        <v>60.95</v>
      </c>
      <c r="R31" s="256">
        <v>0</v>
      </c>
      <c r="S31" s="257">
        <v>0</v>
      </c>
      <c r="T31" s="97">
        <f t="shared" si="12"/>
        <v>0</v>
      </c>
      <c r="U31" s="94">
        <f>'[2]2. Propagácia a marketing'!$H$24</f>
        <v>0</v>
      </c>
      <c r="V31" s="94">
        <f>'[2]2. Propagácia a marketing'!$I$24</f>
        <v>0</v>
      </c>
      <c r="W31" s="96">
        <f>'[2]2.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'[2]2. Propagácia a marketing'!#REF!</f>
        <v>#REF!</v>
      </c>
      <c r="G32" s="95" t="e">
        <f>'[2]2. Propagácia a marketing'!#REF!</f>
        <v>#REF!</v>
      </c>
      <c r="H32" s="93" t="e">
        <f t="shared" si="10"/>
        <v>#REF!</v>
      </c>
      <c r="I32" s="94">
        <v>1530</v>
      </c>
      <c r="J32" s="94" t="e">
        <f>'[2]2. Propagácia a marketing'!#REF!</f>
        <v>#REF!</v>
      </c>
      <c r="K32" s="96" t="e">
        <f>'[2]2. Propagácia a marketing'!#REF!</f>
        <v>#REF!</v>
      </c>
      <c r="L32" s="97" t="e">
        <f t="shared" si="11"/>
        <v>#REF!</v>
      </c>
      <c r="M32" s="94" t="e">
        <f>'[2]2. Propagácia a marketing'!#REF!</f>
        <v>#REF!</v>
      </c>
      <c r="N32" s="94" t="e">
        <f>'[2]2. Propagácia a marketing'!#REF!</f>
        <v>#REF!</v>
      </c>
      <c r="O32" s="96" t="e">
        <f>'[2]2. Propagácia a marketing'!#REF!</f>
        <v>#REF!</v>
      </c>
      <c r="P32" s="253">
        <v>1377</v>
      </c>
      <c r="Q32" s="256">
        <v>1377</v>
      </c>
      <c r="R32" s="256">
        <v>0</v>
      </c>
      <c r="S32" s="257">
        <v>0</v>
      </c>
      <c r="T32" s="97">
        <f t="shared" si="12"/>
        <v>1480</v>
      </c>
      <c r="U32" s="94">
        <f>'[2]2. Propagácia a marketing'!$H$26</f>
        <v>1480</v>
      </c>
      <c r="V32" s="94">
        <f>'[2]2. Propagácia a marketing'!$I$26</f>
        <v>0</v>
      </c>
      <c r="W32" s="96">
        <f>'[2]2.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'[2]2. Propagácia a marketing'!#REF!</f>
        <v>#REF!</v>
      </c>
      <c r="G33" s="95" t="e">
        <f>'[2]2. Propagácia a marketing'!#REF!</f>
        <v>#REF!</v>
      </c>
      <c r="H33" s="93" t="e">
        <f t="shared" si="10"/>
        <v>#REF!</v>
      </c>
      <c r="I33" s="94">
        <v>0</v>
      </c>
      <c r="J33" s="94" t="e">
        <f>'[2]2. Propagácia a marketing'!#REF!</f>
        <v>#REF!</v>
      </c>
      <c r="K33" s="96" t="e">
        <f>'[2]2. Propagácia a marketing'!#REF!</f>
        <v>#REF!</v>
      </c>
      <c r="L33" s="97" t="e">
        <f t="shared" si="11"/>
        <v>#REF!</v>
      </c>
      <c r="M33" s="94" t="e">
        <f>'[2]2. Propagácia a marketing'!#REF!</f>
        <v>#REF!</v>
      </c>
      <c r="N33" s="94" t="e">
        <f>'[2]2. Propagácia a marketing'!#REF!</f>
        <v>#REF!</v>
      </c>
      <c r="O33" s="96" t="e">
        <f>'[2]2. Propagácia a marketing'!#REF!</f>
        <v>#REF!</v>
      </c>
      <c r="P33" s="253">
        <v>0</v>
      </c>
      <c r="Q33" s="256">
        <v>0</v>
      </c>
      <c r="R33" s="256">
        <v>0</v>
      </c>
      <c r="S33" s="257">
        <v>0</v>
      </c>
      <c r="T33" s="97">
        <f t="shared" si="12"/>
        <v>0</v>
      </c>
      <c r="U33" s="94">
        <f>'[2]2. Propagácia a marketing'!$H$28</f>
        <v>0</v>
      </c>
      <c r="V33" s="94">
        <f>'[2]2. Propagácia a marketing'!$I$28</f>
        <v>0</v>
      </c>
      <c r="W33" s="96">
        <f>'[2]2. Propagácia a marketing'!$J$28</f>
        <v>0</v>
      </c>
    </row>
    <row r="34" spans="1:23" ht="15.75" x14ac:dyDescent="0.25">
      <c r="A34" s="84"/>
      <c r="B34" s="203" t="s">
        <v>180</v>
      </c>
      <c r="C34" s="219" t="s">
        <v>181</v>
      </c>
      <c r="D34" s="205" t="e">
        <f t="shared" ref="D34:W34" si="13">SUM(D35:D36)</f>
        <v>#REF!</v>
      </c>
      <c r="E34" s="206">
        <f t="shared" si="13"/>
        <v>3755</v>
      </c>
      <c r="F34" s="206" t="e">
        <f t="shared" si="13"/>
        <v>#REF!</v>
      </c>
      <c r="G34" s="207" t="e">
        <f t="shared" si="13"/>
        <v>#REF!</v>
      </c>
      <c r="H34" s="205" t="e">
        <f t="shared" si="13"/>
        <v>#REF!</v>
      </c>
      <c r="I34" s="206">
        <f t="shared" si="13"/>
        <v>11564</v>
      </c>
      <c r="J34" s="206" t="e">
        <f t="shared" si="13"/>
        <v>#REF!</v>
      </c>
      <c r="K34" s="208" t="e">
        <f t="shared" si="13"/>
        <v>#REF!</v>
      </c>
      <c r="L34" s="209" t="e">
        <f t="shared" si="13"/>
        <v>#REF!</v>
      </c>
      <c r="M34" s="206" t="e">
        <f t="shared" si="13"/>
        <v>#REF!</v>
      </c>
      <c r="N34" s="206" t="e">
        <f t="shared" si="13"/>
        <v>#REF!</v>
      </c>
      <c r="O34" s="208" t="e">
        <f t="shared" si="13"/>
        <v>#REF!</v>
      </c>
      <c r="P34" s="253">
        <v>14469.77</v>
      </c>
      <c r="Q34" s="254">
        <v>14469.77</v>
      </c>
      <c r="R34" s="254">
        <v>0</v>
      </c>
      <c r="S34" s="255">
        <v>0</v>
      </c>
      <c r="T34" s="209" t="e">
        <f t="shared" si="13"/>
        <v>#REF!</v>
      </c>
      <c r="U34" s="206">
        <f t="shared" si="13"/>
        <v>4150</v>
      </c>
      <c r="V34" s="206" t="e">
        <f t="shared" si="13"/>
        <v>#REF!</v>
      </c>
      <c r="W34" s="208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'[2]2. Propagácia a marketing'!#REF!</f>
        <v>#REF!</v>
      </c>
      <c r="G35" s="95" t="e">
        <f>'[2]2. Propagácia a marketing'!#REF!</f>
        <v>#REF!</v>
      </c>
      <c r="H35" s="93" t="e">
        <f>SUM(I35:K35)</f>
        <v>#REF!</v>
      </c>
      <c r="I35" s="94">
        <v>9757</v>
      </c>
      <c r="J35" s="94" t="e">
        <f>'[2]2. Propagácia a marketing'!#REF!</f>
        <v>#REF!</v>
      </c>
      <c r="K35" s="96" t="e">
        <f>'[2]2. Propagácia a marketing'!#REF!</f>
        <v>#REF!</v>
      </c>
      <c r="L35" s="97" t="e">
        <f>SUM(M35:O35)</f>
        <v>#REF!</v>
      </c>
      <c r="M35" s="98" t="e">
        <f>'[2]2. Propagácia a marketing'!#REF!</f>
        <v>#REF!</v>
      </c>
      <c r="N35" s="94" t="e">
        <f>'[2]2. Propagácia a marketing'!#REF!</f>
        <v>#REF!</v>
      </c>
      <c r="O35" s="96" t="e">
        <f>'[2]2. Propagácia a marketing'!#REF!</f>
        <v>#REF!</v>
      </c>
      <c r="P35" s="253">
        <v>13379.77</v>
      </c>
      <c r="Q35" s="256">
        <v>13379.77</v>
      </c>
      <c r="R35" s="256">
        <v>0</v>
      </c>
      <c r="S35" s="257">
        <v>0</v>
      </c>
      <c r="T35" s="97">
        <f>SUM(U35:W35)</f>
        <v>3580</v>
      </c>
      <c r="U35" s="98">
        <f>'[2]2. Propagácia a marketing'!$H$32</f>
        <v>3580</v>
      </c>
      <c r="V35" s="94">
        <f>'[2]2. Propagácia a marketing'!$I$32</f>
        <v>0</v>
      </c>
      <c r="W35" s="96">
        <f>'[2]2.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'[2]2. Propagácia a marketing'!#REF!</f>
        <v>#REF!</v>
      </c>
      <c r="G36" s="95" t="e">
        <f>'[2]2. Propagácia a marketing'!#REF!</f>
        <v>#REF!</v>
      </c>
      <c r="H36" s="93" t="e">
        <f>SUM(I36:K36)</f>
        <v>#REF!</v>
      </c>
      <c r="I36" s="94">
        <v>1807</v>
      </c>
      <c r="J36" s="94" t="e">
        <f>'[2]2. Propagácia a marketing'!#REF!</f>
        <v>#REF!</v>
      </c>
      <c r="K36" s="96" t="e">
        <f>'[2]2. Propagácia a marketing'!#REF!</f>
        <v>#REF!</v>
      </c>
      <c r="L36" s="97" t="e">
        <f>SUM(M36:O36)</f>
        <v>#REF!</v>
      </c>
      <c r="M36" s="94" t="e">
        <f>'[2]2. Propagácia a marketing'!#REF!</f>
        <v>#REF!</v>
      </c>
      <c r="N36" s="94" t="e">
        <f>'[2]2. Propagácia a marketing'!#REF!</f>
        <v>#REF!</v>
      </c>
      <c r="O36" s="96" t="e">
        <f>'[2]2. Propagácia a marketing'!#REF!</f>
        <v>#REF!</v>
      </c>
      <c r="P36" s="253">
        <v>1090</v>
      </c>
      <c r="Q36" s="256">
        <v>1090</v>
      </c>
      <c r="R36" s="256">
        <v>0</v>
      </c>
      <c r="S36" s="257">
        <v>0</v>
      </c>
      <c r="T36" s="97" t="e">
        <f>SUM(U36:W36)</f>
        <v>#REF!</v>
      </c>
      <c r="U36" s="94">
        <f>'[2]2. Propagácia a marketing'!$H$54</f>
        <v>570</v>
      </c>
      <c r="V36" s="94" t="e">
        <f>'[2]2. Propagácia a marketing'!$I$54</f>
        <v>#REF!</v>
      </c>
      <c r="W36" s="96" t="e">
        <f>'[2]2. Propagácia a marketing'!$J$54</f>
        <v>#REF!</v>
      </c>
    </row>
    <row r="37" spans="1:23" ht="16.5" thickBot="1" x14ac:dyDescent="0.3">
      <c r="A37" s="108"/>
      <c r="B37" s="211" t="s">
        <v>184</v>
      </c>
      <c r="C37" s="220" t="s">
        <v>185</v>
      </c>
      <c r="D37" s="213" t="e">
        <f>SUM(E37:G37)</f>
        <v>#REF!</v>
      </c>
      <c r="E37" s="214">
        <v>6457</v>
      </c>
      <c r="F37" s="214" t="e">
        <f>'[2]2. Propagácia a marketing'!#REF!</f>
        <v>#REF!</v>
      </c>
      <c r="G37" s="215" t="e">
        <f>'[2]2. Propagácia a marketing'!#REF!</f>
        <v>#REF!</v>
      </c>
      <c r="H37" s="221" t="e">
        <f>SUM(I37:K37)</f>
        <v>#REF!</v>
      </c>
      <c r="I37" s="216">
        <v>4354</v>
      </c>
      <c r="J37" s="216" t="e">
        <f>'[2]2. Propagácia a marketing'!#REF!</f>
        <v>#REF!</v>
      </c>
      <c r="K37" s="217" t="e">
        <f>'[2]2. Propagácia a marketing'!#REF!</f>
        <v>#REF!</v>
      </c>
      <c r="L37" s="222" t="e">
        <f>SUM(M37:O37)</f>
        <v>#REF!</v>
      </c>
      <c r="M37" s="214" t="e">
        <f>'[2]2. Propagácia a marketing'!#REF!</f>
        <v>#REF!</v>
      </c>
      <c r="N37" s="214" t="e">
        <f>'[2]2. Propagácia a marketing'!#REF!</f>
        <v>#REF!</v>
      </c>
      <c r="O37" s="223" t="e">
        <f>'[2]2. Propagácia a marketing'!#REF!</f>
        <v>#REF!</v>
      </c>
      <c r="P37" s="263">
        <v>780.02</v>
      </c>
      <c r="Q37" s="264">
        <v>780.02</v>
      </c>
      <c r="R37" s="264">
        <v>0</v>
      </c>
      <c r="S37" s="265">
        <v>0</v>
      </c>
      <c r="T37" s="222" t="e">
        <f>SUM(U37:W37)</f>
        <v>#REF!</v>
      </c>
      <c r="U37" s="214">
        <f>'[2]2. Propagácia a marketing'!$H$60</f>
        <v>1000</v>
      </c>
      <c r="V37" s="214" t="e">
        <f>'[2]2. Propagácia a marketing'!$I$60</f>
        <v>#REF!</v>
      </c>
      <c r="W37" s="223" t="e">
        <f>'[2]2. Propagácia a marketing'!$J$60</f>
        <v>#REF!</v>
      </c>
    </row>
    <row r="38" spans="1:23" s="82" customFormat="1" ht="14.25" x14ac:dyDescent="0.2">
      <c r="A38" s="114"/>
      <c r="B38" s="187" t="s">
        <v>186</v>
      </c>
      <c r="C38" s="188"/>
      <c r="D38" s="182" t="e">
        <f t="shared" ref="D38:W38" si="14">D39+D40+D41+D46+D47</f>
        <v>#REF!</v>
      </c>
      <c r="E38" s="183">
        <f t="shared" si="14"/>
        <v>271426</v>
      </c>
      <c r="F38" s="183" t="e">
        <f t="shared" si="14"/>
        <v>#REF!</v>
      </c>
      <c r="G38" s="184" t="e">
        <f t="shared" si="14"/>
        <v>#REF!</v>
      </c>
      <c r="H38" s="182" t="e">
        <f t="shared" si="14"/>
        <v>#REF!</v>
      </c>
      <c r="I38" s="183">
        <f t="shared" si="14"/>
        <v>197118</v>
      </c>
      <c r="J38" s="183" t="e">
        <f t="shared" si="14"/>
        <v>#REF!</v>
      </c>
      <c r="K38" s="185" t="e">
        <f t="shared" si="14"/>
        <v>#REF!</v>
      </c>
      <c r="L38" s="186" t="e">
        <f t="shared" si="14"/>
        <v>#REF!</v>
      </c>
      <c r="M38" s="183" t="e">
        <f t="shared" si="14"/>
        <v>#REF!</v>
      </c>
      <c r="N38" s="183" t="e">
        <f t="shared" si="14"/>
        <v>#REF!</v>
      </c>
      <c r="O38" s="185" t="e">
        <f t="shared" si="14"/>
        <v>#REF!</v>
      </c>
      <c r="P38" s="261">
        <v>238983.5</v>
      </c>
      <c r="Q38" s="262">
        <v>213988.5</v>
      </c>
      <c r="R38" s="262">
        <v>24995</v>
      </c>
      <c r="S38" s="266">
        <v>0</v>
      </c>
      <c r="T38" s="186" t="e">
        <f t="shared" si="14"/>
        <v>#REF!</v>
      </c>
      <c r="U38" s="183">
        <f t="shared" si="14"/>
        <v>75414</v>
      </c>
      <c r="V38" s="183" t="e">
        <f t="shared" si="14"/>
        <v>#REF!</v>
      </c>
      <c r="W38" s="185" t="e">
        <f t="shared" si="14"/>
        <v>#REF!</v>
      </c>
    </row>
    <row r="39" spans="1:23" ht="16.5" x14ac:dyDescent="0.3">
      <c r="A39" s="80"/>
      <c r="B39" s="203" t="s">
        <v>187</v>
      </c>
      <c r="C39" s="224" t="s">
        <v>188</v>
      </c>
      <c r="D39" s="205" t="e">
        <f>SUM(E39:G39)</f>
        <v>#REF!</v>
      </c>
      <c r="E39" s="206">
        <v>36902</v>
      </c>
      <c r="F39" s="206">
        <v>4033</v>
      </c>
      <c r="G39" s="207" t="e">
        <f>'[2]3.Interné služby'!#REF!</f>
        <v>#REF!</v>
      </c>
      <c r="H39" s="205" t="e">
        <f>SUM(I39:K39)</f>
        <v>#REF!</v>
      </c>
      <c r="I39" s="206">
        <v>22326</v>
      </c>
      <c r="J39" s="206">
        <v>5865</v>
      </c>
      <c r="K39" s="208" t="e">
        <f>'[2]3.Interné služby'!#REF!</f>
        <v>#REF!</v>
      </c>
      <c r="L39" s="209" t="e">
        <f>SUM(M39:O39)</f>
        <v>#REF!</v>
      </c>
      <c r="M39" s="206" t="e">
        <f>'[2]3.Interné služby'!#REF!</f>
        <v>#REF!</v>
      </c>
      <c r="N39" s="206" t="e">
        <f>'[2]3.Interné služby'!#REF!</f>
        <v>#REF!</v>
      </c>
      <c r="O39" s="208" t="e">
        <f>'[2]3.Interné služby'!#REF!</f>
        <v>#REF!</v>
      </c>
      <c r="P39" s="253">
        <v>27814.74</v>
      </c>
      <c r="Q39" s="254">
        <v>22025.74</v>
      </c>
      <c r="R39" s="254">
        <v>5789</v>
      </c>
      <c r="S39" s="255">
        <v>0</v>
      </c>
      <c r="T39" s="209">
        <f>SUM(U39:W39)</f>
        <v>80864</v>
      </c>
      <c r="U39" s="206">
        <f>'[2]3.Interné služby'!$H$4</f>
        <v>46864</v>
      </c>
      <c r="V39" s="206">
        <f>'[2]3.Interné služby'!$I$4</f>
        <v>34000</v>
      </c>
      <c r="W39" s="208">
        <f>'[2]3.Interné služby'!$J$4</f>
        <v>0</v>
      </c>
    </row>
    <row r="40" spans="1:23" ht="16.5" x14ac:dyDescent="0.3">
      <c r="A40" s="108"/>
      <c r="B40" s="203" t="s">
        <v>189</v>
      </c>
      <c r="C40" s="224" t="s">
        <v>190</v>
      </c>
      <c r="D40" s="205" t="e">
        <f>SUM(E40:G40)</f>
        <v>#REF!</v>
      </c>
      <c r="E40" s="206">
        <v>35806</v>
      </c>
      <c r="F40" s="206" t="e">
        <f>'[2]3.Interné služby'!#REF!</f>
        <v>#REF!</v>
      </c>
      <c r="G40" s="207" t="e">
        <f>'[2]3.Interné služby'!#REF!</f>
        <v>#REF!</v>
      </c>
      <c r="H40" s="205" t="e">
        <f>SUM(I40:K40)</f>
        <v>#REF!</v>
      </c>
      <c r="I40" s="206">
        <v>9784</v>
      </c>
      <c r="J40" s="206"/>
      <c r="K40" s="208" t="e">
        <f>'[2]3.Interné služby'!#REF!</f>
        <v>#REF!</v>
      </c>
      <c r="L40" s="209" t="e">
        <f>SUM(M40:O40)</f>
        <v>#REF!</v>
      </c>
      <c r="M40" s="206">
        <v>30256</v>
      </c>
      <c r="N40" s="206" t="e">
        <f>'[2]3.Interné služby'!#REF!</f>
        <v>#REF!</v>
      </c>
      <c r="O40" s="208" t="e">
        <f>'[2]3.Interné služby'!#REF!</f>
        <v>#REF!</v>
      </c>
      <c r="P40" s="253">
        <v>27507.78</v>
      </c>
      <c r="Q40" s="254">
        <v>27507.78</v>
      </c>
      <c r="R40" s="254">
        <v>0</v>
      </c>
      <c r="S40" s="255">
        <v>0</v>
      </c>
      <c r="T40" s="209">
        <f>SUM(U40:W40)</f>
        <v>10900</v>
      </c>
      <c r="U40" s="206">
        <f>'[2]3.Interné služby'!$H$31</f>
        <v>10900</v>
      </c>
      <c r="V40" s="206">
        <f>'[2]3.Interné služby'!$I$31</f>
        <v>0</v>
      </c>
      <c r="W40" s="208">
        <f>'[2]3.Interné služby'!$J$31</f>
        <v>0</v>
      </c>
    </row>
    <row r="41" spans="1:23" ht="16.5" x14ac:dyDescent="0.3">
      <c r="A41" s="84"/>
      <c r="B41" s="203" t="s">
        <v>191</v>
      </c>
      <c r="C41" s="224" t="s">
        <v>192</v>
      </c>
      <c r="D41" s="205" t="e">
        <f t="shared" ref="D41:W41" si="15">SUM(D42:D45)</f>
        <v>#REF!</v>
      </c>
      <c r="E41" s="206">
        <f t="shared" si="15"/>
        <v>193704</v>
      </c>
      <c r="F41" s="206" t="e">
        <f t="shared" si="15"/>
        <v>#REF!</v>
      </c>
      <c r="G41" s="207" t="e">
        <f t="shared" si="15"/>
        <v>#REF!</v>
      </c>
      <c r="H41" s="205" t="e">
        <f t="shared" si="15"/>
        <v>#REF!</v>
      </c>
      <c r="I41" s="206">
        <f t="shared" si="15"/>
        <v>160978</v>
      </c>
      <c r="J41" s="206">
        <f t="shared" si="15"/>
        <v>46477</v>
      </c>
      <c r="K41" s="208" t="e">
        <f t="shared" si="15"/>
        <v>#REF!</v>
      </c>
      <c r="L41" s="209" t="e">
        <f t="shared" si="15"/>
        <v>#REF!</v>
      </c>
      <c r="M41" s="206" t="e">
        <f t="shared" si="15"/>
        <v>#REF!</v>
      </c>
      <c r="N41" s="206" t="e">
        <f t="shared" si="15"/>
        <v>#REF!</v>
      </c>
      <c r="O41" s="208" t="e">
        <f t="shared" si="15"/>
        <v>#REF!</v>
      </c>
      <c r="P41" s="253">
        <v>178249.2</v>
      </c>
      <c r="Q41" s="254">
        <v>159043.20000000001</v>
      </c>
      <c r="R41" s="254">
        <v>19206</v>
      </c>
      <c r="S41" s="255">
        <v>0</v>
      </c>
      <c r="T41" s="209" t="e">
        <f t="shared" si="15"/>
        <v>#REF!</v>
      </c>
      <c r="U41" s="206">
        <f t="shared" si="15"/>
        <v>12750</v>
      </c>
      <c r="V41" s="206" t="e">
        <f t="shared" si="15"/>
        <v>#REF!</v>
      </c>
      <c r="W41" s="208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'[2]3.Interné služby'!#REF!</f>
        <v>#REF!</v>
      </c>
      <c r="G42" s="95" t="e">
        <f>'[2]3.Interné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'[2]3.Interné služby'!#REF!</f>
        <v>#REF!</v>
      </c>
      <c r="L42" s="97" t="e">
        <f t="shared" ref="L42:L47" si="18">SUM(M42:O42)</f>
        <v>#REF!</v>
      </c>
      <c r="M42" s="94" t="e">
        <f>'[2]3.Interné služby'!#REF!</f>
        <v>#REF!</v>
      </c>
      <c r="N42" s="94" t="e">
        <f>'[2]3.Interné služby'!#REF!</f>
        <v>#REF!</v>
      </c>
      <c r="O42" s="96" t="e">
        <f>'[2]3.Interné služby'!#REF!</f>
        <v>#REF!</v>
      </c>
      <c r="P42" s="253">
        <v>1873.69</v>
      </c>
      <c r="Q42" s="256">
        <v>1873.69</v>
      </c>
      <c r="R42" s="256">
        <v>0</v>
      </c>
      <c r="S42" s="257">
        <v>0</v>
      </c>
      <c r="T42" s="97">
        <f t="shared" ref="T42:T47" si="19">SUM(U42:W42)</f>
        <v>3250</v>
      </c>
      <c r="U42" s="94">
        <f>'[2]3.Interné služby'!$H$37</f>
        <v>3250</v>
      </c>
      <c r="V42" s="94">
        <f>'[2]3.Interné služby'!$I$37</f>
        <v>0</v>
      </c>
      <c r="W42" s="96">
        <f>'[2]3.Interné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'[2]3.Interné služby'!#REF!</f>
        <v>#REF!</v>
      </c>
      <c r="G43" s="95" t="e">
        <f>'[2]3.Interné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'[2]3.Interné služby'!#REF!</f>
        <v>#REF!</v>
      </c>
      <c r="L43" s="97" t="e">
        <f t="shared" si="18"/>
        <v>#REF!</v>
      </c>
      <c r="M43" s="94">
        <v>800</v>
      </c>
      <c r="N43" s="94" t="e">
        <f>'[2]3.Interné služby'!#REF!</f>
        <v>#REF!</v>
      </c>
      <c r="O43" s="96" t="e">
        <f>'[2]3.Interné služby'!#REF!</f>
        <v>#REF!</v>
      </c>
      <c r="P43" s="253">
        <v>108.36</v>
      </c>
      <c r="Q43" s="256">
        <v>108.36</v>
      </c>
      <c r="R43" s="256">
        <v>0</v>
      </c>
      <c r="S43" s="257">
        <v>0</v>
      </c>
      <c r="T43" s="97">
        <f t="shared" si="19"/>
        <v>500</v>
      </c>
      <c r="U43" s="94">
        <f>'[2]3.Interné služby'!$H$43</f>
        <v>500</v>
      </c>
      <c r="V43" s="94">
        <f>'[2]3.Interné služby'!$I$43</f>
        <v>0</v>
      </c>
      <c r="W43" s="96">
        <f>'[2]3.Interné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'[2]3.Interné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'[2]3.Interné služby'!#REF!</f>
        <v>#REF!</v>
      </c>
      <c r="L44" s="97" t="e">
        <f t="shared" si="18"/>
        <v>#REF!</v>
      </c>
      <c r="M44" s="94" t="e">
        <f>'[2]3.Interné služby'!#REF!</f>
        <v>#REF!</v>
      </c>
      <c r="N44" s="94">
        <v>20700</v>
      </c>
      <c r="O44" s="96" t="e">
        <f>'[2]3.Interné služby'!#REF!</f>
        <v>#REF!</v>
      </c>
      <c r="P44" s="253">
        <v>155457.15</v>
      </c>
      <c r="Q44" s="256">
        <v>154761.15</v>
      </c>
      <c r="R44" s="256">
        <v>696</v>
      </c>
      <c r="S44" s="257">
        <v>0</v>
      </c>
      <c r="T44" s="97">
        <f t="shared" si="19"/>
        <v>5000</v>
      </c>
      <c r="U44" s="94">
        <f>'[1]3.Interné služby'!$Q$19</f>
        <v>5000</v>
      </c>
      <c r="V44" s="94">
        <f>'[2]3.Interné služby'!$I$47</f>
        <v>0</v>
      </c>
      <c r="W44" s="96">
        <f>'[2]3.Interné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'[2]3.Interné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'[2]3.Interné služby'!#REF!</f>
        <v>#REF!</v>
      </c>
      <c r="L45" s="97" t="e">
        <f t="shared" si="18"/>
        <v>#REF!</v>
      </c>
      <c r="M45" s="94" t="e">
        <f>'[2]3.Interné služby'!#REF!</f>
        <v>#REF!</v>
      </c>
      <c r="N45" s="98" t="e">
        <f>'[2]3.Interné služby'!#REF!</f>
        <v>#REF!</v>
      </c>
      <c r="O45" s="96" t="e">
        <f>'[2]3.Interné služby'!#REF!</f>
        <v>#REF!</v>
      </c>
      <c r="P45" s="253">
        <v>20810</v>
      </c>
      <c r="Q45" s="256">
        <v>2300</v>
      </c>
      <c r="R45" s="256">
        <v>18510</v>
      </c>
      <c r="S45" s="257">
        <v>0</v>
      </c>
      <c r="T45" s="97" t="e">
        <f t="shared" si="19"/>
        <v>#REF!</v>
      </c>
      <c r="U45" s="94">
        <f>'[2]3.Interné služby'!$H$99</f>
        <v>4000</v>
      </c>
      <c r="V45" s="98" t="e">
        <f>'[2]3.Interné služby'!$I$99</f>
        <v>#REF!</v>
      </c>
      <c r="W45" s="96" t="e">
        <f>'[2]3.Interné služby'!$J$99</f>
        <v>#REF!</v>
      </c>
    </row>
    <row r="46" spans="1:23" ht="16.5" x14ac:dyDescent="0.3">
      <c r="A46" s="84"/>
      <c r="B46" s="203" t="s">
        <v>197</v>
      </c>
      <c r="C46" s="224" t="s">
        <v>198</v>
      </c>
      <c r="D46" s="205" t="e">
        <f t="shared" si="16"/>
        <v>#REF!</v>
      </c>
      <c r="E46" s="206">
        <v>1736</v>
      </c>
      <c r="F46" s="206" t="e">
        <f>'[2]3.Interné služby'!#REF!</f>
        <v>#REF!</v>
      </c>
      <c r="G46" s="207" t="e">
        <f>'[2]3.Interné služby'!#REF!</f>
        <v>#REF!</v>
      </c>
      <c r="H46" s="205" t="e">
        <f t="shared" si="17"/>
        <v>#REF!</v>
      </c>
      <c r="I46" s="206">
        <v>2400</v>
      </c>
      <c r="J46" s="206" t="e">
        <f>'[2]3.Interné služby'!#REF!</f>
        <v>#REF!</v>
      </c>
      <c r="K46" s="208" t="e">
        <f>'[2]3.Interné služby'!#REF!</f>
        <v>#REF!</v>
      </c>
      <c r="L46" s="209" t="e">
        <f t="shared" si="18"/>
        <v>#REF!</v>
      </c>
      <c r="M46" s="206">
        <v>3900</v>
      </c>
      <c r="N46" s="206" t="e">
        <f>'[2]3.Interné služby'!#REF!</f>
        <v>#REF!</v>
      </c>
      <c r="O46" s="208" t="e">
        <f>'[2]3.Interné služby'!#REF!</f>
        <v>#REF!</v>
      </c>
      <c r="P46" s="253">
        <v>4017.4</v>
      </c>
      <c r="Q46" s="254">
        <v>4017.4</v>
      </c>
      <c r="R46" s="254">
        <v>0</v>
      </c>
      <c r="S46" s="255">
        <v>0</v>
      </c>
      <c r="T46" s="209" t="e">
        <f t="shared" si="19"/>
        <v>#REF!</v>
      </c>
      <c r="U46" s="206">
        <f>'[2]3.Interné služby'!$H$101</f>
        <v>3700</v>
      </c>
      <c r="V46" s="206" t="e">
        <f>'[2]3.Interné služby'!$I$102</f>
        <v>#REF!</v>
      </c>
      <c r="W46" s="208" t="e">
        <f>'[2]3.Interné služby'!$J$102</f>
        <v>#REF!</v>
      </c>
    </row>
    <row r="47" spans="1:23" ht="17.25" thickBot="1" x14ac:dyDescent="0.35">
      <c r="A47" s="84"/>
      <c r="B47" s="225" t="s">
        <v>199</v>
      </c>
      <c r="C47" s="226" t="s">
        <v>200</v>
      </c>
      <c r="D47" s="213" t="e">
        <f t="shared" si="16"/>
        <v>#REF!</v>
      </c>
      <c r="E47" s="214">
        <v>3278</v>
      </c>
      <c r="F47" s="214" t="e">
        <f>'[2]3.Interné služby'!#REF!</f>
        <v>#REF!</v>
      </c>
      <c r="G47" s="215" t="e">
        <f>'[2]3.Interné služby'!#REF!</f>
        <v>#REF!</v>
      </c>
      <c r="H47" s="221" t="e">
        <f t="shared" si="17"/>
        <v>#REF!</v>
      </c>
      <c r="I47" s="216">
        <v>1630</v>
      </c>
      <c r="J47" s="216" t="e">
        <f>'[2]3.Interné služby'!#REF!</f>
        <v>#REF!</v>
      </c>
      <c r="K47" s="217" t="e">
        <f>'[2]3.Interné služby'!#REF!</f>
        <v>#REF!</v>
      </c>
      <c r="L47" s="222" t="e">
        <f t="shared" si="18"/>
        <v>#REF!</v>
      </c>
      <c r="M47" s="214" t="e">
        <f>'[2]3.Interné služby'!#REF!</f>
        <v>#REF!</v>
      </c>
      <c r="N47" s="214" t="e">
        <f>'[2]3.Interné služby'!#REF!</f>
        <v>#REF!</v>
      </c>
      <c r="O47" s="223" t="e">
        <f>'[2]3.Interné služby'!#REF!</f>
        <v>#REF!</v>
      </c>
      <c r="P47" s="263">
        <v>1394.38</v>
      </c>
      <c r="Q47" s="264">
        <v>1394.38</v>
      </c>
      <c r="R47" s="264">
        <v>0</v>
      </c>
      <c r="S47" s="265">
        <v>0</v>
      </c>
      <c r="T47" s="222" t="e">
        <f t="shared" si="19"/>
        <v>#REF!</v>
      </c>
      <c r="U47" s="214">
        <f>'[2]3.Interné služby'!$H$108</f>
        <v>1200</v>
      </c>
      <c r="V47" s="214" t="e">
        <f>'[2]3.Interné služby'!$I$108</f>
        <v>#REF!</v>
      </c>
      <c r="W47" s="223" t="e">
        <f>'[2]3.Interné služby'!$J$108</f>
        <v>#REF!</v>
      </c>
    </row>
    <row r="48" spans="1:23" s="82" customFormat="1" ht="14.25" x14ac:dyDescent="0.2">
      <c r="B48" s="189" t="s">
        <v>201</v>
      </c>
      <c r="C48" s="190"/>
      <c r="D48" s="182" t="e">
        <f t="shared" ref="D48:J48" si="20">D49+D50+D53</f>
        <v>#REF!</v>
      </c>
      <c r="E48" s="183" t="e">
        <f t="shared" si="20"/>
        <v>#REF!</v>
      </c>
      <c r="F48" s="183" t="e">
        <f t="shared" si="20"/>
        <v>#REF!</v>
      </c>
      <c r="G48" s="184" t="e">
        <f t="shared" si="20"/>
        <v>#REF!</v>
      </c>
      <c r="H48" s="182" t="e">
        <f>H49+H50+H53-1</f>
        <v>#REF!</v>
      </c>
      <c r="I48" s="183" t="e">
        <f>I49+I50+I53-1</f>
        <v>#REF!</v>
      </c>
      <c r="J48" s="183">
        <f t="shared" si="20"/>
        <v>0</v>
      </c>
      <c r="K48" s="185" t="e">
        <f>K49+K53</f>
        <v>#REF!</v>
      </c>
      <c r="L48" s="186" t="e">
        <f t="shared" ref="L48:W48" si="21">L49+L50+L53</f>
        <v>#REF!</v>
      </c>
      <c r="M48" s="183" t="e">
        <f t="shared" si="21"/>
        <v>#REF!</v>
      </c>
      <c r="N48" s="183" t="e">
        <f t="shared" si="21"/>
        <v>#REF!</v>
      </c>
      <c r="O48" s="185" t="e">
        <f t="shared" si="21"/>
        <v>#REF!</v>
      </c>
      <c r="P48" s="261">
        <v>24336.959999999999</v>
      </c>
      <c r="Q48" s="262">
        <v>24336.959999999999</v>
      </c>
      <c r="R48" s="262">
        <v>0</v>
      </c>
      <c r="S48" s="266">
        <v>0</v>
      </c>
      <c r="T48" s="186" t="e">
        <f t="shared" si="21"/>
        <v>#REF!</v>
      </c>
      <c r="U48" s="183">
        <f t="shared" si="21"/>
        <v>32547</v>
      </c>
      <c r="V48" s="183" t="e">
        <f t="shared" si="21"/>
        <v>#REF!</v>
      </c>
      <c r="W48" s="185" t="e">
        <f t="shared" si="21"/>
        <v>#REF!</v>
      </c>
    </row>
    <row r="49" spans="1:23" ht="16.5" x14ac:dyDescent="0.3">
      <c r="A49" s="84"/>
      <c r="B49" s="203" t="s">
        <v>202</v>
      </c>
      <c r="C49" s="224" t="s">
        <v>203</v>
      </c>
      <c r="D49" s="205" t="e">
        <f>SUM(E49:G49)</f>
        <v>#REF!</v>
      </c>
      <c r="E49" s="206">
        <v>15307.52</v>
      </c>
      <c r="F49" s="206" t="e">
        <f>'[2]4.Služby občanov'!#REF!</f>
        <v>#REF!</v>
      </c>
      <c r="G49" s="207" t="e">
        <f>'[2]4.Služby občanov'!#REF!</f>
        <v>#REF!</v>
      </c>
      <c r="H49" s="205" t="e">
        <f>SUM(I49:K49)</f>
        <v>#REF!</v>
      </c>
      <c r="I49" s="206">
        <v>26456</v>
      </c>
      <c r="J49" s="206">
        <v>0</v>
      </c>
      <c r="K49" s="208" t="e">
        <f>'[2]4.Služby občanov'!#REF!</f>
        <v>#REF!</v>
      </c>
      <c r="L49" s="209" t="e">
        <f>SUM(M49:O49)</f>
        <v>#REF!</v>
      </c>
      <c r="M49" s="206" t="e">
        <f>'[2]4.Služby občanov'!#REF!</f>
        <v>#REF!</v>
      </c>
      <c r="N49" s="206" t="e">
        <f>'[2]4.Služby občanov'!#REF!</f>
        <v>#REF!</v>
      </c>
      <c r="O49" s="208" t="e">
        <f>'[2]4.Služby občanov'!#REF!</f>
        <v>#REF!</v>
      </c>
      <c r="P49" s="253">
        <v>8958.27</v>
      </c>
      <c r="Q49" s="254">
        <v>8958.27</v>
      </c>
      <c r="R49" s="254">
        <v>0</v>
      </c>
      <c r="S49" s="255">
        <v>0</v>
      </c>
      <c r="T49" s="209">
        <f>SUM(U49:W49)</f>
        <v>15600</v>
      </c>
      <c r="U49" s="206">
        <f>'[2]4.Služby občanov'!$H$4</f>
        <v>15600</v>
      </c>
      <c r="V49" s="206">
        <f>'[2]4.Služby občanov'!$I$4</f>
        <v>0</v>
      </c>
      <c r="W49" s="208">
        <f>'[2]4.Služby občanov'!$J$4</f>
        <v>0</v>
      </c>
    </row>
    <row r="50" spans="1:23" ht="15.75" x14ac:dyDescent="0.25">
      <c r="A50" s="116"/>
      <c r="B50" s="203" t="s">
        <v>204</v>
      </c>
      <c r="C50" s="219" t="s">
        <v>205</v>
      </c>
      <c r="D50" s="205" t="e">
        <f t="shared" ref="D50:W50" si="22">SUM(D51:D52)</f>
        <v>#REF!</v>
      </c>
      <c r="E50" s="206">
        <f t="shared" si="22"/>
        <v>23245.5</v>
      </c>
      <c r="F50" s="206" t="e">
        <f t="shared" si="22"/>
        <v>#REF!</v>
      </c>
      <c r="G50" s="207" t="e">
        <f t="shared" si="22"/>
        <v>#REF!</v>
      </c>
      <c r="H50" s="205" t="e">
        <f t="shared" si="22"/>
        <v>#REF!</v>
      </c>
      <c r="I50" s="206" t="e">
        <f t="shared" si="22"/>
        <v>#REF!</v>
      </c>
      <c r="J50" s="206">
        <f t="shared" si="22"/>
        <v>0</v>
      </c>
      <c r="K50" s="208" t="e">
        <f t="shared" si="22"/>
        <v>#REF!</v>
      </c>
      <c r="L50" s="209" t="e">
        <f t="shared" si="22"/>
        <v>#REF!</v>
      </c>
      <c r="M50" s="206" t="e">
        <f t="shared" si="22"/>
        <v>#REF!</v>
      </c>
      <c r="N50" s="206" t="e">
        <f t="shared" si="22"/>
        <v>#REF!</v>
      </c>
      <c r="O50" s="208" t="e">
        <f t="shared" si="22"/>
        <v>#REF!</v>
      </c>
      <c r="P50" s="253">
        <v>15378.69</v>
      </c>
      <c r="Q50" s="254">
        <v>15378.69</v>
      </c>
      <c r="R50" s="254">
        <v>0</v>
      </c>
      <c r="S50" s="255">
        <v>0</v>
      </c>
      <c r="T50" s="209" t="e">
        <f t="shared" si="22"/>
        <v>#REF!</v>
      </c>
      <c r="U50" s="206">
        <f t="shared" si="22"/>
        <v>16937</v>
      </c>
      <c r="V50" s="206" t="e">
        <f t="shared" si="22"/>
        <v>#REF!</v>
      </c>
      <c r="W50" s="208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'[2]4.Služby občanov'!#REF!</f>
        <v>#REF!</v>
      </c>
      <c r="G51" s="95" t="e">
        <f>'[2]4.Služby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'[2]4.Služby občanov'!#REF!</f>
        <v>#REF!</v>
      </c>
      <c r="L51" s="97" t="e">
        <f>SUM(M51:O51)</f>
        <v>#REF!</v>
      </c>
      <c r="M51" s="94" t="e">
        <f>'[2]4.Služby občanov'!#REF!</f>
        <v>#REF!</v>
      </c>
      <c r="N51" s="94" t="e">
        <f>'[2]4.Služby občanov'!#REF!</f>
        <v>#REF!</v>
      </c>
      <c r="O51" s="96" t="e">
        <f>'[2]4.Služby občanov'!#REF!</f>
        <v>#REF!</v>
      </c>
      <c r="P51" s="253">
        <v>15378.69</v>
      </c>
      <c r="Q51" s="267">
        <v>15378.69</v>
      </c>
      <c r="R51" s="267">
        <v>0</v>
      </c>
      <c r="S51" s="268">
        <v>0</v>
      </c>
      <c r="T51" s="97">
        <f>SUM(U51:W51)</f>
        <v>16737</v>
      </c>
      <c r="U51" s="94">
        <f>'[2]4.Služby občanov'!$H$18</f>
        <v>16737</v>
      </c>
      <c r="V51" s="94">
        <f>'[2]4.Služby občanov'!$I$18</f>
        <v>0</v>
      </c>
      <c r="W51" s="96">
        <f>'[2]4.Služby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'[2]4.Služby občanov'!#REF!</f>
        <v>#REF!</v>
      </c>
      <c r="G52" s="95" t="e">
        <f>'[2]4.Služby občanov'!#REF!</f>
        <v>#REF!</v>
      </c>
      <c r="H52" s="93" t="e">
        <f>SUM(I52:K52)</f>
        <v>#REF!</v>
      </c>
      <c r="I52" s="94" t="e">
        <f>'[2]4.Služby občanov'!#REF!</f>
        <v>#REF!</v>
      </c>
      <c r="J52" s="94">
        <v>0</v>
      </c>
      <c r="K52" s="96" t="e">
        <f>'[2]4.Služby občanov'!#REF!</f>
        <v>#REF!</v>
      </c>
      <c r="L52" s="97" t="e">
        <f>SUM(M52:O52)</f>
        <v>#REF!</v>
      </c>
      <c r="M52" s="94" t="e">
        <f>'[2]4.Služby občanov'!#REF!</f>
        <v>#REF!</v>
      </c>
      <c r="N52" s="94" t="e">
        <f>'[2]4.Služby občanov'!#REF!</f>
        <v>#REF!</v>
      </c>
      <c r="O52" s="96" t="e">
        <f>'[2]4.Služby občanov'!#REF!</f>
        <v>#REF!</v>
      </c>
      <c r="P52" s="253">
        <v>0</v>
      </c>
      <c r="Q52" s="267">
        <v>0</v>
      </c>
      <c r="R52" s="267">
        <v>0</v>
      </c>
      <c r="S52" s="268">
        <v>0</v>
      </c>
      <c r="T52" s="97" t="e">
        <f>SUM(U52:W52)</f>
        <v>#REF!</v>
      </c>
      <c r="U52" s="94">
        <f>'[2]4.Služby občanov'!$H$26</f>
        <v>200</v>
      </c>
      <c r="V52" s="94" t="e">
        <f>'[2]4.Služby občanov'!$I$26</f>
        <v>#REF!</v>
      </c>
      <c r="W52" s="96" t="e">
        <f>'[2]4.Služby občanov'!$J$26</f>
        <v>#REF!</v>
      </c>
    </row>
    <row r="53" spans="1:23" ht="16.5" thickBot="1" x14ac:dyDescent="0.3">
      <c r="A53" s="116"/>
      <c r="B53" s="227" t="s">
        <v>208</v>
      </c>
      <c r="C53" s="220" t="s">
        <v>209</v>
      </c>
      <c r="D53" s="213" t="e">
        <f>SUM(E53:G53)</f>
        <v>#REF!</v>
      </c>
      <c r="E53" s="214" t="e">
        <f>'[2]4.Služby občanov'!#REF!</f>
        <v>#REF!</v>
      </c>
      <c r="F53" s="214" t="e">
        <f>'[2]4.Služby občanov'!#REF!</f>
        <v>#REF!</v>
      </c>
      <c r="G53" s="215" t="e">
        <f>'[2]4.Služby občanov'!#REF!</f>
        <v>#REF!</v>
      </c>
      <c r="H53" s="221" t="e">
        <f>SUM(I53:K53)</f>
        <v>#REF!</v>
      </c>
      <c r="I53" s="216">
        <v>0</v>
      </c>
      <c r="J53" s="216">
        <v>0</v>
      </c>
      <c r="K53" s="217" t="e">
        <f>'[2]4.Služby občanov'!#REF!</f>
        <v>#REF!</v>
      </c>
      <c r="L53" s="222" t="e">
        <f>SUM(M53:O53)</f>
        <v>#REF!</v>
      </c>
      <c r="M53" s="214" t="e">
        <f>'[2]4.Služby občanov'!#REF!</f>
        <v>#REF!</v>
      </c>
      <c r="N53" s="214" t="e">
        <f>'[2]4.Služby občanov'!#REF!</f>
        <v>#REF!</v>
      </c>
      <c r="O53" s="223" t="e">
        <f>'[2]4.Služby občanov'!#REF!</f>
        <v>#REF!</v>
      </c>
      <c r="P53" s="263">
        <v>0</v>
      </c>
      <c r="Q53" s="269">
        <v>0</v>
      </c>
      <c r="R53" s="269">
        <v>0</v>
      </c>
      <c r="S53" s="270">
        <v>0</v>
      </c>
      <c r="T53" s="222" t="e">
        <f>SUM(U53:W53)</f>
        <v>#REF!</v>
      </c>
      <c r="U53" s="214">
        <f>'[2]4.Služby občanov'!$H$28</f>
        <v>10</v>
      </c>
      <c r="V53" s="214" t="e">
        <f>'[2]4.Služby občanov'!$I$28</f>
        <v>#REF!</v>
      </c>
      <c r="W53" s="223" t="e">
        <f>'[2]4.Služby občanov'!$J$28</f>
        <v>#REF!</v>
      </c>
    </row>
    <row r="54" spans="1:23" s="82" customFormat="1" ht="14.25" x14ac:dyDescent="0.2">
      <c r="A54" s="116"/>
      <c r="B54" s="187" t="s">
        <v>210</v>
      </c>
      <c r="C54" s="191"/>
      <c r="D54" s="182" t="e">
        <f t="shared" ref="D54:W54" si="23">D55+D60+D61+D62+D67</f>
        <v>#REF!</v>
      </c>
      <c r="E54" s="183" t="e">
        <f t="shared" si="23"/>
        <v>#REF!</v>
      </c>
      <c r="F54" s="183" t="e">
        <f t="shared" si="23"/>
        <v>#REF!</v>
      </c>
      <c r="G54" s="184" t="e">
        <f t="shared" si="23"/>
        <v>#REF!</v>
      </c>
      <c r="H54" s="182" t="e">
        <f t="shared" si="23"/>
        <v>#REF!</v>
      </c>
      <c r="I54" s="183" t="e">
        <f t="shared" si="23"/>
        <v>#REF!</v>
      </c>
      <c r="J54" s="183" t="e">
        <f t="shared" si="23"/>
        <v>#REF!</v>
      </c>
      <c r="K54" s="185" t="e">
        <f t="shared" si="23"/>
        <v>#REF!</v>
      </c>
      <c r="L54" s="186" t="e">
        <f t="shared" si="23"/>
        <v>#REF!</v>
      </c>
      <c r="M54" s="183" t="e">
        <f t="shared" si="23"/>
        <v>#REF!</v>
      </c>
      <c r="N54" s="183" t="e">
        <f t="shared" si="23"/>
        <v>#REF!</v>
      </c>
      <c r="O54" s="185" t="e">
        <f t="shared" si="23"/>
        <v>#REF!</v>
      </c>
      <c r="P54" s="261">
        <v>667835.55000000005</v>
      </c>
      <c r="Q54" s="262">
        <v>666135.55000000005</v>
      </c>
      <c r="R54" s="262">
        <v>1700</v>
      </c>
      <c r="S54" s="266">
        <v>0</v>
      </c>
      <c r="T54" s="186" t="e">
        <f t="shared" si="23"/>
        <v>#REF!</v>
      </c>
      <c r="U54" s="183" t="e">
        <f t="shared" si="23"/>
        <v>#REF!</v>
      </c>
      <c r="V54" s="183" t="e">
        <f t="shared" si="23"/>
        <v>#REF!</v>
      </c>
      <c r="W54" s="185" t="e">
        <f t="shared" si="23"/>
        <v>#REF!</v>
      </c>
    </row>
    <row r="55" spans="1:23" ht="15.75" x14ac:dyDescent="0.25">
      <c r="A55" s="116"/>
      <c r="B55" s="228" t="s">
        <v>211</v>
      </c>
      <c r="C55" s="229" t="s">
        <v>212</v>
      </c>
      <c r="D55" s="205" t="e">
        <f t="shared" ref="D55:W55" si="24">SUM(D56:D59)</f>
        <v>#REF!</v>
      </c>
      <c r="E55" s="206">
        <f t="shared" si="24"/>
        <v>496158.19</v>
      </c>
      <c r="F55" s="206" t="e">
        <f t="shared" si="24"/>
        <v>#REF!</v>
      </c>
      <c r="G55" s="207" t="e">
        <f t="shared" si="24"/>
        <v>#REF!</v>
      </c>
      <c r="H55" s="205" t="e">
        <f t="shared" si="24"/>
        <v>#REF!</v>
      </c>
      <c r="I55" s="206">
        <f t="shared" si="24"/>
        <v>480129.99</v>
      </c>
      <c r="J55" s="206" t="e">
        <f t="shared" si="24"/>
        <v>#REF!</v>
      </c>
      <c r="K55" s="208" t="e">
        <f t="shared" si="24"/>
        <v>#REF!</v>
      </c>
      <c r="L55" s="209" t="e">
        <f t="shared" si="24"/>
        <v>#REF!</v>
      </c>
      <c r="M55" s="206" t="e">
        <f t="shared" si="24"/>
        <v>#REF!</v>
      </c>
      <c r="N55" s="206" t="e">
        <f t="shared" si="24"/>
        <v>#REF!</v>
      </c>
      <c r="O55" s="208" t="e">
        <f t="shared" si="24"/>
        <v>#REF!</v>
      </c>
      <c r="P55" s="253">
        <v>463317.1</v>
      </c>
      <c r="Q55" s="254">
        <v>461617.1</v>
      </c>
      <c r="R55" s="254">
        <v>1700</v>
      </c>
      <c r="S55" s="255">
        <v>0</v>
      </c>
      <c r="T55" s="209" t="e">
        <f t="shared" si="24"/>
        <v>#REF!</v>
      </c>
      <c r="U55" s="206">
        <f t="shared" si="24"/>
        <v>468983</v>
      </c>
      <c r="V55" s="206">
        <f t="shared" si="24"/>
        <v>6100</v>
      </c>
      <c r="W55" s="208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'[2]5.Bezpečnosť,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'[2]5.Bezpečnosť, právo a por.'!#REF!</f>
        <v>#REF!</v>
      </c>
      <c r="L56" s="97" t="e">
        <f t="shared" ref="L56:L61" si="27">SUM(M56:O56)</f>
        <v>#REF!</v>
      </c>
      <c r="M56" s="94" t="e">
        <f>'[2]5.Bezpečnosť, právo a por.'!#REF!</f>
        <v>#REF!</v>
      </c>
      <c r="N56" s="94" t="e">
        <f>'[2]5.Bezpečnosť, právo a por.'!#REF!</f>
        <v>#REF!</v>
      </c>
      <c r="O56" s="96" t="e">
        <f>'[2]5.Bezpečnosť, právo a por.'!#REF!</f>
        <v>#REF!</v>
      </c>
      <c r="P56" s="253">
        <v>326420.21000000002</v>
      </c>
      <c r="Q56" s="256">
        <v>324720.21000000002</v>
      </c>
      <c r="R56" s="256">
        <v>1700</v>
      </c>
      <c r="S56" s="257">
        <v>0</v>
      </c>
      <c r="T56" s="97">
        <f t="shared" ref="T56:T61" si="28">SUM(U56:W56)</f>
        <v>326718</v>
      </c>
      <c r="U56" s="94">
        <f>'[2]5.Bezpečnosť, právo a por.'!$H$5</f>
        <v>326718</v>
      </c>
      <c r="V56" s="94">
        <f>'[2]5.Bezpečnosť, právo a por.'!$I$5</f>
        <v>0</v>
      </c>
      <c r="W56" s="96">
        <f>'[2]5.Bezpečnosť,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'[2]5.Bezpečnosť,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'[2]5.Bezpečnosť, právo a por.'!#REF!</f>
        <v>#REF!</v>
      </c>
      <c r="L57" s="97" t="e">
        <f t="shared" si="27"/>
        <v>#REF!</v>
      </c>
      <c r="M57" s="94" t="e">
        <f>'[2]5.Bezpečnosť, právo a por.'!#REF!</f>
        <v>#REF!</v>
      </c>
      <c r="N57" s="94" t="e">
        <f>'[2]5.Bezpečnosť, právo a por.'!#REF!</f>
        <v>#REF!</v>
      </c>
      <c r="O57" s="96" t="e">
        <f>'[2]5.Bezpečnosť, právo a por.'!#REF!</f>
        <v>#REF!</v>
      </c>
      <c r="P57" s="253">
        <v>63166.06</v>
      </c>
      <c r="Q57" s="256">
        <v>63166.06</v>
      </c>
      <c r="R57" s="256">
        <v>0</v>
      </c>
      <c r="S57" s="257">
        <v>0</v>
      </c>
      <c r="T57" s="97">
        <f t="shared" si="28"/>
        <v>70911</v>
      </c>
      <c r="U57" s="94">
        <f>'[2]5.Bezpečnosť, právo a por.'!$H$49</f>
        <v>67861</v>
      </c>
      <c r="V57" s="94">
        <f>'[2]5.Bezpečnosť, právo a por.'!$I$49</f>
        <v>3050</v>
      </c>
      <c r="W57" s="96">
        <f>'[2]5.Bezpečnosť,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'[2]5.Bezpečnosť,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'[2]5.Bezpečnosť, právo a por.'!#REF!</f>
        <v>#REF!</v>
      </c>
      <c r="L58" s="97" t="e">
        <f t="shared" si="27"/>
        <v>#REF!</v>
      </c>
      <c r="M58" s="94" t="e">
        <f>'[2]5.Bezpečnosť, právo a por.'!#REF!</f>
        <v>#REF!</v>
      </c>
      <c r="N58" s="94" t="e">
        <f>'[2]5.Bezpečnosť, právo a por.'!#REF!</f>
        <v>#REF!</v>
      </c>
      <c r="O58" s="96" t="e">
        <f>'[2]5.Bezpečnosť, právo a por.'!#REF!</f>
        <v>#REF!</v>
      </c>
      <c r="P58" s="253">
        <v>35909.43</v>
      </c>
      <c r="Q58" s="256">
        <v>35909.43</v>
      </c>
      <c r="R58" s="256">
        <v>0</v>
      </c>
      <c r="S58" s="257">
        <v>0</v>
      </c>
      <c r="T58" s="97" t="e">
        <f t="shared" si="28"/>
        <v>#REF!</v>
      </c>
      <c r="U58" s="94">
        <f>'[2]5.Bezpečnosť, právo a por.'!$H$66</f>
        <v>36887</v>
      </c>
      <c r="V58" s="94">
        <f>'[2]5.Bezpečnosť, právo a por.'!$I$65</f>
        <v>3050</v>
      </c>
      <c r="W58" s="96" t="e">
        <f>'[2]5.Bezpečnosť,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'[2]5.Bezpečnosť, právo a por.'!#REF!</f>
        <v>#REF!</v>
      </c>
      <c r="G59" s="95" t="e">
        <f>'[2]5.Bezpečnosť, právo a por.'!#REF!</f>
        <v>#REF!</v>
      </c>
      <c r="H59" s="93" t="e">
        <f t="shared" si="26"/>
        <v>#REF!</v>
      </c>
      <c r="I59" s="94">
        <v>40098.5</v>
      </c>
      <c r="J59" s="94" t="e">
        <f>'[2]5.Bezpečnosť, právo a por.'!#REF!</f>
        <v>#REF!</v>
      </c>
      <c r="K59" s="96" t="e">
        <f>'[2]5.Bezpečnosť, právo a por.'!#REF!</f>
        <v>#REF!</v>
      </c>
      <c r="L59" s="97" t="e">
        <f t="shared" si="27"/>
        <v>#REF!</v>
      </c>
      <c r="M59" s="94" t="e">
        <f>'[2]5.Bezpečnosť, právo a por.'!#REF!</f>
        <v>#REF!</v>
      </c>
      <c r="N59" s="94" t="e">
        <f>'[2]5.Bezpečnosť, právo a por.'!#REF!</f>
        <v>#REF!</v>
      </c>
      <c r="O59" s="96" t="e">
        <f>'[2]5.Bezpečnosť, právo a por.'!#REF!</f>
        <v>#REF!</v>
      </c>
      <c r="P59" s="253">
        <v>37821.4</v>
      </c>
      <c r="Q59" s="256">
        <v>37821.4</v>
      </c>
      <c r="R59" s="256">
        <v>0</v>
      </c>
      <c r="S59" s="257">
        <v>0</v>
      </c>
      <c r="T59" s="97" t="e">
        <f t="shared" si="28"/>
        <v>#REF!</v>
      </c>
      <c r="U59" s="94">
        <f>'[2]5.Bezpečnosť, právo a por.'!$H$69</f>
        <v>37517</v>
      </c>
      <c r="V59" s="94">
        <f>'[2]5.Bezpečnosť, právo a por.'!$I$69</f>
        <v>0</v>
      </c>
      <c r="W59" s="96" t="e">
        <f>'[2]5.Bezpečnosť, právo a por.'!$J$68</f>
        <v>#REF!</v>
      </c>
    </row>
    <row r="60" spans="1:23" ht="16.5" x14ac:dyDescent="0.3">
      <c r="A60" s="84"/>
      <c r="B60" s="228" t="s">
        <v>217</v>
      </c>
      <c r="C60" s="224" t="s">
        <v>218</v>
      </c>
      <c r="D60" s="205" t="e">
        <f t="shared" si="25"/>
        <v>#REF!</v>
      </c>
      <c r="E60" s="206" t="e">
        <f>'[2]5.Bezpečnosť, právo a por.'!#REF!</f>
        <v>#REF!</v>
      </c>
      <c r="F60" s="206" t="e">
        <f>'[2]5.Bezpečnosť, právo a por.'!#REF!</f>
        <v>#REF!</v>
      </c>
      <c r="G60" s="207" t="e">
        <f>'[2]5.Bezpečnosť, právo a por.'!#REF!</f>
        <v>#REF!</v>
      </c>
      <c r="H60" s="205" t="e">
        <f t="shared" si="26"/>
        <v>#REF!</v>
      </c>
      <c r="I60" s="206">
        <v>0</v>
      </c>
      <c r="J60" s="206">
        <v>0</v>
      </c>
      <c r="K60" s="208" t="e">
        <f>'[2]5.Bezpečnosť, právo a por.'!#REF!</f>
        <v>#REF!</v>
      </c>
      <c r="L60" s="209" t="e">
        <f t="shared" si="27"/>
        <v>#REF!</v>
      </c>
      <c r="M60" s="206" t="e">
        <f>'[2]5.Bezpečnosť, právo a por.'!#REF!</f>
        <v>#REF!</v>
      </c>
      <c r="N60" s="206" t="e">
        <f>'[2]5.Bezpečnosť, právo a por.'!#REF!</f>
        <v>#REF!</v>
      </c>
      <c r="O60" s="208" t="e">
        <f>'[2]5.Bezpečnosť, právo a por.'!#REF!</f>
        <v>#REF!</v>
      </c>
      <c r="P60" s="253">
        <v>0</v>
      </c>
      <c r="Q60" s="254">
        <v>0</v>
      </c>
      <c r="R60" s="254">
        <v>0</v>
      </c>
      <c r="S60" s="255">
        <v>0</v>
      </c>
      <c r="T60" s="209" t="e">
        <f t="shared" si="28"/>
        <v>#REF!</v>
      </c>
      <c r="U60" s="206">
        <f>'[2]5.Bezpečnosť, právo a por.'!$H$77</f>
        <v>0</v>
      </c>
      <c r="V60" s="206"/>
      <c r="W60" s="208" t="e">
        <f>'[2]5.Bezpečnosť, právo a por.'!$J$76</f>
        <v>#REF!</v>
      </c>
    </row>
    <row r="61" spans="1:23" ht="16.5" x14ac:dyDescent="0.3">
      <c r="A61" s="84"/>
      <c r="B61" s="228" t="s">
        <v>219</v>
      </c>
      <c r="C61" s="224" t="s">
        <v>220</v>
      </c>
      <c r="D61" s="205" t="e">
        <f t="shared" si="25"/>
        <v>#REF!</v>
      </c>
      <c r="E61" s="206">
        <v>1286</v>
      </c>
      <c r="F61" s="206" t="e">
        <f>'[2]5.Bezpečnosť, právo a por.'!#REF!</f>
        <v>#REF!</v>
      </c>
      <c r="G61" s="207" t="e">
        <f>'[2]5.Bezpečnosť, právo a por.'!#REF!</f>
        <v>#REF!</v>
      </c>
      <c r="H61" s="205" t="e">
        <f t="shared" si="26"/>
        <v>#REF!</v>
      </c>
      <c r="I61" s="206">
        <v>797</v>
      </c>
      <c r="J61" s="206">
        <v>0</v>
      </c>
      <c r="K61" s="208" t="e">
        <f>'[2]5.Bezpečnosť, právo a por.'!#REF!</f>
        <v>#REF!</v>
      </c>
      <c r="L61" s="209" t="e">
        <f t="shared" si="27"/>
        <v>#REF!</v>
      </c>
      <c r="M61" s="206" t="e">
        <f>'[2]5.Bezpečnosť, právo a por.'!#REF!</f>
        <v>#REF!</v>
      </c>
      <c r="N61" s="206" t="e">
        <f>'[2]5.Bezpečnosť, právo a por.'!#REF!</f>
        <v>#REF!</v>
      </c>
      <c r="O61" s="208" t="e">
        <f>'[2]5.Bezpečnosť, právo a por.'!#REF!</f>
        <v>#REF!</v>
      </c>
      <c r="P61" s="253">
        <v>914.32</v>
      </c>
      <c r="Q61" s="254">
        <v>914.32</v>
      </c>
      <c r="R61" s="254">
        <v>0</v>
      </c>
      <c r="S61" s="255">
        <v>0</v>
      </c>
      <c r="T61" s="209" t="e">
        <f t="shared" si="28"/>
        <v>#REF!</v>
      </c>
      <c r="U61" s="206">
        <f>'[2]5.Bezpečnosť, právo a por.'!$H$79</f>
        <v>1650</v>
      </c>
      <c r="V61" s="206" t="e">
        <f>'[2]5.Bezpečnosť, právo a por.'!$I$78</f>
        <v>#REF!</v>
      </c>
      <c r="W61" s="208" t="e">
        <f>'[2]5.Bezpečnosť, právo a por.'!$J$78</f>
        <v>#REF!</v>
      </c>
    </row>
    <row r="62" spans="1:23" ht="15.75" x14ac:dyDescent="0.25">
      <c r="A62" s="84"/>
      <c r="B62" s="228" t="s">
        <v>221</v>
      </c>
      <c r="C62" s="219" t="s">
        <v>222</v>
      </c>
      <c r="D62" s="205" t="e">
        <f>SUM(D63:D66)</f>
        <v>#REF!</v>
      </c>
      <c r="E62" s="206">
        <f>SUM(E63:E66)</f>
        <v>255279.5</v>
      </c>
      <c r="F62" s="206" t="e">
        <f>SUM(F63:F66)</f>
        <v>#REF!</v>
      </c>
      <c r="G62" s="207" t="e">
        <f>SUM(G63:G66)</f>
        <v>#REF!</v>
      </c>
      <c r="H62" s="205" t="e">
        <f t="shared" si="26"/>
        <v>#REF!</v>
      </c>
      <c r="I62" s="206">
        <f t="shared" ref="I62:W62" si="29">SUM(I63:I66)</f>
        <v>270995.5</v>
      </c>
      <c r="J62" s="206">
        <f t="shared" si="29"/>
        <v>0</v>
      </c>
      <c r="K62" s="208" t="e">
        <f t="shared" si="29"/>
        <v>#REF!</v>
      </c>
      <c r="L62" s="209" t="e">
        <f t="shared" si="29"/>
        <v>#REF!</v>
      </c>
      <c r="M62" s="206" t="e">
        <f t="shared" si="29"/>
        <v>#REF!</v>
      </c>
      <c r="N62" s="206" t="e">
        <f t="shared" si="29"/>
        <v>#REF!</v>
      </c>
      <c r="O62" s="208" t="e">
        <f t="shared" si="29"/>
        <v>#REF!</v>
      </c>
      <c r="P62" s="253">
        <v>203577.43</v>
      </c>
      <c r="Q62" s="254">
        <v>203577.43</v>
      </c>
      <c r="R62" s="254">
        <v>0</v>
      </c>
      <c r="S62" s="255">
        <v>0</v>
      </c>
      <c r="T62" s="209" t="e">
        <f t="shared" si="29"/>
        <v>#REF!</v>
      </c>
      <c r="U62" s="206" t="e">
        <f t="shared" si="29"/>
        <v>#REF!</v>
      </c>
      <c r="V62" s="206">
        <f t="shared" si="29"/>
        <v>64679</v>
      </c>
      <c r="W62" s="208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'[2]5.Bezpečnosť, právo a por.'!#REF!</f>
        <v>#REF!</v>
      </c>
      <c r="G63" s="95" t="e">
        <f>'[2]5.Bezpečnosť,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'[2]5.Bezpečnosť, právo a por.'!#REF!</f>
        <v>#REF!</v>
      </c>
      <c r="L63" s="97" t="e">
        <f>SUM(M63:O63)</f>
        <v>#REF!</v>
      </c>
      <c r="M63" s="94" t="e">
        <f>'[2]5.Bezpečnosť, právo a por.'!#REF!</f>
        <v>#REF!</v>
      </c>
      <c r="N63" s="94" t="e">
        <f>'[2]5.Bezpečnosť, právo a por.'!#REF!</f>
        <v>#REF!</v>
      </c>
      <c r="O63" s="96" t="e">
        <f>'[2]5.Bezpečnosť, právo a por.'!#REF!</f>
        <v>#REF!</v>
      </c>
      <c r="P63" s="253">
        <v>0</v>
      </c>
      <c r="Q63" s="256">
        <v>0</v>
      </c>
      <c r="R63" s="256">
        <v>0</v>
      </c>
      <c r="S63" s="257">
        <v>0</v>
      </c>
      <c r="T63" s="97">
        <f>SUM(U63:W63)</f>
        <v>251721</v>
      </c>
      <c r="U63" s="94">
        <f>'[2]5.Bezpečnosť, právo a por.'!$H$95</f>
        <v>187042</v>
      </c>
      <c r="V63" s="94">
        <f>'[2]5.Bezpečnosť, právo a por.'!$I$94</f>
        <v>64679</v>
      </c>
      <c r="W63" s="96">
        <f>'[2]5.Bezpečnosť,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'[2]5.Bezpečnosť, právo a por.'!#REF!</f>
        <v>#REF!</v>
      </c>
      <c r="G64" s="95" t="e">
        <f>'[2]5.Bezpečnosť,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'[2]5.Bezpečnosť, právo a por.'!#REF!</f>
        <v>#REF!</v>
      </c>
      <c r="L64" s="97" t="e">
        <f>SUM(M64:O64)</f>
        <v>#REF!</v>
      </c>
      <c r="M64" s="94">
        <v>42145</v>
      </c>
      <c r="N64" s="94" t="e">
        <f>'[2]5.Bezpečnosť, právo a por.'!#REF!</f>
        <v>#REF!</v>
      </c>
      <c r="O64" s="96" t="e">
        <f>'[2]5.Bezpečnosť, právo a por.'!#REF!</f>
        <v>#REF!</v>
      </c>
      <c r="P64" s="253">
        <v>32015.58</v>
      </c>
      <c r="Q64" s="256">
        <v>32015.58</v>
      </c>
      <c r="R64" s="256">
        <v>0</v>
      </c>
      <c r="S64" s="257">
        <v>0</v>
      </c>
      <c r="T64" s="97" t="e">
        <f>SUM(U64:W64)</f>
        <v>#REF!</v>
      </c>
      <c r="U64" s="94">
        <f>'[2]5.Bezpečnosť, právo a por.'!$H$101</f>
        <v>74900</v>
      </c>
      <c r="V64" s="94"/>
      <c r="W64" s="96" t="e">
        <f>'[2]5.Bezpečnosť,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'[2]5.Bezpečnosť, právo a por.'!#REF!</f>
        <v>#REF!</v>
      </c>
      <c r="G65" s="95" t="e">
        <f>'[2]5.Bezpečnosť,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'[2]5.Bezpečnosť, právo a por.'!#REF!</f>
        <v>#REF!</v>
      </c>
      <c r="L65" s="97" t="e">
        <f>SUM(M65:O65)</f>
        <v>#REF!</v>
      </c>
      <c r="M65" s="94" t="e">
        <f>'[2]5.Bezpečnosť, právo a por.'!#REF!</f>
        <v>#REF!</v>
      </c>
      <c r="N65" s="94" t="e">
        <f>'[2]5.Bezpečnosť, právo a por.'!#REF!</f>
        <v>#REF!</v>
      </c>
      <c r="O65" s="96" t="e">
        <f>'[2]5.Bezpečnosť, právo a por.'!#REF!</f>
        <v>#REF!</v>
      </c>
      <c r="P65" s="253">
        <v>171561.85</v>
      </c>
      <c r="Q65" s="256">
        <v>171561.85</v>
      </c>
      <c r="R65" s="256">
        <v>0</v>
      </c>
      <c r="S65" s="257">
        <v>0</v>
      </c>
      <c r="T65" s="97" t="e">
        <f>SUM(U65:W65)</f>
        <v>#REF!</v>
      </c>
      <c r="U65" s="94" t="e">
        <f>'[2]5.Bezpečnosť, právo a por.'!$H$103</f>
        <v>#REF!</v>
      </c>
      <c r="V65" s="94">
        <f>'[2]5.Bezpečnosť, právo a por.'!$I$102</f>
        <v>0</v>
      </c>
      <c r="W65" s="96">
        <f>'[2]5.Bezpečnosť,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'[2]5.Bezpečnosť, právo a por.'!#REF!</f>
        <v>#REF!</v>
      </c>
      <c r="G66" s="95" t="e">
        <f>'[2]5.Bezpečnosť,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'[2]5.Bezpečnosť, právo a por.'!#REF!</f>
        <v>#REF!</v>
      </c>
      <c r="L66" s="97" t="e">
        <f>SUM(M66:O66)</f>
        <v>#REF!</v>
      </c>
      <c r="M66" s="94">
        <v>0</v>
      </c>
      <c r="N66" s="94" t="e">
        <f>'[2]5.Bezpečnosť, právo a por.'!#REF!</f>
        <v>#REF!</v>
      </c>
      <c r="O66" s="96" t="e">
        <f>'[2]5.Bezpečnosť, právo a por.'!#REF!</f>
        <v>#REF!</v>
      </c>
      <c r="P66" s="253">
        <v>0</v>
      </c>
      <c r="Q66" s="256">
        <v>0</v>
      </c>
      <c r="R66" s="256">
        <v>0</v>
      </c>
      <c r="S66" s="257">
        <v>0</v>
      </c>
      <c r="T66" s="97" t="e">
        <f>SUM(U66:W66)</f>
        <v>#REF!</v>
      </c>
      <c r="U66" s="94" t="e">
        <f>'[2]5.Bezpečnosť, právo a por.'!$H$106</f>
        <v>#REF!</v>
      </c>
      <c r="V66" s="94">
        <f>'[2]5.Bezpečnosť, právo a por.'!$I$105</f>
        <v>0</v>
      </c>
      <c r="W66" s="96">
        <f>'[2]5.Bezpečnosť, právo a por.'!$J$105</f>
        <v>0</v>
      </c>
    </row>
    <row r="67" spans="1:23" ht="15.75" x14ac:dyDescent="0.25">
      <c r="A67" s="116"/>
      <c r="B67" s="228" t="s">
        <v>227</v>
      </c>
      <c r="C67" s="230" t="s">
        <v>228</v>
      </c>
      <c r="D67" s="205" t="e">
        <f t="shared" ref="D67:W67" si="30">SUM(D68:D69)</f>
        <v>#REF!</v>
      </c>
      <c r="E67" s="206">
        <f t="shared" si="30"/>
        <v>1324</v>
      </c>
      <c r="F67" s="206" t="e">
        <f t="shared" si="30"/>
        <v>#REF!</v>
      </c>
      <c r="G67" s="207" t="e">
        <f t="shared" si="30"/>
        <v>#REF!</v>
      </c>
      <c r="H67" s="205" t="e">
        <f t="shared" si="30"/>
        <v>#REF!</v>
      </c>
      <c r="I67" s="206" t="e">
        <f t="shared" si="30"/>
        <v>#REF!</v>
      </c>
      <c r="J67" s="206">
        <f t="shared" si="30"/>
        <v>0</v>
      </c>
      <c r="K67" s="208" t="e">
        <f t="shared" si="30"/>
        <v>#REF!</v>
      </c>
      <c r="L67" s="209" t="e">
        <f t="shared" si="30"/>
        <v>#REF!</v>
      </c>
      <c r="M67" s="206" t="e">
        <f t="shared" si="30"/>
        <v>#REF!</v>
      </c>
      <c r="N67" s="206" t="e">
        <f t="shared" si="30"/>
        <v>#REF!</v>
      </c>
      <c r="O67" s="208" t="e">
        <f t="shared" si="30"/>
        <v>#REF!</v>
      </c>
      <c r="P67" s="253">
        <v>26.7</v>
      </c>
      <c r="Q67" s="254">
        <v>26.7</v>
      </c>
      <c r="R67" s="254">
        <v>0</v>
      </c>
      <c r="S67" s="255">
        <v>0</v>
      </c>
      <c r="T67" s="209" t="e">
        <f t="shared" si="30"/>
        <v>#REF!</v>
      </c>
      <c r="U67" s="206" t="e">
        <f t="shared" si="30"/>
        <v>#REF!</v>
      </c>
      <c r="V67" s="206">
        <f t="shared" si="30"/>
        <v>0</v>
      </c>
      <c r="W67" s="208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'[2]5.Bezpečnosť, právo a por.'!#REF!</f>
        <v>#REF!</v>
      </c>
      <c r="G68" s="95" t="e">
        <f>'[2]5.Bezpečnosť, právo a por.'!#REF!</f>
        <v>#REF!</v>
      </c>
      <c r="H68" s="93" t="e">
        <f>SUM(I68:K68)</f>
        <v>#REF!</v>
      </c>
      <c r="I68" s="94" t="e">
        <f>'[2]5.Bezpečnosť, právo a por.'!#REF!</f>
        <v>#REF!</v>
      </c>
      <c r="J68" s="94">
        <v>0</v>
      </c>
      <c r="K68" s="96" t="e">
        <f>'[2]5.Bezpečnosť, právo a por.'!#REF!</f>
        <v>#REF!</v>
      </c>
      <c r="L68" s="97" t="e">
        <f>SUM(M68:O68)</f>
        <v>#REF!</v>
      </c>
      <c r="M68" s="94" t="e">
        <f>'[2]5.Bezpečnosť, právo a por.'!#REF!</f>
        <v>#REF!</v>
      </c>
      <c r="N68" s="94" t="e">
        <f>'[2]5.Bezpečnosť, právo a por.'!#REF!</f>
        <v>#REF!</v>
      </c>
      <c r="O68" s="96" t="e">
        <f>'[2]5.Bezpečnosť, právo a por.'!#REF!</f>
        <v>#REF!</v>
      </c>
      <c r="P68" s="253">
        <v>26.7</v>
      </c>
      <c r="Q68" s="256">
        <v>26.7</v>
      </c>
      <c r="R68" s="256">
        <v>0</v>
      </c>
      <c r="S68" s="257">
        <v>0</v>
      </c>
      <c r="T68" s="97">
        <f>SUM(U68:W68)</f>
        <v>1300</v>
      </c>
      <c r="U68" s="94">
        <f>'[2]5.Bezpečnosť, právo a por.'!$H$110</f>
        <v>1300</v>
      </c>
      <c r="V68" s="94">
        <f>'[2]5.Bezpečnosť, právo a por.'!$I$109</f>
        <v>0</v>
      </c>
      <c r="W68" s="96">
        <f>'[2]5.Bezpečnosť,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'[2]5.Bezpečnosť, právo a por.'!#REF!</f>
        <v>#REF!</v>
      </c>
      <c r="G69" s="104" t="e">
        <f>'[2]5.Bezpečnosť,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'[2]5.Bezpečnosť, právo a por.'!#REF!</f>
        <v>#REF!</v>
      </c>
      <c r="L69" s="112" t="e">
        <f>SUM(M69:O69)</f>
        <v>#REF!</v>
      </c>
      <c r="M69" s="103" t="e">
        <f>'[2]5.Bezpečnosť, právo a por.'!#REF!</f>
        <v>#REF!</v>
      </c>
      <c r="N69" s="103" t="e">
        <f>'[2]5.Bezpečnosť, právo a por.'!#REF!</f>
        <v>#REF!</v>
      </c>
      <c r="O69" s="113" t="e">
        <f>'[2]5.Bezpečnosť, právo a por.'!#REF!</f>
        <v>#REF!</v>
      </c>
      <c r="P69" s="263">
        <v>0</v>
      </c>
      <c r="Q69" s="271">
        <v>0</v>
      </c>
      <c r="R69" s="271">
        <v>0</v>
      </c>
      <c r="S69" s="272">
        <v>0</v>
      </c>
      <c r="T69" s="112" t="e">
        <f>SUM(U69:W69)</f>
        <v>#REF!</v>
      </c>
      <c r="U69" s="103" t="e">
        <f>'[2]5.Bezpečnosť, právo a por.'!$H$112</f>
        <v>#REF!</v>
      </c>
      <c r="V69" s="103">
        <f>'[2]5.Bezpečnosť, právo a por.'!$I$111</f>
        <v>0</v>
      </c>
      <c r="W69" s="113">
        <f>'[2]5.Bezpečnosť, právo a por.'!$J$111</f>
        <v>0</v>
      </c>
    </row>
    <row r="70" spans="1:23" s="82" customFormat="1" ht="14.25" x14ac:dyDescent="0.2">
      <c r="A70" s="116"/>
      <c r="B70" s="187" t="s">
        <v>231</v>
      </c>
      <c r="C70" s="188"/>
      <c r="D70" s="182" t="e">
        <f t="shared" ref="D70:W70" si="31">D71+D74+D77</f>
        <v>#REF!</v>
      </c>
      <c r="E70" s="183">
        <f t="shared" si="31"/>
        <v>702096</v>
      </c>
      <c r="F70" s="183" t="e">
        <f t="shared" si="31"/>
        <v>#REF!</v>
      </c>
      <c r="G70" s="184" t="e">
        <f t="shared" si="31"/>
        <v>#REF!</v>
      </c>
      <c r="H70" s="182" t="e">
        <f t="shared" si="31"/>
        <v>#REF!</v>
      </c>
      <c r="I70" s="183">
        <f t="shared" si="31"/>
        <v>666597</v>
      </c>
      <c r="J70" s="183" t="e">
        <f t="shared" si="31"/>
        <v>#REF!</v>
      </c>
      <c r="K70" s="185" t="e">
        <f t="shared" si="31"/>
        <v>#REF!</v>
      </c>
      <c r="L70" s="186" t="e">
        <f t="shared" si="31"/>
        <v>#REF!</v>
      </c>
      <c r="M70" s="183" t="e">
        <f t="shared" si="31"/>
        <v>#REF!</v>
      </c>
      <c r="N70" s="183" t="e">
        <f t="shared" si="31"/>
        <v>#REF!</v>
      </c>
      <c r="O70" s="185" t="e">
        <f t="shared" si="31"/>
        <v>#REF!</v>
      </c>
      <c r="P70" s="261">
        <v>698135.79</v>
      </c>
      <c r="Q70" s="262">
        <v>698135.79</v>
      </c>
      <c r="R70" s="262">
        <v>0</v>
      </c>
      <c r="S70" s="266">
        <v>0</v>
      </c>
      <c r="T70" s="186">
        <f t="shared" si="31"/>
        <v>749050</v>
      </c>
      <c r="U70" s="183">
        <f t="shared" si="31"/>
        <v>743850</v>
      </c>
      <c r="V70" s="183">
        <f t="shared" si="31"/>
        <v>5200</v>
      </c>
      <c r="W70" s="185">
        <f t="shared" si="31"/>
        <v>0</v>
      </c>
    </row>
    <row r="71" spans="1:23" ht="15.75" x14ac:dyDescent="0.25">
      <c r="A71" s="108"/>
      <c r="B71" s="228" t="s">
        <v>232</v>
      </c>
      <c r="C71" s="230" t="s">
        <v>233</v>
      </c>
      <c r="D71" s="205" t="e">
        <f t="shared" ref="D71:W71" si="32">SUM(D72:D73)</f>
        <v>#REF!</v>
      </c>
      <c r="E71" s="206">
        <f t="shared" si="32"/>
        <v>518307</v>
      </c>
      <c r="F71" s="206" t="e">
        <f t="shared" si="32"/>
        <v>#REF!</v>
      </c>
      <c r="G71" s="207" t="e">
        <f t="shared" si="32"/>
        <v>#REF!</v>
      </c>
      <c r="H71" s="205" t="e">
        <f t="shared" si="32"/>
        <v>#REF!</v>
      </c>
      <c r="I71" s="206">
        <f t="shared" si="32"/>
        <v>514507</v>
      </c>
      <c r="J71" s="206" t="e">
        <f t="shared" si="32"/>
        <v>#REF!</v>
      </c>
      <c r="K71" s="208" t="e">
        <f t="shared" si="32"/>
        <v>#REF!</v>
      </c>
      <c r="L71" s="209" t="e">
        <f t="shared" si="32"/>
        <v>#REF!</v>
      </c>
      <c r="M71" s="206" t="e">
        <f t="shared" si="32"/>
        <v>#REF!</v>
      </c>
      <c r="N71" s="206" t="e">
        <f t="shared" si="32"/>
        <v>#REF!</v>
      </c>
      <c r="O71" s="208" t="e">
        <f t="shared" si="32"/>
        <v>#REF!</v>
      </c>
      <c r="P71" s="253">
        <v>524715.03</v>
      </c>
      <c r="Q71" s="254">
        <v>524715.03</v>
      </c>
      <c r="R71" s="254">
        <v>0</v>
      </c>
      <c r="S71" s="255">
        <v>0</v>
      </c>
      <c r="T71" s="209">
        <f t="shared" si="32"/>
        <v>564050</v>
      </c>
      <c r="U71" s="206">
        <f t="shared" si="32"/>
        <v>558850</v>
      </c>
      <c r="V71" s="206">
        <f t="shared" si="32"/>
        <v>5200</v>
      </c>
      <c r="W71" s="208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'[2]6.Odpadové hospodárstvo'!#REF!</f>
        <v>#REF!</v>
      </c>
      <c r="G72" s="95" t="e">
        <f>'[2]6.Odpadové hospodárstvo'!#REF!</f>
        <v>#REF!</v>
      </c>
      <c r="H72" s="93" t="e">
        <f>SUM(I72:K72)</f>
        <v>#REF!</v>
      </c>
      <c r="I72" s="94">
        <v>265</v>
      </c>
      <c r="J72" s="94" t="e">
        <f>'[2]6.Odpadové hospodárstvo'!#REF!</f>
        <v>#REF!</v>
      </c>
      <c r="K72" s="96" t="e">
        <f>'[2]6.Odpadové hospodárstvo'!#REF!</f>
        <v>#REF!</v>
      </c>
      <c r="L72" s="97" t="e">
        <f>SUM(M72:O72)</f>
        <v>#REF!</v>
      </c>
      <c r="M72" s="94" t="e">
        <f>'[2]6.Odpadové hospodárstvo'!#REF!</f>
        <v>#REF!</v>
      </c>
      <c r="N72" s="94" t="e">
        <f>'[2]6.Odpadové hospodárstvo'!#REF!</f>
        <v>#REF!</v>
      </c>
      <c r="O72" s="96" t="e">
        <f>'[2]6.Odpadové hospodárstvo'!#REF!</f>
        <v>#REF!</v>
      </c>
      <c r="P72" s="253">
        <v>287.73</v>
      </c>
      <c r="Q72" s="256">
        <v>287.73</v>
      </c>
      <c r="R72" s="256">
        <v>0</v>
      </c>
      <c r="S72" s="257">
        <v>0</v>
      </c>
      <c r="T72" s="97">
        <f>SUM(U72:W72)</f>
        <v>6050</v>
      </c>
      <c r="U72" s="94">
        <f>'[2]6.Odpadové hospodárstvo'!$H$5</f>
        <v>850</v>
      </c>
      <c r="V72" s="94">
        <f>'[2]6.Odpadové hospodárstvo'!$I$5</f>
        <v>5200</v>
      </c>
      <c r="W72" s="96">
        <f>'[2]6.Odpadové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'[2]6.Odpadové hospodárstvo'!#REF!</f>
        <v>#REF!</v>
      </c>
      <c r="G73" s="95" t="e">
        <f>'[2]6.Odpadové hospodárstvo'!#REF!</f>
        <v>#REF!</v>
      </c>
      <c r="H73" s="93" t="e">
        <f>SUM(I73:K73)</f>
        <v>#REF!</v>
      </c>
      <c r="I73" s="94">
        <v>514242</v>
      </c>
      <c r="J73" s="94" t="e">
        <f>'[2]6.Odpadové hospodárstvo'!#REF!</f>
        <v>#REF!</v>
      </c>
      <c r="K73" s="96" t="e">
        <f>'[2]6.Odpadové hospodárstvo'!#REF!</f>
        <v>#REF!</v>
      </c>
      <c r="L73" s="97" t="e">
        <f>SUM(M73:O73)</f>
        <v>#REF!</v>
      </c>
      <c r="M73" s="94" t="e">
        <f>'[2]6.Odpadové hospodárstvo'!#REF!</f>
        <v>#REF!</v>
      </c>
      <c r="N73" s="94" t="e">
        <f>'[2]6.Odpadové hospodárstvo'!#REF!</f>
        <v>#REF!</v>
      </c>
      <c r="O73" s="96" t="e">
        <f>'[2]6.Odpadové hospodárstvo'!#REF!</f>
        <v>#REF!</v>
      </c>
      <c r="P73" s="253">
        <v>524427.30000000005</v>
      </c>
      <c r="Q73" s="256">
        <v>524427.30000000005</v>
      </c>
      <c r="R73" s="256">
        <v>0</v>
      </c>
      <c r="S73" s="257">
        <v>0</v>
      </c>
      <c r="T73" s="97">
        <f>SUM(U73:W73)</f>
        <v>558000</v>
      </c>
      <c r="U73" s="94">
        <f>'[2]6.Odpadové hospodárstvo'!$H$10</f>
        <v>558000</v>
      </c>
      <c r="V73" s="94">
        <f>'[2]6.Odpadové hospodárstvo'!$I$10</f>
        <v>0</v>
      </c>
      <c r="W73" s="96">
        <f>'[2]6.Odpadové hospodárstvo'!$J$10</f>
        <v>0</v>
      </c>
    </row>
    <row r="74" spans="1:23" ht="15.75" x14ac:dyDescent="0.25">
      <c r="A74" s="84"/>
      <c r="B74" s="228" t="s">
        <v>236</v>
      </c>
      <c r="C74" s="219" t="s">
        <v>237</v>
      </c>
      <c r="D74" s="205" t="e">
        <f t="shared" ref="D74:W74" si="33">SUM(D75:D76)</f>
        <v>#REF!</v>
      </c>
      <c r="E74" s="206">
        <f t="shared" si="33"/>
        <v>107980</v>
      </c>
      <c r="F74" s="206" t="e">
        <f t="shared" si="33"/>
        <v>#REF!</v>
      </c>
      <c r="G74" s="207" t="e">
        <f t="shared" si="33"/>
        <v>#REF!</v>
      </c>
      <c r="H74" s="205" t="e">
        <f t="shared" si="33"/>
        <v>#REF!</v>
      </c>
      <c r="I74" s="206">
        <f t="shared" si="33"/>
        <v>78763</v>
      </c>
      <c r="J74" s="206" t="e">
        <f t="shared" si="33"/>
        <v>#REF!</v>
      </c>
      <c r="K74" s="208" t="e">
        <f t="shared" si="33"/>
        <v>#REF!</v>
      </c>
      <c r="L74" s="209" t="e">
        <f t="shared" si="33"/>
        <v>#REF!</v>
      </c>
      <c r="M74" s="206" t="e">
        <f t="shared" si="33"/>
        <v>#REF!</v>
      </c>
      <c r="N74" s="206" t="e">
        <f t="shared" si="33"/>
        <v>#REF!</v>
      </c>
      <c r="O74" s="208" t="e">
        <f t="shared" si="33"/>
        <v>#REF!</v>
      </c>
      <c r="P74" s="253">
        <v>94003.83</v>
      </c>
      <c r="Q74" s="254">
        <v>94003.83</v>
      </c>
      <c r="R74" s="254">
        <v>0</v>
      </c>
      <c r="S74" s="255">
        <v>0</v>
      </c>
      <c r="T74" s="209">
        <f t="shared" si="33"/>
        <v>100650</v>
      </c>
      <c r="U74" s="206">
        <f t="shared" si="33"/>
        <v>100650</v>
      </c>
      <c r="V74" s="206">
        <f t="shared" si="33"/>
        <v>0</v>
      </c>
      <c r="W74" s="208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'[2]6.Odpadové hospodárstvo'!#REF!</f>
        <v>#REF!</v>
      </c>
      <c r="G75" s="95" t="e">
        <f>'[2]6.Odpadové hospodárstvo'!#REF!</f>
        <v>#REF!</v>
      </c>
      <c r="H75" s="93" t="e">
        <f>SUM(I75:K75)</f>
        <v>#REF!</v>
      </c>
      <c r="I75" s="94">
        <v>68842</v>
      </c>
      <c r="J75" s="94" t="e">
        <f>'[2]6.Odpadové hospodárstvo'!#REF!</f>
        <v>#REF!</v>
      </c>
      <c r="K75" s="96" t="e">
        <f>'[2]6.Odpadové hospodárstvo'!#REF!</f>
        <v>#REF!</v>
      </c>
      <c r="L75" s="97" t="e">
        <f>SUM(M75:O75)</f>
        <v>#REF!</v>
      </c>
      <c r="M75" s="94" t="e">
        <f>'[2]6.Odpadové hospodárstvo'!#REF!</f>
        <v>#REF!</v>
      </c>
      <c r="N75" s="94" t="e">
        <f>'[2]6.Odpadové hospodárstvo'!#REF!</f>
        <v>#REF!</v>
      </c>
      <c r="O75" s="96" t="e">
        <f>'[2]6.Odpadové hospodárstvo'!#REF!</f>
        <v>#REF!</v>
      </c>
      <c r="P75" s="253">
        <v>82086.899999999994</v>
      </c>
      <c r="Q75" s="256">
        <v>82086.899999999994</v>
      </c>
      <c r="R75" s="256">
        <v>0</v>
      </c>
      <c r="S75" s="257">
        <v>0</v>
      </c>
      <c r="T75" s="97">
        <f>SUM(U75:W75)</f>
        <v>86950</v>
      </c>
      <c r="U75" s="94">
        <f>'[2]6.Odpadové hospodárstvo'!$H$15</f>
        <v>86950</v>
      </c>
      <c r="V75" s="94">
        <f>'[2]6.Odpadové hospodárstvo'!$I$15</f>
        <v>0</v>
      </c>
      <c r="W75" s="96">
        <f>'[2]6.Odpadové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'[2]6.Odpadové hospodárstvo'!#REF!</f>
        <v>#REF!</v>
      </c>
      <c r="G76" s="95" t="e">
        <f>'[2]6.Odpadové hospodárstvo'!#REF!</f>
        <v>#REF!</v>
      </c>
      <c r="H76" s="93" t="e">
        <f>SUM(I76:K76)</f>
        <v>#REF!</v>
      </c>
      <c r="I76" s="94">
        <v>9921</v>
      </c>
      <c r="J76" s="94" t="e">
        <f>'[2]6.Odpadové hospodárstvo'!#REF!</f>
        <v>#REF!</v>
      </c>
      <c r="K76" s="96" t="e">
        <f>'[2]6.Odpadové hospodárstvo'!#REF!</f>
        <v>#REF!</v>
      </c>
      <c r="L76" s="97" t="e">
        <f>SUM(M76:O76)</f>
        <v>#REF!</v>
      </c>
      <c r="M76" s="94" t="e">
        <f>'[2]6.Odpadové hospodárstvo'!#REF!</f>
        <v>#REF!</v>
      </c>
      <c r="N76" s="98" t="e">
        <f>'[2]6.Odpadové hospodárstvo'!#REF!</f>
        <v>#REF!</v>
      </c>
      <c r="O76" s="96" t="e">
        <f>'[2]6.Odpadové hospodárstvo'!#REF!</f>
        <v>#REF!</v>
      </c>
      <c r="P76" s="253">
        <v>11916.93</v>
      </c>
      <c r="Q76" s="256">
        <v>11916.93</v>
      </c>
      <c r="R76" s="256">
        <v>0</v>
      </c>
      <c r="S76" s="257">
        <v>0</v>
      </c>
      <c r="T76" s="97">
        <f>SUM(U76:W76)</f>
        <v>13700</v>
      </c>
      <c r="U76" s="94">
        <f>'[2]6.Odpadové hospodárstvo'!$H$18</f>
        <v>13700</v>
      </c>
      <c r="V76" s="98">
        <f>'[2]6.Odpadové hospodárstvo'!$I$18</f>
        <v>0</v>
      </c>
      <c r="W76" s="96">
        <f>'[2]6.Odpadové hospodárstvo'!$J$18</f>
        <v>0</v>
      </c>
    </row>
    <row r="77" spans="1:23" ht="16.5" thickBot="1" x14ac:dyDescent="0.3">
      <c r="A77" s="84"/>
      <c r="B77" s="231" t="s">
        <v>240</v>
      </c>
      <c r="C77" s="232" t="s">
        <v>241</v>
      </c>
      <c r="D77" s="213" t="e">
        <f>SUM(E77:G77)</f>
        <v>#REF!</v>
      </c>
      <c r="E77" s="214">
        <v>75809</v>
      </c>
      <c r="F77" s="214">
        <v>52058</v>
      </c>
      <c r="G77" s="215" t="e">
        <f>'[2]6.Odpadové hospodárstvo'!#REF!</f>
        <v>#REF!</v>
      </c>
      <c r="H77" s="221" t="e">
        <f>SUM(I77:K77)</f>
        <v>#REF!</v>
      </c>
      <c r="I77" s="216">
        <v>73327</v>
      </c>
      <c r="J77" s="216" t="e">
        <f>'[2]6.Odpadové hospodárstvo'!#REF!</f>
        <v>#REF!</v>
      </c>
      <c r="K77" s="217" t="e">
        <f>'[2]6.Odpadové hospodárstvo'!#REF!</f>
        <v>#REF!</v>
      </c>
      <c r="L77" s="222" t="e">
        <f>SUM(M77:O77)</f>
        <v>#REF!</v>
      </c>
      <c r="M77" s="214" t="e">
        <f>'[2]6.Odpadové hospodárstvo'!#REF!</f>
        <v>#REF!</v>
      </c>
      <c r="N77" s="214" t="e">
        <f>'[2]6.Odpadové hospodárstvo'!#REF!</f>
        <v>#REF!</v>
      </c>
      <c r="O77" s="223" t="e">
        <f>'[2]6.Odpadové hospodárstvo'!#REF!</f>
        <v>#REF!</v>
      </c>
      <c r="P77" s="263">
        <v>79416.929999999993</v>
      </c>
      <c r="Q77" s="264">
        <v>79416.929999999993</v>
      </c>
      <c r="R77" s="264">
        <v>0</v>
      </c>
      <c r="S77" s="265">
        <v>0</v>
      </c>
      <c r="T77" s="222">
        <f>SUM(U77:W77)</f>
        <v>84350</v>
      </c>
      <c r="U77" s="214">
        <f>'[2]6.Odpadové hospodárstvo'!$H$20</f>
        <v>84350</v>
      </c>
      <c r="V77" s="214">
        <f>'[2]6.Odpadové hospodárstvo'!$I$20</f>
        <v>0</v>
      </c>
      <c r="W77" s="223">
        <f>'[2]6.Odpadové hospodárstvo'!$J$20</f>
        <v>0</v>
      </c>
    </row>
    <row r="78" spans="1:23" s="82" customFormat="1" ht="14.25" x14ac:dyDescent="0.2">
      <c r="B78" s="187" t="s">
        <v>242</v>
      </c>
      <c r="C78" s="188"/>
      <c r="D78" s="182" t="e">
        <f t="shared" ref="D78:W78" si="34">D79+D87+D90</f>
        <v>#REF!</v>
      </c>
      <c r="E78" s="183" t="e">
        <f t="shared" si="34"/>
        <v>#REF!</v>
      </c>
      <c r="F78" s="183" t="e">
        <f t="shared" si="34"/>
        <v>#REF!</v>
      </c>
      <c r="G78" s="184" t="e">
        <f t="shared" si="34"/>
        <v>#REF!</v>
      </c>
      <c r="H78" s="182" t="e">
        <f t="shared" si="34"/>
        <v>#REF!</v>
      </c>
      <c r="I78" s="183" t="e">
        <f t="shared" si="34"/>
        <v>#REF!</v>
      </c>
      <c r="J78" s="183" t="e">
        <f t="shared" si="34"/>
        <v>#REF!</v>
      </c>
      <c r="K78" s="185" t="e">
        <f t="shared" si="34"/>
        <v>#REF!</v>
      </c>
      <c r="L78" s="186" t="e">
        <f t="shared" si="34"/>
        <v>#REF!</v>
      </c>
      <c r="M78" s="183" t="e">
        <f t="shared" si="34"/>
        <v>#REF!</v>
      </c>
      <c r="N78" s="183" t="e">
        <f t="shared" si="34"/>
        <v>#REF!</v>
      </c>
      <c r="O78" s="185" t="e">
        <f t="shared" si="34"/>
        <v>#REF!</v>
      </c>
      <c r="P78" s="261">
        <v>948075.11</v>
      </c>
      <c r="Q78" s="262">
        <v>274180.21999999997</v>
      </c>
      <c r="R78" s="262">
        <v>368710.89</v>
      </c>
      <c r="S78" s="266">
        <v>305184</v>
      </c>
      <c r="T78" s="186">
        <f t="shared" si="34"/>
        <v>899603</v>
      </c>
      <c r="U78" s="183">
        <f t="shared" si="34"/>
        <v>377705</v>
      </c>
      <c r="V78" s="183">
        <f t="shared" si="34"/>
        <v>128850</v>
      </c>
      <c r="W78" s="185">
        <f t="shared" si="34"/>
        <v>393048</v>
      </c>
    </row>
    <row r="79" spans="1:23" ht="15.75" x14ac:dyDescent="0.25">
      <c r="A79" s="84"/>
      <c r="B79" s="228" t="s">
        <v>243</v>
      </c>
      <c r="C79" s="219" t="s">
        <v>244</v>
      </c>
      <c r="D79" s="205" t="e">
        <f t="shared" ref="D79:W79" si="35">SUM(D80:D86)</f>
        <v>#REF!</v>
      </c>
      <c r="E79" s="206" t="e">
        <f t="shared" si="35"/>
        <v>#REF!</v>
      </c>
      <c r="F79" s="206" t="e">
        <f t="shared" si="35"/>
        <v>#REF!</v>
      </c>
      <c r="G79" s="207" t="e">
        <f t="shared" si="35"/>
        <v>#REF!</v>
      </c>
      <c r="H79" s="205">
        <f t="shared" si="35"/>
        <v>716581.5</v>
      </c>
      <c r="I79" s="206">
        <f t="shared" si="35"/>
        <v>248438.5</v>
      </c>
      <c r="J79" s="206">
        <f t="shared" si="35"/>
        <v>162959</v>
      </c>
      <c r="K79" s="208">
        <f t="shared" si="35"/>
        <v>305184</v>
      </c>
      <c r="L79" s="209" t="e">
        <f t="shared" si="35"/>
        <v>#REF!</v>
      </c>
      <c r="M79" s="206" t="e">
        <f t="shared" si="35"/>
        <v>#REF!</v>
      </c>
      <c r="N79" s="206" t="e">
        <f t="shared" si="35"/>
        <v>#REF!</v>
      </c>
      <c r="O79" s="208" t="e">
        <f t="shared" si="35"/>
        <v>#REF!</v>
      </c>
      <c r="P79" s="253">
        <v>948075.11</v>
      </c>
      <c r="Q79" s="254">
        <v>274180.21999999997</v>
      </c>
      <c r="R79" s="254">
        <v>368710.89</v>
      </c>
      <c r="S79" s="255">
        <v>305184</v>
      </c>
      <c r="T79" s="209">
        <f t="shared" si="35"/>
        <v>770603</v>
      </c>
      <c r="U79" s="206">
        <f t="shared" si="35"/>
        <v>368705</v>
      </c>
      <c r="V79" s="206">
        <f t="shared" si="35"/>
        <v>8850</v>
      </c>
      <c r="W79" s="208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'[2]7.Komunikácie'!#REF!</f>
        <v>#REF!</v>
      </c>
      <c r="F80" s="94" t="e">
        <f>'[2]7.Komunikácie'!#REF!</f>
        <v>#REF!</v>
      </c>
      <c r="G80" s="95" t="e">
        <f>'[2]7.Komunikácie'!#REF!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'[2]7.Komunikácie'!#REF!</f>
        <v>#REF!</v>
      </c>
      <c r="N80" s="94" t="e">
        <f>'[2]7.Komunikácie'!#REF!</f>
        <v>#REF!</v>
      </c>
      <c r="O80" s="96" t="e">
        <f>'[2]7.Komunikácie'!#REF!</f>
        <v>#REF!</v>
      </c>
      <c r="P80" s="253">
        <v>0</v>
      </c>
      <c r="Q80" s="256">
        <v>0</v>
      </c>
      <c r="R80" s="256">
        <v>0</v>
      </c>
      <c r="S80" s="257">
        <v>0</v>
      </c>
      <c r="T80" s="97">
        <f t="shared" ref="T80:T86" si="39">SUM(U80:W80)</f>
        <v>0</v>
      </c>
      <c r="U80" s="94">
        <f>'[2]7.Komunikácie'!$H$5</f>
        <v>0</v>
      </c>
      <c r="V80" s="94">
        <f>'[2]7.Komunikácie'!$I$5</f>
        <v>0</v>
      </c>
      <c r="W80" s="96">
        <f>'[2]7.Komunikácie'!$J$5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'[2]7.Komunikácie'!#REF!</f>
        <v>#REF!</v>
      </c>
      <c r="N81" s="94" t="e">
        <f>'[2]7.Komunikácie'!#REF!</f>
        <v>#REF!</v>
      </c>
      <c r="O81" s="96" t="e">
        <f>'[2]7.Komunikácie'!#REF!</f>
        <v>#REF!</v>
      </c>
      <c r="P81" s="253">
        <v>785677.72</v>
      </c>
      <c r="Q81" s="256">
        <v>111782.83</v>
      </c>
      <c r="R81" s="256">
        <v>368710.89</v>
      </c>
      <c r="S81" s="257">
        <v>305184</v>
      </c>
      <c r="T81" s="97">
        <f t="shared" si="39"/>
        <v>493103</v>
      </c>
      <c r="U81" s="94">
        <f>'[2]7.Komunikácie'!$H$7</f>
        <v>91205</v>
      </c>
      <c r="V81" s="94">
        <f>'[2]7.Komunikácie'!$I$7</f>
        <v>8850</v>
      </c>
      <c r="W81" s="96">
        <f>'[2]7.Komunikácie'!$J$7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'[2]7.Komunikácie'!#REF!</f>
        <v>#REF!</v>
      </c>
      <c r="G82" s="95" t="e">
        <f>'[2]7.Komunikácie'!#REF!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'[2]7.Komunikácie'!#REF!</f>
        <v>#REF!</v>
      </c>
      <c r="N82" s="94" t="e">
        <f>'[2]7.Komunikácie'!#REF!</f>
        <v>#REF!</v>
      </c>
      <c r="O82" s="96" t="e">
        <f>'[2]7.Komunikácie'!#REF!</f>
        <v>#REF!</v>
      </c>
      <c r="P82" s="253">
        <v>39318.660000000003</v>
      </c>
      <c r="Q82" s="256">
        <v>39318.660000000003</v>
      </c>
      <c r="R82" s="256">
        <v>0</v>
      </c>
      <c r="S82" s="257">
        <v>0</v>
      </c>
      <c r="T82" s="97">
        <f t="shared" si="39"/>
        <v>79000</v>
      </c>
      <c r="U82" s="94">
        <f>'[2]7.Komunikácie'!$H$21</f>
        <v>79000</v>
      </c>
      <c r="V82" s="94">
        <f>'[2]7.Komunikácie'!$I$21</f>
        <v>0</v>
      </c>
      <c r="W82" s="96">
        <f>'[2]7.Komunikácie'!$J$21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'[2]7.Komunikácie'!#REF!</f>
        <v>#REF!</v>
      </c>
      <c r="G83" s="95" t="e">
        <f>'[2]7.Komunikácie'!#REF!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'[2]7.Komunikácie'!#REF!</f>
        <v>#REF!</v>
      </c>
      <c r="N83" s="94" t="e">
        <f>'[2]7.Komunikácie'!#REF!</f>
        <v>#REF!</v>
      </c>
      <c r="O83" s="96" t="e">
        <f>'[2]7.Komunikácie'!#REF!</f>
        <v>#REF!</v>
      </c>
      <c r="P83" s="253">
        <v>22614.04</v>
      </c>
      <c r="Q83" s="256">
        <v>22614.04</v>
      </c>
      <c r="R83" s="256">
        <v>0</v>
      </c>
      <c r="S83" s="257">
        <v>0</v>
      </c>
      <c r="T83" s="97">
        <f t="shared" si="39"/>
        <v>82000</v>
      </c>
      <c r="U83" s="94">
        <f>'[2]7.Komunikácie'!$H$24</f>
        <v>82000</v>
      </c>
      <c r="V83" s="94">
        <f>'[2]7.Komunikácie'!$I$24</f>
        <v>0</v>
      </c>
      <c r="W83" s="96">
        <f>'[2]7.Komunikácie'!$J$24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'[2]7.Komunikácie'!#REF!</f>
        <v>#REF!</v>
      </c>
      <c r="G84" s="95" t="e">
        <f>'[2]7.Komunikácie'!#REF!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'[2]7.Komunikácie'!#REF!</f>
        <v>#REF!</v>
      </c>
      <c r="N84" s="94" t="e">
        <f>'[2]7.Komunikácie'!#REF!</f>
        <v>#REF!</v>
      </c>
      <c r="O84" s="96" t="e">
        <f>'[2]7.Komunikácie'!#REF!</f>
        <v>#REF!</v>
      </c>
      <c r="P84" s="253">
        <v>83569.850000000006</v>
      </c>
      <c r="Q84" s="256">
        <v>83569.850000000006</v>
      </c>
      <c r="R84" s="256">
        <v>0</v>
      </c>
      <c r="S84" s="257">
        <v>0</v>
      </c>
      <c r="T84" s="97">
        <f t="shared" si="39"/>
        <v>96150</v>
      </c>
      <c r="U84" s="94">
        <f>'[2]7.Komunikácie'!$H$27</f>
        <v>96150</v>
      </c>
      <c r="V84" s="94">
        <f>'[2]7.Komunikácie'!$I$27</f>
        <v>0</v>
      </c>
      <c r="W84" s="96">
        <f>'[2]7.Komunikácie'!$J$27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'[2]7.Komunikácie'!#REF!</f>
        <v>#REF!</v>
      </c>
      <c r="G85" s="95" t="e">
        <f>'[2]7.Komunikácie'!#REF!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'[2]7.Komunikácie'!#REF!</f>
        <v>#REF!</v>
      </c>
      <c r="O85" s="96" t="e">
        <f>'[2]7.Komunikácie'!#REF!</f>
        <v>#REF!</v>
      </c>
      <c r="P85" s="253">
        <v>6134.4</v>
      </c>
      <c r="Q85" s="256">
        <v>6134.4</v>
      </c>
      <c r="R85" s="256">
        <v>0</v>
      </c>
      <c r="S85" s="257">
        <v>0</v>
      </c>
      <c r="T85" s="97">
        <f t="shared" si="39"/>
        <v>10350</v>
      </c>
      <c r="U85" s="94">
        <f>'[2]7.Komunikácie'!$H$31</f>
        <v>10350</v>
      </c>
      <c r="V85" s="94">
        <f>'[2]7.Komunikácie'!$I$31</f>
        <v>0</v>
      </c>
      <c r="W85" s="96">
        <f>'[2]7.Komunikácie'!$J$31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'[2]7.Komunikácie'!#REF!</f>
        <v>#REF!</v>
      </c>
      <c r="G86" s="95" t="e">
        <f>'[2]7.Komunikácie'!#REF!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'[2]7.Komunikácie'!#REF!</f>
        <v>#REF!</v>
      </c>
      <c r="O86" s="96" t="e">
        <f>'[2]7.Komunikácie'!#REF!</f>
        <v>#REF!</v>
      </c>
      <c r="P86" s="253">
        <v>10760.44</v>
      </c>
      <c r="Q86" s="256">
        <v>10760.44</v>
      </c>
      <c r="R86" s="256">
        <v>0</v>
      </c>
      <c r="S86" s="257">
        <v>0</v>
      </c>
      <c r="T86" s="97">
        <f t="shared" si="39"/>
        <v>10000</v>
      </c>
      <c r="U86" s="94">
        <f>'[2]7.Komunikácie'!$H$35</f>
        <v>10000</v>
      </c>
      <c r="V86" s="94">
        <f>'[2]7.Komunikácie'!$I$35</f>
        <v>0</v>
      </c>
      <c r="W86" s="96">
        <f>'[2]7.Komunikácie'!$J$35</f>
        <v>0</v>
      </c>
    </row>
    <row r="87" spans="1:23" ht="15.75" x14ac:dyDescent="0.25">
      <c r="A87" s="84"/>
      <c r="B87" s="228" t="s">
        <v>252</v>
      </c>
      <c r="C87" s="219" t="s">
        <v>253</v>
      </c>
      <c r="D87" s="205" t="e">
        <f t="shared" ref="D87:W87" si="40">SUM(D88:D89)</f>
        <v>#REF!</v>
      </c>
      <c r="E87" s="206" t="e">
        <f t="shared" si="40"/>
        <v>#REF!</v>
      </c>
      <c r="F87" s="206" t="e">
        <f t="shared" si="40"/>
        <v>#REF!</v>
      </c>
      <c r="G87" s="207" t="e">
        <f t="shared" si="40"/>
        <v>#REF!</v>
      </c>
      <c r="H87" s="205" t="e">
        <f t="shared" si="40"/>
        <v>#REF!</v>
      </c>
      <c r="I87" s="206" t="e">
        <f t="shared" si="40"/>
        <v>#REF!</v>
      </c>
      <c r="J87" s="206" t="e">
        <f t="shared" si="40"/>
        <v>#REF!</v>
      </c>
      <c r="K87" s="208" t="e">
        <f t="shared" si="40"/>
        <v>#REF!</v>
      </c>
      <c r="L87" s="209" t="e">
        <f t="shared" si="40"/>
        <v>#REF!</v>
      </c>
      <c r="M87" s="206" t="e">
        <f t="shared" si="40"/>
        <v>#REF!</v>
      </c>
      <c r="N87" s="206" t="e">
        <f t="shared" si="40"/>
        <v>#REF!</v>
      </c>
      <c r="O87" s="208" t="e">
        <f t="shared" si="40"/>
        <v>#REF!</v>
      </c>
      <c r="P87" s="253">
        <v>0</v>
      </c>
      <c r="Q87" s="254">
        <v>0</v>
      </c>
      <c r="R87" s="254">
        <v>0</v>
      </c>
      <c r="S87" s="255">
        <v>0</v>
      </c>
      <c r="T87" s="209">
        <f t="shared" si="40"/>
        <v>129000</v>
      </c>
      <c r="U87" s="206">
        <f t="shared" si="40"/>
        <v>9000</v>
      </c>
      <c r="V87" s="206">
        <f t="shared" si="40"/>
        <v>120000</v>
      </c>
      <c r="W87" s="208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'[2]7.Komunikácie'!#REF!</f>
        <v>#REF!</v>
      </c>
      <c r="F88" s="94">
        <v>68101</v>
      </c>
      <c r="G88" s="95" t="e">
        <f>'[2]7.Komunikácie'!#REF!</f>
        <v>#REF!</v>
      </c>
      <c r="H88" s="93" t="e">
        <f>SUM(I88:K88)</f>
        <v>#REF!</v>
      </c>
      <c r="I88" s="94" t="e">
        <f>'[2]7.Komunikácie'!#REF!</f>
        <v>#REF!</v>
      </c>
      <c r="J88" s="94" t="e">
        <f>'[2]7.Komunikácie'!#REF!</f>
        <v>#REF!</v>
      </c>
      <c r="K88" s="96" t="e">
        <f>'[2]7.Komunikácie'!#REF!</f>
        <v>#REF!</v>
      </c>
      <c r="L88" s="97" t="e">
        <f>SUM(M88:O88)</f>
        <v>#REF!</v>
      </c>
      <c r="M88" s="94" t="e">
        <f>'[2]7.Komunikácie'!#REF!</f>
        <v>#REF!</v>
      </c>
      <c r="N88" s="94" t="e">
        <f>'[2]7.Komunikácie'!#REF!</f>
        <v>#REF!</v>
      </c>
      <c r="O88" s="96" t="e">
        <f>'[2]7.Komunikácie'!#REF!</f>
        <v>#REF!</v>
      </c>
      <c r="P88" s="253">
        <v>0</v>
      </c>
      <c r="Q88" s="273">
        <v>0</v>
      </c>
      <c r="R88" s="273">
        <v>0</v>
      </c>
      <c r="S88" s="274">
        <v>0</v>
      </c>
      <c r="T88" s="97">
        <f>SUM(U88:W88)</f>
        <v>120000</v>
      </c>
      <c r="U88" s="94">
        <f>'[2]7.Komunikácie'!$H$39</f>
        <v>0</v>
      </c>
      <c r="V88" s="94">
        <f>'[2]7.Komunikácie'!$I$39</f>
        <v>120000</v>
      </c>
      <c r="W88" s="96">
        <f>'[2]7.Komunikácie'!$J$39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'[2]7.Komunikácie'!#REF!</f>
        <v>#REF!</v>
      </c>
      <c r="G89" s="95" t="e">
        <f>'[2]7.Komunikácie'!#REF!</f>
        <v>#REF!</v>
      </c>
      <c r="H89" s="93" t="e">
        <f>SUM(I89:K89)</f>
        <v>#REF!</v>
      </c>
      <c r="I89" s="94" t="e">
        <f>'[2]7.Komunikácie'!#REF!</f>
        <v>#REF!</v>
      </c>
      <c r="J89" s="94" t="e">
        <f>'[2]7.Komunikácie'!#REF!</f>
        <v>#REF!</v>
      </c>
      <c r="K89" s="96" t="e">
        <f>'[2]7.Komunikácie'!#REF!</f>
        <v>#REF!</v>
      </c>
      <c r="L89" s="97" t="e">
        <f>SUM(M89:O89)</f>
        <v>#REF!</v>
      </c>
      <c r="M89" s="94">
        <v>8150</v>
      </c>
      <c r="N89" s="94" t="e">
        <f>'[2]7.Komunikácie'!#REF!</f>
        <v>#REF!</v>
      </c>
      <c r="O89" s="96" t="e">
        <f>'[2]7.Komunikácie'!#REF!</f>
        <v>#REF!</v>
      </c>
      <c r="P89" s="253">
        <v>0</v>
      </c>
      <c r="Q89" s="273">
        <v>0</v>
      </c>
      <c r="R89" s="273">
        <v>0</v>
      </c>
      <c r="S89" s="274">
        <v>0</v>
      </c>
      <c r="T89" s="97">
        <f>SUM(U89:W89)</f>
        <v>9000</v>
      </c>
      <c r="U89" s="94">
        <f>'[2]7.Komunikácie'!$H$41</f>
        <v>9000</v>
      </c>
      <c r="V89" s="94">
        <f>'[2]7.Komunikácie'!$I$41</f>
        <v>0</v>
      </c>
      <c r="W89" s="96">
        <f>'[2]7.Komunikácie'!$J$41</f>
        <v>0</v>
      </c>
    </row>
    <row r="90" spans="1:23" ht="15.75" x14ac:dyDescent="0.25">
      <c r="A90" s="84"/>
      <c r="B90" s="228" t="s">
        <v>256</v>
      </c>
      <c r="C90" s="219" t="s">
        <v>257</v>
      </c>
      <c r="D90" s="205" t="e">
        <f t="shared" ref="D90:W90" si="41">SUM(D91:D92)</f>
        <v>#REF!</v>
      </c>
      <c r="E90" s="206" t="e">
        <f t="shared" si="41"/>
        <v>#REF!</v>
      </c>
      <c r="F90" s="206" t="e">
        <f t="shared" si="41"/>
        <v>#REF!</v>
      </c>
      <c r="G90" s="207" t="e">
        <f t="shared" si="41"/>
        <v>#REF!</v>
      </c>
      <c r="H90" s="205" t="e">
        <f t="shared" si="41"/>
        <v>#REF!</v>
      </c>
      <c r="I90" s="206" t="e">
        <f t="shared" si="41"/>
        <v>#REF!</v>
      </c>
      <c r="J90" s="206" t="e">
        <f t="shared" si="41"/>
        <v>#REF!</v>
      </c>
      <c r="K90" s="208" t="e">
        <f t="shared" si="41"/>
        <v>#REF!</v>
      </c>
      <c r="L90" s="209" t="e">
        <f t="shared" si="41"/>
        <v>#REF!</v>
      </c>
      <c r="M90" s="206" t="e">
        <f t="shared" si="41"/>
        <v>#REF!</v>
      </c>
      <c r="N90" s="206" t="e">
        <f t="shared" si="41"/>
        <v>#REF!</v>
      </c>
      <c r="O90" s="208" t="e">
        <f t="shared" si="41"/>
        <v>#REF!</v>
      </c>
      <c r="P90" s="253">
        <v>0</v>
      </c>
      <c r="Q90" s="254">
        <v>0</v>
      </c>
      <c r="R90" s="254">
        <v>0</v>
      </c>
      <c r="S90" s="255">
        <v>0</v>
      </c>
      <c r="T90" s="209">
        <f t="shared" si="41"/>
        <v>0</v>
      </c>
      <c r="U90" s="206">
        <f t="shared" si="41"/>
        <v>0</v>
      </c>
      <c r="V90" s="206">
        <f t="shared" si="41"/>
        <v>0</v>
      </c>
      <c r="W90" s="208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'[2]7.Komunikácie'!#REF!</f>
        <v>#REF!</v>
      </c>
      <c r="F91" s="94" t="e">
        <f>'[2]7.Komunikácie'!#REF!</f>
        <v>#REF!</v>
      </c>
      <c r="G91" s="95" t="e">
        <f>'[2]7.Komunikácie'!#REF!</f>
        <v>#REF!</v>
      </c>
      <c r="H91" s="93" t="e">
        <f>SUM(I91:K91)</f>
        <v>#REF!</v>
      </c>
      <c r="I91" s="94" t="e">
        <f>'[2]7.Komunikácie'!#REF!</f>
        <v>#REF!</v>
      </c>
      <c r="J91" s="94" t="e">
        <f>'[2]7.Komunikácie'!#REF!</f>
        <v>#REF!</v>
      </c>
      <c r="K91" s="96" t="e">
        <f>'[2]7.Komunikácie'!#REF!</f>
        <v>#REF!</v>
      </c>
      <c r="L91" s="97" t="e">
        <f>SUM(M91:O91)</f>
        <v>#REF!</v>
      </c>
      <c r="M91" s="94" t="e">
        <f>'[2]7.Komunikácie'!#REF!</f>
        <v>#REF!</v>
      </c>
      <c r="N91" s="94" t="e">
        <f>'[2]7.Komunikácie'!#REF!</f>
        <v>#REF!</v>
      </c>
      <c r="O91" s="96" t="e">
        <f>'[2]7.Komunikácie'!#REF!</f>
        <v>#REF!</v>
      </c>
      <c r="P91" s="253">
        <v>0</v>
      </c>
      <c r="Q91" s="256">
        <v>0</v>
      </c>
      <c r="R91" s="256">
        <v>0</v>
      </c>
      <c r="S91" s="257">
        <v>0</v>
      </c>
      <c r="T91" s="97">
        <f>SUM(U91:W91)</f>
        <v>0</v>
      </c>
      <c r="U91" s="94">
        <f>'[2]7.Komunikácie'!$H$44</f>
        <v>0</v>
      </c>
      <c r="V91" s="94">
        <f>'[2]7.Komunikácie'!$I$44</f>
        <v>0</v>
      </c>
      <c r="W91" s="96">
        <f>'[2]7.Komunikácie'!$J$44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'[2]7.Komunikácie'!#REF!</f>
        <v>#REF!</v>
      </c>
      <c r="G92" s="104" t="e">
        <f>'[2]7.Komunikácie'!#REF!</f>
        <v>#REF!</v>
      </c>
      <c r="H92" s="111" t="e">
        <f>SUM(I92:K92)</f>
        <v>#REF!</v>
      </c>
      <c r="I92" s="105" t="e">
        <f>'[2]7.Komunikácie'!#REF!</f>
        <v>#REF!</v>
      </c>
      <c r="J92" s="105" t="e">
        <f>'[2]7.Komunikácie'!#REF!</f>
        <v>#REF!</v>
      </c>
      <c r="K92" s="106" t="e">
        <f>'[2]7.Komunikácie'!#REF!</f>
        <v>#REF!</v>
      </c>
      <c r="L92" s="112" t="e">
        <f>SUM(M92:O92)</f>
        <v>#REF!</v>
      </c>
      <c r="M92" s="103" t="e">
        <f>'[2]7.Komunikácie'!#REF!</f>
        <v>#REF!</v>
      </c>
      <c r="N92" s="103" t="e">
        <f>'[2]7.Komunikácie'!#REF!</f>
        <v>#REF!</v>
      </c>
      <c r="O92" s="113" t="e">
        <f>'[2]7.Komunikácie'!#REF!</f>
        <v>#REF!</v>
      </c>
      <c r="P92" s="263">
        <v>0</v>
      </c>
      <c r="Q92" s="271">
        <v>0</v>
      </c>
      <c r="R92" s="271">
        <v>0</v>
      </c>
      <c r="S92" s="272">
        <v>0</v>
      </c>
      <c r="T92" s="112">
        <f>SUM(U92:W92)</f>
        <v>0</v>
      </c>
      <c r="U92" s="103">
        <f>'[2]7.Komunikácie'!$H$47</f>
        <v>0</v>
      </c>
      <c r="V92" s="103">
        <f>'[2]7.Komunikácie'!$I$47</f>
        <v>0</v>
      </c>
      <c r="W92" s="113">
        <f>'[2]7.Komunikácie'!$J$47</f>
        <v>0</v>
      </c>
    </row>
    <row r="93" spans="1:23" s="82" customFormat="1" ht="14.25" x14ac:dyDescent="0.2">
      <c r="B93" s="187" t="s">
        <v>260</v>
      </c>
      <c r="C93" s="188"/>
      <c r="D93" s="182" t="e">
        <f t="shared" ref="D93:W93" si="42">D94+D95</f>
        <v>#REF!</v>
      </c>
      <c r="E93" s="183">
        <f t="shared" si="42"/>
        <v>47735</v>
      </c>
      <c r="F93" s="183" t="e">
        <f t="shared" si="42"/>
        <v>#REF!</v>
      </c>
      <c r="G93" s="184" t="e">
        <f t="shared" si="42"/>
        <v>#REF!</v>
      </c>
      <c r="H93" s="182">
        <f t="shared" si="42"/>
        <v>69510</v>
      </c>
      <c r="I93" s="183">
        <f t="shared" si="42"/>
        <v>69510</v>
      </c>
      <c r="J93" s="183">
        <f t="shared" si="42"/>
        <v>0</v>
      </c>
      <c r="K93" s="185">
        <f t="shared" si="42"/>
        <v>0</v>
      </c>
      <c r="L93" s="186" t="e">
        <f t="shared" si="42"/>
        <v>#REF!</v>
      </c>
      <c r="M93" s="183" t="e">
        <f t="shared" si="42"/>
        <v>#REF!</v>
      </c>
      <c r="N93" s="183" t="e">
        <f t="shared" si="42"/>
        <v>#REF!</v>
      </c>
      <c r="O93" s="185" t="e">
        <f t="shared" si="42"/>
        <v>#REF!</v>
      </c>
      <c r="P93" s="261">
        <v>65435.19</v>
      </c>
      <c r="Q93" s="262">
        <v>65435.19</v>
      </c>
      <c r="R93" s="262">
        <v>0</v>
      </c>
      <c r="S93" s="266">
        <v>0</v>
      </c>
      <c r="T93" s="186">
        <f t="shared" si="42"/>
        <v>73850</v>
      </c>
      <c r="U93" s="183">
        <f t="shared" si="42"/>
        <v>73850</v>
      </c>
      <c r="V93" s="183">
        <f t="shared" si="42"/>
        <v>0</v>
      </c>
      <c r="W93" s="185">
        <f t="shared" si="42"/>
        <v>0</v>
      </c>
    </row>
    <row r="94" spans="1:23" ht="16.5" x14ac:dyDescent="0.3">
      <c r="A94" s="84"/>
      <c r="B94" s="228" t="s">
        <v>261</v>
      </c>
      <c r="C94" s="224" t="s">
        <v>262</v>
      </c>
      <c r="D94" s="205" t="e">
        <f>SUM(E94:G94)</f>
        <v>#REF!</v>
      </c>
      <c r="E94" s="206">
        <v>47475</v>
      </c>
      <c r="F94" s="233" t="e">
        <f>'[2]8.Doprava'!#REF!</f>
        <v>#REF!</v>
      </c>
      <c r="G94" s="207" t="e">
        <f>'[2]8.Doprava'!#REF!</f>
        <v>#REF!</v>
      </c>
      <c r="H94" s="205">
        <f>SUM(I94:K94)</f>
        <v>69510</v>
      </c>
      <c r="I94" s="206">
        <v>69510</v>
      </c>
      <c r="J94" s="206">
        <v>0</v>
      </c>
      <c r="K94" s="208">
        <v>0</v>
      </c>
      <c r="L94" s="209" t="e">
        <f>SUM(M94:O94)</f>
        <v>#REF!</v>
      </c>
      <c r="M94" s="206" t="e">
        <f>'[2]8.Doprava'!#REF!</f>
        <v>#REF!</v>
      </c>
      <c r="N94" s="233" t="e">
        <f>'[2]8.Doprava'!#REF!</f>
        <v>#REF!</v>
      </c>
      <c r="O94" s="208" t="e">
        <f>'[2]8.Doprava'!#REF!</f>
        <v>#REF!</v>
      </c>
      <c r="P94" s="253">
        <v>65435.19</v>
      </c>
      <c r="Q94" s="254">
        <v>65435.19</v>
      </c>
      <c r="R94" s="254">
        <v>0</v>
      </c>
      <c r="S94" s="255">
        <v>0</v>
      </c>
      <c r="T94" s="209">
        <f>SUM(U94:W94)</f>
        <v>71000</v>
      </c>
      <c r="U94" s="206">
        <f>'[2]8.Doprava'!$H$4</f>
        <v>71000</v>
      </c>
      <c r="V94" s="233">
        <f>'[2]8.Doprava'!$I$4</f>
        <v>0</v>
      </c>
      <c r="W94" s="208">
        <f>'[2]8.Doprava'!$J$4</f>
        <v>0</v>
      </c>
    </row>
    <row r="95" spans="1:23" ht="15.75" x14ac:dyDescent="0.25">
      <c r="A95" s="84"/>
      <c r="B95" s="228" t="s">
        <v>263</v>
      </c>
      <c r="C95" s="219" t="s">
        <v>264</v>
      </c>
      <c r="D95" s="205" t="e">
        <f>SUM(D96:D96)</f>
        <v>#REF!</v>
      </c>
      <c r="E95" s="206">
        <f>SUM(E96:E96)</f>
        <v>260</v>
      </c>
      <c r="F95" s="206" t="e">
        <f>SUM(F96:F96)</f>
        <v>#REF!</v>
      </c>
      <c r="G95" s="207" t="e">
        <f>SUM(G96:G96)</f>
        <v>#REF!</v>
      </c>
      <c r="H95" s="205">
        <f t="shared" ref="H95:W95" si="43">SUM(H96)</f>
        <v>0</v>
      </c>
      <c r="I95" s="206">
        <f t="shared" si="43"/>
        <v>0</v>
      </c>
      <c r="J95" s="206">
        <f t="shared" si="43"/>
        <v>0</v>
      </c>
      <c r="K95" s="208">
        <f t="shared" si="43"/>
        <v>0</v>
      </c>
      <c r="L95" s="209" t="e">
        <f>SUM(M95:O95)</f>
        <v>#REF!</v>
      </c>
      <c r="M95" s="206" t="e">
        <f t="shared" si="43"/>
        <v>#REF!</v>
      </c>
      <c r="N95" s="206" t="e">
        <f t="shared" si="43"/>
        <v>#REF!</v>
      </c>
      <c r="O95" s="208" t="e">
        <f t="shared" si="43"/>
        <v>#REF!</v>
      </c>
      <c r="P95" s="253">
        <v>0</v>
      </c>
      <c r="Q95" s="254">
        <v>0</v>
      </c>
      <c r="R95" s="254">
        <v>0</v>
      </c>
      <c r="S95" s="255">
        <v>0</v>
      </c>
      <c r="T95" s="209">
        <f t="shared" si="43"/>
        <v>2850</v>
      </c>
      <c r="U95" s="206">
        <f t="shared" si="43"/>
        <v>2850</v>
      </c>
      <c r="V95" s="206">
        <f t="shared" si="43"/>
        <v>0</v>
      </c>
      <c r="W95" s="208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'[2]8.Doprava'!#REF!</f>
        <v>#REF!</v>
      </c>
      <c r="G96" s="104" t="e">
        <f>'[2]8.Doprava'!#REF!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'[2]8.Doprava'!#REF!</f>
        <v>#REF!</v>
      </c>
      <c r="N96" s="103" t="e">
        <f>'[2]8.Doprava'!#REF!</f>
        <v>#REF!</v>
      </c>
      <c r="O96" s="113" t="e">
        <f>'[2]8.Doprava'!#REF!</f>
        <v>#REF!</v>
      </c>
      <c r="P96" s="263">
        <v>0</v>
      </c>
      <c r="Q96" s="271">
        <v>0</v>
      </c>
      <c r="R96" s="271">
        <v>0</v>
      </c>
      <c r="S96" s="272">
        <v>0</v>
      </c>
      <c r="T96" s="112">
        <f>SUM(U96:W96)</f>
        <v>2850</v>
      </c>
      <c r="U96" s="103">
        <f>'[2]8.Doprava'!$H$7</f>
        <v>2850</v>
      </c>
      <c r="V96" s="103">
        <f>'[2]8.Doprava'!$I$7</f>
        <v>0</v>
      </c>
      <c r="W96" s="113">
        <f>'[2]8.Doprava'!$J$7</f>
        <v>0</v>
      </c>
    </row>
    <row r="97" spans="1:23" s="82" customFormat="1" ht="14.25" x14ac:dyDescent="0.2">
      <c r="B97" s="187" t="s">
        <v>266</v>
      </c>
      <c r="C97" s="188"/>
      <c r="D97" s="182" t="e">
        <f t="shared" ref="D97:W97" si="44">D98+D99+D107+D114+D117+D118+D119</f>
        <v>#REF!</v>
      </c>
      <c r="E97" s="183" t="e">
        <f t="shared" si="44"/>
        <v>#REF!</v>
      </c>
      <c r="F97" s="183" t="e">
        <f t="shared" si="44"/>
        <v>#REF!</v>
      </c>
      <c r="G97" s="184" t="e">
        <f t="shared" si="44"/>
        <v>#REF!</v>
      </c>
      <c r="H97" s="182">
        <f t="shared" si="44"/>
        <v>5702025.9800000004</v>
      </c>
      <c r="I97" s="183">
        <f t="shared" si="44"/>
        <v>5290112.9800000004</v>
      </c>
      <c r="J97" s="183">
        <f t="shared" si="44"/>
        <v>411913</v>
      </c>
      <c r="K97" s="185">
        <f t="shared" si="44"/>
        <v>0</v>
      </c>
      <c r="L97" s="186" t="e">
        <f t="shared" si="44"/>
        <v>#REF!</v>
      </c>
      <c r="M97" s="183" t="e">
        <f t="shared" si="44"/>
        <v>#REF!</v>
      </c>
      <c r="N97" s="183" t="e">
        <f t="shared" si="44"/>
        <v>#REF!</v>
      </c>
      <c r="O97" s="185" t="e">
        <f t="shared" si="44"/>
        <v>#REF!</v>
      </c>
      <c r="P97" s="261">
        <v>5603561.3399999999</v>
      </c>
      <c r="Q97" s="262">
        <v>5352051.54</v>
      </c>
      <c r="R97" s="262">
        <v>19924.32</v>
      </c>
      <c r="S97" s="266">
        <v>231585.48</v>
      </c>
      <c r="T97" s="186" t="e">
        <f t="shared" si="44"/>
        <v>#REF!</v>
      </c>
      <c r="U97" s="183" t="e">
        <f t="shared" si="44"/>
        <v>#REF!</v>
      </c>
      <c r="V97" s="183" t="e">
        <f t="shared" si="44"/>
        <v>#REF!</v>
      </c>
      <c r="W97" s="185" t="e">
        <f t="shared" si="44"/>
        <v>#REF!</v>
      </c>
    </row>
    <row r="98" spans="1:23" ht="16.5" x14ac:dyDescent="0.3">
      <c r="A98" s="84"/>
      <c r="B98" s="228" t="s">
        <v>267</v>
      </c>
      <c r="C98" s="224" t="s">
        <v>268</v>
      </c>
      <c r="D98" s="205" t="e">
        <f>SUM(E98:G98)</f>
        <v>#REF!</v>
      </c>
      <c r="E98" s="206">
        <v>38985</v>
      </c>
      <c r="F98" s="206" t="e">
        <f>'[2]9. Vzdelávanie'!#REF!</f>
        <v>#REF!</v>
      </c>
      <c r="G98" s="207" t="e">
        <f>'[2]9. Vzdelávanie'!#REF!</f>
        <v>#REF!</v>
      </c>
      <c r="H98" s="205">
        <f>SUM(I98:K98)</f>
        <v>63657</v>
      </c>
      <c r="I98" s="206">
        <v>63657</v>
      </c>
      <c r="J98" s="206">
        <v>0</v>
      </c>
      <c r="K98" s="208">
        <v>0</v>
      </c>
      <c r="L98" s="209" t="e">
        <f>SUM(M98:O98)</f>
        <v>#REF!</v>
      </c>
      <c r="M98" s="206" t="e">
        <f>'[2]9. Vzdelávanie'!#REF!</f>
        <v>#REF!</v>
      </c>
      <c r="N98" s="206" t="e">
        <f>'[2]9. Vzdelávanie'!#REF!</f>
        <v>#REF!</v>
      </c>
      <c r="O98" s="208" t="e">
        <f>'[2]9. Vzdelávanie'!#REF!</f>
        <v>#REF!</v>
      </c>
      <c r="P98" s="253">
        <v>2198.3000000000002</v>
      </c>
      <c r="Q98" s="254">
        <v>2198.3000000000002</v>
      </c>
      <c r="R98" s="254">
        <v>0</v>
      </c>
      <c r="S98" s="255">
        <v>0</v>
      </c>
      <c r="T98" s="209">
        <f>SUM(U98:W98)</f>
        <v>4292</v>
      </c>
      <c r="U98" s="206">
        <f>'[2]9. Vzdelávanie'!$H$4</f>
        <v>4292</v>
      </c>
      <c r="V98" s="206">
        <f>'[2]9. Vzdelávanie'!$I$4</f>
        <v>0</v>
      </c>
      <c r="W98" s="208">
        <f>'[2]9. Vzdelávanie'!$J$4</f>
        <v>0</v>
      </c>
    </row>
    <row r="99" spans="1:23" ht="15.75" x14ac:dyDescent="0.25">
      <c r="A99" s="84"/>
      <c r="B99" s="228" t="s">
        <v>269</v>
      </c>
      <c r="C99" s="219" t="s">
        <v>270</v>
      </c>
      <c r="D99" s="205" t="e">
        <f t="shared" ref="D99:W99" si="45">SUM(D100:D106)</f>
        <v>#REF!</v>
      </c>
      <c r="E99" s="206" t="e">
        <f t="shared" si="45"/>
        <v>#REF!</v>
      </c>
      <c r="F99" s="206" t="e">
        <f t="shared" si="45"/>
        <v>#REF!</v>
      </c>
      <c r="G99" s="207" t="e">
        <f t="shared" si="45"/>
        <v>#REF!</v>
      </c>
      <c r="H99" s="205">
        <f t="shared" si="45"/>
        <v>1549169</v>
      </c>
      <c r="I99" s="206">
        <f t="shared" si="45"/>
        <v>1139518</v>
      </c>
      <c r="J99" s="206">
        <f t="shared" si="45"/>
        <v>409651</v>
      </c>
      <c r="K99" s="208">
        <f t="shared" si="45"/>
        <v>0</v>
      </c>
      <c r="L99" s="209" t="e">
        <f t="shared" si="45"/>
        <v>#REF!</v>
      </c>
      <c r="M99" s="206" t="e">
        <f t="shared" si="45"/>
        <v>#REF!</v>
      </c>
      <c r="N99" s="206" t="e">
        <f t="shared" si="45"/>
        <v>#REF!</v>
      </c>
      <c r="O99" s="208" t="e">
        <f t="shared" si="45"/>
        <v>#REF!</v>
      </c>
      <c r="P99" s="253">
        <v>1169183</v>
      </c>
      <c r="Q99" s="254">
        <v>1169183</v>
      </c>
      <c r="R99" s="254">
        <v>0</v>
      </c>
      <c r="S99" s="255">
        <v>0</v>
      </c>
      <c r="T99" s="209" t="e">
        <f t="shared" si="45"/>
        <v>#REF!</v>
      </c>
      <c r="U99" s="206" t="e">
        <f t="shared" si="45"/>
        <v>#REF!</v>
      </c>
      <c r="V99" s="206" t="e">
        <f t="shared" si="45"/>
        <v>#REF!</v>
      </c>
      <c r="W99" s="208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'[2]9. Vzdelávanie'!#REF!</f>
        <v>#REF!</v>
      </c>
      <c r="G100" s="95" t="e">
        <f>'[2]9.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'[2]9. Vzdelávanie'!#REF!</f>
        <v>#REF!</v>
      </c>
      <c r="N100" s="94" t="e">
        <f>'[2]9. Vzdelávanie'!#REF!</f>
        <v>#REF!</v>
      </c>
      <c r="O100" s="96" t="e">
        <f>'[2]9. Vzdelávanie'!#REF!</f>
        <v>#REF!</v>
      </c>
      <c r="P100" s="253">
        <v>135961</v>
      </c>
      <c r="Q100" s="256">
        <v>135961</v>
      </c>
      <c r="R100" s="256">
        <v>0</v>
      </c>
      <c r="S100" s="257">
        <v>0</v>
      </c>
      <c r="T100" s="97" t="e">
        <f t="shared" ref="T100:T106" si="49">SUM(U100:W100)</f>
        <v>#REF!</v>
      </c>
      <c r="U100" s="94">
        <f>'[1]9. Vzdelávanie'!$Q$9</f>
        <v>1431</v>
      </c>
      <c r="V100" s="94" t="e">
        <f>'[2]9. Vzdelávanie'!$I$33</f>
        <v>#REF!</v>
      </c>
      <c r="W100" s="96" t="e">
        <f>'[2]9.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'[2]9. Vzdelávanie'!#REF!</f>
        <v>#REF!</v>
      </c>
      <c r="G101" s="95" t="e">
        <f>'[2]9.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'[2]9. Vzdelávanie'!#REF!</f>
        <v>#REF!</v>
      </c>
      <c r="N101" s="94" t="e">
        <f>'[2]9. Vzdelávanie'!#REF!</f>
        <v>#REF!</v>
      </c>
      <c r="O101" s="96" t="e">
        <f>'[2]9. Vzdelávanie'!#REF!</f>
        <v>#REF!</v>
      </c>
      <c r="P101" s="253">
        <v>272978</v>
      </c>
      <c r="Q101" s="256">
        <v>272978</v>
      </c>
      <c r="R101" s="256">
        <v>0</v>
      </c>
      <c r="S101" s="257">
        <v>0</v>
      </c>
      <c r="T101" s="97" t="e">
        <f t="shared" si="49"/>
        <v>#REF!</v>
      </c>
      <c r="U101" s="94">
        <f>'[1]9. Vzdelávanie'!$Q$18</f>
        <v>1479615</v>
      </c>
      <c r="V101" s="94" t="e">
        <f>'[2]9. Vzdelávanie'!$I$34</f>
        <v>#REF!</v>
      </c>
      <c r="W101" s="96" t="e">
        <f>'[2]9.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'[2]9.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'[2]9. Vzdelávanie'!#REF!</f>
        <v>#REF!</v>
      </c>
      <c r="N102" s="94" t="e">
        <f>'[2]9. Vzdelávanie'!#REF!</f>
        <v>#REF!</v>
      </c>
      <c r="O102" s="96" t="e">
        <f>'[2]9. Vzdelávanie'!#REF!</f>
        <v>#REF!</v>
      </c>
      <c r="P102" s="253">
        <v>284315</v>
      </c>
      <c r="Q102" s="256">
        <v>284315</v>
      </c>
      <c r="R102" s="256">
        <v>0</v>
      </c>
      <c r="S102" s="257">
        <v>0</v>
      </c>
      <c r="T102" s="97">
        <f t="shared" si="49"/>
        <v>147030</v>
      </c>
      <c r="U102" s="94">
        <f>'[1]9. Vzdelávanie'!$Q$19</f>
        <v>147030</v>
      </c>
      <c r="V102" s="94">
        <f>'[2]9. Vzdelávanie'!$I$35</f>
        <v>0</v>
      </c>
      <c r="W102" s="96">
        <f>'[2]9.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'[2]9. Vzdelávanie'!#REF!</f>
        <v>#REF!</v>
      </c>
      <c r="F103" s="94" t="e">
        <f>'[2]9. Vzdelávanie'!#REF!</f>
        <v>#REF!</v>
      </c>
      <c r="G103" s="95" t="e">
        <f>'[2]9.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'[2]9. Vzdelávanie'!#REF!</f>
        <v>#REF!</v>
      </c>
      <c r="N103" s="94" t="e">
        <f>'[2]9. Vzdelávanie'!#REF!</f>
        <v>#REF!</v>
      </c>
      <c r="O103" s="96" t="e">
        <f>'[2]9. Vzdelávanie'!#REF!</f>
        <v>#REF!</v>
      </c>
      <c r="P103" s="253">
        <v>0</v>
      </c>
      <c r="Q103" s="256">
        <v>0</v>
      </c>
      <c r="R103" s="256">
        <v>0</v>
      </c>
      <c r="S103" s="257">
        <v>0</v>
      </c>
      <c r="T103" s="97" t="e">
        <f t="shared" si="49"/>
        <v>#REF!</v>
      </c>
      <c r="U103" s="94">
        <f>'[2]9. Vzdelávanie'!$H$38</f>
        <v>0</v>
      </c>
      <c r="V103" s="94">
        <f>'[2]9. Vzdelávanie'!$I$38</f>
        <v>0</v>
      </c>
      <c r="W103" s="96" t="e">
        <f>'[2]9.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'[2]9. Vzdelávanie'!#REF!</f>
        <v>#REF!</v>
      </c>
      <c r="G104" s="95" t="e">
        <f>'[2]9.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'[2]9. Vzdelávanie'!#REF!</f>
        <v>#REF!</v>
      </c>
      <c r="N104" s="94" t="e">
        <f>'[2]9. Vzdelávanie'!#REF!</f>
        <v>#REF!</v>
      </c>
      <c r="O104" s="96" t="e">
        <f>'[2]9. Vzdelávanie'!#REF!</f>
        <v>#REF!</v>
      </c>
      <c r="P104" s="253">
        <v>179348</v>
      </c>
      <c r="Q104" s="256">
        <v>179348</v>
      </c>
      <c r="R104" s="256">
        <v>0</v>
      </c>
      <c r="S104" s="257">
        <v>0</v>
      </c>
      <c r="T104" s="97" t="e">
        <f t="shared" si="49"/>
        <v>#REF!</v>
      </c>
      <c r="U104" s="94" t="e">
        <f>'[1]9. Vzdelávanie'!#REF!</f>
        <v>#REF!</v>
      </c>
      <c r="V104" s="94" t="e">
        <f>'[2]9. Vzdelávanie'!$I$39</f>
        <v>#REF!</v>
      </c>
      <c r="W104" s="96" t="e">
        <f>'[2]9.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'[2]9.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'[2]9. Vzdelávanie'!#REF!</f>
        <v>#REF!</v>
      </c>
      <c r="N105" s="94" t="e">
        <f>'[2]9. Vzdelávanie'!#REF!</f>
        <v>#REF!</v>
      </c>
      <c r="O105" s="96" t="e">
        <f>'[2]9. Vzdelávanie'!#REF!</f>
        <v>#REF!</v>
      </c>
      <c r="P105" s="253">
        <v>169555</v>
      </c>
      <c r="Q105" s="256">
        <v>169555</v>
      </c>
      <c r="R105" s="256">
        <v>0</v>
      </c>
      <c r="S105" s="257">
        <v>0</v>
      </c>
      <c r="T105" s="97">
        <f t="shared" si="49"/>
        <v>84028</v>
      </c>
      <c r="U105" s="94">
        <f>'[1]9. Vzdelávanie'!$Q$22</f>
        <v>84028</v>
      </c>
      <c r="V105" s="94">
        <f>'[2]9. Vzdelávanie'!$I$40</f>
        <v>0</v>
      </c>
      <c r="W105" s="96">
        <f>'[2]9.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'[2]9.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'[2]9. Vzdelávanie'!#REF!</f>
        <v>#REF!</v>
      </c>
      <c r="N106" s="94" t="e">
        <f>'[2]9. Vzdelávanie'!#REF!</f>
        <v>#REF!</v>
      </c>
      <c r="O106" s="96" t="e">
        <f>'[2]9. Vzdelávanie'!#REF!</f>
        <v>#REF!</v>
      </c>
      <c r="P106" s="253">
        <v>127026</v>
      </c>
      <c r="Q106" s="256">
        <v>127026</v>
      </c>
      <c r="R106" s="256">
        <v>0</v>
      </c>
      <c r="S106" s="257">
        <v>0</v>
      </c>
      <c r="T106" s="97" t="e">
        <f t="shared" si="49"/>
        <v>#REF!</v>
      </c>
      <c r="U106" s="94" t="e">
        <f>'[1]9. Vzdelávanie'!#REF!</f>
        <v>#REF!</v>
      </c>
      <c r="V106" s="94" t="e">
        <f>'[2]9. Vzdelávanie'!$I$43</f>
        <v>#REF!</v>
      </c>
      <c r="W106" s="96" t="e">
        <f>'[2]9. Vzdelávanie'!$J$43</f>
        <v>#REF!</v>
      </c>
    </row>
    <row r="107" spans="1:23" ht="15.75" x14ac:dyDescent="0.25">
      <c r="A107" s="84"/>
      <c r="B107" s="228" t="s">
        <v>278</v>
      </c>
      <c r="C107" s="219" t="s">
        <v>279</v>
      </c>
      <c r="D107" s="205" t="e">
        <f t="shared" ref="D107:W107" si="50">SUM(D108:D113)</f>
        <v>#REF!</v>
      </c>
      <c r="E107" s="206">
        <f t="shared" si="50"/>
        <v>3234702</v>
      </c>
      <c r="F107" s="206" t="e">
        <f t="shared" si="50"/>
        <v>#REF!</v>
      </c>
      <c r="G107" s="207" t="e">
        <f t="shared" si="50"/>
        <v>#REF!</v>
      </c>
      <c r="H107" s="205">
        <f t="shared" si="50"/>
        <v>3200175</v>
      </c>
      <c r="I107" s="206">
        <f t="shared" si="50"/>
        <v>3198395</v>
      </c>
      <c r="J107" s="206">
        <f t="shared" si="50"/>
        <v>1780</v>
      </c>
      <c r="K107" s="208">
        <f t="shared" si="50"/>
        <v>0</v>
      </c>
      <c r="L107" s="209" t="e">
        <f t="shared" si="50"/>
        <v>#REF!</v>
      </c>
      <c r="M107" s="206" t="e">
        <f t="shared" si="50"/>
        <v>#REF!</v>
      </c>
      <c r="N107" s="206" t="e">
        <f t="shared" si="50"/>
        <v>#REF!</v>
      </c>
      <c r="O107" s="208" t="e">
        <f t="shared" si="50"/>
        <v>#REF!</v>
      </c>
      <c r="P107" s="253">
        <v>3506810.61</v>
      </c>
      <c r="Q107" s="254">
        <v>3255300.81</v>
      </c>
      <c r="R107" s="254">
        <v>19924.32</v>
      </c>
      <c r="S107" s="255">
        <v>231585.48</v>
      </c>
      <c r="T107" s="209" t="e">
        <f t="shared" si="50"/>
        <v>#REF!</v>
      </c>
      <c r="U107" s="206">
        <f t="shared" si="50"/>
        <v>5061640</v>
      </c>
      <c r="V107" s="206" t="e">
        <f t="shared" si="50"/>
        <v>#REF!</v>
      </c>
      <c r="W107" s="208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'[2]9. Vzdelávanie'!#REF!</f>
        <v>#REF!</v>
      </c>
      <c r="G108" s="95" t="e">
        <f>'[2]9.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'[2]9. Vzdelávanie'!#REF!</f>
        <v>#REF!</v>
      </c>
      <c r="N108" s="94" t="e">
        <f>'[2]9. Vzdelávanie'!#REF!</f>
        <v>#REF!</v>
      </c>
      <c r="O108" s="96" t="e">
        <f>'[2]9. Vzdelávanie'!#REF!</f>
        <v>#REF!</v>
      </c>
      <c r="P108" s="253">
        <v>282259</v>
      </c>
      <c r="Q108" s="256">
        <v>282259</v>
      </c>
      <c r="R108" s="256">
        <v>0</v>
      </c>
      <c r="S108" s="257">
        <v>0</v>
      </c>
      <c r="T108" s="97" t="e">
        <f t="shared" ref="T108:T113" si="54">SUM(U108:W108)</f>
        <v>#REF!</v>
      </c>
      <c r="U108" s="94">
        <f>'[1]9. Vzdelávanie'!$Q$25</f>
        <v>185514</v>
      </c>
      <c r="V108" s="94" t="e">
        <f>'[2]9. Vzdelávanie'!$I$46</f>
        <v>#REF!</v>
      </c>
      <c r="W108" s="96" t="e">
        <f>'[2]9.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'[2]9.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'[2]9. Vzdelávanie'!#REF!</f>
        <v>#REF!</v>
      </c>
      <c r="N109" s="94" t="e">
        <f>'[2]9. Vzdelávanie'!#REF!</f>
        <v>#REF!</v>
      </c>
      <c r="O109" s="96" t="e">
        <f>'[2]9. Vzdelávanie'!#REF!</f>
        <v>#REF!</v>
      </c>
      <c r="P109" s="253">
        <v>546122</v>
      </c>
      <c r="Q109" s="256">
        <v>546122</v>
      </c>
      <c r="R109" s="256">
        <v>0</v>
      </c>
      <c r="S109" s="257">
        <v>0</v>
      </c>
      <c r="T109" s="97" t="e">
        <f t="shared" si="54"/>
        <v>#REF!</v>
      </c>
      <c r="U109" s="94">
        <f>'[1]9. Vzdelávanie'!$Q$26</f>
        <v>33520</v>
      </c>
      <c r="V109" s="94" t="e">
        <f>'[2]9. Vzdelávanie'!$I$47</f>
        <v>#REF!</v>
      </c>
      <c r="W109" s="96" t="e">
        <f>'[2]9.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'[2]9. Vzdelávanie'!#REF!</f>
        <v>#REF!</v>
      </c>
      <c r="G110" s="95" t="e">
        <f>'[2]9.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'[2]9. Vzdelávanie'!#REF!</f>
        <v>#REF!</v>
      </c>
      <c r="N110" s="94" t="e">
        <f>'[2]9. Vzdelávanie'!#REF!</f>
        <v>#REF!</v>
      </c>
      <c r="O110" s="96" t="e">
        <f>'[2]9. Vzdelávanie'!#REF!</f>
        <v>#REF!</v>
      </c>
      <c r="P110" s="253">
        <v>1151774.29</v>
      </c>
      <c r="Q110" s="256">
        <v>920188.81</v>
      </c>
      <c r="R110" s="256">
        <v>0</v>
      </c>
      <c r="S110" s="275">
        <v>231585.48</v>
      </c>
      <c r="T110" s="97">
        <f t="shared" si="54"/>
        <v>4018433</v>
      </c>
      <c r="U110" s="94">
        <f>'[1]9. Vzdelávanie'!$Q$27</f>
        <v>3786847</v>
      </c>
      <c r="V110" s="94">
        <f>'[2]9. Vzdelávanie'!$I$48</f>
        <v>0</v>
      </c>
      <c r="W110" s="96">
        <f>'[2]9.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'[2]9.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'[2]9. Vzdelávanie'!#REF!</f>
        <v>#REF!</v>
      </c>
      <c r="N111" s="94" t="e">
        <f>'[2]9. Vzdelávanie'!#REF!</f>
        <v>#REF!</v>
      </c>
      <c r="O111" s="96" t="e">
        <f>'[2]9. Vzdelávanie'!#REF!</f>
        <v>#REF!</v>
      </c>
      <c r="P111" s="253">
        <v>606541</v>
      </c>
      <c r="Q111" s="256">
        <v>606541</v>
      </c>
      <c r="R111" s="256">
        <v>0</v>
      </c>
      <c r="S111" s="257">
        <v>0</v>
      </c>
      <c r="T111" s="97" t="e">
        <f t="shared" si="54"/>
        <v>#REF!</v>
      </c>
      <c r="U111" s="94">
        <f>'[1]9. Vzdelávanie'!$Q$36</f>
        <v>0</v>
      </c>
      <c r="V111" s="94" t="e">
        <f>'[2]9. Vzdelávanie'!$I$53</f>
        <v>#REF!</v>
      </c>
      <c r="W111" s="96" t="e">
        <f>'[2]9.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'[2]9. Vzdelávanie'!#REF!</f>
        <v>#REF!</v>
      </c>
      <c r="G112" s="95" t="e">
        <f>'[2]9.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'[2]9. Vzdelávanie'!#REF!</f>
        <v>#REF!</v>
      </c>
      <c r="N112" s="94" t="e">
        <f>'[2]9. Vzdelávanie'!#REF!</f>
        <v>#REF!</v>
      </c>
      <c r="O112" s="96" t="e">
        <f>'[2]9. Vzdelávanie'!#REF!</f>
        <v>#REF!</v>
      </c>
      <c r="P112" s="253">
        <v>576050</v>
      </c>
      <c r="Q112" s="256">
        <v>576050</v>
      </c>
      <c r="R112" s="256">
        <v>0</v>
      </c>
      <c r="S112" s="257">
        <v>0</v>
      </c>
      <c r="T112" s="97" t="e">
        <f t="shared" si="54"/>
        <v>#REF!</v>
      </c>
      <c r="U112" s="94">
        <f>'[1]9. Vzdelávanie'!$Q$37</f>
        <v>1055759</v>
      </c>
      <c r="V112" s="94">
        <f>'[2]9. Vzdelávanie'!$I$54</f>
        <v>4320</v>
      </c>
      <c r="W112" s="96" t="e">
        <f>'[2]9.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'[2]9. Vzdelávanie'!#REF!</f>
        <v>#REF!</v>
      </c>
      <c r="G113" s="95" t="e">
        <f>'[2]9.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'[2]9. Vzdelávanie'!#REF!</f>
        <v>#REF!</v>
      </c>
      <c r="N113" s="94" t="e">
        <f>'[2]9. Vzdelávanie'!#REF!</f>
        <v>#REF!</v>
      </c>
      <c r="O113" s="96" t="e">
        <f>'[2]9. Vzdelávanie'!#REF!</f>
        <v>#REF!</v>
      </c>
      <c r="P113" s="253">
        <v>344064.32</v>
      </c>
      <c r="Q113" s="256">
        <v>324140</v>
      </c>
      <c r="R113" s="276">
        <v>19924.32</v>
      </c>
      <c r="S113" s="257">
        <v>0</v>
      </c>
      <c r="T113" s="97">
        <f t="shared" si="54"/>
        <v>0</v>
      </c>
      <c r="U113" s="94">
        <f>'[1]9. Vzdelávanie'!$Q$38</f>
        <v>0</v>
      </c>
      <c r="V113" s="94">
        <f>'[1]9. Vzdelávanie'!$R$38</f>
        <v>0</v>
      </c>
      <c r="W113" s="96">
        <f>'[2]9. Vzdelávanie'!$J$55</f>
        <v>0</v>
      </c>
    </row>
    <row r="114" spans="1:23" ht="15.75" x14ac:dyDescent="0.25">
      <c r="A114" s="108"/>
      <c r="B114" s="228" t="s">
        <v>286</v>
      </c>
      <c r="C114" s="219" t="s">
        <v>287</v>
      </c>
      <c r="D114" s="205" t="e">
        <f t="shared" ref="D114:W114" si="55">SUM(D115:D116)</f>
        <v>#REF!</v>
      </c>
      <c r="E114" s="206">
        <f t="shared" si="55"/>
        <v>546333</v>
      </c>
      <c r="F114" s="206" t="e">
        <f t="shared" si="55"/>
        <v>#REF!</v>
      </c>
      <c r="G114" s="207" t="e">
        <f t="shared" si="55"/>
        <v>#REF!</v>
      </c>
      <c r="H114" s="205">
        <f t="shared" si="55"/>
        <v>538949</v>
      </c>
      <c r="I114" s="206">
        <f t="shared" si="55"/>
        <v>538949</v>
      </c>
      <c r="J114" s="206">
        <f t="shared" si="55"/>
        <v>0</v>
      </c>
      <c r="K114" s="208">
        <f t="shared" si="55"/>
        <v>0</v>
      </c>
      <c r="L114" s="209" t="e">
        <f t="shared" si="55"/>
        <v>#REF!</v>
      </c>
      <c r="M114" s="206" t="e">
        <f t="shared" si="55"/>
        <v>#REF!</v>
      </c>
      <c r="N114" s="206" t="e">
        <f t="shared" si="55"/>
        <v>#REF!</v>
      </c>
      <c r="O114" s="208" t="e">
        <f t="shared" si="55"/>
        <v>#REF!</v>
      </c>
      <c r="P114" s="253">
        <v>566109</v>
      </c>
      <c r="Q114" s="254">
        <v>566109</v>
      </c>
      <c r="R114" s="254">
        <v>0</v>
      </c>
      <c r="S114" s="255">
        <v>0</v>
      </c>
      <c r="T114" s="209" t="e">
        <f t="shared" si="55"/>
        <v>#REF!</v>
      </c>
      <c r="U114" s="206" t="e">
        <f t="shared" si="55"/>
        <v>#REF!</v>
      </c>
      <c r="V114" s="206" t="e">
        <f t="shared" si="55"/>
        <v>#REF!</v>
      </c>
      <c r="W114" s="208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'[2]9. Vzdelávanie'!#REF!</f>
        <v>#REF!</v>
      </c>
      <c r="G115" s="95" t="e">
        <f>'[2]9.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'[2]9. Vzdelávanie'!#REF!</f>
        <v>#REF!</v>
      </c>
      <c r="N115" s="94" t="e">
        <f>'[2]9. Vzdelávanie'!#REF!</f>
        <v>#REF!</v>
      </c>
      <c r="O115" s="96" t="e">
        <f>'[2]9. Vzdelávanie'!#REF!</f>
        <v>#REF!</v>
      </c>
      <c r="P115" s="253">
        <v>318002</v>
      </c>
      <c r="Q115" s="256">
        <v>318002</v>
      </c>
      <c r="R115" s="256">
        <v>0</v>
      </c>
      <c r="S115" s="257">
        <v>0</v>
      </c>
      <c r="T115" s="97" t="e">
        <f>SUM(U115:W115)</f>
        <v>#REF!</v>
      </c>
      <c r="U115" s="94">
        <f>'[1]9. Vzdelávanie'!$Q$46</f>
        <v>403289</v>
      </c>
      <c r="V115" s="94" t="e">
        <f>'[2]9. Vzdelávanie'!$I$59</f>
        <v>#REF!</v>
      </c>
      <c r="W115" s="96" t="e">
        <f>'[2]9.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'[2]9. Vzdelávanie'!#REF!</f>
        <v>#REF!</v>
      </c>
      <c r="G116" s="95" t="e">
        <f>'[2]9.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'[2]9. Vzdelávanie'!#REF!</f>
        <v>#REF!</v>
      </c>
      <c r="N116" s="94" t="e">
        <f>'[2]9. Vzdelávanie'!#REF!</f>
        <v>#REF!</v>
      </c>
      <c r="O116" s="96" t="e">
        <f>'[2]9. Vzdelávanie'!#REF!</f>
        <v>#REF!</v>
      </c>
      <c r="P116" s="253">
        <v>248107</v>
      </c>
      <c r="Q116" s="256">
        <v>248107</v>
      </c>
      <c r="R116" s="256">
        <v>0</v>
      </c>
      <c r="S116" s="257">
        <v>0</v>
      </c>
      <c r="T116" s="97" t="e">
        <f>SUM(U116:W116)</f>
        <v>#REF!</v>
      </c>
      <c r="U116" s="94" t="e">
        <f>'[1]9. Vzdelávanie'!#REF!</f>
        <v>#REF!</v>
      </c>
      <c r="V116" s="94" t="e">
        <f>'[2]9. Vzdelávanie'!$I$60</f>
        <v>#REF!</v>
      </c>
      <c r="W116" s="96" t="e">
        <f>'[2]9. Vzdelávanie'!$J$60</f>
        <v>#REF!</v>
      </c>
    </row>
    <row r="117" spans="1:23" ht="15.75" x14ac:dyDescent="0.25">
      <c r="A117" s="108"/>
      <c r="B117" s="234" t="s">
        <v>290</v>
      </c>
      <c r="C117" s="219" t="s">
        <v>291</v>
      </c>
      <c r="D117" s="205" t="e">
        <f>SUM(E117:G117)</f>
        <v>#REF!</v>
      </c>
      <c r="E117" s="206">
        <v>131871</v>
      </c>
      <c r="F117" s="206" t="e">
        <f>'[2]9. Vzdelávanie'!#REF!</f>
        <v>#REF!</v>
      </c>
      <c r="G117" s="207" t="e">
        <f>'[2]9. Vzdelávanie'!#REF!</f>
        <v>#REF!</v>
      </c>
      <c r="H117" s="205">
        <f>SUM(I117:K117)</f>
        <v>154105.49</v>
      </c>
      <c r="I117" s="206">
        <v>154105.49</v>
      </c>
      <c r="J117" s="206">
        <v>0</v>
      </c>
      <c r="K117" s="208">
        <v>0</v>
      </c>
      <c r="L117" s="209" t="e">
        <f>SUM(M117:O117)</f>
        <v>#REF!</v>
      </c>
      <c r="M117" s="206" t="e">
        <f>'[2]9. Vzdelávanie'!#REF!</f>
        <v>#REF!</v>
      </c>
      <c r="N117" s="206" t="e">
        <f>'[2]9. Vzdelávanie'!#REF!</f>
        <v>#REF!</v>
      </c>
      <c r="O117" s="208" t="e">
        <f>'[2]9. Vzdelávanie'!#REF!</f>
        <v>#REF!</v>
      </c>
      <c r="P117" s="253">
        <v>157758.09</v>
      </c>
      <c r="Q117" s="277">
        <v>157758.09</v>
      </c>
      <c r="R117" s="254">
        <v>0</v>
      </c>
      <c r="S117" s="255">
        <v>0</v>
      </c>
      <c r="T117" s="209">
        <f>SUM(U117:W117)</f>
        <v>212760</v>
      </c>
      <c r="U117" s="206">
        <f>'[2]9. Vzdelávanie'!$H$61</f>
        <v>212760</v>
      </c>
      <c r="V117" s="206">
        <f>'[2]9. Vzdelávanie'!$I$61</f>
        <v>0</v>
      </c>
      <c r="W117" s="208">
        <f>'[2]9. Vzdelávanie'!$J$61</f>
        <v>0</v>
      </c>
    </row>
    <row r="118" spans="1:23" ht="13.5" x14ac:dyDescent="0.25">
      <c r="A118" s="108"/>
      <c r="B118" s="234" t="s">
        <v>292</v>
      </c>
      <c r="C118" s="235" t="s">
        <v>293</v>
      </c>
      <c r="D118" s="205" t="e">
        <f>SUM(E118:G118)</f>
        <v>#REF!</v>
      </c>
      <c r="E118" s="206">
        <v>204439</v>
      </c>
      <c r="F118" s="206"/>
      <c r="G118" s="207" t="e">
        <f>'[2]9. Vzdelávanie'!#REF!</f>
        <v>#REF!</v>
      </c>
      <c r="H118" s="205">
        <f>SUM(I118:K118)</f>
        <v>195970.49</v>
      </c>
      <c r="I118" s="206">
        <v>195488.49</v>
      </c>
      <c r="J118" s="206">
        <v>482</v>
      </c>
      <c r="K118" s="208">
        <v>0</v>
      </c>
      <c r="L118" s="209" t="e">
        <f>SUM(M118:O118)</f>
        <v>#REF!</v>
      </c>
      <c r="M118" s="206" t="e">
        <f>'[2]9. Vzdelávanie'!#REF!</f>
        <v>#REF!</v>
      </c>
      <c r="N118" s="206" t="e">
        <f>'[2]9. Vzdelávanie'!#REF!</f>
        <v>#REF!</v>
      </c>
      <c r="O118" s="208" t="e">
        <f>'[2]9. Vzdelávanie'!#REF!</f>
        <v>#REF!</v>
      </c>
      <c r="P118" s="253">
        <v>201502.34</v>
      </c>
      <c r="Q118" s="277">
        <v>201502.34</v>
      </c>
      <c r="R118" s="254">
        <v>0</v>
      </c>
      <c r="S118" s="255">
        <v>0</v>
      </c>
      <c r="T118" s="209" t="e">
        <f>SUM(U118:W118)</f>
        <v>#REF!</v>
      </c>
      <c r="U118" s="206">
        <f>'[2]9. Vzdelávanie'!$H$72</f>
        <v>243590</v>
      </c>
      <c r="V118" s="206" t="e">
        <f>'[2]9. Vzdelávanie'!$I$72</f>
        <v>#REF!</v>
      </c>
      <c r="W118" s="208" t="e">
        <f>'[2]9. Vzdelávanie'!$J$72</f>
        <v>#REF!</v>
      </c>
    </row>
    <row r="119" spans="1:23" ht="14.25" thickBot="1" x14ac:dyDescent="0.3">
      <c r="A119" s="108"/>
      <c r="B119" s="236" t="s">
        <v>294</v>
      </c>
      <c r="C119" s="237" t="s">
        <v>295</v>
      </c>
      <c r="D119" s="213" t="e">
        <f>SUM(E119:G119)</f>
        <v>#REF!</v>
      </c>
      <c r="E119" s="214">
        <v>0</v>
      </c>
      <c r="F119" s="214" t="e">
        <f>'[2]9. Vzdelávanie'!#REF!</f>
        <v>#REF!</v>
      </c>
      <c r="G119" s="215" t="e">
        <f>'[2]9. Vzdelávanie'!#REF!</f>
        <v>#REF!</v>
      </c>
      <c r="H119" s="221">
        <v>0</v>
      </c>
      <c r="I119" s="216">
        <v>0</v>
      </c>
      <c r="J119" s="216">
        <v>0</v>
      </c>
      <c r="K119" s="217">
        <v>0</v>
      </c>
      <c r="L119" s="222" t="e">
        <f>SUM(M119:O119)</f>
        <v>#REF!</v>
      </c>
      <c r="M119" s="214" t="e">
        <f>'[2]9. Vzdelávanie'!#REF!</f>
        <v>#REF!</v>
      </c>
      <c r="N119" s="214" t="e">
        <f>'[2]9. Vzdelávanie'!#REF!</f>
        <v>#REF!</v>
      </c>
      <c r="O119" s="223" t="e">
        <f>'[2]9. Vzdelávanie'!#REF!</f>
        <v>#REF!</v>
      </c>
      <c r="P119" s="263">
        <v>0</v>
      </c>
      <c r="Q119" s="264">
        <v>0</v>
      </c>
      <c r="R119" s="264">
        <v>0</v>
      </c>
      <c r="S119" s="265">
        <v>0</v>
      </c>
      <c r="T119" s="209">
        <f>SUM(U119:W119)</f>
        <v>0</v>
      </c>
      <c r="U119" s="214">
        <f>'[2]9. Vzdelávanie'!$H$73</f>
        <v>0</v>
      </c>
      <c r="V119" s="214">
        <f>'[2]9. Vzdelávanie'!$I$73</f>
        <v>0</v>
      </c>
      <c r="W119" s="223">
        <f>'[2]9. Vzdelávanie'!$J$73</f>
        <v>0</v>
      </c>
    </row>
    <row r="120" spans="1:23" s="82" customFormat="1" ht="14.25" x14ac:dyDescent="0.2">
      <c r="A120" s="116"/>
      <c r="B120" s="187" t="s">
        <v>296</v>
      </c>
      <c r="C120" s="192"/>
      <c r="D120" s="182" t="e">
        <f t="shared" ref="D120:W120" si="56">D121+D122+D129</f>
        <v>#REF!</v>
      </c>
      <c r="E120" s="183">
        <f t="shared" si="56"/>
        <v>238491</v>
      </c>
      <c r="F120" s="183" t="e">
        <f t="shared" si="56"/>
        <v>#REF!</v>
      </c>
      <c r="G120" s="184" t="e">
        <f t="shared" si="56"/>
        <v>#REF!</v>
      </c>
      <c r="H120" s="182" t="e">
        <f t="shared" si="56"/>
        <v>#REF!</v>
      </c>
      <c r="I120" s="183">
        <f t="shared" si="56"/>
        <v>191345</v>
      </c>
      <c r="J120" s="183" t="e">
        <f t="shared" si="56"/>
        <v>#REF!</v>
      </c>
      <c r="K120" s="185">
        <f t="shared" si="56"/>
        <v>0</v>
      </c>
      <c r="L120" s="182" t="e">
        <f t="shared" si="56"/>
        <v>#REF!</v>
      </c>
      <c r="M120" s="183" t="e">
        <f t="shared" si="56"/>
        <v>#REF!</v>
      </c>
      <c r="N120" s="183" t="e">
        <f t="shared" si="56"/>
        <v>#REF!</v>
      </c>
      <c r="O120" s="185" t="e">
        <f t="shared" si="56"/>
        <v>#REF!</v>
      </c>
      <c r="P120" s="278">
        <v>773128.95</v>
      </c>
      <c r="Q120" s="262">
        <v>293226.87</v>
      </c>
      <c r="R120" s="262">
        <v>479902.08</v>
      </c>
      <c r="S120" s="266">
        <v>0</v>
      </c>
      <c r="T120" s="182" t="e">
        <f t="shared" si="56"/>
        <v>#REF!</v>
      </c>
      <c r="U120" s="183" t="e">
        <f t="shared" si="56"/>
        <v>#REF!</v>
      </c>
      <c r="V120" s="183" t="e">
        <f t="shared" si="56"/>
        <v>#REF!</v>
      </c>
      <c r="W120" s="185" t="e">
        <f t="shared" si="56"/>
        <v>#REF!</v>
      </c>
    </row>
    <row r="121" spans="1:23" ht="16.5" x14ac:dyDescent="0.3">
      <c r="A121" s="84"/>
      <c r="B121" s="228" t="s">
        <v>297</v>
      </c>
      <c r="C121" s="224" t="s">
        <v>298</v>
      </c>
      <c r="D121" s="205" t="e">
        <f>SUM(E121:G121)</f>
        <v>#REF!</v>
      </c>
      <c r="E121" s="206">
        <v>1794</v>
      </c>
      <c r="F121" s="206" t="e">
        <f>'[2]10. Šport'!#REF!</f>
        <v>#REF!</v>
      </c>
      <c r="G121" s="207" t="e">
        <f>'[2]10. Šport'!#REF!</f>
        <v>#REF!</v>
      </c>
      <c r="H121" s="205">
        <f>SUM(I121:K121)</f>
        <v>456</v>
      </c>
      <c r="I121" s="206">
        <v>456</v>
      </c>
      <c r="J121" s="206">
        <v>0</v>
      </c>
      <c r="K121" s="208">
        <v>0</v>
      </c>
      <c r="L121" s="205" t="e">
        <f>SUM(M121:O121)</f>
        <v>#REF!</v>
      </c>
      <c r="M121" s="206" t="e">
        <f>'[2]10. Šport'!#REF!</f>
        <v>#REF!</v>
      </c>
      <c r="N121" s="206" t="e">
        <f>'[2]10. Šport'!#REF!</f>
        <v>#REF!</v>
      </c>
      <c r="O121" s="208" t="e">
        <f>'[2]10. Šport'!#REF!</f>
        <v>#REF!</v>
      </c>
      <c r="P121" s="279">
        <v>242.5</v>
      </c>
      <c r="Q121" s="254">
        <v>242.5</v>
      </c>
      <c r="R121" s="254">
        <v>0</v>
      </c>
      <c r="S121" s="255">
        <v>0</v>
      </c>
      <c r="T121" s="205">
        <f>SUM(U121:W121)</f>
        <v>500</v>
      </c>
      <c r="U121" s="206">
        <f>'[2]10. Šport'!$H$4</f>
        <v>500</v>
      </c>
      <c r="V121" s="206">
        <f>'[2]10. Šport'!$I$4</f>
        <v>0</v>
      </c>
      <c r="W121" s="208">
        <f>'[2]10. Šport'!$J$4</f>
        <v>0</v>
      </c>
    </row>
    <row r="122" spans="1:23" ht="15.75" x14ac:dyDescent="0.25">
      <c r="A122" s="84"/>
      <c r="B122" s="228" t="s">
        <v>299</v>
      </c>
      <c r="C122" s="219" t="s">
        <v>300</v>
      </c>
      <c r="D122" s="205" t="e">
        <f t="shared" ref="D122:V122" si="57">SUM(D123:D127)</f>
        <v>#REF!</v>
      </c>
      <c r="E122" s="206">
        <f t="shared" si="57"/>
        <v>167023</v>
      </c>
      <c r="F122" s="206" t="e">
        <f t="shared" si="57"/>
        <v>#REF!</v>
      </c>
      <c r="G122" s="207" t="e">
        <f t="shared" si="57"/>
        <v>#REF!</v>
      </c>
      <c r="H122" s="205" t="e">
        <f t="shared" si="57"/>
        <v>#REF!</v>
      </c>
      <c r="I122" s="206">
        <f t="shared" si="57"/>
        <v>140889</v>
      </c>
      <c r="J122" s="206" t="e">
        <f t="shared" si="57"/>
        <v>#REF!</v>
      </c>
      <c r="K122" s="208">
        <f t="shared" si="57"/>
        <v>0</v>
      </c>
      <c r="L122" s="205" t="e">
        <f t="shared" si="57"/>
        <v>#REF!</v>
      </c>
      <c r="M122" s="206" t="e">
        <f t="shared" si="57"/>
        <v>#REF!</v>
      </c>
      <c r="N122" s="206" t="e">
        <f t="shared" si="57"/>
        <v>#REF!</v>
      </c>
      <c r="O122" s="208" t="e">
        <f t="shared" si="57"/>
        <v>#REF!</v>
      </c>
      <c r="P122" s="279">
        <v>722886.45</v>
      </c>
      <c r="Q122" s="254">
        <v>242984.37</v>
      </c>
      <c r="R122" s="254">
        <v>479902.08</v>
      </c>
      <c r="S122" s="255">
        <v>0</v>
      </c>
      <c r="T122" s="205">
        <f t="shared" si="57"/>
        <v>125644</v>
      </c>
      <c r="U122" s="206">
        <f>SUM(U123:U128)</f>
        <v>137644</v>
      </c>
      <c r="V122" s="206">
        <f t="shared" si="57"/>
        <v>0</v>
      </c>
      <c r="W122" s="208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'[2]10. Šport'!#REF!</f>
        <v>#REF!</v>
      </c>
      <c r="G123" s="95" t="e">
        <f>'[2]10.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'[2]10. Šport'!#REF!</f>
        <v>#REF!</v>
      </c>
      <c r="N123" s="94" t="e">
        <f>'[2]10. Šport'!#REF!</f>
        <v>#REF!</v>
      </c>
      <c r="O123" s="96" t="e">
        <f>'[2]10. Šport'!#REF!</f>
        <v>#REF!</v>
      </c>
      <c r="P123" s="279">
        <v>52074.76</v>
      </c>
      <c r="Q123" s="256">
        <v>52074.76</v>
      </c>
      <c r="R123" s="256">
        <v>0</v>
      </c>
      <c r="S123" s="257">
        <v>0</v>
      </c>
      <c r="T123" s="93">
        <f t="shared" ref="T123:T129" si="61">SUM(U123:W123)</f>
        <v>42170</v>
      </c>
      <c r="U123" s="94">
        <f>'[2]10. Šport'!$H$9</f>
        <v>42170</v>
      </c>
      <c r="V123" s="94">
        <f>'[2]10. Šport'!$I$9</f>
        <v>0</v>
      </c>
      <c r="W123" s="96">
        <f>'[2]10.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'[2]10. Šport'!#REF!</f>
        <v>#REF!</v>
      </c>
      <c r="H124" s="93" t="e">
        <f t="shared" si="59"/>
        <v>#REF!</v>
      </c>
      <c r="I124" s="94">
        <v>27121</v>
      </c>
      <c r="J124" s="94" t="e">
        <f>'[2]10. Šport'!#REF!</f>
        <v>#REF!</v>
      </c>
      <c r="K124" s="96">
        <v>0</v>
      </c>
      <c r="L124" s="93" t="e">
        <f t="shared" si="60"/>
        <v>#REF!</v>
      </c>
      <c r="M124" s="94" t="e">
        <f>'[2]10. Šport'!#REF!</f>
        <v>#REF!</v>
      </c>
      <c r="N124" s="94" t="e">
        <f>'[2]10. Šport'!#REF!</f>
        <v>#REF!</v>
      </c>
      <c r="O124" s="96" t="e">
        <f>'[2]10. Šport'!#REF!</f>
        <v>#REF!</v>
      </c>
      <c r="P124" s="279">
        <v>567083.27</v>
      </c>
      <c r="Q124" s="256">
        <v>87181.19</v>
      </c>
      <c r="R124" s="256">
        <v>479902.08</v>
      </c>
      <c r="S124" s="257">
        <v>0</v>
      </c>
      <c r="T124" s="93">
        <f t="shared" si="61"/>
        <v>45954</v>
      </c>
      <c r="U124" s="94">
        <f>'[2]10. Šport'!$H$23</f>
        <v>45954</v>
      </c>
      <c r="V124" s="94">
        <f>'[2]10. Šport'!$I$23</f>
        <v>0</v>
      </c>
      <c r="W124" s="96">
        <f>'[2]10.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'[2]10. Šport'!#REF!</f>
        <v>#REF!</v>
      </c>
      <c r="G125" s="95" t="e">
        <f>'[2]10.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'[2]10. Šport'!#REF!</f>
        <v>#REF!</v>
      </c>
      <c r="N125" s="94" t="e">
        <f>'[2]10. Šport'!#REF!</f>
        <v>#REF!</v>
      </c>
      <c r="O125" s="96" t="e">
        <f>'[2]10. Šport'!#REF!</f>
        <v>#REF!</v>
      </c>
      <c r="P125" s="279">
        <v>15001.11</v>
      </c>
      <c r="Q125" s="256">
        <v>15001.11</v>
      </c>
      <c r="R125" s="256">
        <v>0</v>
      </c>
      <c r="S125" s="257">
        <v>0</v>
      </c>
      <c r="T125" s="93">
        <f t="shared" si="61"/>
        <v>18820</v>
      </c>
      <c r="U125" s="94">
        <f>'[2]10. Šport'!$H$36</f>
        <v>18820</v>
      </c>
      <c r="V125" s="94">
        <f>'[2]10. Šport'!$I$36</f>
        <v>0</v>
      </c>
      <c r="W125" s="96">
        <f>'[2]10.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'[2]10. Šport'!#REF!</f>
        <v>#REF!</v>
      </c>
      <c r="G126" s="95" t="e">
        <f>'[2]10.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'[2]10. Šport'!#REF!</f>
        <v>#REF!</v>
      </c>
      <c r="N126" s="94" t="e">
        <f>'[2]10. Šport'!#REF!</f>
        <v>#REF!</v>
      </c>
      <c r="O126" s="96" t="e">
        <f>'[2]10. Šport'!#REF!</f>
        <v>#REF!</v>
      </c>
      <c r="P126" s="279">
        <v>85409.57</v>
      </c>
      <c r="Q126" s="256">
        <v>85409.57</v>
      </c>
      <c r="R126" s="256">
        <v>0</v>
      </c>
      <c r="S126" s="257">
        <v>0</v>
      </c>
      <c r="T126" s="93">
        <f t="shared" si="61"/>
        <v>16800</v>
      </c>
      <c r="U126" s="94">
        <f>'[1]10. Šport'!$Q$38</f>
        <v>16800</v>
      </c>
      <c r="V126" s="94">
        <f>'[2]10. Šport'!$I$44</f>
        <v>0</v>
      </c>
      <c r="W126" s="96">
        <f>'[2]10.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'[2]10. Šport'!#REF!</f>
        <v>#REF!</v>
      </c>
      <c r="G127" s="95" t="e">
        <f>'[2]10.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'[2]10. Šport'!#REF!</f>
        <v>#REF!</v>
      </c>
      <c r="N127" s="94" t="e">
        <f>'[2]10. Šport'!#REF!</f>
        <v>#REF!</v>
      </c>
      <c r="O127" s="96" t="e">
        <f>'[2]10. Šport'!#REF!</f>
        <v>#REF!</v>
      </c>
      <c r="P127" s="279">
        <v>3317.74</v>
      </c>
      <c r="Q127" s="256">
        <v>3317.74</v>
      </c>
      <c r="R127" s="256">
        <v>0</v>
      </c>
      <c r="S127" s="257">
        <v>0</v>
      </c>
      <c r="T127" s="93">
        <f t="shared" si="61"/>
        <v>1900</v>
      </c>
      <c r="U127" s="94">
        <f>'[2]10. Šport'!$H$57</f>
        <v>1900</v>
      </c>
      <c r="V127" s="94">
        <f>'[2]10. Šport'!$I$57</f>
        <v>0</v>
      </c>
      <c r="W127" s="96">
        <f>'[2]10. Šport'!$J$57</f>
        <v>0</v>
      </c>
    </row>
    <row r="128" spans="1:23" ht="15.75" x14ac:dyDescent="0.25">
      <c r="A128" s="84"/>
      <c r="B128" s="160">
        <v>6</v>
      </c>
      <c r="C128" s="161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9">
        <v>0</v>
      </c>
      <c r="Q128" s="256">
        <v>0</v>
      </c>
      <c r="R128" s="256">
        <v>0</v>
      </c>
      <c r="S128" s="257">
        <v>0</v>
      </c>
      <c r="T128" s="286">
        <f>SUM(U128:W128)</f>
        <v>12000</v>
      </c>
      <c r="U128" s="105">
        <f>'[1]10. Šport'!$Q$56</f>
        <v>12000</v>
      </c>
      <c r="V128" s="105">
        <f>'[2]10. Šport'!$I$63</f>
        <v>0</v>
      </c>
      <c r="W128" s="106">
        <f>'[2]10. Šport'!$J$63</f>
        <v>0</v>
      </c>
    </row>
    <row r="129" spans="1:23" ht="17.25" thickBot="1" x14ac:dyDescent="0.35">
      <c r="A129" s="84"/>
      <c r="B129" s="225" t="s">
        <v>306</v>
      </c>
      <c r="C129" s="226" t="s">
        <v>307</v>
      </c>
      <c r="D129" s="213" t="e">
        <f t="shared" si="58"/>
        <v>#REF!</v>
      </c>
      <c r="E129" s="214">
        <v>69674</v>
      </c>
      <c r="F129" s="214" t="e">
        <f>'[2]10. Šport'!#REF!</f>
        <v>#REF!</v>
      </c>
      <c r="G129" s="215" t="e">
        <f>'[2]10. Šport'!#REF!</f>
        <v>#REF!</v>
      </c>
      <c r="H129" s="221">
        <f t="shared" si="59"/>
        <v>50000</v>
      </c>
      <c r="I129" s="216">
        <v>50000</v>
      </c>
      <c r="J129" s="216">
        <v>0</v>
      </c>
      <c r="K129" s="217">
        <v>0</v>
      </c>
      <c r="L129" s="213" t="e">
        <f t="shared" si="60"/>
        <v>#REF!</v>
      </c>
      <c r="M129" s="214" t="e">
        <f>'[2]10. Šport'!#REF!</f>
        <v>#REF!</v>
      </c>
      <c r="N129" s="214" t="e">
        <f>'[2]10. Šport'!#REF!</f>
        <v>#REF!</v>
      </c>
      <c r="O129" s="223" t="e">
        <f>'[2]10. Šport'!#REF!</f>
        <v>#REF!</v>
      </c>
      <c r="P129" s="280">
        <v>50000</v>
      </c>
      <c r="Q129" s="264">
        <v>50000</v>
      </c>
      <c r="R129" s="264">
        <v>0</v>
      </c>
      <c r="S129" s="265">
        <v>0</v>
      </c>
      <c r="T129" s="213" t="e">
        <f t="shared" si="61"/>
        <v>#REF!</v>
      </c>
      <c r="U129" s="214" t="e">
        <f>'[2]10. Šport'!$H$67</f>
        <v>#REF!</v>
      </c>
      <c r="V129" s="214" t="e">
        <f>'[2]10. Šport'!$I$67</f>
        <v>#REF!</v>
      </c>
      <c r="W129" s="223" t="e">
        <f>'[2]10. Šport'!$J$67</f>
        <v>#REF!</v>
      </c>
    </row>
    <row r="130" spans="1:23" s="82" customFormat="1" ht="14.25" x14ac:dyDescent="0.2">
      <c r="B130" s="187" t="s">
        <v>308</v>
      </c>
      <c r="C130" s="192"/>
      <c r="D130" s="182" t="e">
        <f t="shared" ref="D130:K130" si="62">D131+D132+D137+D138</f>
        <v>#REF!</v>
      </c>
      <c r="E130" s="183">
        <f t="shared" si="62"/>
        <v>516693.98</v>
      </c>
      <c r="F130" s="183" t="e">
        <f t="shared" si="62"/>
        <v>#REF!</v>
      </c>
      <c r="G130" s="184" t="e">
        <f t="shared" si="62"/>
        <v>#REF!</v>
      </c>
      <c r="H130" s="182" t="e">
        <f t="shared" si="62"/>
        <v>#REF!</v>
      </c>
      <c r="I130" s="183" t="e">
        <f t="shared" si="62"/>
        <v>#REF!</v>
      </c>
      <c r="J130" s="183" t="e">
        <f t="shared" si="62"/>
        <v>#REF!</v>
      </c>
      <c r="K130" s="185" t="e">
        <f t="shared" si="62"/>
        <v>#REF!</v>
      </c>
      <c r="L130" s="186" t="e">
        <f>L131+L132+L138+L137</f>
        <v>#REF!</v>
      </c>
      <c r="M130" s="183" t="e">
        <f>M131+M132+M137+M138</f>
        <v>#REF!</v>
      </c>
      <c r="N130" s="183" t="e">
        <f>N131+N132+N137+N138</f>
        <v>#REF!</v>
      </c>
      <c r="O130" s="185" t="e">
        <f>O131+O132+O137+O138</f>
        <v>#REF!</v>
      </c>
      <c r="P130" s="261">
        <v>437280.51</v>
      </c>
      <c r="Q130" s="262">
        <v>394199.44</v>
      </c>
      <c r="R130" s="262">
        <v>45000</v>
      </c>
      <c r="S130" s="266">
        <v>0</v>
      </c>
      <c r="T130" s="186" t="e">
        <f>T131+T132+T138+T137</f>
        <v>#REF!</v>
      </c>
      <c r="U130" s="183" t="e">
        <f>U131+U132+U137+U138</f>
        <v>#REF!</v>
      </c>
      <c r="V130" s="183" t="e">
        <f>V131+V132+V137+V138</f>
        <v>#REF!</v>
      </c>
      <c r="W130" s="185" t="e">
        <f>W131+W132+W137+W138</f>
        <v>#REF!</v>
      </c>
    </row>
    <row r="131" spans="1:23" ht="16.5" x14ac:dyDescent="0.3">
      <c r="A131" s="84"/>
      <c r="B131" s="228" t="s">
        <v>309</v>
      </c>
      <c r="C131" s="224" t="s">
        <v>310</v>
      </c>
      <c r="D131" s="205" t="e">
        <f>SUM(E131:G131)</f>
        <v>#REF!</v>
      </c>
      <c r="E131" s="206">
        <v>9270</v>
      </c>
      <c r="F131" s="206" t="e">
        <f>'[2]11. Kultúra'!#REF!</f>
        <v>#REF!</v>
      </c>
      <c r="G131" s="207" t="e">
        <f>'[2]11. Kultúra'!#REF!</f>
        <v>#REF!</v>
      </c>
      <c r="H131" s="205" t="e">
        <f>SUM(I131:K131)</f>
        <v>#REF!</v>
      </c>
      <c r="I131" s="206" t="e">
        <f>'[2]11. Kultúra'!#REF!</f>
        <v>#REF!</v>
      </c>
      <c r="J131" s="206" t="e">
        <f>'[2]11. Kultúra'!#REF!</f>
        <v>#REF!</v>
      </c>
      <c r="K131" s="208" t="e">
        <f>'[2]11. Kultúra'!#REF!</f>
        <v>#REF!</v>
      </c>
      <c r="L131" s="209" t="e">
        <f>SUM(M131:O131)</f>
        <v>#REF!</v>
      </c>
      <c r="M131" s="206" t="e">
        <f>'[2]11. Kultúra'!#REF!</f>
        <v>#REF!</v>
      </c>
      <c r="N131" s="206" t="e">
        <f>'[2]11. Kultúra'!#REF!</f>
        <v>#REF!</v>
      </c>
      <c r="O131" s="208" t="e">
        <f>'[2]11. Kultúra'!#REF!</f>
        <v>#REF!</v>
      </c>
      <c r="P131" s="253">
        <v>3434.8</v>
      </c>
      <c r="Q131" s="254">
        <v>3434.8</v>
      </c>
      <c r="R131" s="254">
        <v>0</v>
      </c>
      <c r="S131" s="255">
        <v>0</v>
      </c>
      <c r="T131" s="209">
        <f>SUM(U131:W131)</f>
        <v>2940</v>
      </c>
      <c r="U131" s="206">
        <f>'[2]11. Kultúra'!$H$4</f>
        <v>2940</v>
      </c>
      <c r="V131" s="206">
        <f>'[2]11. Kultúra'!$I$4</f>
        <v>0</v>
      </c>
      <c r="W131" s="208">
        <f>'[2]11. Kultúra'!$J$4</f>
        <v>0</v>
      </c>
    </row>
    <row r="132" spans="1:23" ht="15.75" x14ac:dyDescent="0.25">
      <c r="A132" s="84"/>
      <c r="B132" s="228" t="s">
        <v>311</v>
      </c>
      <c r="C132" s="219" t="s">
        <v>312</v>
      </c>
      <c r="D132" s="205" t="e">
        <f t="shared" ref="D132:W132" si="63">SUM(D133:D136)</f>
        <v>#REF!</v>
      </c>
      <c r="E132" s="206">
        <f t="shared" si="63"/>
        <v>474163.98</v>
      </c>
      <c r="F132" s="206" t="e">
        <f t="shared" si="63"/>
        <v>#REF!</v>
      </c>
      <c r="G132" s="207" t="e">
        <f t="shared" si="63"/>
        <v>#REF!</v>
      </c>
      <c r="H132" s="205" t="e">
        <f t="shared" si="63"/>
        <v>#REF!</v>
      </c>
      <c r="I132" s="206" t="e">
        <f t="shared" si="63"/>
        <v>#REF!</v>
      </c>
      <c r="J132" s="206" t="e">
        <f t="shared" si="63"/>
        <v>#REF!</v>
      </c>
      <c r="K132" s="208" t="e">
        <f t="shared" si="63"/>
        <v>#REF!</v>
      </c>
      <c r="L132" s="209" t="e">
        <f t="shared" si="63"/>
        <v>#REF!</v>
      </c>
      <c r="M132" s="206" t="e">
        <f t="shared" si="63"/>
        <v>#REF!</v>
      </c>
      <c r="N132" s="206" t="e">
        <f t="shared" si="63"/>
        <v>#REF!</v>
      </c>
      <c r="O132" s="208" t="e">
        <f t="shared" si="63"/>
        <v>#REF!</v>
      </c>
      <c r="P132" s="253">
        <v>430545.71</v>
      </c>
      <c r="Q132" s="254">
        <v>387464.64</v>
      </c>
      <c r="R132" s="254">
        <v>45000</v>
      </c>
      <c r="S132" s="255">
        <v>0</v>
      </c>
      <c r="T132" s="209" t="e">
        <f t="shared" si="63"/>
        <v>#REF!</v>
      </c>
      <c r="U132" s="206" t="e">
        <f t="shared" si="63"/>
        <v>#REF!</v>
      </c>
      <c r="V132" s="206" t="e">
        <f t="shared" si="63"/>
        <v>#REF!</v>
      </c>
      <c r="W132" s="208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'[2]11. Kultúra'!#REF!</f>
        <v>#REF!</v>
      </c>
      <c r="H133" s="93" t="e">
        <f t="shared" ref="H133:H138" si="65">SUM(I133:K133)</f>
        <v>#REF!</v>
      </c>
      <c r="I133" s="94" t="e">
        <f>'[2]11. Kultúra'!#REF!</f>
        <v>#REF!</v>
      </c>
      <c r="J133" s="94" t="e">
        <f>'[2]11. Kultúra'!#REF!</f>
        <v>#REF!</v>
      </c>
      <c r="K133" s="96" t="e">
        <f>'[2]11. Kultúra'!#REF!</f>
        <v>#REF!</v>
      </c>
      <c r="L133" s="97" t="e">
        <f t="shared" ref="L133:L138" si="66">SUM(M133:O133)</f>
        <v>#REF!</v>
      </c>
      <c r="M133" s="94" t="e">
        <f>'[2]11. Kultúra'!#REF!</f>
        <v>#REF!</v>
      </c>
      <c r="N133" s="94" t="e">
        <f>'[2]11. Kultúra'!#REF!</f>
        <v>#REF!</v>
      </c>
      <c r="O133" s="96" t="e">
        <f>'[2]11. Kultúra'!#REF!</f>
        <v>#REF!</v>
      </c>
      <c r="P133" s="253">
        <v>100378.95</v>
      </c>
      <c r="Q133" s="256">
        <v>100378.95</v>
      </c>
      <c r="R133" s="256">
        <v>0</v>
      </c>
      <c r="S133" s="257">
        <v>0</v>
      </c>
      <c r="T133" s="97">
        <f t="shared" ref="T133:T138" si="67">SUM(U133:W133)</f>
        <v>109400</v>
      </c>
      <c r="U133" s="94">
        <f>'[2]11. Kultúra'!$H$24</f>
        <v>109400</v>
      </c>
      <c r="V133" s="94">
        <f>'[2]11. Kultúra'!$I$24</f>
        <v>0</v>
      </c>
      <c r="W133" s="96">
        <f>'[2]11.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'[2]11. Kultúra'!#REF!</f>
        <v>#REF!</v>
      </c>
      <c r="G134" s="95" t="e">
        <f>'[2]11. Kultúra'!#REF!</f>
        <v>#REF!</v>
      </c>
      <c r="H134" s="93" t="e">
        <f t="shared" si="65"/>
        <v>#REF!</v>
      </c>
      <c r="I134" s="94" t="e">
        <f>'[2]11. Kultúra'!#REF!</f>
        <v>#REF!</v>
      </c>
      <c r="J134" s="94" t="e">
        <f>'[2]11. Kultúra'!#REF!</f>
        <v>#REF!</v>
      </c>
      <c r="K134" s="96" t="e">
        <f>'[2]11. Kultúra'!#REF!</f>
        <v>#REF!</v>
      </c>
      <c r="L134" s="97" t="e">
        <f t="shared" si="66"/>
        <v>#REF!</v>
      </c>
      <c r="M134" s="94" t="e">
        <f>'[2]11. Kultúra'!#REF!</f>
        <v>#REF!</v>
      </c>
      <c r="N134" s="94" t="e">
        <f>'[2]11. Kultúra'!#REF!</f>
        <v>#REF!</v>
      </c>
      <c r="O134" s="96" t="e">
        <f>'[2]11. Kultúra'!#REF!</f>
        <v>#REF!</v>
      </c>
      <c r="P134" s="253">
        <v>2714.41</v>
      </c>
      <c r="Q134" s="256">
        <v>2714.41</v>
      </c>
      <c r="R134" s="256">
        <v>0</v>
      </c>
      <c r="S134" s="257">
        <v>0</v>
      </c>
      <c r="T134" s="97">
        <f t="shared" si="67"/>
        <v>2355</v>
      </c>
      <c r="U134" s="94">
        <f>'[2]11. Kultúra'!$H$30</f>
        <v>2355</v>
      </c>
      <c r="V134" s="94">
        <f>'[2]11. Kultúra'!$I$30</f>
        <v>0</v>
      </c>
      <c r="W134" s="96">
        <f>'[2]11.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'[2]11. Kultúra'!#REF!</f>
        <v>#REF!</v>
      </c>
      <c r="H135" s="93" t="e">
        <f t="shared" si="65"/>
        <v>#REF!</v>
      </c>
      <c r="I135" s="94" t="e">
        <f>'[2]11. Kultúra'!#REF!</f>
        <v>#REF!</v>
      </c>
      <c r="J135" s="94" t="e">
        <f>'[2]11. Kultúra'!#REF!</f>
        <v>#REF!</v>
      </c>
      <c r="K135" s="96" t="e">
        <f>'[2]11. Kultúra'!#REF!</f>
        <v>#REF!</v>
      </c>
      <c r="L135" s="97" t="e">
        <f t="shared" si="66"/>
        <v>#REF!</v>
      </c>
      <c r="M135" s="94" t="e">
        <f>'[2]11. Kultúra'!#REF!</f>
        <v>#REF!</v>
      </c>
      <c r="N135" s="94" t="e">
        <f>'[2]11. Kultúra'!#REF!</f>
        <v>#REF!</v>
      </c>
      <c r="O135" s="96" t="e">
        <f>'[2]11. Kultúra'!#REF!</f>
        <v>#REF!</v>
      </c>
      <c r="P135" s="253">
        <v>317027.34999999998</v>
      </c>
      <c r="Q135" s="256">
        <v>273946.28000000003</v>
      </c>
      <c r="R135" s="256">
        <v>45000</v>
      </c>
      <c r="S135" s="257">
        <v>0</v>
      </c>
      <c r="T135" s="97">
        <f t="shared" si="67"/>
        <v>371273</v>
      </c>
      <c r="U135" s="94">
        <f>'[2]11. Kultúra'!$H$43</f>
        <v>306185</v>
      </c>
      <c r="V135" s="94">
        <f>'[2]11. Kultúra'!$I$43</f>
        <v>65088</v>
      </c>
      <c r="W135" s="96">
        <f>'[2]11.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'[2]11. Kultúra'!#REF!</f>
        <v>#REF!</v>
      </c>
      <c r="G136" s="95" t="e">
        <f>'[2]11. Kultúra'!#REF!</f>
        <v>#REF!</v>
      </c>
      <c r="H136" s="93" t="e">
        <f t="shared" si="65"/>
        <v>#REF!</v>
      </c>
      <c r="I136" s="94" t="e">
        <f>'[2]11. Kultúra'!#REF!</f>
        <v>#REF!</v>
      </c>
      <c r="J136" s="94" t="e">
        <f>'[2]11. Kultúra'!#REF!</f>
        <v>#REF!</v>
      </c>
      <c r="K136" s="96" t="e">
        <f>'[2]11. Kultúra'!#REF!</f>
        <v>#REF!</v>
      </c>
      <c r="L136" s="97" t="e">
        <f t="shared" si="66"/>
        <v>#REF!</v>
      </c>
      <c r="M136" s="94">
        <v>19300</v>
      </c>
      <c r="N136" s="94" t="e">
        <f>'[2]11. Kultúra'!#REF!</f>
        <v>#REF!</v>
      </c>
      <c r="O136" s="96" t="e">
        <f>'[2]11. Kultúra'!#REF!</f>
        <v>#REF!</v>
      </c>
      <c r="P136" s="253">
        <v>10425</v>
      </c>
      <c r="Q136" s="256">
        <v>10425</v>
      </c>
      <c r="R136" s="256">
        <v>0</v>
      </c>
      <c r="S136" s="257">
        <v>0</v>
      </c>
      <c r="T136" s="97" t="e">
        <f t="shared" si="67"/>
        <v>#REF!</v>
      </c>
      <c r="U136" s="94" t="e">
        <f>'[2]11. Kultúra'!$H$141</f>
        <v>#REF!</v>
      </c>
      <c r="V136" s="94" t="e">
        <f>'[2]11. Kultúra'!$I$140</f>
        <v>#REF!</v>
      </c>
      <c r="W136" s="96" t="e">
        <f>'[2]11. Kultúra'!$J$140</f>
        <v>#REF!</v>
      </c>
    </row>
    <row r="137" spans="1:23" ht="15.75" x14ac:dyDescent="0.25">
      <c r="A137" s="84"/>
      <c r="B137" s="228" t="s">
        <v>317</v>
      </c>
      <c r="C137" s="219" t="s">
        <v>318</v>
      </c>
      <c r="D137" s="205" t="e">
        <f t="shared" si="64"/>
        <v>#REF!</v>
      </c>
      <c r="E137" s="206">
        <v>31250</v>
      </c>
      <c r="F137" s="206">
        <v>0</v>
      </c>
      <c r="G137" s="207" t="e">
        <f>'[2]11. Kultúra'!#REF!</f>
        <v>#REF!</v>
      </c>
      <c r="H137" s="205" t="e">
        <f t="shared" si="65"/>
        <v>#REF!</v>
      </c>
      <c r="I137" s="206" t="e">
        <f>'[2]11. Kultúra'!#REF!</f>
        <v>#REF!</v>
      </c>
      <c r="J137" s="206" t="e">
        <f>'[2]11. Kultúra'!#REF!</f>
        <v>#REF!</v>
      </c>
      <c r="K137" s="208" t="e">
        <f>'[2]11. Kultúra'!#REF!</f>
        <v>#REF!</v>
      </c>
      <c r="L137" s="209" t="e">
        <f t="shared" si="66"/>
        <v>#REF!</v>
      </c>
      <c r="M137" s="206">
        <v>3300</v>
      </c>
      <c r="N137" s="206" t="e">
        <f>'[2]11. Kultúra'!#REF!</f>
        <v>#REF!</v>
      </c>
      <c r="O137" s="208" t="e">
        <f>'[2]11. Kultúra'!#REF!</f>
        <v>#REF!</v>
      </c>
      <c r="P137" s="253">
        <v>3300</v>
      </c>
      <c r="Q137" s="254">
        <v>3300</v>
      </c>
      <c r="R137" s="254">
        <v>0</v>
      </c>
      <c r="S137" s="255">
        <v>0</v>
      </c>
      <c r="T137" s="209" t="e">
        <f t="shared" si="67"/>
        <v>#REF!</v>
      </c>
      <c r="U137" s="206">
        <f>'[2]11. Kultúra'!$H$156</f>
        <v>300</v>
      </c>
      <c r="V137" s="206" t="e">
        <f>'[2]11. Kultúra'!$I$156</f>
        <v>#REF!</v>
      </c>
      <c r="W137" s="208" t="e">
        <f>'[2]11. Kultúra'!$J$156</f>
        <v>#REF!</v>
      </c>
    </row>
    <row r="138" spans="1:23" ht="16.5" thickBot="1" x14ac:dyDescent="0.3">
      <c r="A138" s="84"/>
      <c r="B138" s="225" t="s">
        <v>319</v>
      </c>
      <c r="C138" s="220" t="s">
        <v>320</v>
      </c>
      <c r="D138" s="213" t="e">
        <f t="shared" si="64"/>
        <v>#REF!</v>
      </c>
      <c r="E138" s="214">
        <v>2010</v>
      </c>
      <c r="F138" s="214" t="e">
        <f>'[2]11. Kultúra'!#REF!</f>
        <v>#REF!</v>
      </c>
      <c r="G138" s="238" t="e">
        <f>'[2]11. Kultúra'!#REF!</f>
        <v>#REF!</v>
      </c>
      <c r="H138" s="239" t="e">
        <f t="shared" si="65"/>
        <v>#REF!</v>
      </c>
      <c r="I138" s="240" t="e">
        <f>'[2]11. Kultúra'!#REF!</f>
        <v>#REF!</v>
      </c>
      <c r="J138" s="240" t="e">
        <f>'[2]11. Kultúra'!#REF!</f>
        <v>#REF!</v>
      </c>
      <c r="K138" s="241" t="e">
        <f>'[2]11. Kultúra'!#REF!</f>
        <v>#REF!</v>
      </c>
      <c r="L138" s="222" t="e">
        <f t="shared" si="66"/>
        <v>#REF!</v>
      </c>
      <c r="M138" s="214">
        <v>0</v>
      </c>
      <c r="N138" s="214" t="e">
        <f>'[2]11. Kultúra'!#REF!</f>
        <v>#REF!</v>
      </c>
      <c r="O138" s="242" t="e">
        <f>'[2]11. Kultúra'!#REF!</f>
        <v>#REF!</v>
      </c>
      <c r="P138" s="263">
        <v>0</v>
      </c>
      <c r="Q138" s="264">
        <v>0</v>
      </c>
      <c r="R138" s="264">
        <v>0</v>
      </c>
      <c r="S138" s="281">
        <v>0</v>
      </c>
      <c r="T138" s="222" t="e">
        <f t="shared" si="67"/>
        <v>#REF!</v>
      </c>
      <c r="U138" s="214" t="e">
        <f>'[2]11. Kultúra'!$H$160</f>
        <v>#REF!</v>
      </c>
      <c r="V138" s="214" t="e">
        <f>'[2]11. Kultúra'!$I$160</f>
        <v>#REF!</v>
      </c>
      <c r="W138" s="242" t="e">
        <f>'[2]11. Kultúra'!$J$160</f>
        <v>#REF!</v>
      </c>
    </row>
    <row r="139" spans="1:23" s="82" customFormat="1" ht="14.25" x14ac:dyDescent="0.2">
      <c r="B139" s="187" t="s">
        <v>321</v>
      </c>
      <c r="C139" s="192"/>
      <c r="D139" s="182" t="e">
        <f t="shared" ref="D139:W139" si="68">D140+D145+D146+D147+D148+D149+D150</f>
        <v>#REF!</v>
      </c>
      <c r="E139" s="183" t="e">
        <f t="shared" si="68"/>
        <v>#REF!</v>
      </c>
      <c r="F139" s="183" t="e">
        <f t="shared" si="68"/>
        <v>#REF!</v>
      </c>
      <c r="G139" s="184" t="e">
        <f t="shared" si="68"/>
        <v>#REF!</v>
      </c>
      <c r="H139" s="182">
        <f t="shared" si="68"/>
        <v>246839.97999999998</v>
      </c>
      <c r="I139" s="183">
        <f t="shared" si="68"/>
        <v>225512.97999999998</v>
      </c>
      <c r="J139" s="183">
        <f t="shared" si="68"/>
        <v>21327</v>
      </c>
      <c r="K139" s="185">
        <f t="shared" si="68"/>
        <v>0</v>
      </c>
      <c r="L139" s="186" t="e">
        <f t="shared" si="68"/>
        <v>#REF!</v>
      </c>
      <c r="M139" s="183" t="e">
        <f t="shared" si="68"/>
        <v>#REF!</v>
      </c>
      <c r="N139" s="183" t="e">
        <f t="shared" si="68"/>
        <v>#REF!</v>
      </c>
      <c r="O139" s="185" t="e">
        <f t="shared" si="68"/>
        <v>#REF!</v>
      </c>
      <c r="P139" s="261">
        <v>131301.29999999999</v>
      </c>
      <c r="Q139" s="262">
        <v>131151.29999999999</v>
      </c>
      <c r="R139" s="262">
        <v>150</v>
      </c>
      <c r="S139" s="266">
        <v>0</v>
      </c>
      <c r="T139" s="186">
        <f t="shared" si="68"/>
        <v>2267061</v>
      </c>
      <c r="U139" s="183">
        <f t="shared" si="68"/>
        <v>330282</v>
      </c>
      <c r="V139" s="183">
        <f t="shared" si="68"/>
        <v>1936779</v>
      </c>
      <c r="W139" s="185">
        <f t="shared" si="68"/>
        <v>0</v>
      </c>
    </row>
    <row r="140" spans="1:23" ht="15.75" x14ac:dyDescent="0.25">
      <c r="A140" s="84"/>
      <c r="B140" s="228" t="s">
        <v>322</v>
      </c>
      <c r="C140" s="219" t="s">
        <v>323</v>
      </c>
      <c r="D140" s="205" t="e">
        <f t="shared" ref="D140:W140" si="69">SUM(D141:D144)</f>
        <v>#REF!</v>
      </c>
      <c r="E140" s="206" t="e">
        <f t="shared" si="69"/>
        <v>#REF!</v>
      </c>
      <c r="F140" s="206" t="e">
        <f t="shared" si="69"/>
        <v>#REF!</v>
      </c>
      <c r="G140" s="207" t="e">
        <f t="shared" si="69"/>
        <v>#REF!</v>
      </c>
      <c r="H140" s="205">
        <f t="shared" si="69"/>
        <v>219161.49</v>
      </c>
      <c r="I140" s="206">
        <f t="shared" si="69"/>
        <v>197834.49</v>
      </c>
      <c r="J140" s="206">
        <f t="shared" si="69"/>
        <v>21327</v>
      </c>
      <c r="K140" s="208">
        <f t="shared" si="69"/>
        <v>0</v>
      </c>
      <c r="L140" s="209" t="e">
        <f t="shared" si="69"/>
        <v>#REF!</v>
      </c>
      <c r="M140" s="206" t="e">
        <f t="shared" si="69"/>
        <v>#REF!</v>
      </c>
      <c r="N140" s="206" t="e">
        <f t="shared" si="69"/>
        <v>#REF!</v>
      </c>
      <c r="O140" s="208" t="e">
        <f t="shared" si="69"/>
        <v>#REF!</v>
      </c>
      <c r="P140" s="253">
        <v>98209.15</v>
      </c>
      <c r="Q140" s="254">
        <v>98059.15</v>
      </c>
      <c r="R140" s="254">
        <v>150</v>
      </c>
      <c r="S140" s="255">
        <v>0</v>
      </c>
      <c r="T140" s="209">
        <f t="shared" si="69"/>
        <v>2194431</v>
      </c>
      <c r="U140" s="206">
        <f t="shared" si="69"/>
        <v>273132</v>
      </c>
      <c r="V140" s="206">
        <f t="shared" si="69"/>
        <v>1921299</v>
      </c>
      <c r="W140" s="208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'[2]12. Prostredie pre život'!#REF!</f>
        <v>#REF!</v>
      </c>
      <c r="G141" s="95" t="e">
        <f>'[2]12.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'[2]12. Prostredie pre život'!#REF!</f>
        <v>#REF!</v>
      </c>
      <c r="N141" s="94" t="e">
        <f>'[2]12. Prostredie pre život'!#REF!</f>
        <v>#REF!</v>
      </c>
      <c r="O141" s="96" t="e">
        <f>'[2]12. Prostredie pre život'!#REF!</f>
        <v>#REF!</v>
      </c>
      <c r="P141" s="253">
        <v>94458.92</v>
      </c>
      <c r="Q141" s="256">
        <v>94458.92</v>
      </c>
      <c r="R141" s="256">
        <v>0</v>
      </c>
      <c r="S141" s="257">
        <v>0</v>
      </c>
      <c r="T141" s="97">
        <f t="shared" ref="T141:T150" si="73">SUM(U141:W141)</f>
        <v>117930</v>
      </c>
      <c r="U141" s="94">
        <f>'[2]12. Prostredie pre život'!$H$5</f>
        <v>117930</v>
      </c>
      <c r="V141" s="94">
        <f>'[2]12. Prostredie pre život'!$I$5</f>
        <v>0</v>
      </c>
      <c r="W141" s="96">
        <f>'[2]12.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'[2]12. Prostredie pre život'!#REF!</f>
        <v>#REF!</v>
      </c>
      <c r="F142" s="94" t="e">
        <f>'[2]12. Prostredie pre život'!#REF!</f>
        <v>#REF!</v>
      </c>
      <c r="G142" s="95" t="e">
        <f>'[2]12.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'[2]12. Prostredie pre život'!#REF!</f>
        <v>#REF!</v>
      </c>
      <c r="N142" s="94" t="e">
        <f>'[2]12. Prostredie pre život'!#REF!</f>
        <v>#REF!</v>
      </c>
      <c r="O142" s="96" t="e">
        <f>'[2]12. Prostredie pre život'!#REF!</f>
        <v>#REF!</v>
      </c>
      <c r="P142" s="253">
        <v>0</v>
      </c>
      <c r="Q142" s="256">
        <v>0</v>
      </c>
      <c r="R142" s="256">
        <v>0</v>
      </c>
      <c r="S142" s="257">
        <v>0</v>
      </c>
      <c r="T142" s="97">
        <f t="shared" si="73"/>
        <v>450</v>
      </c>
      <c r="U142" s="94">
        <f>'[2]12. Prostredie pre život'!$H$19</f>
        <v>450</v>
      </c>
      <c r="V142" s="94">
        <f>'[2]12. Prostredie pre život'!$I$19</f>
        <v>0</v>
      </c>
      <c r="W142" s="96">
        <f>'[2]12.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'[2]12.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'[2]12. Prostredie pre život'!#REF!</f>
        <v>#REF!</v>
      </c>
      <c r="O143" s="96" t="e">
        <f>'[2]12. Prostredie pre život'!#REF!</f>
        <v>#REF!</v>
      </c>
      <c r="P143" s="253">
        <v>934.03</v>
      </c>
      <c r="Q143" s="256">
        <v>784.03</v>
      </c>
      <c r="R143" s="256">
        <v>150</v>
      </c>
      <c r="S143" s="257">
        <v>0</v>
      </c>
      <c r="T143" s="97">
        <f t="shared" si="73"/>
        <v>2073201</v>
      </c>
      <c r="U143" s="94">
        <f>'[2]12. Prostredie pre život'!$H$21</f>
        <v>151902</v>
      </c>
      <c r="V143" s="94">
        <f>'[2]12. Prostredie pre život'!$I$21</f>
        <v>1921299</v>
      </c>
      <c r="W143" s="96">
        <f>'[2]12.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'[2]12. Prostredie pre život'!#REF!</f>
        <v>#REF!</v>
      </c>
      <c r="G144" s="95" t="e">
        <f>'[2]12.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'[2]12. Prostredie pre život'!#REF!</f>
        <v>#REF!</v>
      </c>
      <c r="N144" s="94" t="e">
        <f>'[2]12. Prostredie pre život'!#REF!</f>
        <v>#REF!</v>
      </c>
      <c r="O144" s="96" t="e">
        <f>'[2]12. Prostredie pre život'!#REF!</f>
        <v>#REF!</v>
      </c>
      <c r="P144" s="253">
        <v>2816.2</v>
      </c>
      <c r="Q144" s="256">
        <v>2816.2</v>
      </c>
      <c r="R144" s="256">
        <v>0</v>
      </c>
      <c r="S144" s="257">
        <v>0</v>
      </c>
      <c r="T144" s="97">
        <f t="shared" si="73"/>
        <v>2850</v>
      </c>
      <c r="U144" s="94">
        <f>'[2]12. Prostredie pre život'!$H$39</f>
        <v>2850</v>
      </c>
      <c r="V144" s="94">
        <f>'[2]12. Prostredie pre život'!$I$39</f>
        <v>0</v>
      </c>
      <c r="W144" s="96">
        <f>'[2]12. Prostredie pre život'!$J$39</f>
        <v>0</v>
      </c>
    </row>
    <row r="145" spans="1:23" ht="16.5" x14ac:dyDescent="0.3">
      <c r="A145" s="84"/>
      <c r="B145" s="228" t="s">
        <v>328</v>
      </c>
      <c r="C145" s="224" t="s">
        <v>329</v>
      </c>
      <c r="D145" s="205" t="e">
        <f t="shared" si="70"/>
        <v>#REF!</v>
      </c>
      <c r="E145" s="206">
        <v>3182</v>
      </c>
      <c r="F145" s="206" t="e">
        <f>'[2]12. Prostredie pre život'!#REF!</f>
        <v>#REF!</v>
      </c>
      <c r="G145" s="207" t="e">
        <f>'[2]12. Prostredie pre život'!#REF!</f>
        <v>#REF!</v>
      </c>
      <c r="H145" s="205">
        <f t="shared" si="71"/>
        <v>0</v>
      </c>
      <c r="I145" s="206">
        <v>0</v>
      </c>
      <c r="J145" s="206">
        <v>0</v>
      </c>
      <c r="K145" s="208">
        <v>0</v>
      </c>
      <c r="L145" s="209" t="e">
        <f t="shared" si="72"/>
        <v>#REF!</v>
      </c>
      <c r="M145" s="206" t="e">
        <f>'[2]12. Prostredie pre život'!#REF!</f>
        <v>#REF!</v>
      </c>
      <c r="N145" s="206" t="e">
        <f>'[2]12. Prostredie pre život'!#REF!</f>
        <v>#REF!</v>
      </c>
      <c r="O145" s="208" t="e">
        <f>'[2]12. Prostredie pre život'!#REF!</f>
        <v>#REF!</v>
      </c>
      <c r="P145" s="253">
        <v>0</v>
      </c>
      <c r="Q145" s="254">
        <v>0</v>
      </c>
      <c r="R145" s="254">
        <v>0</v>
      </c>
      <c r="S145" s="255">
        <v>0</v>
      </c>
      <c r="T145" s="209">
        <f t="shared" si="73"/>
        <v>1825</v>
      </c>
      <c r="U145" s="206">
        <f>'[2]12. Prostredie pre život'!$H$45</f>
        <v>1825</v>
      </c>
      <c r="V145" s="206">
        <f>'[2]12. Prostredie pre život'!$I$45</f>
        <v>0</v>
      </c>
      <c r="W145" s="208">
        <f>'[2]12. Prostredie pre život'!$J$45</f>
        <v>0</v>
      </c>
    </row>
    <row r="146" spans="1:23" ht="16.5" x14ac:dyDescent="0.3">
      <c r="A146" s="108"/>
      <c r="B146" s="243" t="s">
        <v>330</v>
      </c>
      <c r="C146" s="224" t="s">
        <v>331</v>
      </c>
      <c r="D146" s="205" t="e">
        <f t="shared" si="70"/>
        <v>#REF!</v>
      </c>
      <c r="E146" s="206">
        <v>3711</v>
      </c>
      <c r="F146" s="206" t="e">
        <f>'[2]12. Prostredie pre život'!#REF!</f>
        <v>#REF!</v>
      </c>
      <c r="G146" s="207" t="e">
        <f>'[2]12. Prostredie pre život'!#REF!</f>
        <v>#REF!</v>
      </c>
      <c r="H146" s="205">
        <f t="shared" si="71"/>
        <v>1180</v>
      </c>
      <c r="I146" s="206">
        <v>1180</v>
      </c>
      <c r="J146" s="206">
        <v>0</v>
      </c>
      <c r="K146" s="208">
        <v>0</v>
      </c>
      <c r="L146" s="209" t="e">
        <f t="shared" si="72"/>
        <v>#REF!</v>
      </c>
      <c r="M146" s="206" t="e">
        <f>'[2]12. Prostredie pre život'!#REF!</f>
        <v>#REF!</v>
      </c>
      <c r="N146" s="206" t="e">
        <f>'[2]12. Prostredie pre život'!#REF!</f>
        <v>#REF!</v>
      </c>
      <c r="O146" s="208" t="e">
        <f>'[2]12. Prostredie pre život'!#REF!</f>
        <v>#REF!</v>
      </c>
      <c r="P146" s="253">
        <v>4522.07</v>
      </c>
      <c r="Q146" s="254">
        <v>4522.07</v>
      </c>
      <c r="R146" s="254">
        <v>0</v>
      </c>
      <c r="S146" s="255">
        <v>0</v>
      </c>
      <c r="T146" s="209">
        <f t="shared" si="73"/>
        <v>13840</v>
      </c>
      <c r="U146" s="206">
        <f>'[2]12. Prostredie pre život'!$H$48</f>
        <v>6840</v>
      </c>
      <c r="V146" s="206">
        <f>'[2]12. Prostredie pre život'!$I$48</f>
        <v>7000</v>
      </c>
      <c r="W146" s="208">
        <f>'[2]12. Prostredie pre život'!$J$48</f>
        <v>0</v>
      </c>
    </row>
    <row r="147" spans="1:23" ht="16.5" x14ac:dyDescent="0.3">
      <c r="A147" s="108"/>
      <c r="B147" s="243" t="s">
        <v>332</v>
      </c>
      <c r="C147" s="224" t="s">
        <v>333</v>
      </c>
      <c r="D147" s="205" t="e">
        <f t="shared" si="70"/>
        <v>#REF!</v>
      </c>
      <c r="E147" s="206">
        <v>164</v>
      </c>
      <c r="F147" s="206" t="e">
        <f>'[2]12. Prostredie pre život'!#REF!</f>
        <v>#REF!</v>
      </c>
      <c r="G147" s="207" t="e">
        <f>'[2]12. Prostredie pre život'!#REF!</f>
        <v>#REF!</v>
      </c>
      <c r="H147" s="205">
        <f t="shared" si="71"/>
        <v>248</v>
      </c>
      <c r="I147" s="206">
        <v>248</v>
      </c>
      <c r="J147" s="206">
        <v>0</v>
      </c>
      <c r="K147" s="208">
        <v>0</v>
      </c>
      <c r="L147" s="209" t="e">
        <f t="shared" si="72"/>
        <v>#REF!</v>
      </c>
      <c r="M147" s="206" t="e">
        <f>'[2]12. Prostredie pre život'!#REF!</f>
        <v>#REF!</v>
      </c>
      <c r="N147" s="206" t="e">
        <f>'[2]12. Prostredie pre život'!#REF!</f>
        <v>#REF!</v>
      </c>
      <c r="O147" s="208" t="e">
        <f>'[2]12. Prostredie pre život'!#REF!</f>
        <v>#REF!</v>
      </c>
      <c r="P147" s="253">
        <v>77.87</v>
      </c>
      <c r="Q147" s="254">
        <v>77.87</v>
      </c>
      <c r="R147" s="254">
        <v>0</v>
      </c>
      <c r="S147" s="255">
        <v>0</v>
      </c>
      <c r="T147" s="209">
        <f t="shared" si="73"/>
        <v>75</v>
      </c>
      <c r="U147" s="206">
        <f>'[2]12. Prostredie pre život'!$H$60</f>
        <v>75</v>
      </c>
      <c r="V147" s="206">
        <f>'[2]12. Prostredie pre život'!$I$60</f>
        <v>0</v>
      </c>
      <c r="W147" s="208">
        <f>'[2]12. Prostredie pre život'!$J$60</f>
        <v>0</v>
      </c>
    </row>
    <row r="148" spans="1:23" ht="16.5" x14ac:dyDescent="0.3">
      <c r="A148" s="108"/>
      <c r="B148" s="243" t="s">
        <v>334</v>
      </c>
      <c r="C148" s="224" t="s">
        <v>335</v>
      </c>
      <c r="D148" s="205" t="e">
        <f t="shared" si="70"/>
        <v>#REF!</v>
      </c>
      <c r="E148" s="206">
        <v>20655</v>
      </c>
      <c r="F148" s="206" t="e">
        <f>'[2]12. Prostredie pre život'!#REF!</f>
        <v>#REF!</v>
      </c>
      <c r="G148" s="207" t="e">
        <f>'[2]12. Prostredie pre život'!#REF!</f>
        <v>#REF!</v>
      </c>
      <c r="H148" s="205">
        <f t="shared" si="71"/>
        <v>15798</v>
      </c>
      <c r="I148" s="206">
        <v>15798</v>
      </c>
      <c r="J148" s="206">
        <v>0</v>
      </c>
      <c r="K148" s="208">
        <v>0</v>
      </c>
      <c r="L148" s="209" t="e">
        <f t="shared" si="72"/>
        <v>#REF!</v>
      </c>
      <c r="M148" s="206" t="e">
        <f>'[2]12. Prostredie pre život'!#REF!</f>
        <v>#REF!</v>
      </c>
      <c r="N148" s="206" t="e">
        <f>'[2]12. Prostredie pre život'!#REF!</f>
        <v>#REF!</v>
      </c>
      <c r="O148" s="208" t="e">
        <f>'[2]12. Prostredie pre život'!#REF!</f>
        <v>#REF!</v>
      </c>
      <c r="P148" s="253">
        <v>15647.47</v>
      </c>
      <c r="Q148" s="254">
        <v>15647.47</v>
      </c>
      <c r="R148" s="254">
        <v>0</v>
      </c>
      <c r="S148" s="255">
        <v>0</v>
      </c>
      <c r="T148" s="209">
        <f t="shared" si="73"/>
        <v>19460</v>
      </c>
      <c r="U148" s="206">
        <f>'[2]12. Prostredie pre život'!$H$62</f>
        <v>19460</v>
      </c>
      <c r="V148" s="206">
        <f>'[2]12. Prostredie pre život'!$I$62</f>
        <v>0</v>
      </c>
      <c r="W148" s="208">
        <f>'[2]12. Prostredie pre život'!$J$62</f>
        <v>0</v>
      </c>
    </row>
    <row r="149" spans="1:23" ht="16.5" x14ac:dyDescent="0.3">
      <c r="A149" s="108"/>
      <c r="B149" s="244" t="s">
        <v>336</v>
      </c>
      <c r="C149" s="245" t="s">
        <v>337</v>
      </c>
      <c r="D149" s="221" t="e">
        <f t="shared" si="70"/>
        <v>#REF!</v>
      </c>
      <c r="E149" s="216">
        <v>11753.49</v>
      </c>
      <c r="F149" s="246">
        <v>0</v>
      </c>
      <c r="G149" s="247" t="e">
        <f>'[2]12. Prostredie pre život'!#REF!</f>
        <v>#REF!</v>
      </c>
      <c r="H149" s="205">
        <f t="shared" si="71"/>
        <v>10452.49</v>
      </c>
      <c r="I149" s="206">
        <v>10452.49</v>
      </c>
      <c r="J149" s="206">
        <v>0</v>
      </c>
      <c r="K149" s="208">
        <v>0</v>
      </c>
      <c r="L149" s="218" t="e">
        <f t="shared" si="72"/>
        <v>#REF!</v>
      </c>
      <c r="M149" s="216" t="e">
        <f>'[2]12. Prostredie pre život'!#REF!</f>
        <v>#REF!</v>
      </c>
      <c r="N149" s="216" t="e">
        <f>'[2]12. Prostredie pre život'!#REF!</f>
        <v>#REF!</v>
      </c>
      <c r="O149" s="217" t="e">
        <f>'[2]12. Prostredie pre život'!#REF!</f>
        <v>#REF!</v>
      </c>
      <c r="P149" s="258">
        <v>12844.74</v>
      </c>
      <c r="Q149" s="259">
        <v>12844.74</v>
      </c>
      <c r="R149" s="259">
        <v>0</v>
      </c>
      <c r="S149" s="260">
        <v>0</v>
      </c>
      <c r="T149" s="218">
        <f t="shared" si="73"/>
        <v>37430</v>
      </c>
      <c r="U149" s="216">
        <f>'[2]12. Prostredie pre život'!$H$69</f>
        <v>28950</v>
      </c>
      <c r="V149" s="216">
        <f>'[2]12. Prostredie pre život'!$I$69</f>
        <v>8480</v>
      </c>
      <c r="W149" s="217">
        <f>'[2]12. Prostredie pre život'!$J$69</f>
        <v>0</v>
      </c>
    </row>
    <row r="150" spans="1:23" ht="16.5" thickBot="1" x14ac:dyDescent="0.3">
      <c r="A150" s="108"/>
      <c r="B150" s="248" t="s">
        <v>338</v>
      </c>
      <c r="C150" s="220" t="s">
        <v>339</v>
      </c>
      <c r="D150" s="213" t="e">
        <f t="shared" si="70"/>
        <v>#REF!</v>
      </c>
      <c r="E150" s="214">
        <v>4000</v>
      </c>
      <c r="F150" s="214" t="e">
        <f>'[2]12. Prostredie pre život'!#REF!</f>
        <v>#REF!</v>
      </c>
      <c r="G150" s="215" t="e">
        <f>'[2]12. Prostredie pre život'!#REF!</f>
        <v>#REF!</v>
      </c>
      <c r="H150" s="221">
        <f t="shared" si="71"/>
        <v>0</v>
      </c>
      <c r="I150" s="216">
        <v>0</v>
      </c>
      <c r="J150" s="216">
        <v>0</v>
      </c>
      <c r="K150" s="217">
        <v>0</v>
      </c>
      <c r="L150" s="222" t="e">
        <f t="shared" si="72"/>
        <v>#REF!</v>
      </c>
      <c r="M150" s="214" t="e">
        <f>'[2]12. Prostredie pre život'!#REF!</f>
        <v>#REF!</v>
      </c>
      <c r="N150" s="214" t="e">
        <f>'[2]12. Prostredie pre život'!#REF!</f>
        <v>#REF!</v>
      </c>
      <c r="O150" s="223" t="e">
        <f>'[2]12. Prostredie pre život'!#REF!</f>
        <v>#REF!</v>
      </c>
      <c r="P150" s="263">
        <v>0</v>
      </c>
      <c r="Q150" s="264">
        <v>0</v>
      </c>
      <c r="R150" s="264">
        <v>0</v>
      </c>
      <c r="S150" s="265">
        <v>0</v>
      </c>
      <c r="T150" s="222">
        <f t="shared" si="73"/>
        <v>0</v>
      </c>
      <c r="U150" s="214">
        <f>'[2]12. Prostredie pre život'!$H$98</f>
        <v>0</v>
      </c>
      <c r="V150" s="214">
        <f>'[2]12. Prostredie pre život'!$I$98</f>
        <v>0</v>
      </c>
      <c r="W150" s="223">
        <f>'[2]12. Prostredie pre život'!$J$98</f>
        <v>0</v>
      </c>
    </row>
    <row r="151" spans="1:23" s="82" customFormat="1" ht="14.25" x14ac:dyDescent="0.2">
      <c r="A151" s="116"/>
      <c r="B151" s="193" t="s">
        <v>340</v>
      </c>
      <c r="C151" s="194" t="s">
        <v>341</v>
      </c>
      <c r="D151" s="182" t="e">
        <f t="shared" ref="D151:W151" si="74">D152+D156+D161+D165+D169+D170+D171+D173</f>
        <v>#REF!</v>
      </c>
      <c r="E151" s="183">
        <f t="shared" si="74"/>
        <v>478345</v>
      </c>
      <c r="F151" s="183" t="e">
        <f t="shared" si="74"/>
        <v>#REF!</v>
      </c>
      <c r="G151" s="184" t="e">
        <f t="shared" si="74"/>
        <v>#REF!</v>
      </c>
      <c r="H151" s="182" t="e">
        <f t="shared" si="74"/>
        <v>#REF!</v>
      </c>
      <c r="I151" s="183" t="e">
        <f t="shared" si="74"/>
        <v>#REF!</v>
      </c>
      <c r="J151" s="183">
        <f t="shared" si="74"/>
        <v>0</v>
      </c>
      <c r="K151" s="185">
        <f t="shared" si="74"/>
        <v>0</v>
      </c>
      <c r="L151" s="186" t="e">
        <f t="shared" si="74"/>
        <v>#REF!</v>
      </c>
      <c r="M151" s="183" t="e">
        <f t="shared" si="74"/>
        <v>#REF!</v>
      </c>
      <c r="N151" s="183" t="e">
        <f t="shared" si="74"/>
        <v>#REF!</v>
      </c>
      <c r="O151" s="185" t="e">
        <f t="shared" si="74"/>
        <v>#REF!</v>
      </c>
      <c r="P151" s="261">
        <v>568946.19999999995</v>
      </c>
      <c r="Q151" s="262">
        <v>554686.36</v>
      </c>
      <c r="R151" s="262">
        <v>14259.84</v>
      </c>
      <c r="S151" s="266">
        <v>0</v>
      </c>
      <c r="T151" s="186" t="e">
        <f t="shared" si="74"/>
        <v>#REF!</v>
      </c>
      <c r="U151" s="183">
        <f t="shared" si="74"/>
        <v>27768</v>
      </c>
      <c r="V151" s="183" t="e">
        <f t="shared" si="74"/>
        <v>#REF!</v>
      </c>
      <c r="W151" s="185" t="e">
        <f t="shared" si="74"/>
        <v>#REF!</v>
      </c>
    </row>
    <row r="152" spans="1:23" ht="15.75" x14ac:dyDescent="0.25">
      <c r="A152" s="108"/>
      <c r="B152" s="228" t="s">
        <v>342</v>
      </c>
      <c r="C152" s="219" t="s">
        <v>343</v>
      </c>
      <c r="D152" s="205" t="e">
        <f t="shared" ref="D152:W152" si="75">SUM(D153:D155)</f>
        <v>#REF!</v>
      </c>
      <c r="E152" s="206">
        <f t="shared" si="75"/>
        <v>16490</v>
      </c>
      <c r="F152" s="206" t="e">
        <f t="shared" si="75"/>
        <v>#REF!</v>
      </c>
      <c r="G152" s="207" t="e">
        <f t="shared" si="75"/>
        <v>#REF!</v>
      </c>
      <c r="H152" s="205">
        <f t="shared" si="75"/>
        <v>21830</v>
      </c>
      <c r="I152" s="206">
        <f t="shared" si="75"/>
        <v>21830</v>
      </c>
      <c r="J152" s="206">
        <f t="shared" si="75"/>
        <v>0</v>
      </c>
      <c r="K152" s="208">
        <f t="shared" si="75"/>
        <v>0</v>
      </c>
      <c r="L152" s="209" t="e">
        <f t="shared" si="75"/>
        <v>#REF!</v>
      </c>
      <c r="M152" s="206" t="e">
        <f t="shared" si="75"/>
        <v>#REF!</v>
      </c>
      <c r="N152" s="206" t="e">
        <f t="shared" si="75"/>
        <v>#REF!</v>
      </c>
      <c r="O152" s="208" t="e">
        <f t="shared" si="75"/>
        <v>#REF!</v>
      </c>
      <c r="P152" s="253">
        <v>34492.82</v>
      </c>
      <c r="Q152" s="254">
        <v>34492.82</v>
      </c>
      <c r="R152" s="254">
        <v>0</v>
      </c>
      <c r="S152" s="255">
        <v>0</v>
      </c>
      <c r="T152" s="209" t="e">
        <f t="shared" si="75"/>
        <v>#REF!</v>
      </c>
      <c r="U152" s="206">
        <f t="shared" si="75"/>
        <v>2000</v>
      </c>
      <c r="V152" s="206" t="e">
        <f t="shared" si="75"/>
        <v>#REF!</v>
      </c>
      <c r="W152" s="208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'[2]13. Sociálna starostlivosť'!#REF!</f>
        <v>#REF!</v>
      </c>
      <c r="G153" s="95" t="e">
        <f>'[2]13.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'[2]13. Sociálna starostlivosť'!#REF!</f>
        <v>#REF!</v>
      </c>
      <c r="O153" s="96" t="e">
        <f>'[2]13. Sociálna starostlivosť'!#REF!</f>
        <v>#REF!</v>
      </c>
      <c r="P153" s="253">
        <v>15210</v>
      </c>
      <c r="Q153" s="256">
        <v>15210</v>
      </c>
      <c r="R153" s="256">
        <v>0</v>
      </c>
      <c r="S153" s="257">
        <v>0</v>
      </c>
      <c r="T153" s="97" t="e">
        <f>SUM(U153:W153)</f>
        <v>#REF!</v>
      </c>
      <c r="U153" s="94">
        <f>'[2]13. Sociálna starostlivosť'!$H$5</f>
        <v>0</v>
      </c>
      <c r="V153" s="94">
        <f>'[2]13. Sociálna starostlivosť'!$I$5</f>
        <v>0</v>
      </c>
      <c r="W153" s="96" t="e">
        <f>'[2]13.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'[2]13. Sociálna starostlivosť'!#REF!</f>
        <v>#REF!</v>
      </c>
      <c r="G154" s="95" t="e">
        <f>'[2]13.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'[2]13. Sociálna starostlivosť'!#REF!</f>
        <v>#REF!</v>
      </c>
      <c r="O154" s="96" t="e">
        <f>'[2]13. Sociálna starostlivosť'!#REF!</f>
        <v>#REF!</v>
      </c>
      <c r="P154" s="253">
        <v>18000</v>
      </c>
      <c r="Q154" s="256">
        <v>18000</v>
      </c>
      <c r="R154" s="256">
        <v>0</v>
      </c>
      <c r="S154" s="257">
        <v>0</v>
      </c>
      <c r="T154" s="97" t="e">
        <f>SUM(U154:W154)</f>
        <v>#REF!</v>
      </c>
      <c r="U154" s="94">
        <f>'[2]13. Sociálna starostlivosť'!$H$7</f>
        <v>0</v>
      </c>
      <c r="V154" s="94" t="e">
        <f>'[2]13. Sociálna starostlivosť'!$I$7</f>
        <v>#REF!</v>
      </c>
      <c r="W154" s="96" t="e">
        <f>'[2]13.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'[2]13. Sociálna starostlivosť'!#REF!</f>
        <v>#REF!</v>
      </c>
      <c r="G155" s="95" t="e">
        <f>'[2]13.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'[2]13. Sociálna starostlivosť'!#REF!</f>
        <v>#REF!</v>
      </c>
      <c r="N155" s="94" t="e">
        <f>'[2]13. Sociálna starostlivosť'!#REF!</f>
        <v>#REF!</v>
      </c>
      <c r="O155" s="96" t="e">
        <f>'[2]13. Sociálna starostlivosť'!#REF!</f>
        <v>#REF!</v>
      </c>
      <c r="P155" s="253">
        <v>1282.82</v>
      </c>
      <c r="Q155" s="256">
        <v>1282.82</v>
      </c>
      <c r="R155" s="256">
        <v>0</v>
      </c>
      <c r="S155" s="257">
        <v>0</v>
      </c>
      <c r="T155" s="97">
        <f>SUM(U155:W155)</f>
        <v>2000</v>
      </c>
      <c r="U155" s="94">
        <f>'[2]13. Sociálna starostlivosť'!$H$8</f>
        <v>2000</v>
      </c>
      <c r="V155" s="94">
        <f>'[2]13. Sociálna starostlivosť'!$I$8</f>
        <v>0</v>
      </c>
      <c r="W155" s="96">
        <f>'[2]13. Sociálna starostlivosť'!$J$8</f>
        <v>0</v>
      </c>
    </row>
    <row r="156" spans="1:23" ht="15.75" x14ac:dyDescent="0.25">
      <c r="A156" s="116"/>
      <c r="B156" s="228" t="s">
        <v>347</v>
      </c>
      <c r="C156" s="219" t="s">
        <v>348</v>
      </c>
      <c r="D156" s="205" t="e">
        <f t="shared" ref="D156:W156" si="76">SUM(D157:D160)</f>
        <v>#REF!</v>
      </c>
      <c r="E156" s="206">
        <f t="shared" si="76"/>
        <v>174640</v>
      </c>
      <c r="F156" s="206" t="e">
        <f t="shared" si="76"/>
        <v>#REF!</v>
      </c>
      <c r="G156" s="207" t="e">
        <f t="shared" si="76"/>
        <v>#REF!</v>
      </c>
      <c r="H156" s="205">
        <f t="shared" si="76"/>
        <v>284247</v>
      </c>
      <c r="I156" s="206">
        <f t="shared" si="76"/>
        <v>284247</v>
      </c>
      <c r="J156" s="206">
        <f t="shared" si="76"/>
        <v>0</v>
      </c>
      <c r="K156" s="208">
        <f t="shared" si="76"/>
        <v>0</v>
      </c>
      <c r="L156" s="209" t="e">
        <f t="shared" si="76"/>
        <v>#REF!</v>
      </c>
      <c r="M156" s="206" t="e">
        <f t="shared" si="76"/>
        <v>#REF!</v>
      </c>
      <c r="N156" s="206" t="e">
        <f t="shared" si="76"/>
        <v>#REF!</v>
      </c>
      <c r="O156" s="208" t="e">
        <f t="shared" si="76"/>
        <v>#REF!</v>
      </c>
      <c r="P156" s="253">
        <v>326578.67</v>
      </c>
      <c r="Q156" s="254">
        <v>315061.67</v>
      </c>
      <c r="R156" s="254">
        <v>11517</v>
      </c>
      <c r="S156" s="255">
        <v>0</v>
      </c>
      <c r="T156" s="209" t="e">
        <f t="shared" si="76"/>
        <v>#REF!</v>
      </c>
      <c r="U156" s="206">
        <f t="shared" si="76"/>
        <v>7850</v>
      </c>
      <c r="V156" s="206" t="e">
        <f t="shared" si="76"/>
        <v>#REF!</v>
      </c>
      <c r="W156" s="208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'[2]13. Sociálna starostlivosť'!#REF!</f>
        <v>#REF!</v>
      </c>
      <c r="G157" s="95" t="e">
        <f>'[2]13.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'[2]13. Sociálna starostlivosť'!#REF!</f>
        <v>#REF!</v>
      </c>
      <c r="O157" s="96" t="e">
        <f>'[2]13. Sociálna starostlivosť'!#REF!</f>
        <v>#REF!</v>
      </c>
      <c r="P157" s="253">
        <v>237717</v>
      </c>
      <c r="Q157" s="256">
        <v>226200</v>
      </c>
      <c r="R157" s="256">
        <v>11517</v>
      </c>
      <c r="S157" s="257">
        <v>0</v>
      </c>
      <c r="T157" s="97">
        <f>SUM(U157:W157)</f>
        <v>155</v>
      </c>
      <c r="U157" s="94">
        <f>'[2]13. Sociálna starostlivosť'!$H$11</f>
        <v>155</v>
      </c>
      <c r="V157" s="94">
        <f>'[2]13. Sociálna starostlivosť'!$I$11</f>
        <v>0</v>
      </c>
      <c r="W157" s="96">
        <f>'[2]13.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'[2]13. Sociálna starostlivosť'!#REF!</f>
        <v>#REF!</v>
      </c>
      <c r="G158" s="95" t="e">
        <f>'[2]13.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'[2]13. Sociálna starostlivosť'!#REF!</f>
        <v>#REF!</v>
      </c>
      <c r="O158" s="96" t="e">
        <f>'[2]13. Sociálna starostlivosť'!#REF!</f>
        <v>#REF!</v>
      </c>
      <c r="P158" s="253">
        <v>52150</v>
      </c>
      <c r="Q158" s="256">
        <v>52150</v>
      </c>
      <c r="R158" s="256">
        <v>0</v>
      </c>
      <c r="S158" s="257">
        <v>0</v>
      </c>
      <c r="T158" s="97" t="e">
        <f>SUM(U158:W158)</f>
        <v>#REF!</v>
      </c>
      <c r="U158" s="94">
        <f>'[2]13. Sociálna starostlivosť'!$H$17</f>
        <v>0</v>
      </c>
      <c r="V158" s="94" t="e">
        <f>'[2]13. Sociálna starostlivosť'!$I$17</f>
        <v>#REF!</v>
      </c>
      <c r="W158" s="96" t="e">
        <f>'[2]13.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'[2]13. Sociálna starostlivosť'!#REF!</f>
        <v>#REF!</v>
      </c>
      <c r="G159" s="95" t="e">
        <f>'[2]13.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'[2]13. Sociálna starostlivosť'!#REF!</f>
        <v>#REF!</v>
      </c>
      <c r="N159" s="94" t="e">
        <f>'[2]13. Sociálna starostlivosť'!#REF!</f>
        <v>#REF!</v>
      </c>
      <c r="O159" s="96" t="e">
        <f>'[2]13. Sociálna starostlivosť'!#REF!</f>
        <v>#REF!</v>
      </c>
      <c r="P159" s="253">
        <v>10011.67</v>
      </c>
      <c r="Q159" s="256">
        <v>10011.67</v>
      </c>
      <c r="R159" s="256">
        <v>0</v>
      </c>
      <c r="S159" s="257">
        <v>0</v>
      </c>
      <c r="T159" s="97">
        <f>SUM(U159:W159)</f>
        <v>7695</v>
      </c>
      <c r="U159" s="94">
        <f>'[2]13. Sociálna starostlivosť'!$H$18</f>
        <v>7695</v>
      </c>
      <c r="V159" s="94">
        <f>'[2]13. Sociálna starostlivosť'!$I$18</f>
        <v>0</v>
      </c>
      <c r="W159" s="96">
        <f>'[2]13.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'[2]13. Sociálna starostlivosť'!#REF!</f>
        <v>#REF!</v>
      </c>
      <c r="G160" s="95" t="e">
        <f>'[2]13.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'[2]13. Sociálna starostlivosť'!#REF!</f>
        <v>#REF!</v>
      </c>
      <c r="O160" s="96" t="e">
        <f>'[2]13. Sociálna starostlivosť'!#REF!</f>
        <v>#REF!</v>
      </c>
      <c r="P160" s="253">
        <v>26700</v>
      </c>
      <c r="Q160" s="256">
        <v>26700</v>
      </c>
      <c r="R160" s="256">
        <v>0</v>
      </c>
      <c r="S160" s="257">
        <v>0</v>
      </c>
      <c r="T160" s="97" t="e">
        <f>SUM(U160:W160)</f>
        <v>#REF!</v>
      </c>
      <c r="U160" s="94">
        <f>'[2]13. Sociálna starostlivosť'!$H$20</f>
        <v>0</v>
      </c>
      <c r="V160" s="94" t="e">
        <f>'[2]13. Sociálna starostlivosť'!$I$20</f>
        <v>#REF!</v>
      </c>
      <c r="W160" s="96" t="e">
        <f>'[2]13. Sociálna starostlivosť'!$J$20</f>
        <v>#REF!</v>
      </c>
    </row>
    <row r="161" spans="1:23" ht="15.75" x14ac:dyDescent="0.25">
      <c r="A161" s="99"/>
      <c r="B161" s="228" t="s">
        <v>353</v>
      </c>
      <c r="C161" s="219" t="s">
        <v>354</v>
      </c>
      <c r="D161" s="205" t="e">
        <f t="shared" ref="D161:W161" si="77">SUM(D162:D164)</f>
        <v>#REF!</v>
      </c>
      <c r="E161" s="206">
        <f t="shared" si="77"/>
        <v>198930</v>
      </c>
      <c r="F161" s="206" t="e">
        <f t="shared" si="77"/>
        <v>#REF!</v>
      </c>
      <c r="G161" s="207" t="e">
        <f t="shared" si="77"/>
        <v>#REF!</v>
      </c>
      <c r="H161" s="205">
        <f t="shared" si="77"/>
        <v>167500</v>
      </c>
      <c r="I161" s="206">
        <f t="shared" si="77"/>
        <v>167500</v>
      </c>
      <c r="J161" s="206">
        <f t="shared" si="77"/>
        <v>0</v>
      </c>
      <c r="K161" s="208">
        <f t="shared" si="77"/>
        <v>0</v>
      </c>
      <c r="L161" s="209" t="e">
        <f t="shared" si="77"/>
        <v>#REF!</v>
      </c>
      <c r="M161" s="206">
        <f t="shared" si="77"/>
        <v>158480</v>
      </c>
      <c r="N161" s="206" t="e">
        <f t="shared" si="77"/>
        <v>#REF!</v>
      </c>
      <c r="O161" s="208" t="e">
        <f t="shared" si="77"/>
        <v>#REF!</v>
      </c>
      <c r="P161" s="253">
        <v>161222.84</v>
      </c>
      <c r="Q161" s="254">
        <v>158480</v>
      </c>
      <c r="R161" s="254">
        <v>2742.84</v>
      </c>
      <c r="S161" s="255">
        <v>0</v>
      </c>
      <c r="T161" s="209" t="e">
        <f t="shared" si="77"/>
        <v>#REF!</v>
      </c>
      <c r="U161" s="206">
        <f t="shared" si="77"/>
        <v>0</v>
      </c>
      <c r="V161" s="206" t="e">
        <f t="shared" si="77"/>
        <v>#REF!</v>
      </c>
      <c r="W161" s="208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'[2]13. Sociálna starostlivosť'!#REF!</f>
        <v>#REF!</v>
      </c>
      <c r="G162" s="95" t="e">
        <f>'[2]13.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'[2]13. Sociálna starostlivosť'!#REF!</f>
        <v>#REF!</v>
      </c>
      <c r="O162" s="96" t="e">
        <f>'[2]13. Sociálna starostlivosť'!#REF!</f>
        <v>#REF!</v>
      </c>
      <c r="P162" s="253">
        <v>32570</v>
      </c>
      <c r="Q162" s="256">
        <v>32570</v>
      </c>
      <c r="R162" s="256">
        <v>0</v>
      </c>
      <c r="S162" s="257">
        <v>0</v>
      </c>
      <c r="T162" s="97" t="e">
        <f>SUM(U162:W162)</f>
        <v>#REF!</v>
      </c>
      <c r="U162" s="94">
        <f>'[2]13. Sociálna starostlivosť'!$H$22</f>
        <v>0</v>
      </c>
      <c r="V162" s="94" t="e">
        <f>'[2]13. Sociálna starostlivosť'!$I$22</f>
        <v>#REF!</v>
      </c>
      <c r="W162" s="96" t="e">
        <f>'[2]13.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'[2]13. Sociálna starostlivosť'!#REF!</f>
        <v>#REF!</v>
      </c>
      <c r="G163" s="95" t="e">
        <f>'[2]13.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'[2]13. Sociálna starostlivosť'!#REF!</f>
        <v>#REF!</v>
      </c>
      <c r="O163" s="96" t="e">
        <f>'[2]13. Sociálna starostlivosť'!#REF!</f>
        <v>#REF!</v>
      </c>
      <c r="P163" s="253">
        <v>40310</v>
      </c>
      <c r="Q163" s="256">
        <v>40310</v>
      </c>
      <c r="R163" s="256">
        <v>0</v>
      </c>
      <c r="S163" s="257">
        <v>0</v>
      </c>
      <c r="T163" s="97" t="e">
        <f>SUM(U163:W163)</f>
        <v>#REF!</v>
      </c>
      <c r="U163" s="94">
        <f>'[2]13. Sociálna starostlivosť'!$H$24</f>
        <v>0</v>
      </c>
      <c r="V163" s="94" t="e">
        <f>'[2]13. Sociálna starostlivosť'!$I$24</f>
        <v>#REF!</v>
      </c>
      <c r="W163" s="96" t="e">
        <f>'[2]13.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'[2]13.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'[2]13. Sociálna starostlivosť'!#REF!</f>
        <v>#REF!</v>
      </c>
      <c r="P164" s="253">
        <v>88342.84</v>
      </c>
      <c r="Q164" s="256">
        <v>85600</v>
      </c>
      <c r="R164" s="256">
        <v>2742.84</v>
      </c>
      <c r="S164" s="257">
        <v>0</v>
      </c>
      <c r="T164" s="97">
        <f>SUM(U164:W164)</f>
        <v>2032610</v>
      </c>
      <c r="U164" s="94">
        <f>'[2]13. Sociálna starostlivosť'!$H$25</f>
        <v>0</v>
      </c>
      <c r="V164" s="94">
        <f>'[2]13. Sociálna starostlivosť'!$I$25</f>
        <v>2032610</v>
      </c>
      <c r="W164" s="96">
        <f>'[2]13. Sociálna starostlivosť'!$J$25</f>
        <v>0</v>
      </c>
    </row>
    <row r="165" spans="1:23" ht="15.75" x14ac:dyDescent="0.25">
      <c r="A165" s="84"/>
      <c r="B165" s="228" t="s">
        <v>358</v>
      </c>
      <c r="C165" s="219" t="s">
        <v>359</v>
      </c>
      <c r="D165" s="205" t="e">
        <f t="shared" ref="D165:W165" si="78">SUM(D166:D168)</f>
        <v>#REF!</v>
      </c>
      <c r="E165" s="206">
        <f t="shared" si="78"/>
        <v>34760</v>
      </c>
      <c r="F165" s="206" t="e">
        <f t="shared" si="78"/>
        <v>#REF!</v>
      </c>
      <c r="G165" s="207" t="e">
        <f t="shared" si="78"/>
        <v>#REF!</v>
      </c>
      <c r="H165" s="205">
        <f t="shared" si="78"/>
        <v>28926</v>
      </c>
      <c r="I165" s="206">
        <f t="shared" si="78"/>
        <v>28926</v>
      </c>
      <c r="J165" s="206">
        <f t="shared" si="78"/>
        <v>0</v>
      </c>
      <c r="K165" s="208">
        <f t="shared" si="78"/>
        <v>0</v>
      </c>
      <c r="L165" s="209" t="e">
        <f t="shared" si="78"/>
        <v>#REF!</v>
      </c>
      <c r="M165" s="206" t="e">
        <f t="shared" si="78"/>
        <v>#REF!</v>
      </c>
      <c r="N165" s="206" t="e">
        <f t="shared" si="78"/>
        <v>#REF!</v>
      </c>
      <c r="O165" s="208" t="e">
        <f t="shared" si="78"/>
        <v>#REF!</v>
      </c>
      <c r="P165" s="253">
        <v>25010</v>
      </c>
      <c r="Q165" s="254">
        <v>25010</v>
      </c>
      <c r="R165" s="254">
        <v>0</v>
      </c>
      <c r="S165" s="255">
        <v>0</v>
      </c>
      <c r="T165" s="209" t="e">
        <f t="shared" si="78"/>
        <v>#REF!</v>
      </c>
      <c r="U165" s="206">
        <f t="shared" si="78"/>
        <v>0</v>
      </c>
      <c r="V165" s="206" t="e">
        <f t="shared" si="78"/>
        <v>#REF!</v>
      </c>
      <c r="W165" s="208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'[2]13.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'[2]13. Sociálna starostlivosť'!#REF!</f>
        <v>#REF!</v>
      </c>
      <c r="O166" s="96" t="e">
        <f>'[2]13. Sociálna starostlivosť'!#REF!</f>
        <v>#REF!</v>
      </c>
      <c r="P166" s="253">
        <v>18020</v>
      </c>
      <c r="Q166" s="256">
        <v>18020</v>
      </c>
      <c r="R166" s="256">
        <v>0</v>
      </c>
      <c r="S166" s="257">
        <v>0</v>
      </c>
      <c r="T166" s="97">
        <f>SUM(U166:W166)</f>
        <v>0</v>
      </c>
      <c r="U166" s="94">
        <f>'[2]13. Sociálna starostlivosť'!$H$38</f>
        <v>0</v>
      </c>
      <c r="V166" s="94">
        <f>'[2]13. Sociálna starostlivosť'!$I$38</f>
        <v>0</v>
      </c>
      <c r="W166" s="96">
        <f>'[2]13.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'[2]13. Sociálna starostlivosť'!#REF!</f>
        <v>#REF!</v>
      </c>
      <c r="G167" s="95" t="e">
        <f>'[2]13.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'[2]13. Sociálna starostlivosť'!#REF!</f>
        <v>#REF!</v>
      </c>
      <c r="N167" s="94" t="e">
        <f>'[2]13. Sociálna starostlivosť'!#REF!</f>
        <v>#REF!</v>
      </c>
      <c r="O167" s="96" t="e">
        <f>'[2]13. Sociálna starostlivosť'!#REF!</f>
        <v>#REF!</v>
      </c>
      <c r="P167" s="253">
        <v>0</v>
      </c>
      <c r="Q167" s="256">
        <v>0</v>
      </c>
      <c r="R167" s="256">
        <v>0</v>
      </c>
      <c r="S167" s="257">
        <v>0</v>
      </c>
      <c r="T167" s="97">
        <f>SUM(U167:W167)</f>
        <v>0</v>
      </c>
      <c r="U167" s="94">
        <f>'[2]13. Sociálna starostlivosť'!$H$41</f>
        <v>0</v>
      </c>
      <c r="V167" s="94">
        <f>'[2]13. Sociálna starostlivosť'!$I$41</f>
        <v>0</v>
      </c>
      <c r="W167" s="96">
        <f>'[2]13.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'[2]13. Sociálna starostlivosť'!#REF!</f>
        <v>#REF!</v>
      </c>
      <c r="G168" s="95" t="e">
        <f>'[2]13.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'[2]13. Sociálna starostlivosť'!#REF!</f>
        <v>#REF!</v>
      </c>
      <c r="O168" s="96" t="e">
        <f>'[2]13. Sociálna starostlivosť'!#REF!</f>
        <v>#REF!</v>
      </c>
      <c r="P168" s="253">
        <v>6990</v>
      </c>
      <c r="Q168" s="256">
        <v>6990</v>
      </c>
      <c r="R168" s="256">
        <v>0</v>
      </c>
      <c r="S168" s="257">
        <v>0</v>
      </c>
      <c r="T168" s="97" t="e">
        <f>SUM(U168:W168)</f>
        <v>#REF!</v>
      </c>
      <c r="U168" s="94">
        <f>'[2]13. Sociálna starostlivosť'!$H$43</f>
        <v>0</v>
      </c>
      <c r="V168" s="94" t="e">
        <f>'[2]13. Sociálna starostlivosť'!$I$43</f>
        <v>#REF!</v>
      </c>
      <c r="W168" s="96" t="e">
        <f>'[2]13. Sociálna starostlivosť'!$J$43</f>
        <v>#REF!</v>
      </c>
    </row>
    <row r="169" spans="1:23" ht="15.75" x14ac:dyDescent="0.25">
      <c r="A169" s="84"/>
      <c r="B169" s="228" t="s">
        <v>363</v>
      </c>
      <c r="C169" s="219" t="s">
        <v>364</v>
      </c>
      <c r="D169" s="205" t="e">
        <f>SUM(E169:G169)</f>
        <v>#REF!</v>
      </c>
      <c r="E169" s="206">
        <v>5720</v>
      </c>
      <c r="F169" s="206" t="e">
        <f>'[2]13. Sociálna starostlivosť'!#REF!</f>
        <v>#REF!</v>
      </c>
      <c r="G169" s="207" t="e">
        <f>'[2]13. Sociálna starostlivosť'!#REF!</f>
        <v>#REF!</v>
      </c>
      <c r="H169" s="205">
        <f>SUM(I169:K169)</f>
        <v>6280</v>
      </c>
      <c r="I169" s="206">
        <v>6280</v>
      </c>
      <c r="J169" s="206">
        <v>0</v>
      </c>
      <c r="K169" s="208">
        <v>0</v>
      </c>
      <c r="L169" s="209" t="e">
        <f>SUM(M169:O169)</f>
        <v>#REF!</v>
      </c>
      <c r="M169" s="206">
        <v>6250</v>
      </c>
      <c r="N169" s="206" t="e">
        <f>'[2]13. Sociálna starostlivosť'!#REF!</f>
        <v>#REF!</v>
      </c>
      <c r="O169" s="208" t="e">
        <f>'[2]13. Sociálna starostlivosť'!#REF!</f>
        <v>#REF!</v>
      </c>
      <c r="P169" s="253">
        <v>6250</v>
      </c>
      <c r="Q169" s="254">
        <v>6250</v>
      </c>
      <c r="R169" s="254">
        <v>0</v>
      </c>
      <c r="S169" s="255">
        <v>0</v>
      </c>
      <c r="T169" s="209" t="e">
        <f>SUM(U169:W169)</f>
        <v>#REF!</v>
      </c>
      <c r="U169" s="206">
        <f>'[2]13. Sociálna starostlivosť'!$H$44</f>
        <v>0</v>
      </c>
      <c r="V169" s="206" t="e">
        <f>'[2]13. Sociálna starostlivosť'!$I$44</f>
        <v>#REF!</v>
      </c>
      <c r="W169" s="208" t="e">
        <f>'[2]13. Sociálna starostlivosť'!$J$44</f>
        <v>#REF!</v>
      </c>
    </row>
    <row r="170" spans="1:23" ht="16.5" x14ac:dyDescent="0.3">
      <c r="A170" s="108"/>
      <c r="B170" s="228" t="s">
        <v>365</v>
      </c>
      <c r="C170" s="224" t="s">
        <v>366</v>
      </c>
      <c r="D170" s="205" t="e">
        <f>SUM(E170:G170)</f>
        <v>#REF!</v>
      </c>
      <c r="E170" s="206">
        <v>11274</v>
      </c>
      <c r="F170" s="206" t="e">
        <f>'[2]13. Sociálna starostlivosť'!#REF!</f>
        <v>#REF!</v>
      </c>
      <c r="G170" s="207" t="e">
        <f>'[2]13. Sociálna starostlivosť'!#REF!</f>
        <v>#REF!</v>
      </c>
      <c r="H170" s="205">
        <f>SUM(I170:K170)</f>
        <v>10658.49</v>
      </c>
      <c r="I170" s="206">
        <v>10658.49</v>
      </c>
      <c r="J170" s="206">
        <v>0</v>
      </c>
      <c r="K170" s="208">
        <v>0</v>
      </c>
      <c r="L170" s="209" t="e">
        <f>SUM(M170:O170)</f>
        <v>#REF!</v>
      </c>
      <c r="M170" s="206" t="e">
        <f>'[2]13. Sociálna starostlivosť'!#REF!</f>
        <v>#REF!</v>
      </c>
      <c r="N170" s="206" t="e">
        <f>'[2]13. Sociálna starostlivosť'!#REF!</f>
        <v>#REF!</v>
      </c>
      <c r="O170" s="208" t="e">
        <f>'[2]13. Sociálna starostlivosť'!#REF!</f>
        <v>#REF!</v>
      </c>
      <c r="P170" s="253">
        <v>10946.4</v>
      </c>
      <c r="Q170" s="254">
        <v>10946.4</v>
      </c>
      <c r="R170" s="254">
        <v>0</v>
      </c>
      <c r="S170" s="255">
        <v>0</v>
      </c>
      <c r="T170" s="209">
        <f>SUM(U170:W170)</f>
        <v>16468</v>
      </c>
      <c r="U170" s="206">
        <f>'[2]13. Sociálna starostlivosť'!$H$45</f>
        <v>16468</v>
      </c>
      <c r="V170" s="206">
        <f>'[2]13. Sociálna starostlivosť'!$I$45</f>
        <v>0</v>
      </c>
      <c r="W170" s="208">
        <f>'[2]13. Sociálna starostlivosť'!$J$45</f>
        <v>0</v>
      </c>
    </row>
    <row r="171" spans="1:23" ht="15.75" x14ac:dyDescent="0.25">
      <c r="A171" s="84"/>
      <c r="B171" s="228" t="s">
        <v>367</v>
      </c>
      <c r="C171" s="219" t="s">
        <v>368</v>
      </c>
      <c r="D171" s="205" t="e">
        <f>SUM(D172:D172)</f>
        <v>#REF!</v>
      </c>
      <c r="E171" s="206">
        <f>SUM(E172:E172)</f>
        <v>35699</v>
      </c>
      <c r="F171" s="206" t="e">
        <f>SUM(F172:F172)</f>
        <v>#REF!</v>
      </c>
      <c r="G171" s="207" t="e">
        <f t="shared" ref="G171:W171" si="79">SUM(G172)</f>
        <v>#REF!</v>
      </c>
      <c r="H171" s="205">
        <f t="shared" si="79"/>
        <v>11959.49</v>
      </c>
      <c r="I171" s="206">
        <f t="shared" si="79"/>
        <v>11959.49</v>
      </c>
      <c r="J171" s="206">
        <f t="shared" si="79"/>
        <v>0</v>
      </c>
      <c r="K171" s="208">
        <f t="shared" si="79"/>
        <v>0</v>
      </c>
      <c r="L171" s="209" t="e">
        <f t="shared" si="79"/>
        <v>#REF!</v>
      </c>
      <c r="M171" s="206" t="e">
        <f t="shared" si="79"/>
        <v>#REF!</v>
      </c>
      <c r="N171" s="206" t="e">
        <f t="shared" si="79"/>
        <v>#REF!</v>
      </c>
      <c r="O171" s="208" t="e">
        <f t="shared" si="79"/>
        <v>#REF!</v>
      </c>
      <c r="P171" s="253">
        <v>4445.47</v>
      </c>
      <c r="Q171" s="254">
        <v>4445.47</v>
      </c>
      <c r="R171" s="254">
        <v>0</v>
      </c>
      <c r="S171" s="255">
        <v>0</v>
      </c>
      <c r="T171" s="209" t="e">
        <f t="shared" si="79"/>
        <v>#REF!</v>
      </c>
      <c r="U171" s="206">
        <f t="shared" si="79"/>
        <v>150</v>
      </c>
      <c r="V171" s="206" t="e">
        <f t="shared" si="79"/>
        <v>#REF!</v>
      </c>
      <c r="W171" s="208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'[2]13. Sociálna starostlivosť'!#REF!</f>
        <v>#REF!</v>
      </c>
      <c r="G172" s="95" t="e">
        <f>'[2]13.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'[2]13. Sociálna starostlivosť'!#REF!</f>
        <v>#REF!</v>
      </c>
      <c r="N172" s="94" t="e">
        <f>'[2]13. Sociálna starostlivosť'!#REF!</f>
        <v>#REF!</v>
      </c>
      <c r="O172" s="96" t="e">
        <f>'[2]13. Sociálna starostlivosť'!#REF!</f>
        <v>#REF!</v>
      </c>
      <c r="P172" s="253">
        <v>4445.47</v>
      </c>
      <c r="Q172" s="256">
        <v>4445.47</v>
      </c>
      <c r="R172" s="256">
        <v>0</v>
      </c>
      <c r="S172" s="257">
        <v>0</v>
      </c>
      <c r="T172" s="97" t="e">
        <f>SUM(U172:W172)</f>
        <v>#REF!</v>
      </c>
      <c r="U172" s="94">
        <f>'[2]13. Sociálna starostlivosť'!$H$54</f>
        <v>150</v>
      </c>
      <c r="V172" s="94" t="e">
        <f>'[2]13. Sociálna starostlivosť'!$I$54</f>
        <v>#REF!</v>
      </c>
      <c r="W172" s="96" t="e">
        <f>'[2]13. Sociálna starostlivosť'!$J$54</f>
        <v>#REF!</v>
      </c>
    </row>
    <row r="173" spans="1:23" ht="17.25" thickBot="1" x14ac:dyDescent="0.35">
      <c r="A173" s="108"/>
      <c r="B173" s="225" t="s">
        <v>370</v>
      </c>
      <c r="C173" s="226" t="s">
        <v>371</v>
      </c>
      <c r="D173" s="213" t="e">
        <f>SUM(E173:G173)</f>
        <v>#REF!</v>
      </c>
      <c r="E173" s="214">
        <v>832</v>
      </c>
      <c r="F173" s="214" t="e">
        <f>'[2]13. Sociálna starostlivosť'!#REF!</f>
        <v>#REF!</v>
      </c>
      <c r="G173" s="215" t="e">
        <f>'[2]13. Sociálna starostlivosť'!#REF!</f>
        <v>#REF!</v>
      </c>
      <c r="H173" s="213" t="e">
        <f>SUM(I173:K173)</f>
        <v>#REF!</v>
      </c>
      <c r="I173" s="214" t="e">
        <f>'[2]13. Sociálna starostlivosť'!#REF!</f>
        <v>#REF!</v>
      </c>
      <c r="J173" s="214">
        <v>0</v>
      </c>
      <c r="K173" s="223">
        <v>0</v>
      </c>
      <c r="L173" s="222" t="e">
        <f>SUM(M173:O173)</f>
        <v>#REF!</v>
      </c>
      <c r="M173" s="214" t="e">
        <f>'[2]13. Sociálna starostlivosť'!#REF!</f>
        <v>#REF!</v>
      </c>
      <c r="N173" s="214" t="e">
        <f>'[2]13. Sociálna starostlivosť'!#REF!</f>
        <v>#REF!</v>
      </c>
      <c r="O173" s="223" t="e">
        <f>'[2]13. Sociálna starostlivosť'!#REF!</f>
        <v>#REF!</v>
      </c>
      <c r="P173" s="263">
        <v>0</v>
      </c>
      <c r="Q173" s="264">
        <v>0</v>
      </c>
      <c r="R173" s="264">
        <v>0</v>
      </c>
      <c r="S173" s="265">
        <v>0</v>
      </c>
      <c r="T173" s="222" t="e">
        <f>SUM(U173:W173)</f>
        <v>#REF!</v>
      </c>
      <c r="U173" s="214">
        <f>'[2]13. Sociálna starostlivosť'!$H$75</f>
        <v>1300</v>
      </c>
      <c r="V173" s="214" t="e">
        <f>'[2]13. Sociálna starostlivosť'!$I$75</f>
        <v>#REF!</v>
      </c>
      <c r="W173" s="223" t="e">
        <f>'[2]13. Sociálna starostlivosť'!$J$75</f>
        <v>#REF!</v>
      </c>
    </row>
    <row r="174" spans="1:23" s="82" customFormat="1" ht="17.25" thickBot="1" x14ac:dyDescent="0.35">
      <c r="A174" s="116"/>
      <c r="B174" s="195" t="s">
        <v>372</v>
      </c>
      <c r="C174" s="196"/>
      <c r="D174" s="197" t="e">
        <f>SUM(E174:G174)</f>
        <v>#REF!</v>
      </c>
      <c r="E174" s="198">
        <v>303254</v>
      </c>
      <c r="F174" s="198" t="e">
        <f>'[2]14. Bývanie'!#REF!</f>
        <v>#REF!</v>
      </c>
      <c r="G174" s="199">
        <v>112360</v>
      </c>
      <c r="H174" s="200">
        <f>SUM(I174:K174)</f>
        <v>423841</v>
      </c>
      <c r="I174" s="201">
        <v>308731</v>
      </c>
      <c r="J174" s="201">
        <v>0</v>
      </c>
      <c r="K174" s="202">
        <v>115110</v>
      </c>
      <c r="L174" s="197" t="e">
        <f>SUM(M174:O174)</f>
        <v>#REF!</v>
      </c>
      <c r="M174" s="198" t="e">
        <f>'[2]14. Bývanie'!#REF!</f>
        <v>#REF!</v>
      </c>
      <c r="N174" s="198" t="e">
        <f>'[2]14. Bývanie'!#REF!</f>
        <v>#REF!</v>
      </c>
      <c r="O174" s="198" t="e">
        <f>'[2]14. Bývanie'!#REF!</f>
        <v>#REF!</v>
      </c>
      <c r="P174" s="282">
        <v>407863.46</v>
      </c>
      <c r="Q174" s="283">
        <v>289949.36</v>
      </c>
      <c r="R174" s="283">
        <v>0</v>
      </c>
      <c r="S174" s="283">
        <v>117914.1</v>
      </c>
      <c r="T174" s="197">
        <f>SUM(U174:W174)</f>
        <v>450923</v>
      </c>
      <c r="U174" s="198">
        <f>'[2]14. Bývanie'!$H$18</f>
        <v>329843</v>
      </c>
      <c r="V174" s="198">
        <f>'[2]14. Bývanie'!$I$18</f>
        <v>0</v>
      </c>
      <c r="W174" s="198">
        <f>'[2]14. Bývanie'!$J$18</f>
        <v>121080</v>
      </c>
    </row>
    <row r="175" spans="1:23" s="82" customFormat="1" ht="14.25" x14ac:dyDescent="0.2">
      <c r="A175" s="116"/>
      <c r="B175" s="187" t="s">
        <v>373</v>
      </c>
      <c r="C175" s="192"/>
      <c r="D175" s="182" t="e">
        <f t="shared" ref="D175:W175" si="80">SUM(D176:D178)</f>
        <v>#REF!</v>
      </c>
      <c r="E175" s="183" t="e">
        <f t="shared" si="80"/>
        <v>#REF!</v>
      </c>
      <c r="F175" s="183" t="e">
        <f t="shared" si="80"/>
        <v>#REF!</v>
      </c>
      <c r="G175" s="184" t="e">
        <f t="shared" si="80"/>
        <v>#REF!</v>
      </c>
      <c r="H175" s="182" t="e">
        <f t="shared" si="80"/>
        <v>#REF!</v>
      </c>
      <c r="I175" s="183">
        <f t="shared" si="80"/>
        <v>1482459.49</v>
      </c>
      <c r="J175" s="183">
        <f t="shared" si="80"/>
        <v>12620.49</v>
      </c>
      <c r="K175" s="185" t="e">
        <f t="shared" si="80"/>
        <v>#REF!</v>
      </c>
      <c r="L175" s="186" t="e">
        <f t="shared" si="80"/>
        <v>#REF!</v>
      </c>
      <c r="M175" s="183" t="e">
        <f t="shared" si="80"/>
        <v>#REF!</v>
      </c>
      <c r="N175" s="183" t="e">
        <f t="shared" si="80"/>
        <v>#REF!</v>
      </c>
      <c r="O175" s="185" t="e">
        <f t="shared" si="80"/>
        <v>#REF!</v>
      </c>
      <c r="P175" s="261">
        <v>1574450.76</v>
      </c>
      <c r="Q175" s="262">
        <v>1574450.76</v>
      </c>
      <c r="R175" s="262">
        <v>0</v>
      </c>
      <c r="S175" s="266">
        <v>0</v>
      </c>
      <c r="T175" s="186" t="e">
        <f t="shared" si="80"/>
        <v>#REF!</v>
      </c>
      <c r="U175" s="183" t="e">
        <f t="shared" si="80"/>
        <v>#REF!</v>
      </c>
      <c r="V175" s="183" t="e">
        <f t="shared" si="80"/>
        <v>#REF!</v>
      </c>
      <c r="W175" s="185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'[2]15.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'[2]15. Administratíva'!#REF!</f>
        <v>#REF!</v>
      </c>
      <c r="L176" s="97" t="e">
        <f>SUM(M176:O176)</f>
        <v>#REF!</v>
      </c>
      <c r="M176" s="94" t="e">
        <f>'[2]15. Administratíva'!#REF!</f>
        <v>#REF!</v>
      </c>
      <c r="N176" s="94" t="e">
        <f>'[2]15. Administratíva'!#REF!</f>
        <v>#REF!</v>
      </c>
      <c r="O176" s="96" t="e">
        <f>'[2]15. Administratíva'!#REF!</f>
        <v>#REF!</v>
      </c>
      <c r="P176" s="284">
        <v>441956.04</v>
      </c>
      <c r="Q176" s="256">
        <v>441956.04</v>
      </c>
      <c r="R176" s="256">
        <v>0</v>
      </c>
      <c r="S176" s="257">
        <v>0</v>
      </c>
      <c r="T176" s="97" t="e">
        <f>SUM(U176:W176)</f>
        <v>#REF!</v>
      </c>
      <c r="U176" s="94">
        <f>'[2]15. Administratíva'!$H$89</f>
        <v>1343</v>
      </c>
      <c r="V176" s="94" t="e">
        <f>'[2]15. Administratíva'!$I$89</f>
        <v>#REF!</v>
      </c>
      <c r="W176" s="96" t="e">
        <f>'[2]15.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'[2]15. Administratíva'!#REF!</f>
        <v>#REF!</v>
      </c>
      <c r="F177" s="94" t="e">
        <f>'[2]15.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'[2]15. Administratíva'!#REF!</f>
        <v>#REF!</v>
      </c>
      <c r="N177" s="94" t="e">
        <f>'[2]15. Administratíva'!#REF!</f>
        <v>#REF!</v>
      </c>
      <c r="O177" s="96" t="e">
        <f>'[2]15. Administratíva'!#REF!</f>
        <v>#REF!</v>
      </c>
      <c r="P177" s="284">
        <v>0</v>
      </c>
      <c r="Q177" s="256">
        <v>0</v>
      </c>
      <c r="R177" s="256">
        <v>0</v>
      </c>
      <c r="S177" s="257">
        <v>0</v>
      </c>
      <c r="T177" s="97" t="e">
        <f>SUM(U177:W177)</f>
        <v>#REF!</v>
      </c>
      <c r="U177" s="94" t="e">
        <f>'[2]15. Administratíva'!$H$91</f>
        <v>#REF!</v>
      </c>
      <c r="V177" s="94" t="e">
        <f>'[2]15. Administratíva'!$I$91</f>
        <v>#REF!</v>
      </c>
      <c r="W177" s="96" t="e">
        <f>'[2]15.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'[2]15. Administratíva'!#REF!</f>
        <v>#REF!</v>
      </c>
      <c r="G178" s="104" t="e">
        <f>'[2]15.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'[2]15. Administratíva'!#REF!</f>
        <v>#REF!</v>
      </c>
      <c r="O178" s="113" t="e">
        <f>'[2]15. Administratíva'!#REF!</f>
        <v>#REF!</v>
      </c>
      <c r="P178" s="285">
        <v>1132494.72</v>
      </c>
      <c r="Q178" s="271">
        <v>1132494.72</v>
      </c>
      <c r="R178" s="271">
        <v>0</v>
      </c>
      <c r="S178" s="272">
        <v>0</v>
      </c>
      <c r="T178" s="112">
        <f>SUM(U178:W178)</f>
        <v>1303806</v>
      </c>
      <c r="U178" s="103">
        <f>'[1]15. Administratíva'!$Q$4</f>
        <v>1303806</v>
      </c>
      <c r="V178" s="103">
        <f>'[2]15. Administratíva'!$I$4</f>
        <v>0</v>
      </c>
      <c r="W178" s="113">
        <f>'[2]15.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78" t="s">
        <v>393</v>
      </c>
      <c r="B1" s="878"/>
      <c r="C1" s="878"/>
      <c r="D1" s="878"/>
      <c r="E1" s="878"/>
      <c r="F1" s="878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workbookViewId="0">
      <selection activeCell="C38" sqref="C38"/>
    </sheetView>
  </sheetViews>
  <sheetFormatPr defaultRowHeight="15" x14ac:dyDescent="0.25"/>
  <cols>
    <col min="2" max="2" width="14.85546875" customWidth="1"/>
    <col min="3" max="3" width="51.42578125" customWidth="1"/>
    <col min="4" max="4" width="14.85546875" style="1" bestFit="1" customWidth="1"/>
    <col min="5" max="5" width="14.85546875" customWidth="1"/>
    <col min="6" max="6" width="10" bestFit="1" customWidth="1"/>
    <col min="8" max="8" width="10" bestFit="1" customWidth="1"/>
  </cols>
  <sheetData>
    <row r="1" spans="1:13" ht="21" thickBot="1" x14ac:dyDescent="0.35">
      <c r="A1" s="879" t="s">
        <v>535</v>
      </c>
      <c r="B1" s="879"/>
      <c r="C1" s="879"/>
      <c r="D1" s="879"/>
      <c r="E1" s="879"/>
    </row>
    <row r="2" spans="1:13" ht="48" customHeight="1" thickBot="1" x14ac:dyDescent="0.3">
      <c r="A2" s="880" t="s">
        <v>381</v>
      </c>
      <c r="B2" s="881"/>
      <c r="C2" s="882"/>
      <c r="D2" s="537" t="s">
        <v>513</v>
      </c>
      <c r="E2" s="536" t="s">
        <v>593</v>
      </c>
    </row>
    <row r="3" spans="1:13" x14ac:dyDescent="0.25">
      <c r="A3" s="516" t="s">
        <v>479</v>
      </c>
      <c r="B3" s="515" t="s">
        <v>480</v>
      </c>
      <c r="C3" s="518" t="s">
        <v>514</v>
      </c>
      <c r="D3" s="524">
        <f>'[1]1.Plánovanie, manažment a kontr'!$R$49+'[1]1.Plánovanie, manažment a kontr'!$R$63</f>
        <v>129400</v>
      </c>
      <c r="E3" s="830">
        <f>'[1]1.Plánovanie, manažment a kontr'!$U$49+'[1]1.Plánovanie, manažment a kontr'!$U$63</f>
        <v>101192.33</v>
      </c>
    </row>
    <row r="4" spans="1:13" x14ac:dyDescent="0.25">
      <c r="A4" s="884" t="s">
        <v>481</v>
      </c>
      <c r="B4" s="515" t="s">
        <v>482</v>
      </c>
      <c r="C4" s="518" t="s">
        <v>483</v>
      </c>
      <c r="D4" s="524">
        <f>'[1]3.Interné služby'!$R$64</f>
        <v>0</v>
      </c>
      <c r="E4" s="519">
        <f>'[1]3.Interné služby'!$U$64</f>
        <v>0</v>
      </c>
    </row>
    <row r="5" spans="1:13" x14ac:dyDescent="0.25">
      <c r="A5" s="885"/>
      <c r="B5" s="515" t="s">
        <v>482</v>
      </c>
      <c r="C5" s="518" t="s">
        <v>586</v>
      </c>
      <c r="D5" s="524">
        <f>'[1]3.Interné služby'!$R$65</f>
        <v>39040</v>
      </c>
      <c r="E5" s="519">
        <f>'[1]3.Interné služby'!$U$65</f>
        <v>31478.22</v>
      </c>
    </row>
    <row r="6" spans="1:13" x14ac:dyDescent="0.25">
      <c r="A6" s="884" t="s">
        <v>484</v>
      </c>
      <c r="B6" s="515" t="s">
        <v>565</v>
      </c>
      <c r="C6" s="518" t="s">
        <v>566</v>
      </c>
      <c r="D6" s="524">
        <f>'[1]5.Bezpečnosť, právo a por.'!$R$50</f>
        <v>4200</v>
      </c>
      <c r="E6" s="519">
        <f>'[1]5.Bezpečnosť, právo a por.'!$U$50</f>
        <v>4125</v>
      </c>
    </row>
    <row r="7" spans="1:13" x14ac:dyDescent="0.25">
      <c r="A7" s="886"/>
      <c r="B7" s="515" t="s">
        <v>565</v>
      </c>
      <c r="C7" s="518" t="s">
        <v>567</v>
      </c>
      <c r="D7" s="524">
        <f>'[1]5.Bezpečnosť, právo a por.'!$R$67</f>
        <v>5000</v>
      </c>
      <c r="E7" s="519">
        <f>'[1]5.Bezpečnosť, právo a por.'!$U$67</f>
        <v>0</v>
      </c>
    </row>
    <row r="8" spans="1:13" x14ac:dyDescent="0.25">
      <c r="A8" s="885"/>
      <c r="B8" s="515" t="s">
        <v>485</v>
      </c>
      <c r="C8" s="518" t="s">
        <v>486</v>
      </c>
      <c r="D8" s="524">
        <f>'[1]5.Bezpečnosť, právo a por.'!$R$101</f>
        <v>3000</v>
      </c>
      <c r="E8" s="519">
        <f>'[1]5.Bezpečnosť, právo a por.'!$U$101</f>
        <v>0</v>
      </c>
    </row>
    <row r="9" spans="1:13" x14ac:dyDescent="0.25">
      <c r="A9" s="550" t="s">
        <v>589</v>
      </c>
      <c r="B9" s="515" t="s">
        <v>590</v>
      </c>
      <c r="C9" s="518" t="s">
        <v>591</v>
      </c>
      <c r="D9" s="524">
        <f>'[1]6.Odpadové hospodárstvo'!$R$17</f>
        <v>3000</v>
      </c>
      <c r="E9" s="519">
        <f>'[1]6.Odpadové hospodárstvo'!$U$17</f>
        <v>3000</v>
      </c>
    </row>
    <row r="10" spans="1:13" x14ac:dyDescent="0.25">
      <c r="A10" s="884" t="s">
        <v>487</v>
      </c>
      <c r="B10" s="515" t="s">
        <v>488</v>
      </c>
      <c r="C10" s="518" t="s">
        <v>246</v>
      </c>
      <c r="D10" s="524">
        <f>'[1]7.Komunikácie'!$R$13</f>
        <v>227100</v>
      </c>
      <c r="E10" s="519">
        <f>'[1]7.Komunikácie'!$U$13</f>
        <v>227053.23</v>
      </c>
    </row>
    <row r="11" spans="1:13" x14ac:dyDescent="0.25">
      <c r="A11" s="886"/>
      <c r="B11" s="515" t="s">
        <v>488</v>
      </c>
      <c r="C11" s="518" t="s">
        <v>495</v>
      </c>
      <c r="D11" s="524">
        <f>'[1]7.Komunikácie'!$R$33</f>
        <v>30000</v>
      </c>
      <c r="E11" s="519">
        <f>'[1]7.Komunikácie'!$U$33</f>
        <v>30000</v>
      </c>
      <c r="F11" s="543"/>
    </row>
    <row r="12" spans="1:13" x14ac:dyDescent="0.25">
      <c r="A12" s="886"/>
      <c r="B12" s="515" t="s">
        <v>488</v>
      </c>
      <c r="C12" s="518" t="s">
        <v>584</v>
      </c>
      <c r="D12" s="524">
        <f>'[1]7.Komunikácie'!$R$36</f>
        <v>12900</v>
      </c>
      <c r="E12" s="519">
        <f>'[1]7.Komunikácie'!$U$36</f>
        <v>12900</v>
      </c>
      <c r="F12" s="543"/>
    </row>
    <row r="13" spans="1:13" x14ac:dyDescent="0.25">
      <c r="A13" s="885"/>
      <c r="B13" s="515" t="s">
        <v>549</v>
      </c>
      <c r="C13" s="518" t="s">
        <v>550</v>
      </c>
      <c r="D13" s="524">
        <f>'[1]7.Komunikácie'!$R$31</f>
        <v>3796</v>
      </c>
      <c r="E13" s="519">
        <f>'[1]7.Komunikácie'!$U$31</f>
        <v>0</v>
      </c>
      <c r="M13" s="1"/>
    </row>
    <row r="14" spans="1:13" x14ac:dyDescent="0.25">
      <c r="A14" s="883" t="s">
        <v>489</v>
      </c>
      <c r="B14" s="515" t="s">
        <v>490</v>
      </c>
      <c r="C14" s="518" t="s">
        <v>496</v>
      </c>
      <c r="D14" s="524">
        <f>'[1]9. Vzdelávanie'!$R$19</f>
        <v>16378</v>
      </c>
      <c r="E14" s="519">
        <f>'[1]9. Vzdelávanie'!$U$19</f>
        <v>16378</v>
      </c>
      <c r="F14" s="543"/>
    </row>
    <row r="15" spans="1:13" x14ac:dyDescent="0.25">
      <c r="A15" s="883"/>
      <c r="B15" s="515" t="s">
        <v>490</v>
      </c>
      <c r="C15" s="518" t="s">
        <v>719</v>
      </c>
      <c r="D15" s="524">
        <f>'[1]9. Vzdelávanie'!$R$20</f>
        <v>2400</v>
      </c>
      <c r="E15" s="519">
        <f>'[1]9. Vzdelávanie'!$U$20</f>
        <v>2400</v>
      </c>
      <c r="F15" s="1"/>
    </row>
    <row r="16" spans="1:13" x14ac:dyDescent="0.25">
      <c r="A16" s="883"/>
      <c r="B16" s="515" t="s">
        <v>490</v>
      </c>
      <c r="C16" s="518" t="s">
        <v>497</v>
      </c>
      <c r="D16" s="524">
        <v>0</v>
      </c>
      <c r="E16" s="519">
        <v>0</v>
      </c>
    </row>
    <row r="17" spans="1:8" x14ac:dyDescent="0.25">
      <c r="A17" s="883"/>
      <c r="B17" s="515" t="s">
        <v>490</v>
      </c>
      <c r="C17" s="518" t="s">
        <v>498</v>
      </c>
      <c r="D17" s="524">
        <f>'[1]9. Vzdelávanie'!$R$23</f>
        <v>2100</v>
      </c>
      <c r="E17" s="519">
        <f>'[1]9. Vzdelávanie'!$U$23</f>
        <v>2100</v>
      </c>
    </row>
    <row r="18" spans="1:8" x14ac:dyDescent="0.25">
      <c r="A18" s="883"/>
      <c r="B18" s="515" t="s">
        <v>490</v>
      </c>
      <c r="C18" s="518" t="s">
        <v>722</v>
      </c>
      <c r="D18" s="524">
        <f>'[1]9. Vzdelávanie'!$R$44</f>
        <v>3350</v>
      </c>
      <c r="E18" s="519">
        <f>'[1]9. Vzdelávanie'!$U$44</f>
        <v>3350</v>
      </c>
    </row>
    <row r="19" spans="1:8" x14ac:dyDescent="0.25">
      <c r="A19" s="883"/>
      <c r="B19" s="515" t="s">
        <v>490</v>
      </c>
      <c r="C19" s="518" t="s">
        <v>569</v>
      </c>
      <c r="D19" s="524">
        <f>'[1]9. Vzdelávanie'!$R$45</f>
        <v>77000</v>
      </c>
      <c r="E19" s="519">
        <f>'[1]9. Vzdelávanie'!$U$45</f>
        <v>76997.820000000007</v>
      </c>
    </row>
    <row r="20" spans="1:8" x14ac:dyDescent="0.25">
      <c r="A20" s="883"/>
      <c r="B20" s="515" t="s">
        <v>490</v>
      </c>
      <c r="C20" s="518" t="s">
        <v>578</v>
      </c>
      <c r="D20" s="524">
        <v>0</v>
      </c>
      <c r="E20" s="519">
        <v>0</v>
      </c>
      <c r="G20" s="1"/>
    </row>
    <row r="21" spans="1:8" x14ac:dyDescent="0.25">
      <c r="A21" s="883"/>
      <c r="B21" s="515" t="s">
        <v>490</v>
      </c>
      <c r="C21" s="518" t="s">
        <v>721</v>
      </c>
      <c r="D21" s="524">
        <f>'[1]9. Vzdelávanie'!$R$35</f>
        <v>6878</v>
      </c>
      <c r="E21" s="519">
        <f>'[1]9. Vzdelávanie'!$U$35</f>
        <v>6876</v>
      </c>
      <c r="H21" s="543"/>
    </row>
    <row r="22" spans="1:8" x14ac:dyDescent="0.25">
      <c r="A22" s="883"/>
      <c r="B22" s="515" t="s">
        <v>490</v>
      </c>
      <c r="C22" s="518" t="s">
        <v>555</v>
      </c>
      <c r="D22" s="524">
        <v>2879</v>
      </c>
      <c r="E22" s="519">
        <v>2879</v>
      </c>
    </row>
    <row r="23" spans="1:8" x14ac:dyDescent="0.25">
      <c r="A23" s="883"/>
      <c r="B23" s="515" t="s">
        <v>490</v>
      </c>
      <c r="C23" s="518" t="s">
        <v>720</v>
      </c>
      <c r="D23" s="524">
        <v>2591</v>
      </c>
      <c r="E23" s="519">
        <v>2590.92</v>
      </c>
    </row>
    <row r="24" spans="1:8" x14ac:dyDescent="0.25">
      <c r="A24" s="883"/>
      <c r="B24" s="515" t="s">
        <v>490</v>
      </c>
      <c r="C24" s="518" t="s">
        <v>546</v>
      </c>
      <c r="D24" s="524">
        <f>'[1]9. Vzdelávanie'!$R$33</f>
        <v>70000</v>
      </c>
      <c r="E24" s="519">
        <f>'[1]9. Vzdelávanie'!$U$33</f>
        <v>69826.89</v>
      </c>
      <c r="H24" s="18"/>
    </row>
    <row r="25" spans="1:8" x14ac:dyDescent="0.25">
      <c r="A25" s="883"/>
      <c r="B25" s="515" t="s">
        <v>490</v>
      </c>
      <c r="C25" s="518" t="s">
        <v>551</v>
      </c>
      <c r="D25" s="524">
        <f>'[1]9. Vzdelávanie'!$R$34</f>
        <v>179200</v>
      </c>
      <c r="E25" s="519">
        <f>'[1]9. Vzdelávanie'!$U$34</f>
        <v>179191.3</v>
      </c>
      <c r="G25" s="1"/>
    </row>
    <row r="26" spans="1:8" x14ac:dyDescent="0.25">
      <c r="A26" s="883"/>
      <c r="B26" s="515" t="s">
        <v>490</v>
      </c>
      <c r="C26" s="518" t="s">
        <v>568</v>
      </c>
      <c r="D26" s="524">
        <f>'[1]9. Vzdelávanie'!$R$48</f>
        <v>72900</v>
      </c>
      <c r="E26" s="519">
        <f>'[1]9. Vzdelávanie'!$U$48</f>
        <v>70399.210000000006</v>
      </c>
    </row>
    <row r="27" spans="1:8" x14ac:dyDescent="0.25">
      <c r="A27" s="883"/>
      <c r="B27" s="515" t="s">
        <v>490</v>
      </c>
      <c r="C27" s="518" t="s">
        <v>577</v>
      </c>
      <c r="D27" s="524">
        <f>'[1]9. Vzdelávanie'!$R$50</f>
        <v>57400</v>
      </c>
      <c r="E27" s="519">
        <f>'[1]9. Vzdelávanie'!$U$50</f>
        <v>56850.42</v>
      </c>
    </row>
    <row r="28" spans="1:8" x14ac:dyDescent="0.25">
      <c r="A28" s="883"/>
      <c r="B28" s="515" t="s">
        <v>490</v>
      </c>
      <c r="C28" s="518" t="s">
        <v>723</v>
      </c>
      <c r="D28" s="524">
        <f>'[1]9. Vzdelávanie'!$R$70</f>
        <v>8160</v>
      </c>
      <c r="E28" s="519">
        <f>'[1]9. Vzdelávanie'!$U$70</f>
        <v>8160</v>
      </c>
    </row>
    <row r="29" spans="1:8" x14ac:dyDescent="0.25">
      <c r="A29" s="884" t="s">
        <v>515</v>
      </c>
      <c r="B29" s="515" t="s">
        <v>581</v>
      </c>
      <c r="C29" s="518" t="s">
        <v>582</v>
      </c>
      <c r="D29" s="524">
        <f>'[1]10. Šport'!$R$57</f>
        <v>0</v>
      </c>
      <c r="E29" s="519">
        <f>'[1]10. Šport'!$U$57</f>
        <v>0</v>
      </c>
    </row>
    <row r="30" spans="1:8" x14ac:dyDescent="0.25">
      <c r="A30" s="886"/>
      <c r="B30" s="515" t="s">
        <v>537</v>
      </c>
      <c r="C30" s="518" t="s">
        <v>539</v>
      </c>
      <c r="D30" s="524">
        <f>'[1]10. Šport'!$R$36</f>
        <v>1500</v>
      </c>
      <c r="E30" s="519">
        <f>'[1]10. Šport'!$U$36</f>
        <v>1500</v>
      </c>
    </row>
    <row r="31" spans="1:8" x14ac:dyDescent="0.25">
      <c r="A31" s="886"/>
      <c r="B31" s="515" t="s">
        <v>538</v>
      </c>
      <c r="C31" s="518" t="s">
        <v>540</v>
      </c>
      <c r="D31" s="524">
        <f>'[1]10. Šport'!$R$37</f>
        <v>30000</v>
      </c>
      <c r="E31" s="519">
        <f>'[1]10. Šport'!$U$37</f>
        <v>30000</v>
      </c>
    </row>
    <row r="32" spans="1:8" x14ac:dyDescent="0.25">
      <c r="A32" s="885"/>
      <c r="B32" s="515" t="s">
        <v>516</v>
      </c>
      <c r="C32" s="517" t="s">
        <v>552</v>
      </c>
      <c r="D32" s="524">
        <f>'[1]10. Šport'!$R$35</f>
        <v>23030</v>
      </c>
      <c r="E32" s="519">
        <f>'[1]10. Šport'!$U$35</f>
        <v>23030</v>
      </c>
    </row>
    <row r="33" spans="1:7" x14ac:dyDescent="0.25">
      <c r="A33" s="883" t="s">
        <v>491</v>
      </c>
      <c r="B33" s="515" t="s">
        <v>517</v>
      </c>
      <c r="C33" s="518" t="s">
        <v>492</v>
      </c>
      <c r="D33" s="524">
        <f>'[1]11. Kultúra'!$R$96</f>
        <v>2930</v>
      </c>
      <c r="E33" s="519">
        <f>'[1]11. Kultúra'!$U$96</f>
        <v>2928</v>
      </c>
    </row>
    <row r="34" spans="1:7" x14ac:dyDescent="0.25">
      <c r="A34" s="883"/>
      <c r="B34" s="515" t="s">
        <v>517</v>
      </c>
      <c r="C34" s="518" t="s">
        <v>547</v>
      </c>
      <c r="D34" s="524">
        <f>'[1]11. Kultúra'!$R$98</f>
        <v>9500</v>
      </c>
      <c r="E34" s="519">
        <f>'[1]11. Kultúra'!$U$98</f>
        <v>9483.1</v>
      </c>
    </row>
    <row r="35" spans="1:7" x14ac:dyDescent="0.25">
      <c r="A35" s="883"/>
      <c r="B35" s="515" t="s">
        <v>579</v>
      </c>
      <c r="C35" s="518" t="s">
        <v>580</v>
      </c>
      <c r="D35" s="524">
        <f>'[1]11. Kultúra'!$R$100</f>
        <v>8000</v>
      </c>
      <c r="E35" s="519">
        <f>'[1]11. Kultúra'!$U$100</f>
        <v>7558.1</v>
      </c>
    </row>
    <row r="36" spans="1:7" x14ac:dyDescent="0.25">
      <c r="A36" s="883"/>
      <c r="B36" s="515" t="s">
        <v>499</v>
      </c>
      <c r="C36" s="518" t="s">
        <v>493</v>
      </c>
      <c r="D36" s="524">
        <v>0</v>
      </c>
      <c r="E36" s="519">
        <v>0</v>
      </c>
    </row>
    <row r="37" spans="1:7" x14ac:dyDescent="0.25">
      <c r="A37" s="883"/>
      <c r="B37" s="515" t="s">
        <v>518</v>
      </c>
      <c r="C37" s="518" t="s">
        <v>494</v>
      </c>
      <c r="D37" s="524">
        <v>0</v>
      </c>
      <c r="E37" s="519">
        <v>0</v>
      </c>
    </row>
    <row r="38" spans="1:7" x14ac:dyDescent="0.25">
      <c r="A38" s="883" t="s">
        <v>508</v>
      </c>
      <c r="B38" s="515" t="s">
        <v>500</v>
      </c>
      <c r="C38" s="518" t="s">
        <v>501</v>
      </c>
      <c r="D38" s="524">
        <f>'[1]12. Prostredie pre život'!$R$50</f>
        <v>62454</v>
      </c>
      <c r="E38" s="519">
        <f>'[1]12. Prostredie pre život'!$U$50</f>
        <v>62383.22</v>
      </c>
    </row>
    <row r="39" spans="1:7" x14ac:dyDescent="0.25">
      <c r="A39" s="883"/>
      <c r="B39" s="515" t="s">
        <v>500</v>
      </c>
      <c r="C39" s="518" t="s">
        <v>502</v>
      </c>
      <c r="D39" s="524">
        <f>'[1]12. Prostredie pre život'!$R$51</f>
        <v>52000</v>
      </c>
      <c r="E39" s="519">
        <f>'[1]12. Prostredie pre život'!$U$51</f>
        <v>42686.06</v>
      </c>
    </row>
    <row r="40" spans="1:7" x14ac:dyDescent="0.25">
      <c r="A40" s="883"/>
      <c r="B40" s="515" t="s">
        <v>503</v>
      </c>
      <c r="C40" s="518" t="s">
        <v>572</v>
      </c>
      <c r="D40" s="524">
        <f>'[1]12. Prostredie pre život'!$R$76</f>
        <v>12500</v>
      </c>
      <c r="E40" s="519">
        <f>'[1]12. Prostredie pre život'!$U$76</f>
        <v>12468.67</v>
      </c>
    </row>
    <row r="41" spans="1:7" x14ac:dyDescent="0.25">
      <c r="A41" s="883"/>
      <c r="B41" s="515" t="s">
        <v>503</v>
      </c>
      <c r="C41" s="518" t="s">
        <v>504</v>
      </c>
      <c r="D41" s="524">
        <f>'[1]12. Prostredie pre život'!$R$74</f>
        <v>6920</v>
      </c>
      <c r="E41" s="519">
        <f>'[1]12. Prostredie pre život'!$U$74</f>
        <v>6549.84</v>
      </c>
      <c r="G41" s="543"/>
    </row>
    <row r="42" spans="1:7" x14ac:dyDescent="0.25">
      <c r="A42" s="883"/>
      <c r="B42" s="515" t="s">
        <v>506</v>
      </c>
      <c r="C42" s="518" t="s">
        <v>505</v>
      </c>
      <c r="D42" s="524">
        <f>'[1]12. Prostredie pre život'!$R$75</f>
        <v>4040</v>
      </c>
      <c r="E42" s="519">
        <f>'[1]12. Prostredie pre život'!$U$75</f>
        <v>4037.22</v>
      </c>
    </row>
    <row r="43" spans="1:7" x14ac:dyDescent="0.25">
      <c r="A43" s="883"/>
      <c r="B43" s="515" t="s">
        <v>587</v>
      </c>
      <c r="C43" s="518" t="s">
        <v>588</v>
      </c>
      <c r="D43" s="524">
        <f>'[1]12. Prostredie pre život'!$R$73</f>
        <v>11725</v>
      </c>
      <c r="E43" s="519"/>
    </row>
    <row r="44" spans="1:7" x14ac:dyDescent="0.25">
      <c r="A44" s="883"/>
      <c r="B44" s="515" t="s">
        <v>500</v>
      </c>
      <c r="C44" s="518" t="s">
        <v>426</v>
      </c>
      <c r="D44" s="524">
        <f>'[1]12. Prostredie pre život'!$R$80</f>
        <v>5380</v>
      </c>
      <c r="E44" s="519">
        <f>'[1]12. Prostredie pre život'!$U$80</f>
        <v>5375.88</v>
      </c>
    </row>
    <row r="45" spans="1:7" x14ac:dyDescent="0.25">
      <c r="A45" s="884" t="s">
        <v>507</v>
      </c>
      <c r="B45" s="515" t="s">
        <v>542</v>
      </c>
      <c r="C45" s="518" t="s">
        <v>543</v>
      </c>
      <c r="D45" s="524">
        <f>'[1]13. Sociálna starostlivosť'!$R$38+'[1]13. Sociálna starostlivosť'!$R$39+'[1]13. Sociálna starostlivosť'!$R$40</f>
        <v>72205</v>
      </c>
      <c r="E45" s="519">
        <f>'[1]13. Sociálna starostlivosť'!$U$38+'[1]13. Sociálna starostlivosť'!$U$39+'[1]13. Sociálna starostlivosť'!$U$40</f>
        <v>67155</v>
      </c>
    </row>
    <row r="46" spans="1:7" x14ac:dyDescent="0.25">
      <c r="A46" s="885"/>
      <c r="B46" s="515" t="s">
        <v>541</v>
      </c>
      <c r="C46" s="518" t="s">
        <v>509</v>
      </c>
      <c r="D46" s="524">
        <f>'[1]13. Sociálna starostlivosť'!$R$33</f>
        <v>25000</v>
      </c>
      <c r="E46" s="519">
        <f>'[1]13. Sociálna starostlivosť'!$U$33</f>
        <v>25000</v>
      </c>
    </row>
    <row r="47" spans="1:7" x14ac:dyDescent="0.25">
      <c r="A47" s="535" t="s">
        <v>521</v>
      </c>
      <c r="B47" s="521" t="s">
        <v>522</v>
      </c>
      <c r="C47" s="522" t="s">
        <v>523</v>
      </c>
      <c r="D47" s="525">
        <v>0</v>
      </c>
      <c r="E47" s="523">
        <v>0</v>
      </c>
    </row>
    <row r="48" spans="1:7" ht="15.75" thickBot="1" x14ac:dyDescent="0.3">
      <c r="A48" s="520" t="s">
        <v>510</v>
      </c>
      <c r="B48" s="521" t="s">
        <v>482</v>
      </c>
      <c r="C48" s="522" t="s">
        <v>511</v>
      </c>
      <c r="D48" s="525">
        <f>'[1]15. Administratíva'!$R$92</f>
        <v>4000</v>
      </c>
      <c r="E48" s="523">
        <f>'[1]15. Administratíva'!$U$92</f>
        <v>0</v>
      </c>
    </row>
    <row r="49" spans="1:5" s="990" customFormat="1" ht="16.5" thickBot="1" x14ac:dyDescent="0.3">
      <c r="A49" s="985" t="s">
        <v>512</v>
      </c>
      <c r="B49" s="986"/>
      <c r="C49" s="987"/>
      <c r="D49" s="988">
        <f>SUM(D3:D48)</f>
        <v>1289856</v>
      </c>
      <c r="E49" s="989">
        <f>SUM(E3:E48)</f>
        <v>1207903.4299999997</v>
      </c>
    </row>
    <row r="50" spans="1:5" x14ac:dyDescent="0.25">
      <c r="E50" s="543"/>
    </row>
  </sheetData>
  <mergeCells count="11">
    <mergeCell ref="A1:E1"/>
    <mergeCell ref="A49:C49"/>
    <mergeCell ref="A2:C2"/>
    <mergeCell ref="A14:A28"/>
    <mergeCell ref="A33:A37"/>
    <mergeCell ref="A38:A44"/>
    <mergeCell ref="A45:A46"/>
    <mergeCell ref="A10:A13"/>
    <mergeCell ref="A6:A8"/>
    <mergeCell ref="A29:A32"/>
    <mergeCell ref="A4:A5"/>
  </mergeCells>
  <pageMargins left="0.7" right="0.7" top="0.75" bottom="0.75" header="0.3" footer="0.3"/>
  <pageSetup paperSize="9" scale="7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K19" sqref="K19:L19"/>
    </sheetView>
  </sheetViews>
  <sheetFormatPr defaultRowHeight="15" x14ac:dyDescent="0.25"/>
  <cols>
    <col min="1" max="1" width="5.85546875" customWidth="1"/>
    <col min="2" max="2" width="18.7109375" customWidth="1"/>
    <col min="3" max="3" width="15" customWidth="1"/>
    <col min="4" max="5" width="13" customWidth="1"/>
    <col min="6" max="6" width="17.85546875" customWidth="1"/>
    <col min="7" max="7" width="18.7109375" customWidth="1"/>
    <col min="8" max="8" width="9.140625" customWidth="1"/>
    <col min="9" max="9" width="19.7109375" customWidth="1"/>
    <col min="10" max="10" width="21.7109375" customWidth="1"/>
    <col min="11" max="12" width="19.5703125" customWidth="1"/>
  </cols>
  <sheetData>
    <row r="1" spans="1:12" ht="20.25" customHeight="1" x14ac:dyDescent="0.3">
      <c r="A1" s="920" t="s">
        <v>711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</row>
    <row r="2" spans="1:12" ht="15.75" thickBot="1" x14ac:dyDescent="0.3"/>
    <row r="3" spans="1:12" x14ac:dyDescent="0.25">
      <c r="A3" s="921" t="s">
        <v>599</v>
      </c>
      <c r="B3" s="924" t="s">
        <v>600</v>
      </c>
      <c r="C3" s="924" t="s">
        <v>601</v>
      </c>
      <c r="D3" s="924" t="s">
        <v>602</v>
      </c>
      <c r="E3" s="927" t="s">
        <v>603</v>
      </c>
      <c r="F3" s="930" t="s">
        <v>604</v>
      </c>
      <c r="G3" s="930" t="s">
        <v>708</v>
      </c>
      <c r="H3" s="934" t="s">
        <v>605</v>
      </c>
      <c r="I3" s="937" t="s">
        <v>606</v>
      </c>
      <c r="J3" s="927" t="s">
        <v>607</v>
      </c>
      <c r="K3" s="942" t="s">
        <v>718</v>
      </c>
      <c r="L3" s="945" t="s">
        <v>709</v>
      </c>
    </row>
    <row r="4" spans="1:12" x14ac:dyDescent="0.25">
      <c r="A4" s="922"/>
      <c r="B4" s="925"/>
      <c r="C4" s="925"/>
      <c r="D4" s="925"/>
      <c r="E4" s="928"/>
      <c r="F4" s="931"/>
      <c r="G4" s="931"/>
      <c r="H4" s="935"/>
      <c r="I4" s="938"/>
      <c r="J4" s="940"/>
      <c r="K4" s="943"/>
      <c r="L4" s="946"/>
    </row>
    <row r="5" spans="1:12" ht="22.5" customHeight="1" thickBot="1" x14ac:dyDescent="0.3">
      <c r="A5" s="923"/>
      <c r="B5" s="926"/>
      <c r="C5" s="926"/>
      <c r="D5" s="926"/>
      <c r="E5" s="929"/>
      <c r="F5" s="932"/>
      <c r="G5" s="933"/>
      <c r="H5" s="936"/>
      <c r="I5" s="939"/>
      <c r="J5" s="941"/>
      <c r="K5" s="944"/>
      <c r="L5" s="947"/>
    </row>
    <row r="6" spans="1:12" ht="22.5" customHeight="1" x14ac:dyDescent="0.25">
      <c r="A6" s="593" t="s">
        <v>479</v>
      </c>
      <c r="B6" s="594" t="s">
        <v>608</v>
      </c>
      <c r="C6" s="594" t="s">
        <v>609</v>
      </c>
      <c r="D6" s="595">
        <v>35493</v>
      </c>
      <c r="E6" s="596" t="s">
        <v>610</v>
      </c>
      <c r="F6" s="750">
        <v>26181.25</v>
      </c>
      <c r="G6" s="754">
        <f t="shared" ref="G6:G11" si="0">F6-L6</f>
        <v>6708.6699999999983</v>
      </c>
      <c r="H6" s="597">
        <v>0.06</v>
      </c>
      <c r="I6" s="598" t="s">
        <v>611</v>
      </c>
      <c r="J6" s="599" t="s">
        <v>612</v>
      </c>
      <c r="K6" s="600">
        <v>1074.78</v>
      </c>
      <c r="L6" s="601">
        <v>19472.580000000002</v>
      </c>
    </row>
    <row r="7" spans="1:12" ht="33.75" customHeight="1" x14ac:dyDescent="0.25">
      <c r="A7" s="602" t="s">
        <v>613</v>
      </c>
      <c r="B7" s="603" t="s">
        <v>614</v>
      </c>
      <c r="C7" s="603" t="s">
        <v>615</v>
      </c>
      <c r="D7" s="604">
        <v>37354</v>
      </c>
      <c r="E7" s="605" t="s">
        <v>616</v>
      </c>
      <c r="F7" s="751">
        <v>371197.37</v>
      </c>
      <c r="G7" s="755">
        <f>F7-L7</f>
        <v>356184.32000000001</v>
      </c>
      <c r="H7" s="606">
        <v>3.9E-2</v>
      </c>
      <c r="I7" s="607" t="s">
        <v>617</v>
      </c>
      <c r="J7" s="608" t="s">
        <v>618</v>
      </c>
      <c r="K7" s="609">
        <v>14448.39</v>
      </c>
      <c r="L7" s="610">
        <v>15013.05</v>
      </c>
    </row>
    <row r="8" spans="1:12" ht="33.75" customHeight="1" x14ac:dyDescent="0.25">
      <c r="A8" s="602" t="s">
        <v>481</v>
      </c>
      <c r="B8" s="603" t="s">
        <v>619</v>
      </c>
      <c r="C8" s="603" t="s">
        <v>620</v>
      </c>
      <c r="D8" s="604">
        <v>37365</v>
      </c>
      <c r="E8" s="605" t="s">
        <v>616</v>
      </c>
      <c r="F8" s="751">
        <v>934762.86</v>
      </c>
      <c r="G8" s="755">
        <f t="shared" si="0"/>
        <v>896573.29</v>
      </c>
      <c r="H8" s="606">
        <v>3.9E-2</v>
      </c>
      <c r="I8" s="607" t="s">
        <v>621</v>
      </c>
      <c r="J8" s="608" t="s">
        <v>618</v>
      </c>
      <c r="K8" s="609">
        <v>36377.589999999997</v>
      </c>
      <c r="L8" s="610">
        <v>38189.57</v>
      </c>
    </row>
    <row r="9" spans="1:12" ht="45" customHeight="1" x14ac:dyDescent="0.25">
      <c r="A9" s="611" t="s">
        <v>622</v>
      </c>
      <c r="B9" s="612" t="s">
        <v>623</v>
      </c>
      <c r="C9" s="613">
        <v>3254692.35</v>
      </c>
      <c r="D9" s="614">
        <v>41815</v>
      </c>
      <c r="E9" s="615" t="s">
        <v>624</v>
      </c>
      <c r="F9" s="752">
        <v>3106748.35</v>
      </c>
      <c r="G9" s="755">
        <f t="shared" si="0"/>
        <v>2884832.35</v>
      </c>
      <c r="H9" s="616" t="s">
        <v>625</v>
      </c>
      <c r="I9" s="617" t="s">
        <v>626</v>
      </c>
      <c r="J9" s="618" t="s">
        <v>627</v>
      </c>
      <c r="K9" s="609">
        <v>48714.16</v>
      </c>
      <c r="L9" s="610">
        <v>221916</v>
      </c>
    </row>
    <row r="10" spans="1:12" ht="30" customHeight="1" x14ac:dyDescent="0.25">
      <c r="A10" s="611" t="s">
        <v>484</v>
      </c>
      <c r="B10" s="612" t="s">
        <v>628</v>
      </c>
      <c r="C10" s="619">
        <v>400000</v>
      </c>
      <c r="D10" s="614">
        <v>41752</v>
      </c>
      <c r="E10" s="615" t="s">
        <v>629</v>
      </c>
      <c r="F10" s="752">
        <v>400000</v>
      </c>
      <c r="G10" s="755">
        <f t="shared" si="0"/>
        <v>359980</v>
      </c>
      <c r="H10" s="616" t="s">
        <v>630</v>
      </c>
      <c r="I10" s="620" t="s">
        <v>631</v>
      </c>
      <c r="J10" s="618" t="s">
        <v>632</v>
      </c>
      <c r="K10" s="609">
        <v>7316.05</v>
      </c>
      <c r="L10" s="610">
        <v>40020</v>
      </c>
    </row>
    <row r="11" spans="1:12" ht="30" customHeight="1" x14ac:dyDescent="0.25">
      <c r="A11" s="602" t="s">
        <v>589</v>
      </c>
      <c r="B11" s="603" t="s">
        <v>633</v>
      </c>
      <c r="C11" s="621">
        <v>584938.76</v>
      </c>
      <c r="D11" s="604">
        <v>42349</v>
      </c>
      <c r="E11" s="605" t="s">
        <v>634</v>
      </c>
      <c r="F11" s="751">
        <v>584938.76</v>
      </c>
      <c r="G11" s="756">
        <f t="shared" si="0"/>
        <v>0</v>
      </c>
      <c r="H11" s="616" t="s">
        <v>635</v>
      </c>
      <c r="I11" s="620" t="s">
        <v>636</v>
      </c>
      <c r="J11" s="622" t="s">
        <v>637</v>
      </c>
      <c r="K11" s="609">
        <v>2537.34</v>
      </c>
      <c r="L11" s="610">
        <v>584938.76</v>
      </c>
    </row>
    <row r="12" spans="1:12" ht="22.5" customHeight="1" x14ac:dyDescent="0.25">
      <c r="A12" s="602" t="s">
        <v>487</v>
      </c>
      <c r="B12" s="603" t="s">
        <v>638</v>
      </c>
      <c r="C12" s="621">
        <v>257934.35</v>
      </c>
      <c r="D12" s="623">
        <v>42349</v>
      </c>
      <c r="E12" s="605" t="s">
        <v>634</v>
      </c>
      <c r="F12" s="751">
        <v>257934.35</v>
      </c>
      <c r="G12" s="756">
        <v>0</v>
      </c>
      <c r="H12" s="616" t="s">
        <v>635</v>
      </c>
      <c r="I12" s="620" t="s">
        <v>636</v>
      </c>
      <c r="J12" s="622" t="s">
        <v>357</v>
      </c>
      <c r="K12" s="609">
        <v>417.28</v>
      </c>
      <c r="L12" s="610">
        <v>257934.35</v>
      </c>
    </row>
    <row r="13" spans="1:12" ht="15.75" customHeight="1" thickBot="1" x14ac:dyDescent="0.3">
      <c r="A13" s="624" t="s">
        <v>639</v>
      </c>
      <c r="B13" s="625" t="s">
        <v>640</v>
      </c>
      <c r="C13" s="625" t="s">
        <v>641</v>
      </c>
      <c r="D13" s="626">
        <v>42031</v>
      </c>
      <c r="E13" s="627" t="s">
        <v>642</v>
      </c>
      <c r="F13" s="753">
        <v>0</v>
      </c>
      <c r="G13" s="757"/>
      <c r="H13" s="628"/>
      <c r="I13" s="629"/>
      <c r="J13" s="630"/>
      <c r="K13" s="631"/>
      <c r="L13" s="632"/>
    </row>
    <row r="14" spans="1:12" ht="15.75" thickBot="1" x14ac:dyDescent="0.3">
      <c r="A14" s="917" t="s">
        <v>643</v>
      </c>
      <c r="B14" s="918"/>
      <c r="C14" s="918"/>
      <c r="D14" s="918"/>
      <c r="E14" s="918"/>
      <c r="F14" s="633">
        <f>F6+F7+F8+F9+F10+F11+F12</f>
        <v>5681762.9399999995</v>
      </c>
      <c r="G14" s="758">
        <f>SUM(G6:G13)</f>
        <v>4504278.63</v>
      </c>
      <c r="H14" s="919"/>
      <c r="I14" s="919"/>
      <c r="J14" s="634"/>
      <c r="K14" s="635">
        <f>SUM(K6:K13)</f>
        <v>110885.59</v>
      </c>
      <c r="L14" s="636">
        <f>SUM(L6:L13)</f>
        <v>1177484.31</v>
      </c>
    </row>
    <row r="15" spans="1:12" x14ac:dyDescent="0.25">
      <c r="A15" s="892" t="s">
        <v>644</v>
      </c>
      <c r="B15" s="893"/>
      <c r="C15" s="893"/>
      <c r="D15" s="893"/>
      <c r="E15" s="893"/>
      <c r="F15" s="893"/>
      <c r="G15" s="893"/>
      <c r="H15" s="893"/>
      <c r="I15" s="893"/>
      <c r="J15" s="894"/>
      <c r="K15" s="895">
        <f>F9+F10</f>
        <v>3506748.35</v>
      </c>
      <c r="L15" s="896"/>
    </row>
    <row r="16" spans="1:12" x14ac:dyDescent="0.25">
      <c r="A16" s="892" t="s">
        <v>710</v>
      </c>
      <c r="B16" s="893"/>
      <c r="C16" s="893"/>
      <c r="D16" s="893"/>
      <c r="E16" s="893"/>
      <c r="F16" s="893"/>
      <c r="G16" s="893"/>
      <c r="H16" s="893"/>
      <c r="I16" s="893"/>
      <c r="J16" s="894"/>
      <c r="K16" s="895">
        <f>G9+G10</f>
        <v>3244812.35</v>
      </c>
      <c r="L16" s="896"/>
    </row>
    <row r="17" spans="1:12" x14ac:dyDescent="0.25">
      <c r="A17" s="902" t="s">
        <v>715</v>
      </c>
      <c r="B17" s="903"/>
      <c r="C17" s="903"/>
      <c r="D17" s="903"/>
      <c r="E17" s="903"/>
      <c r="F17" s="903"/>
      <c r="G17" s="903"/>
      <c r="H17" s="903"/>
      <c r="I17" s="903"/>
      <c r="J17" s="904"/>
      <c r="K17" s="890">
        <f>K14+L14</f>
        <v>1288369.9000000001</v>
      </c>
      <c r="L17" s="891"/>
    </row>
    <row r="18" spans="1:12" x14ac:dyDescent="0.25">
      <c r="A18" s="902" t="s">
        <v>716</v>
      </c>
      <c r="B18" s="903"/>
      <c r="C18" s="903"/>
      <c r="D18" s="903"/>
      <c r="E18" s="903"/>
      <c r="F18" s="903"/>
      <c r="G18" s="903"/>
      <c r="H18" s="903"/>
      <c r="I18" s="903"/>
      <c r="J18" s="904"/>
      <c r="K18" s="905">
        <f>L14+K14-L11-L12</f>
        <v>445496.79000000015</v>
      </c>
      <c r="L18" s="906"/>
    </row>
    <row r="19" spans="1:12" x14ac:dyDescent="0.25">
      <c r="A19" s="887" t="s">
        <v>712</v>
      </c>
      <c r="B19" s="888"/>
      <c r="C19" s="888"/>
      <c r="D19" s="888"/>
      <c r="E19" s="888"/>
      <c r="F19" s="888"/>
      <c r="G19" s="888"/>
      <c r="H19" s="888"/>
      <c r="I19" s="888"/>
      <c r="J19" s="889"/>
      <c r="K19" s="890">
        <v>12528272</v>
      </c>
      <c r="L19" s="891"/>
    </row>
    <row r="20" spans="1:12" s="759" customFormat="1" ht="18.75" x14ac:dyDescent="0.3">
      <c r="A20" s="907" t="s">
        <v>713</v>
      </c>
      <c r="B20" s="908"/>
      <c r="C20" s="908"/>
      <c r="D20" s="908"/>
      <c r="E20" s="908"/>
      <c r="F20" s="908"/>
      <c r="G20" s="908"/>
      <c r="H20" s="908"/>
      <c r="I20" s="908"/>
      <c r="J20" s="909"/>
      <c r="K20" s="910">
        <f>K16/K19</f>
        <v>0.25899919398301696</v>
      </c>
      <c r="L20" s="911"/>
    </row>
    <row r="21" spans="1:12" ht="15.75" x14ac:dyDescent="0.25">
      <c r="A21" s="912" t="s">
        <v>714</v>
      </c>
      <c r="B21" s="913"/>
      <c r="C21" s="913"/>
      <c r="D21" s="913"/>
      <c r="E21" s="913"/>
      <c r="F21" s="913"/>
      <c r="G21" s="913"/>
      <c r="H21" s="913"/>
      <c r="I21" s="913"/>
      <c r="J21" s="914"/>
      <c r="K21" s="915">
        <f>K17/K19</f>
        <v>0.10283699938826361</v>
      </c>
      <c r="L21" s="916"/>
    </row>
    <row r="22" spans="1:12" s="759" customFormat="1" ht="19.5" thickBot="1" x14ac:dyDescent="0.35">
      <c r="A22" s="897" t="s">
        <v>717</v>
      </c>
      <c r="B22" s="898"/>
      <c r="C22" s="898"/>
      <c r="D22" s="898"/>
      <c r="E22" s="898"/>
      <c r="F22" s="898"/>
      <c r="G22" s="898"/>
      <c r="H22" s="898"/>
      <c r="I22" s="898"/>
      <c r="J22" s="899"/>
      <c r="K22" s="900">
        <f>K18/K19</f>
        <v>3.5559316560176864E-2</v>
      </c>
      <c r="L22" s="901"/>
    </row>
  </sheetData>
  <mergeCells count="31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A14:E14"/>
    <mergeCell ref="H14:I14"/>
    <mergeCell ref="A15:J15"/>
    <mergeCell ref="K15:L15"/>
    <mergeCell ref="A17:J17"/>
    <mergeCell ref="K17:L17"/>
    <mergeCell ref="A19:J19"/>
    <mergeCell ref="K19:L19"/>
    <mergeCell ref="A16:J16"/>
    <mergeCell ref="K16:L16"/>
    <mergeCell ref="A22:J22"/>
    <mergeCell ref="K22:L22"/>
    <mergeCell ref="A18:J18"/>
    <mergeCell ref="K18:L18"/>
    <mergeCell ref="A20:J20"/>
    <mergeCell ref="K20:L20"/>
    <mergeCell ref="A21:J21"/>
    <mergeCell ref="K21:L21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B28" sqref="B28"/>
    </sheetView>
  </sheetViews>
  <sheetFormatPr defaultRowHeight="15" x14ac:dyDescent="0.25"/>
  <cols>
    <col min="1" max="1" width="7.28515625" style="780" customWidth="1"/>
    <col min="2" max="2" width="29.42578125" style="780" customWidth="1"/>
    <col min="3" max="4" width="11.7109375" style="780" customWidth="1"/>
    <col min="5" max="5" width="11.85546875" style="780" customWidth="1"/>
    <col min="6" max="10" width="11.7109375" style="780" customWidth="1"/>
    <col min="11" max="11" width="15.7109375" style="780" customWidth="1"/>
  </cols>
  <sheetData>
    <row r="1" spans="1:11" ht="21" thickBot="1" x14ac:dyDescent="0.35">
      <c r="A1" s="948" t="s">
        <v>646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</row>
    <row r="2" spans="1:11" s="44" customFormat="1" ht="15" customHeight="1" x14ac:dyDescent="0.25">
      <c r="A2" s="949" t="s">
        <v>647</v>
      </c>
      <c r="B2" s="952" t="s">
        <v>648</v>
      </c>
      <c r="C2" s="955" t="s">
        <v>378</v>
      </c>
      <c r="D2" s="956"/>
      <c r="E2" s="956"/>
      <c r="F2" s="956"/>
      <c r="G2" s="956"/>
      <c r="H2" s="956"/>
      <c r="I2" s="957"/>
      <c r="J2" s="952" t="s">
        <v>649</v>
      </c>
      <c r="K2" s="960" t="s">
        <v>650</v>
      </c>
    </row>
    <row r="3" spans="1:11" s="44" customFormat="1" x14ac:dyDescent="0.25">
      <c r="A3" s="950"/>
      <c r="B3" s="953"/>
      <c r="C3" s="963" t="s">
        <v>651</v>
      </c>
      <c r="D3" s="964"/>
      <c r="E3" s="965"/>
      <c r="F3" s="966" t="s">
        <v>652</v>
      </c>
      <c r="G3" s="967"/>
      <c r="H3" s="968" t="s">
        <v>653</v>
      </c>
      <c r="I3" s="760" t="s">
        <v>654</v>
      </c>
      <c r="J3" s="958"/>
      <c r="K3" s="961"/>
    </row>
    <row r="4" spans="1:11" s="44" customFormat="1" x14ac:dyDescent="0.25">
      <c r="A4" s="950"/>
      <c r="B4" s="953"/>
      <c r="C4" s="968" t="s">
        <v>399</v>
      </c>
      <c r="D4" s="966" t="s">
        <v>655</v>
      </c>
      <c r="E4" s="971"/>
      <c r="F4" s="972" t="s">
        <v>656</v>
      </c>
      <c r="G4" s="975" t="s">
        <v>657</v>
      </c>
      <c r="H4" s="969"/>
      <c r="I4" s="978" t="s">
        <v>658</v>
      </c>
      <c r="J4" s="958"/>
      <c r="K4" s="961"/>
    </row>
    <row r="5" spans="1:11" s="44" customFormat="1" ht="15" customHeight="1" x14ac:dyDescent="0.25">
      <c r="A5" s="950"/>
      <c r="B5" s="953"/>
      <c r="C5" s="969"/>
      <c r="D5" s="981" t="s">
        <v>659</v>
      </c>
      <c r="E5" s="983" t="s">
        <v>660</v>
      </c>
      <c r="F5" s="973"/>
      <c r="G5" s="976"/>
      <c r="H5" s="969"/>
      <c r="I5" s="979"/>
      <c r="J5" s="958"/>
      <c r="K5" s="961"/>
    </row>
    <row r="6" spans="1:11" s="44" customFormat="1" ht="15.75" thickBot="1" x14ac:dyDescent="0.3">
      <c r="A6" s="951"/>
      <c r="B6" s="954"/>
      <c r="C6" s="970"/>
      <c r="D6" s="982"/>
      <c r="E6" s="984"/>
      <c r="F6" s="974"/>
      <c r="G6" s="977"/>
      <c r="H6" s="970"/>
      <c r="I6" s="980"/>
      <c r="J6" s="959"/>
      <c r="K6" s="962"/>
    </row>
    <row r="7" spans="1:11" ht="15.75" thickBot="1" x14ac:dyDescent="0.3">
      <c r="A7" s="761" t="s">
        <v>661</v>
      </c>
      <c r="B7" s="762"/>
      <c r="C7" s="763">
        <f>C15+C24+C31</f>
        <v>3376637.6</v>
      </c>
      <c r="D7" s="764">
        <f>D24</f>
        <v>3137101</v>
      </c>
      <c r="E7" s="765">
        <f>E15+E24+E31</f>
        <v>239536.6</v>
      </c>
      <c r="F7" s="763">
        <f>F15+F24+F31+F8+F9+F11+F12</f>
        <v>2682225.35</v>
      </c>
      <c r="G7" s="766">
        <f>G15+G24+G31</f>
        <v>348827.22</v>
      </c>
      <c r="H7" s="767">
        <f>H15+H24+H31+H51+H8+H9+H10+H11+H12+H35</f>
        <v>6411152.8900000006</v>
      </c>
      <c r="I7" s="768">
        <f>I15+I24+I31</f>
        <v>5810367.4500000002</v>
      </c>
      <c r="J7" s="767">
        <f>J15+J24+J31+J12+J10+J13+J14+J51</f>
        <v>497999.56</v>
      </c>
      <c r="K7" s="769">
        <f>H7+J7</f>
        <v>6909152.4500000002</v>
      </c>
    </row>
    <row r="8" spans="1:11" x14ac:dyDescent="0.25">
      <c r="A8" s="781" t="s">
        <v>662</v>
      </c>
      <c r="B8" s="782" t="s">
        <v>663</v>
      </c>
      <c r="C8" s="783"/>
      <c r="D8" s="784"/>
      <c r="E8" s="785"/>
      <c r="F8" s="786">
        <v>4658.8999999999996</v>
      </c>
      <c r="G8" s="787"/>
      <c r="H8" s="788">
        <f>SUM(F8:G8)</f>
        <v>4658.8999999999996</v>
      </c>
      <c r="I8" s="789"/>
      <c r="J8" s="790"/>
      <c r="K8" s="791">
        <f>H8+J8</f>
        <v>4658.8999999999996</v>
      </c>
    </row>
    <row r="9" spans="1:11" x14ac:dyDescent="0.25">
      <c r="A9" s="653" t="s">
        <v>664</v>
      </c>
      <c r="B9" s="654" t="s">
        <v>724</v>
      </c>
      <c r="C9" s="655"/>
      <c r="D9" s="656"/>
      <c r="E9" s="657"/>
      <c r="F9" s="770">
        <v>1093.9000000000001</v>
      </c>
      <c r="G9" s="658"/>
      <c r="H9" s="659">
        <f>SUM(F9:G9)</f>
        <v>1093.9000000000001</v>
      </c>
      <c r="I9" s="660"/>
      <c r="J9" s="661"/>
      <c r="K9" s="662">
        <f t="shared" ref="K9:K14" si="0">H9+J9</f>
        <v>1093.9000000000001</v>
      </c>
    </row>
    <row r="10" spans="1:11" x14ac:dyDescent="0.25">
      <c r="A10" s="653" t="s">
        <v>665</v>
      </c>
      <c r="B10" s="654" t="s">
        <v>725</v>
      </c>
      <c r="C10" s="655"/>
      <c r="D10" s="656"/>
      <c r="E10" s="657"/>
      <c r="F10" s="770"/>
      <c r="G10" s="658"/>
      <c r="H10" s="659">
        <f t="shared" ref="H10:H14" si="1">SUM(F10:G10)</f>
        <v>0</v>
      </c>
      <c r="I10" s="660"/>
      <c r="J10" s="661">
        <v>249018.19</v>
      </c>
      <c r="K10" s="663">
        <f>H10+J10</f>
        <v>249018.19</v>
      </c>
    </row>
    <row r="11" spans="1:11" x14ac:dyDescent="0.25">
      <c r="A11" s="664" t="s">
        <v>666</v>
      </c>
      <c r="B11" s="665" t="s">
        <v>726</v>
      </c>
      <c r="C11" s="666"/>
      <c r="D11" s="667"/>
      <c r="E11" s="668"/>
      <c r="F11" s="771">
        <v>1878.7</v>
      </c>
      <c r="G11" s="669"/>
      <c r="H11" s="659">
        <f t="shared" si="1"/>
        <v>1878.7</v>
      </c>
      <c r="I11" s="670"/>
      <c r="J11" s="772"/>
      <c r="K11" s="663">
        <f t="shared" si="0"/>
        <v>1878.7</v>
      </c>
    </row>
    <row r="12" spans="1:11" x14ac:dyDescent="0.25">
      <c r="A12" s="671" t="s">
        <v>667</v>
      </c>
      <c r="B12" s="672" t="s">
        <v>727</v>
      </c>
      <c r="C12" s="673"/>
      <c r="D12" s="674"/>
      <c r="E12" s="675"/>
      <c r="F12" s="678">
        <v>1327.4</v>
      </c>
      <c r="G12" s="676"/>
      <c r="H12" s="659">
        <f t="shared" si="1"/>
        <v>1327.4</v>
      </c>
      <c r="I12" s="677"/>
      <c r="J12" s="773">
        <v>76997.820000000007</v>
      </c>
      <c r="K12" s="663">
        <f t="shared" si="0"/>
        <v>78325.22</v>
      </c>
    </row>
    <row r="13" spans="1:11" x14ac:dyDescent="0.25">
      <c r="A13" s="671" t="s">
        <v>668</v>
      </c>
      <c r="B13" s="672" t="s">
        <v>737</v>
      </c>
      <c r="C13" s="673"/>
      <c r="D13" s="674"/>
      <c r="E13" s="675"/>
      <c r="F13" s="678"/>
      <c r="G13" s="676"/>
      <c r="H13" s="659">
        <f t="shared" si="1"/>
        <v>0</v>
      </c>
      <c r="I13" s="677"/>
      <c r="J13" s="773">
        <v>70399.210000000006</v>
      </c>
      <c r="K13" s="663">
        <f t="shared" si="0"/>
        <v>70399.210000000006</v>
      </c>
    </row>
    <row r="14" spans="1:11" ht="15.75" thickBot="1" x14ac:dyDescent="0.3">
      <c r="A14" s="679" t="s">
        <v>669</v>
      </c>
      <c r="B14" s="680" t="s">
        <v>670</v>
      </c>
      <c r="C14" s="681"/>
      <c r="D14" s="682"/>
      <c r="E14" s="683"/>
      <c r="F14" s="684"/>
      <c r="G14" s="685"/>
      <c r="H14" s="659">
        <f t="shared" si="1"/>
        <v>0</v>
      </c>
      <c r="I14" s="686"/>
      <c r="J14" s="774">
        <v>56850.42</v>
      </c>
      <c r="K14" s="687">
        <f t="shared" si="0"/>
        <v>56850.42</v>
      </c>
    </row>
    <row r="15" spans="1:11" ht="15.75" thickBot="1" x14ac:dyDescent="0.3">
      <c r="A15" s="792" t="s">
        <v>671</v>
      </c>
      <c r="B15" s="793" t="s">
        <v>672</v>
      </c>
      <c r="C15" s="794">
        <f>C16+C17+C18+C19+C20+C21+C22+C23</f>
        <v>36615</v>
      </c>
      <c r="D15" s="795"/>
      <c r="E15" s="796">
        <f t="shared" ref="E15:K15" si="2">E16+E17+E18+E19+E20+E21+E22+E23</f>
        <v>36615</v>
      </c>
      <c r="F15" s="794">
        <f>F16+F17+F18+F19+F20+F21+F22+F23</f>
        <v>1479468.45</v>
      </c>
      <c r="G15" s="796">
        <f t="shared" si="2"/>
        <v>102751</v>
      </c>
      <c r="H15" s="797">
        <f t="shared" si="2"/>
        <v>1618834.4500000002</v>
      </c>
      <c r="I15" s="798">
        <f t="shared" si="2"/>
        <v>1479468.45</v>
      </c>
      <c r="J15" s="797">
        <f t="shared" si="2"/>
        <v>20878</v>
      </c>
      <c r="K15" s="799">
        <f t="shared" si="2"/>
        <v>1639712.4500000002</v>
      </c>
    </row>
    <row r="16" spans="1:11" x14ac:dyDescent="0.25">
      <c r="A16" s="688" t="s">
        <v>673</v>
      </c>
      <c r="B16" s="689" t="s">
        <v>728</v>
      </c>
      <c r="C16" s="690">
        <f>E16</f>
        <v>4124.6000000000004</v>
      </c>
      <c r="D16" s="691"/>
      <c r="E16" s="775">
        <v>4124.6000000000004</v>
      </c>
      <c r="F16" s="776">
        <v>147030</v>
      </c>
      <c r="G16" s="775">
        <v>10373</v>
      </c>
      <c r="H16" s="692">
        <f>C16+F16+G16</f>
        <v>161527.6</v>
      </c>
      <c r="I16" s="693">
        <f t="shared" ref="I16:I23" si="3">F16</f>
        <v>147030</v>
      </c>
      <c r="J16" s="692">
        <v>16378</v>
      </c>
      <c r="K16" s="694">
        <f>H16+J16</f>
        <v>177905.6</v>
      </c>
    </row>
    <row r="17" spans="1:11" x14ac:dyDescent="0.25">
      <c r="A17" s="695" t="s">
        <v>674</v>
      </c>
      <c r="B17" s="696" t="s">
        <v>729</v>
      </c>
      <c r="C17" s="697">
        <f t="shared" ref="C17:C23" si="4">E17</f>
        <v>8390.2000000000007</v>
      </c>
      <c r="D17" s="698"/>
      <c r="E17" s="777">
        <v>8390.2000000000007</v>
      </c>
      <c r="F17" s="778">
        <v>302177</v>
      </c>
      <c r="G17" s="777">
        <v>19214</v>
      </c>
      <c r="H17" s="699">
        <f t="shared" ref="H17:H23" si="5">C17+F17+G17</f>
        <v>329781.2</v>
      </c>
      <c r="I17" s="700">
        <f t="shared" si="3"/>
        <v>302177</v>
      </c>
      <c r="J17" s="699">
        <v>2400</v>
      </c>
      <c r="K17" s="701">
        <f t="shared" ref="K17:K23" si="6">H17+J17</f>
        <v>332181.2</v>
      </c>
    </row>
    <row r="18" spans="1:11" x14ac:dyDescent="0.25">
      <c r="A18" s="695" t="s">
        <v>675</v>
      </c>
      <c r="B18" s="696" t="s">
        <v>730</v>
      </c>
      <c r="C18" s="697">
        <f t="shared" si="4"/>
        <v>9908</v>
      </c>
      <c r="D18" s="698"/>
      <c r="E18" s="777">
        <v>9908</v>
      </c>
      <c r="F18" s="778">
        <v>340198</v>
      </c>
      <c r="G18" s="777">
        <v>26249</v>
      </c>
      <c r="H18" s="699">
        <f t="shared" si="5"/>
        <v>376355</v>
      </c>
      <c r="I18" s="700">
        <f t="shared" si="3"/>
        <v>340198</v>
      </c>
      <c r="J18" s="699">
        <v>0</v>
      </c>
      <c r="K18" s="701">
        <f t="shared" si="6"/>
        <v>376355</v>
      </c>
    </row>
    <row r="19" spans="1:11" x14ac:dyDescent="0.25">
      <c r="A19" s="695" t="s">
        <v>676</v>
      </c>
      <c r="B19" s="696" t="s">
        <v>731</v>
      </c>
      <c r="C19" s="697">
        <f t="shared" si="4"/>
        <v>901.2</v>
      </c>
      <c r="D19" s="698"/>
      <c r="E19" s="777">
        <v>901.2</v>
      </c>
      <c r="F19" s="778">
        <v>83881.45</v>
      </c>
      <c r="G19" s="777">
        <v>3240</v>
      </c>
      <c r="H19" s="699">
        <f t="shared" si="5"/>
        <v>88022.65</v>
      </c>
      <c r="I19" s="700">
        <f t="shared" si="3"/>
        <v>83881.45</v>
      </c>
      <c r="J19" s="699">
        <v>0</v>
      </c>
      <c r="K19" s="701">
        <f t="shared" si="6"/>
        <v>88022.65</v>
      </c>
    </row>
    <row r="20" spans="1:11" x14ac:dyDescent="0.25">
      <c r="A20" s="695" t="s">
        <v>677</v>
      </c>
      <c r="B20" s="696" t="s">
        <v>732</v>
      </c>
      <c r="C20" s="697">
        <f t="shared" si="4"/>
        <v>4828</v>
      </c>
      <c r="D20" s="698"/>
      <c r="E20" s="777">
        <v>4828</v>
      </c>
      <c r="F20" s="778">
        <v>197494</v>
      </c>
      <c r="G20" s="777">
        <v>13775</v>
      </c>
      <c r="H20" s="699">
        <f t="shared" si="5"/>
        <v>216097</v>
      </c>
      <c r="I20" s="700">
        <f t="shared" si="3"/>
        <v>197494</v>
      </c>
      <c r="J20" s="699">
        <v>2100</v>
      </c>
      <c r="K20" s="701">
        <f t="shared" si="6"/>
        <v>218197</v>
      </c>
    </row>
    <row r="21" spans="1:11" x14ac:dyDescent="0.25">
      <c r="A21" s="695" t="s">
        <v>678</v>
      </c>
      <c r="B21" s="696" t="s">
        <v>733</v>
      </c>
      <c r="C21" s="697">
        <f t="shared" si="4"/>
        <v>3689</v>
      </c>
      <c r="D21" s="698"/>
      <c r="E21" s="777">
        <v>3689</v>
      </c>
      <c r="F21" s="778">
        <v>189654</v>
      </c>
      <c r="G21" s="777">
        <v>15013</v>
      </c>
      <c r="H21" s="699">
        <f t="shared" si="5"/>
        <v>208356</v>
      </c>
      <c r="I21" s="700">
        <f t="shared" si="3"/>
        <v>189654</v>
      </c>
      <c r="J21" s="699">
        <v>0</v>
      </c>
      <c r="K21" s="701">
        <f t="shared" si="6"/>
        <v>208356</v>
      </c>
    </row>
    <row r="22" spans="1:11" x14ac:dyDescent="0.25">
      <c r="A22" s="695" t="s">
        <v>679</v>
      </c>
      <c r="B22" s="696" t="s">
        <v>734</v>
      </c>
      <c r="C22" s="697">
        <f t="shared" si="4"/>
        <v>4774</v>
      </c>
      <c r="D22" s="698"/>
      <c r="E22" s="777">
        <v>4774</v>
      </c>
      <c r="F22" s="778">
        <v>185514</v>
      </c>
      <c r="G22" s="777">
        <v>14887</v>
      </c>
      <c r="H22" s="699">
        <f t="shared" si="5"/>
        <v>205175</v>
      </c>
      <c r="I22" s="700">
        <f t="shared" si="3"/>
        <v>185514</v>
      </c>
      <c r="J22" s="699"/>
      <c r="K22" s="701">
        <f t="shared" si="6"/>
        <v>205175</v>
      </c>
    </row>
    <row r="23" spans="1:11" ht="15.75" thickBot="1" x14ac:dyDescent="0.3">
      <c r="A23" s="702" t="s">
        <v>680</v>
      </c>
      <c r="B23" s="703" t="s">
        <v>681</v>
      </c>
      <c r="C23" s="704">
        <f t="shared" si="4"/>
        <v>0</v>
      </c>
      <c r="D23" s="705"/>
      <c r="E23" s="706">
        <v>0</v>
      </c>
      <c r="F23" s="707">
        <v>33520</v>
      </c>
      <c r="G23" s="706">
        <v>0</v>
      </c>
      <c r="H23" s="708">
        <f t="shared" si="5"/>
        <v>33520</v>
      </c>
      <c r="I23" s="709">
        <f t="shared" si="3"/>
        <v>33520</v>
      </c>
      <c r="J23" s="708">
        <v>0</v>
      </c>
      <c r="K23" s="710">
        <f t="shared" si="6"/>
        <v>33520</v>
      </c>
    </row>
    <row r="24" spans="1:11" ht="15.75" thickBot="1" x14ac:dyDescent="0.3">
      <c r="A24" s="792" t="s">
        <v>682</v>
      </c>
      <c r="B24" s="800" t="s">
        <v>683</v>
      </c>
      <c r="C24" s="801">
        <f t="shared" ref="C24:I24" si="7">C25+C26+C27+C28+C29+C30</f>
        <v>3339182.8000000003</v>
      </c>
      <c r="D24" s="802">
        <f t="shared" si="7"/>
        <v>3137101</v>
      </c>
      <c r="E24" s="803">
        <f t="shared" si="7"/>
        <v>202081.80000000002</v>
      </c>
      <c r="F24" s="801">
        <f>F25+F26+F27+F28+F29+F30</f>
        <v>645439</v>
      </c>
      <c r="G24" s="803">
        <f t="shared" si="7"/>
        <v>174725.96</v>
      </c>
      <c r="H24" s="804">
        <f t="shared" si="7"/>
        <v>4159347.7599999993</v>
      </c>
      <c r="I24" s="805">
        <f t="shared" si="7"/>
        <v>3782540</v>
      </c>
      <c r="J24" s="804">
        <f>J25+J26+J27+J28+J29+J30</f>
        <v>15695.92</v>
      </c>
      <c r="K24" s="806">
        <f>K25+K26+K27+K28+K29+K30</f>
        <v>4175043.6799999992</v>
      </c>
    </row>
    <row r="25" spans="1:11" x14ac:dyDescent="0.25">
      <c r="A25" s="688" t="s">
        <v>664</v>
      </c>
      <c r="B25" s="689" t="s">
        <v>735</v>
      </c>
      <c r="C25" s="711">
        <f t="shared" ref="C25:C30" si="8">D25+E25</f>
        <v>238350.05</v>
      </c>
      <c r="D25" s="720">
        <v>228085</v>
      </c>
      <c r="E25" s="721">
        <v>10265.049999999999</v>
      </c>
      <c r="F25" s="779">
        <v>68130</v>
      </c>
      <c r="G25" s="721">
        <v>18403.38</v>
      </c>
      <c r="H25" s="712">
        <f t="shared" ref="H25:H30" si="9">C25+F25+G25</f>
        <v>324883.43</v>
      </c>
      <c r="I25" s="713">
        <f t="shared" ref="I25:I30" si="10">D25+F25</f>
        <v>296215</v>
      </c>
      <c r="J25" s="712">
        <v>0</v>
      </c>
      <c r="K25" s="714">
        <f t="shared" ref="K25:K30" si="11">H25+J25</f>
        <v>324883.43</v>
      </c>
    </row>
    <row r="26" spans="1:11" x14ac:dyDescent="0.25">
      <c r="A26" s="695" t="s">
        <v>665</v>
      </c>
      <c r="B26" s="696" t="s">
        <v>725</v>
      </c>
      <c r="C26" s="715">
        <f t="shared" si="8"/>
        <v>557339.69999999995</v>
      </c>
      <c r="D26" s="722">
        <v>530570</v>
      </c>
      <c r="E26" s="777">
        <v>26769.7</v>
      </c>
      <c r="F26" s="778">
        <v>97298</v>
      </c>
      <c r="G26" s="777">
        <v>30658</v>
      </c>
      <c r="H26" s="699">
        <f t="shared" si="9"/>
        <v>685295.7</v>
      </c>
      <c r="I26" s="700">
        <f t="shared" si="10"/>
        <v>627868</v>
      </c>
      <c r="J26" s="699">
        <v>0</v>
      </c>
      <c r="K26" s="701">
        <f t="shared" si="11"/>
        <v>685295.7</v>
      </c>
    </row>
    <row r="27" spans="1:11" x14ac:dyDescent="0.25">
      <c r="A27" s="695" t="s">
        <v>684</v>
      </c>
      <c r="B27" s="696" t="s">
        <v>736</v>
      </c>
      <c r="C27" s="715">
        <f t="shared" si="8"/>
        <v>892564.25</v>
      </c>
      <c r="D27" s="722">
        <v>837142</v>
      </c>
      <c r="E27" s="777">
        <v>55422.25</v>
      </c>
      <c r="F27" s="778">
        <v>218617</v>
      </c>
      <c r="G27" s="777">
        <v>46325.4</v>
      </c>
      <c r="H27" s="699">
        <f t="shared" si="9"/>
        <v>1157506.6499999999</v>
      </c>
      <c r="I27" s="700">
        <f t="shared" si="10"/>
        <v>1055759</v>
      </c>
      <c r="J27" s="699">
        <v>9755</v>
      </c>
      <c r="K27" s="701">
        <f t="shared" si="11"/>
        <v>1167261.6499999999</v>
      </c>
    </row>
    <row r="28" spans="1:11" x14ac:dyDescent="0.25">
      <c r="A28" s="695" t="s">
        <v>666</v>
      </c>
      <c r="B28" s="696" t="s">
        <v>726</v>
      </c>
      <c r="C28" s="715">
        <f t="shared" si="8"/>
        <v>663688.94999999995</v>
      </c>
      <c r="D28" s="722">
        <v>613419</v>
      </c>
      <c r="E28" s="777">
        <v>50269.95</v>
      </c>
      <c r="F28" s="778">
        <v>90739</v>
      </c>
      <c r="G28" s="777">
        <v>35309.08</v>
      </c>
      <c r="H28" s="699">
        <f t="shared" si="9"/>
        <v>789737.02999999991</v>
      </c>
      <c r="I28" s="700">
        <f t="shared" si="10"/>
        <v>704158</v>
      </c>
      <c r="J28" s="699">
        <v>2590.92</v>
      </c>
      <c r="K28" s="701">
        <f t="shared" si="11"/>
        <v>792327.95</v>
      </c>
    </row>
    <row r="29" spans="1:11" x14ac:dyDescent="0.25">
      <c r="A29" s="695" t="s">
        <v>667</v>
      </c>
      <c r="B29" s="696" t="s">
        <v>727</v>
      </c>
      <c r="C29" s="715">
        <f t="shared" si="8"/>
        <v>610167.15</v>
      </c>
      <c r="D29" s="722">
        <v>581081</v>
      </c>
      <c r="E29" s="777">
        <v>29086.15</v>
      </c>
      <c r="F29" s="778">
        <v>114170</v>
      </c>
      <c r="G29" s="777">
        <v>27980.19</v>
      </c>
      <c r="H29" s="699">
        <f t="shared" si="9"/>
        <v>752317.34</v>
      </c>
      <c r="I29" s="700">
        <f t="shared" si="10"/>
        <v>695251</v>
      </c>
      <c r="J29" s="699">
        <v>3350</v>
      </c>
      <c r="K29" s="701">
        <f t="shared" si="11"/>
        <v>755667.34</v>
      </c>
    </row>
    <row r="30" spans="1:11" ht="15.75" thickBot="1" x14ac:dyDescent="0.3">
      <c r="A30" s="702" t="s">
        <v>668</v>
      </c>
      <c r="B30" s="703" t="s">
        <v>738</v>
      </c>
      <c r="C30" s="716">
        <f t="shared" si="8"/>
        <v>377072.7</v>
      </c>
      <c r="D30" s="723">
        <v>346804</v>
      </c>
      <c r="E30" s="725">
        <v>30268.7</v>
      </c>
      <c r="F30" s="724">
        <v>56485</v>
      </c>
      <c r="G30" s="725">
        <v>16049.91</v>
      </c>
      <c r="H30" s="717">
        <f t="shared" si="9"/>
        <v>449607.61</v>
      </c>
      <c r="I30" s="718">
        <f t="shared" si="10"/>
        <v>403289</v>
      </c>
      <c r="J30" s="717">
        <v>0</v>
      </c>
      <c r="K30" s="719">
        <f t="shared" si="11"/>
        <v>449607.61</v>
      </c>
    </row>
    <row r="31" spans="1:11" ht="15.75" thickBot="1" x14ac:dyDescent="0.3">
      <c r="A31" s="792" t="s">
        <v>685</v>
      </c>
      <c r="B31" s="800" t="s">
        <v>686</v>
      </c>
      <c r="C31" s="807">
        <f>C33+C34</f>
        <v>839.8</v>
      </c>
      <c r="D31" s="808"/>
      <c r="E31" s="809">
        <f>E32+E33+E34</f>
        <v>839.8</v>
      </c>
      <c r="F31" s="807">
        <f>F32+F33</f>
        <v>548359</v>
      </c>
      <c r="G31" s="809">
        <f>G32+G33</f>
        <v>71350.260000000009</v>
      </c>
      <c r="H31" s="810">
        <f>H32+H33+H34</f>
        <v>620549.06000000006</v>
      </c>
      <c r="I31" s="811">
        <f>I32+I33</f>
        <v>548359</v>
      </c>
      <c r="J31" s="810">
        <v>0</v>
      </c>
      <c r="K31" s="812">
        <f>K32+K33+K34</f>
        <v>620549.06000000006</v>
      </c>
    </row>
    <row r="32" spans="1:11" x14ac:dyDescent="0.25">
      <c r="A32" s="688" t="s">
        <v>669</v>
      </c>
      <c r="B32" s="689" t="s">
        <v>670</v>
      </c>
      <c r="C32" s="711"/>
      <c r="D32" s="720"/>
      <c r="E32" s="721">
        <v>0</v>
      </c>
      <c r="F32" s="779">
        <v>383803</v>
      </c>
      <c r="G32" s="721">
        <v>31000</v>
      </c>
      <c r="H32" s="712">
        <f>F32+G32</f>
        <v>414803</v>
      </c>
      <c r="I32" s="713">
        <f>F32</f>
        <v>383803</v>
      </c>
      <c r="J32" s="712">
        <v>0</v>
      </c>
      <c r="K32" s="714">
        <f>H32+J32</f>
        <v>414803</v>
      </c>
    </row>
    <row r="33" spans="1:11" x14ac:dyDescent="0.25">
      <c r="A33" s="695" t="s">
        <v>687</v>
      </c>
      <c r="B33" s="696" t="s">
        <v>688</v>
      </c>
      <c r="C33" s="715">
        <f>E33</f>
        <v>707</v>
      </c>
      <c r="D33" s="722"/>
      <c r="E33" s="777">
        <v>707</v>
      </c>
      <c r="F33" s="778">
        <v>164556</v>
      </c>
      <c r="G33" s="777">
        <v>40350.26</v>
      </c>
      <c r="H33" s="699">
        <f>C33+F33+G33</f>
        <v>205613.26</v>
      </c>
      <c r="I33" s="700">
        <f>F33</f>
        <v>164556</v>
      </c>
      <c r="J33" s="699">
        <v>0</v>
      </c>
      <c r="K33" s="701">
        <f>H33+J33</f>
        <v>205613.26</v>
      </c>
    </row>
    <row r="34" spans="1:11" ht="15.75" thickBot="1" x14ac:dyDescent="0.3">
      <c r="A34" s="702"/>
      <c r="B34" s="703" t="s">
        <v>689</v>
      </c>
      <c r="C34" s="716">
        <f>E34</f>
        <v>132.80000000000001</v>
      </c>
      <c r="D34" s="723"/>
      <c r="E34" s="725">
        <v>132.80000000000001</v>
      </c>
      <c r="F34" s="724"/>
      <c r="G34" s="725"/>
      <c r="H34" s="717">
        <f>C34+F34+G34</f>
        <v>132.80000000000001</v>
      </c>
      <c r="I34" s="718"/>
      <c r="J34" s="717"/>
      <c r="K34" s="719">
        <f>H34+J34</f>
        <v>132.80000000000001</v>
      </c>
    </row>
    <row r="35" spans="1:11" ht="15.75" thickBot="1" x14ac:dyDescent="0.3">
      <c r="A35" s="792" t="s">
        <v>690</v>
      </c>
      <c r="B35" s="800" t="s">
        <v>691</v>
      </c>
      <c r="C35" s="813"/>
      <c r="D35" s="814"/>
      <c r="E35" s="815">
        <f>E36+E37+E38+E39+E40+E41+E42+E43+E44+E45+E47+E48+E49+E46</f>
        <v>242934.6</v>
      </c>
      <c r="F35" s="813"/>
      <c r="G35" s="816"/>
      <c r="H35" s="817">
        <f>SUM(H36:H43)</f>
        <v>3398</v>
      </c>
      <c r="I35" s="818"/>
      <c r="J35" s="817"/>
      <c r="K35" s="819"/>
    </row>
    <row r="36" spans="1:11" x14ac:dyDescent="0.25">
      <c r="A36" s="726"/>
      <c r="B36" s="727" t="s">
        <v>692</v>
      </c>
      <c r="C36" s="728"/>
      <c r="D36" s="729"/>
      <c r="E36" s="721">
        <v>17790.2</v>
      </c>
      <c r="F36" s="711"/>
      <c r="G36" s="730"/>
      <c r="H36" s="731"/>
      <c r="I36" s="732"/>
      <c r="J36" s="731"/>
      <c r="K36" s="733"/>
    </row>
    <row r="37" spans="1:11" x14ac:dyDescent="0.25">
      <c r="A37" s="734"/>
      <c r="B37" s="735" t="s">
        <v>693</v>
      </c>
      <c r="C37" s="736"/>
      <c r="D37" s="737"/>
      <c r="E37" s="777">
        <v>40146</v>
      </c>
      <c r="F37" s="715"/>
      <c r="G37" s="738"/>
      <c r="H37" s="739"/>
      <c r="I37" s="740"/>
      <c r="J37" s="739"/>
      <c r="K37" s="741"/>
    </row>
    <row r="38" spans="1:11" x14ac:dyDescent="0.25">
      <c r="A38" s="734"/>
      <c r="B38" s="735" t="s">
        <v>694</v>
      </c>
      <c r="C38" s="736"/>
      <c r="D38" s="737"/>
      <c r="E38" s="777">
        <v>51771</v>
      </c>
      <c r="F38" s="715"/>
      <c r="G38" s="738"/>
      <c r="H38" s="739"/>
      <c r="I38" s="740"/>
      <c r="J38" s="739"/>
      <c r="K38" s="741"/>
    </row>
    <row r="39" spans="1:11" x14ac:dyDescent="0.25">
      <c r="A39" s="734"/>
      <c r="B39" s="735" t="s">
        <v>695</v>
      </c>
      <c r="C39" s="736"/>
      <c r="D39" s="737"/>
      <c r="E39" s="777">
        <v>5894</v>
      </c>
      <c r="F39" s="715"/>
      <c r="G39" s="738"/>
      <c r="H39" s="739"/>
      <c r="I39" s="740"/>
      <c r="J39" s="739"/>
      <c r="K39" s="741"/>
    </row>
    <row r="40" spans="1:11" x14ac:dyDescent="0.25">
      <c r="A40" s="734"/>
      <c r="B40" s="735" t="s">
        <v>696</v>
      </c>
      <c r="C40" s="736"/>
      <c r="D40" s="737"/>
      <c r="E40" s="777">
        <v>1400</v>
      </c>
      <c r="F40" s="715"/>
      <c r="G40" s="738"/>
      <c r="H40" s="739"/>
      <c r="I40" s="740"/>
      <c r="J40" s="739"/>
      <c r="K40" s="741"/>
    </row>
    <row r="41" spans="1:11" x14ac:dyDescent="0.25">
      <c r="A41" s="734"/>
      <c r="B41" s="735" t="s">
        <v>697</v>
      </c>
      <c r="C41" s="736"/>
      <c r="D41" s="737"/>
      <c r="E41" s="777">
        <v>9594.2999999999993</v>
      </c>
      <c r="F41" s="715"/>
      <c r="G41" s="738"/>
      <c r="H41" s="739"/>
      <c r="I41" s="740"/>
      <c r="J41" s="739"/>
      <c r="K41" s="741"/>
    </row>
    <row r="42" spans="1:11" x14ac:dyDescent="0.25">
      <c r="A42" s="734"/>
      <c r="B42" s="735" t="s">
        <v>698</v>
      </c>
      <c r="C42" s="736"/>
      <c r="D42" s="737"/>
      <c r="E42" s="777">
        <v>2025.2</v>
      </c>
      <c r="F42" s="715"/>
      <c r="G42" s="738"/>
      <c r="H42" s="739"/>
      <c r="I42" s="740"/>
      <c r="J42" s="739"/>
      <c r="K42" s="741"/>
    </row>
    <row r="43" spans="1:11" x14ac:dyDescent="0.25">
      <c r="A43" s="734"/>
      <c r="B43" s="735" t="s">
        <v>699</v>
      </c>
      <c r="C43" s="736"/>
      <c r="D43" s="737"/>
      <c r="E43" s="777">
        <v>49870</v>
      </c>
      <c r="F43" s="715"/>
      <c r="G43" s="738"/>
      <c r="H43" s="739">
        <v>3398</v>
      </c>
      <c r="I43" s="740"/>
      <c r="J43" s="739"/>
      <c r="K43" s="741"/>
    </row>
    <row r="44" spans="1:11" x14ac:dyDescent="0.25">
      <c r="A44" s="734"/>
      <c r="B44" s="735" t="s">
        <v>700</v>
      </c>
      <c r="C44" s="736"/>
      <c r="D44" s="737"/>
      <c r="E44" s="777">
        <v>18000</v>
      </c>
      <c r="F44" s="715"/>
      <c r="G44" s="738"/>
      <c r="H44" s="739"/>
      <c r="I44" s="740"/>
      <c r="J44" s="739"/>
      <c r="K44" s="741"/>
    </row>
    <row r="45" spans="1:11" x14ac:dyDescent="0.25">
      <c r="A45" s="734"/>
      <c r="B45" s="735" t="s">
        <v>701</v>
      </c>
      <c r="C45" s="736"/>
      <c r="D45" s="737"/>
      <c r="E45" s="777">
        <v>29017.9</v>
      </c>
      <c r="F45" s="715"/>
      <c r="G45" s="738"/>
      <c r="H45" s="739"/>
      <c r="I45" s="740"/>
      <c r="J45" s="739"/>
      <c r="K45" s="741"/>
    </row>
    <row r="46" spans="1:11" x14ac:dyDescent="0.25">
      <c r="A46" s="734"/>
      <c r="B46" s="735" t="s">
        <v>702</v>
      </c>
      <c r="C46" s="736"/>
      <c r="D46" s="737"/>
      <c r="E46" s="777">
        <v>3700</v>
      </c>
      <c r="F46" s="715"/>
      <c r="G46" s="738"/>
      <c r="H46" s="739"/>
      <c r="I46" s="740"/>
      <c r="J46" s="739"/>
      <c r="K46" s="741"/>
    </row>
    <row r="47" spans="1:11" x14ac:dyDescent="0.25">
      <c r="A47" s="734"/>
      <c r="B47" s="735" t="s">
        <v>703</v>
      </c>
      <c r="C47" s="736"/>
      <c r="D47" s="737"/>
      <c r="E47" s="777">
        <v>8888</v>
      </c>
      <c r="F47" s="715"/>
      <c r="G47" s="738"/>
      <c r="H47" s="739"/>
      <c r="I47" s="740"/>
      <c r="J47" s="739"/>
      <c r="K47" s="741"/>
    </row>
    <row r="48" spans="1:11" x14ac:dyDescent="0.25">
      <c r="A48" s="734"/>
      <c r="B48" s="735" t="s">
        <v>704</v>
      </c>
      <c r="C48" s="736"/>
      <c r="D48" s="737"/>
      <c r="E48" s="777">
        <v>877</v>
      </c>
      <c r="F48" s="715"/>
      <c r="G48" s="738"/>
      <c r="H48" s="739"/>
      <c r="I48" s="740"/>
      <c r="J48" s="739"/>
      <c r="K48" s="741"/>
    </row>
    <row r="49" spans="1:11" ht="15.75" thickBot="1" x14ac:dyDescent="0.3">
      <c r="A49" s="742"/>
      <c r="B49" s="743" t="s">
        <v>705</v>
      </c>
      <c r="C49" s="744"/>
      <c r="D49" s="745"/>
      <c r="E49" s="725">
        <v>3961</v>
      </c>
      <c r="F49" s="716"/>
      <c r="G49" s="746"/>
      <c r="H49" s="747"/>
      <c r="I49" s="748"/>
      <c r="J49" s="747"/>
      <c r="K49" s="749"/>
    </row>
    <row r="50" spans="1:11" ht="15.75" thickBot="1" x14ac:dyDescent="0.3">
      <c r="A50" s="820" t="s">
        <v>706</v>
      </c>
      <c r="B50" s="821" t="s">
        <v>657</v>
      </c>
      <c r="C50" s="813"/>
      <c r="D50" s="814"/>
      <c r="E50" s="816"/>
      <c r="F50" s="813"/>
      <c r="G50" s="816">
        <f>G15+G24+G31</f>
        <v>348827.22</v>
      </c>
      <c r="H50" s="817"/>
      <c r="I50" s="818"/>
      <c r="J50" s="817">
        <v>5470</v>
      </c>
      <c r="K50" s="819"/>
    </row>
    <row r="51" spans="1:11" ht="15.75" thickBot="1" x14ac:dyDescent="0.3">
      <c r="A51" s="822" t="s">
        <v>707</v>
      </c>
      <c r="B51" s="823" t="s">
        <v>295</v>
      </c>
      <c r="C51" s="824"/>
      <c r="D51" s="825"/>
      <c r="E51" s="826"/>
      <c r="F51" s="824">
        <v>64.72</v>
      </c>
      <c r="G51" s="826"/>
      <c r="H51" s="827">
        <f>F51</f>
        <v>64.72</v>
      </c>
      <c r="I51" s="828"/>
      <c r="J51" s="827">
        <v>8160</v>
      </c>
      <c r="K51" s="829">
        <f>F51+J51</f>
        <v>8224.7199999999993</v>
      </c>
    </row>
  </sheetData>
  <mergeCells count="16">
    <mergeCell ref="A1:K1"/>
    <mergeCell ref="A2:A6"/>
    <mergeCell ref="B2:B6"/>
    <mergeCell ref="C2:I2"/>
    <mergeCell ref="J2:J6"/>
    <mergeCell ref="K2:K6"/>
    <mergeCell ref="C3:E3"/>
    <mergeCell ref="F3:G3"/>
    <mergeCell ref="C4:C6"/>
    <mergeCell ref="H3:H6"/>
    <mergeCell ref="D4:E4"/>
    <mergeCell ref="F4:F6"/>
    <mergeCell ref="G4:G6"/>
    <mergeCell ref="I4:I6"/>
    <mergeCell ref="D5:D6"/>
    <mergeCell ref="E5:E6"/>
  </mergeCells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2016 </vt:lpstr>
      <vt:lpstr>výdavky 2016 </vt:lpstr>
      <vt:lpstr>sumár 2016 </vt:lpstr>
      <vt:lpstr>pomocná tabuľka - príjmy 2013</vt:lpstr>
      <vt:lpstr>pomocná tabuľka - výdavky 2013</vt:lpstr>
      <vt:lpstr>pomocná tabuľka - sumár 2013</vt:lpstr>
      <vt:lpstr>investície 2016</vt:lpstr>
      <vt:lpstr>úverová zaťaženosť 2016</vt:lpstr>
      <vt:lpstr>školstvo 2016</vt:lpstr>
      <vt:lpstr>'pomocná tabuľka - príjmy 2013'!Názvy_tlače</vt:lpstr>
      <vt:lpstr>'pomocná tabuľka - výdavky 2013'!Názvy_tlače</vt:lpstr>
      <vt:lpstr>'príjmy 2016 '!Názvy_tlače</vt:lpstr>
      <vt:lpstr>'výdavky 2016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2017-06-13T11:06:41Z</cp:lastPrinted>
  <dcterms:created xsi:type="dcterms:W3CDTF">2013-01-26T12:47:58Z</dcterms:created>
  <dcterms:modified xsi:type="dcterms:W3CDTF">2017-06-13T11:06:43Z</dcterms:modified>
</cp:coreProperties>
</file>