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kumenty\Lesopark\VO - zš ľ.štúra\koodis\"/>
    </mc:Choice>
  </mc:AlternateContent>
  <bookViews>
    <workbookView xWindow="210" yWindow="480" windowWidth="18795" windowHeight="6645" firstSheet="3" activeTab="4"/>
  </bookViews>
  <sheets>
    <sheet name="Rekapitulácia stavby" sheetId="1" r:id="rId1"/>
    <sheet name="D1 - Stavebná časť" sheetId="2" r:id="rId2"/>
    <sheet name="D2 - Bleskozvod a uzemnenie" sheetId="3" r:id="rId3"/>
    <sheet name="E1 - Stavebná časť" sheetId="4" r:id="rId4"/>
    <sheet name="E2 - Bleskozvod a uzemnenie" sheetId="5" r:id="rId5"/>
  </sheets>
  <definedNames>
    <definedName name="_xlnm._FilterDatabase" localSheetId="1" hidden="1">'D1 - Stavebná časť'!$C$139:$L$335</definedName>
    <definedName name="_xlnm._FilterDatabase" localSheetId="2" hidden="1">'D2 - Bleskozvod a uzemnenie'!$C$133:$L$230</definedName>
    <definedName name="_xlnm._FilterDatabase" localSheetId="3" hidden="1">'E1 - Stavebná časť'!$C$144:$L$442</definedName>
    <definedName name="_xlnm._FilterDatabase" localSheetId="4" hidden="1">'E2 - Bleskozvod a uzemnenie'!$C$133:$L$228</definedName>
    <definedName name="_xlnm.Print_Titles" localSheetId="1">'D1 - Stavebná časť'!$139:$139</definedName>
    <definedName name="_xlnm.Print_Titles" localSheetId="2">'D2 - Bleskozvod a uzemnenie'!$133:$133</definedName>
    <definedName name="_xlnm.Print_Titles" localSheetId="3">'E1 - Stavebná časť'!$144:$144</definedName>
    <definedName name="_xlnm.Print_Titles" localSheetId="4">'E2 - Bleskozvod a uzemnenie'!$133:$133</definedName>
    <definedName name="_xlnm.Print_Titles" localSheetId="0">'Rekapitulácia stavby'!$92:$92</definedName>
    <definedName name="_xlnm.Print_Area" localSheetId="1">'D1 - Stavebná časť'!$C$4:$K$76,'D1 - Stavebná časť'!$C$82:$K$119,'D1 - Stavebná časť'!$C$125:$K$335</definedName>
    <definedName name="_xlnm.Print_Area" localSheetId="2">'D2 - Bleskozvod a uzemnenie'!$C$4:$K$76,'D2 - Bleskozvod a uzemnenie'!$C$82:$K$113,'D2 - Bleskozvod a uzemnenie'!$C$119:$K$230</definedName>
    <definedName name="_xlnm.Print_Area" localSheetId="3">'E1 - Stavebná časť'!$C$4:$K$76,'E1 - Stavebná časť'!$C$82:$K$124,'E1 - Stavebná časť'!$C$130:$K$442</definedName>
    <definedName name="_xlnm.Print_Area" localSheetId="4">'E2 - Bleskozvod a uzemnenie'!$C$4:$K$76,'E2 - Bleskozvod a uzemnenie'!$C$82:$K$113,'E2 - Bleskozvod a uzemnenie'!$C$119:$K$228</definedName>
    <definedName name="_xlnm.Print_Area" localSheetId="0">'Rekapitulácia stavby'!$D$4:$AO$76,'Rekapitulácia stavby'!$C$82:$AQ$108</definedName>
  </definedNames>
  <calcPr calcId="152511"/>
</workbook>
</file>

<file path=xl/calcChain.xml><?xml version="1.0" encoding="utf-8"?>
<calcChain xmlns="http://schemas.openxmlformats.org/spreadsheetml/2006/main">
  <c r="K246" i="2" l="1"/>
  <c r="P246" i="2"/>
  <c r="Q246" i="2"/>
  <c r="R246" i="2"/>
  <c r="T246" i="2"/>
  <c r="V246" i="2"/>
  <c r="X246" i="2"/>
  <c r="P249" i="2"/>
  <c r="K249" i="2" s="1"/>
  <c r="Q249" i="2"/>
  <c r="R249" i="2"/>
  <c r="T249" i="2"/>
  <c r="V249" i="2"/>
  <c r="X249" i="2"/>
  <c r="K253" i="2"/>
  <c r="P253" i="2"/>
  <c r="Q253" i="2"/>
  <c r="R253" i="2"/>
  <c r="T253" i="2"/>
  <c r="V253" i="2"/>
  <c r="X253" i="2"/>
  <c r="P255" i="2"/>
  <c r="K255" i="2" s="1"/>
  <c r="Q255" i="2"/>
  <c r="R255" i="2"/>
  <c r="T255" i="2"/>
  <c r="V255" i="2"/>
  <c r="X255" i="2"/>
  <c r="K257" i="2"/>
  <c r="P257" i="2"/>
  <c r="Q257" i="2"/>
  <c r="R257" i="2"/>
  <c r="T257" i="2"/>
  <c r="V257" i="2"/>
  <c r="X257" i="2"/>
  <c r="P259" i="2"/>
  <c r="K259" i="2" s="1"/>
  <c r="Q259" i="2"/>
  <c r="R259" i="2"/>
  <c r="T259" i="2"/>
  <c r="V259" i="2"/>
  <c r="X259" i="2"/>
  <c r="K261" i="2"/>
  <c r="P261" i="2"/>
  <c r="Q261" i="2"/>
  <c r="R261" i="2"/>
  <c r="T261" i="2"/>
  <c r="V261" i="2"/>
  <c r="X261" i="2"/>
  <c r="P265" i="2"/>
  <c r="K265" i="2" s="1"/>
  <c r="Q265" i="2"/>
  <c r="R265" i="2"/>
  <c r="T265" i="2"/>
  <c r="V265" i="2"/>
  <c r="X265" i="2"/>
  <c r="K267" i="2"/>
  <c r="P267" i="2"/>
  <c r="Q267" i="2"/>
  <c r="R267" i="2"/>
  <c r="T267" i="2"/>
  <c r="V267" i="2"/>
  <c r="X267" i="2"/>
  <c r="K268" i="2"/>
  <c r="P269" i="2"/>
  <c r="K269" i="2" s="1"/>
  <c r="Q269" i="2"/>
  <c r="R269" i="2"/>
  <c r="R268" i="2" s="1"/>
  <c r="T269" i="2"/>
  <c r="V269" i="2"/>
  <c r="V268" i="2" s="1"/>
  <c r="X269" i="2"/>
  <c r="K272" i="2"/>
  <c r="P272" i="2"/>
  <c r="Q272" i="2"/>
  <c r="Q268" i="2" s="1"/>
  <c r="R272" i="2"/>
  <c r="T272" i="2"/>
  <c r="T268" i="2" s="1"/>
  <c r="V272" i="2"/>
  <c r="X272" i="2"/>
  <c r="X268" i="2" s="1"/>
  <c r="P276" i="2"/>
  <c r="K276" i="2" s="1"/>
  <c r="Q276" i="2"/>
  <c r="R276" i="2"/>
  <c r="T276" i="2"/>
  <c r="V276" i="2"/>
  <c r="X276" i="2"/>
  <c r="K279" i="2"/>
  <c r="P279" i="2"/>
  <c r="Q279" i="2"/>
  <c r="R279" i="2"/>
  <c r="T279" i="2"/>
  <c r="V279" i="2"/>
  <c r="X279" i="2"/>
  <c r="P281" i="2"/>
  <c r="K281" i="2" s="1"/>
  <c r="Q281" i="2"/>
  <c r="R281" i="2"/>
  <c r="T281" i="2"/>
  <c r="V281" i="2"/>
  <c r="X281" i="2"/>
  <c r="K282" i="2"/>
  <c r="K283" i="2"/>
  <c r="P283" i="2"/>
  <c r="Q283" i="2"/>
  <c r="Q282" i="2" s="1"/>
  <c r="R283" i="2"/>
  <c r="T283" i="2"/>
  <c r="T282" i="2" s="1"/>
  <c r="V283" i="2"/>
  <c r="X283" i="2"/>
  <c r="X282" i="2" s="1"/>
  <c r="P286" i="2"/>
  <c r="K286" i="2" s="1"/>
  <c r="Q286" i="2"/>
  <c r="R286" i="2"/>
  <c r="R282" i="2" s="1"/>
  <c r="T286" i="2"/>
  <c r="V286" i="2"/>
  <c r="V282" i="2" s="1"/>
  <c r="X286" i="2"/>
  <c r="K289" i="2"/>
  <c r="P289" i="2"/>
  <c r="Q289" i="2"/>
  <c r="R289" i="2"/>
  <c r="T289" i="2"/>
  <c r="V289" i="2"/>
  <c r="X289" i="2"/>
  <c r="P291" i="2"/>
  <c r="K291" i="2" s="1"/>
  <c r="Q291" i="2"/>
  <c r="R291" i="2"/>
  <c r="T291" i="2"/>
  <c r="V291" i="2"/>
  <c r="X291" i="2"/>
  <c r="K293" i="2"/>
  <c r="P293" i="2"/>
  <c r="Q293" i="2"/>
  <c r="R293" i="2"/>
  <c r="T293" i="2"/>
  <c r="V293" i="2"/>
  <c r="X293" i="2"/>
  <c r="P295" i="2"/>
  <c r="K295" i="2" s="1"/>
  <c r="Q295" i="2"/>
  <c r="R295" i="2"/>
  <c r="T295" i="2"/>
  <c r="V295" i="2"/>
  <c r="X295" i="2"/>
  <c r="K297" i="2"/>
  <c r="P297" i="2"/>
  <c r="Q297" i="2"/>
  <c r="R297" i="2"/>
  <c r="T297" i="2"/>
  <c r="V297" i="2"/>
  <c r="X297" i="2"/>
  <c r="P299" i="2"/>
  <c r="K299" i="2" s="1"/>
  <c r="Q299" i="2"/>
  <c r="R299" i="2"/>
  <c r="T299" i="2"/>
  <c r="V299" i="2"/>
  <c r="X299" i="2"/>
  <c r="K301" i="2"/>
  <c r="P301" i="2"/>
  <c r="Q301" i="2"/>
  <c r="R301" i="2"/>
  <c r="T301" i="2"/>
  <c r="V301" i="2"/>
  <c r="X301" i="2"/>
  <c r="P303" i="2"/>
  <c r="K303" i="2" s="1"/>
  <c r="Q303" i="2"/>
  <c r="R303" i="2"/>
  <c r="T303" i="2"/>
  <c r="V303" i="2"/>
  <c r="X303" i="2"/>
  <c r="BI208" i="4" l="1"/>
  <c r="BH208" i="4"/>
  <c r="BG208" i="4"/>
  <c r="BE208" i="4"/>
  <c r="X208" i="4"/>
  <c r="V208" i="4"/>
  <c r="T208" i="4"/>
  <c r="R208" i="4"/>
  <c r="Q208" i="4"/>
  <c r="P208" i="4"/>
  <c r="BK208" i="4" s="1"/>
  <c r="K208" i="4" l="1"/>
  <c r="BF208" i="4" s="1"/>
  <c r="K43" i="5" l="1"/>
  <c r="K42" i="5"/>
  <c r="BA100" i="1"/>
  <c r="K41" i="5"/>
  <c r="AZ100" i="1"/>
  <c r="BI227" i="5"/>
  <c r="BH227" i="5"/>
  <c r="BG227" i="5"/>
  <c r="BE227" i="5"/>
  <c r="X227" i="5"/>
  <c r="V227" i="5"/>
  <c r="T227" i="5"/>
  <c r="P227" i="5"/>
  <c r="BI225" i="5"/>
  <c r="BH225" i="5"/>
  <c r="BG225" i="5"/>
  <c r="BE225" i="5"/>
  <c r="X225" i="5"/>
  <c r="V225" i="5"/>
  <c r="T225" i="5"/>
  <c r="P225" i="5"/>
  <c r="BI222" i="5"/>
  <c r="BH222" i="5"/>
  <c r="BG222" i="5"/>
  <c r="BE222" i="5"/>
  <c r="X222" i="5"/>
  <c r="V222" i="5"/>
  <c r="T222" i="5"/>
  <c r="P222" i="5"/>
  <c r="BI220" i="5"/>
  <c r="BH220" i="5"/>
  <c r="BG220" i="5"/>
  <c r="BE220" i="5"/>
  <c r="X220" i="5"/>
  <c r="V220" i="5"/>
  <c r="T220" i="5"/>
  <c r="P220" i="5"/>
  <c r="BI218" i="5"/>
  <c r="BH218" i="5"/>
  <c r="BG218" i="5"/>
  <c r="BE218" i="5"/>
  <c r="X218" i="5"/>
  <c r="V218" i="5"/>
  <c r="T218" i="5"/>
  <c r="P218" i="5"/>
  <c r="BI215" i="5"/>
  <c r="BH215" i="5"/>
  <c r="BG215" i="5"/>
  <c r="BE215" i="5"/>
  <c r="X215" i="5"/>
  <c r="V215" i="5"/>
  <c r="T215" i="5"/>
  <c r="P215" i="5"/>
  <c r="BI213" i="5"/>
  <c r="BH213" i="5"/>
  <c r="BG213" i="5"/>
  <c r="BE213" i="5"/>
  <c r="X213" i="5"/>
  <c r="V213" i="5"/>
  <c r="T213" i="5"/>
  <c r="P213" i="5"/>
  <c r="BI211" i="5"/>
  <c r="BH211" i="5"/>
  <c r="BG211" i="5"/>
  <c r="BE211" i="5"/>
  <c r="X211" i="5"/>
  <c r="V211" i="5"/>
  <c r="T211" i="5"/>
  <c r="P211" i="5"/>
  <c r="BI209" i="5"/>
  <c r="BH209" i="5"/>
  <c r="BG209" i="5"/>
  <c r="BE209" i="5"/>
  <c r="X209" i="5"/>
  <c r="V209" i="5"/>
  <c r="T209" i="5"/>
  <c r="P209" i="5"/>
  <c r="BI207" i="5"/>
  <c r="BH207" i="5"/>
  <c r="BG207" i="5"/>
  <c r="BE207" i="5"/>
  <c r="X207" i="5"/>
  <c r="V207" i="5"/>
  <c r="T207" i="5"/>
  <c r="P207" i="5"/>
  <c r="BI205" i="5"/>
  <c r="BH205" i="5"/>
  <c r="BG205" i="5"/>
  <c r="BE205" i="5"/>
  <c r="X205" i="5"/>
  <c r="V205" i="5"/>
  <c r="T205" i="5"/>
  <c r="P205" i="5"/>
  <c r="BI203" i="5"/>
  <c r="BH203" i="5"/>
  <c r="BG203" i="5"/>
  <c r="BE203" i="5"/>
  <c r="X203" i="5"/>
  <c r="V203" i="5"/>
  <c r="T203" i="5"/>
  <c r="P203" i="5"/>
  <c r="BI201" i="5"/>
  <c r="BH201" i="5"/>
  <c r="BG201" i="5"/>
  <c r="BE201" i="5"/>
  <c r="X201" i="5"/>
  <c r="V201" i="5"/>
  <c r="T201" i="5"/>
  <c r="P201" i="5"/>
  <c r="BI199" i="5"/>
  <c r="BH199" i="5"/>
  <c r="BG199" i="5"/>
  <c r="BE199" i="5"/>
  <c r="X199" i="5"/>
  <c r="V199" i="5"/>
  <c r="T199" i="5"/>
  <c r="P199" i="5"/>
  <c r="BI197" i="5"/>
  <c r="BH197" i="5"/>
  <c r="BG197" i="5"/>
  <c r="BE197" i="5"/>
  <c r="X197" i="5"/>
  <c r="V197" i="5"/>
  <c r="T197" i="5"/>
  <c r="P197" i="5"/>
  <c r="BI195" i="5"/>
  <c r="BH195" i="5"/>
  <c r="BG195" i="5"/>
  <c r="BE195" i="5"/>
  <c r="X195" i="5"/>
  <c r="V195" i="5"/>
  <c r="T195" i="5"/>
  <c r="P195" i="5"/>
  <c r="BI193" i="5"/>
  <c r="BH193" i="5"/>
  <c r="BG193" i="5"/>
  <c r="BE193" i="5"/>
  <c r="X193" i="5"/>
  <c r="V193" i="5"/>
  <c r="T193" i="5"/>
  <c r="P193" i="5"/>
  <c r="BI191" i="5"/>
  <c r="BH191" i="5"/>
  <c r="BG191" i="5"/>
  <c r="BE191" i="5"/>
  <c r="X191" i="5"/>
  <c r="V191" i="5"/>
  <c r="T191" i="5"/>
  <c r="P191" i="5"/>
  <c r="BI189" i="5"/>
  <c r="BH189" i="5"/>
  <c r="BG189" i="5"/>
  <c r="BE189" i="5"/>
  <c r="X189" i="5"/>
  <c r="V189" i="5"/>
  <c r="T189" i="5"/>
  <c r="P189" i="5"/>
  <c r="BI187" i="5"/>
  <c r="BH187" i="5"/>
  <c r="BG187" i="5"/>
  <c r="BE187" i="5"/>
  <c r="X187" i="5"/>
  <c r="V187" i="5"/>
  <c r="T187" i="5"/>
  <c r="P187" i="5"/>
  <c r="BI185" i="5"/>
  <c r="BH185" i="5"/>
  <c r="BG185" i="5"/>
  <c r="BE185" i="5"/>
  <c r="X185" i="5"/>
  <c r="V185" i="5"/>
  <c r="T185" i="5"/>
  <c r="P185" i="5"/>
  <c r="BI183" i="5"/>
  <c r="BH183" i="5"/>
  <c r="BG183" i="5"/>
  <c r="BE183" i="5"/>
  <c r="X183" i="5"/>
  <c r="V183" i="5"/>
  <c r="T183" i="5"/>
  <c r="P183" i="5"/>
  <c r="BI181" i="5"/>
  <c r="BH181" i="5"/>
  <c r="BG181" i="5"/>
  <c r="BE181" i="5"/>
  <c r="X181" i="5"/>
  <c r="V181" i="5"/>
  <c r="T181" i="5"/>
  <c r="P181" i="5"/>
  <c r="BI179" i="5"/>
  <c r="BH179" i="5"/>
  <c r="BG179" i="5"/>
  <c r="BE179" i="5"/>
  <c r="X179" i="5"/>
  <c r="V179" i="5"/>
  <c r="T179" i="5"/>
  <c r="P179" i="5"/>
  <c r="BI177" i="5"/>
  <c r="BH177" i="5"/>
  <c r="BG177" i="5"/>
  <c r="BE177" i="5"/>
  <c r="X177" i="5"/>
  <c r="V177" i="5"/>
  <c r="T177" i="5"/>
  <c r="P177" i="5"/>
  <c r="BI175" i="5"/>
  <c r="BH175" i="5"/>
  <c r="BG175" i="5"/>
  <c r="BE175" i="5"/>
  <c r="X175" i="5"/>
  <c r="V175" i="5"/>
  <c r="T175" i="5"/>
  <c r="P175" i="5"/>
  <c r="BI173" i="5"/>
  <c r="BH173" i="5"/>
  <c r="BG173" i="5"/>
  <c r="BE173" i="5"/>
  <c r="X173" i="5"/>
  <c r="V173" i="5"/>
  <c r="T173" i="5"/>
  <c r="P173" i="5"/>
  <c r="BI171" i="5"/>
  <c r="BH171" i="5"/>
  <c r="BG171" i="5"/>
  <c r="BE171" i="5"/>
  <c r="X171" i="5"/>
  <c r="V171" i="5"/>
  <c r="T171" i="5"/>
  <c r="P171" i="5"/>
  <c r="BI169" i="5"/>
  <c r="BH169" i="5"/>
  <c r="BG169" i="5"/>
  <c r="BE169" i="5"/>
  <c r="X169" i="5"/>
  <c r="V169" i="5"/>
  <c r="T169" i="5"/>
  <c r="P169" i="5"/>
  <c r="BI167" i="5"/>
  <c r="BH167" i="5"/>
  <c r="BG167" i="5"/>
  <c r="BE167" i="5"/>
  <c r="X167" i="5"/>
  <c r="V167" i="5"/>
  <c r="T167" i="5"/>
  <c r="P167" i="5"/>
  <c r="BI165" i="5"/>
  <c r="BH165" i="5"/>
  <c r="BG165" i="5"/>
  <c r="BE165" i="5"/>
  <c r="X165" i="5"/>
  <c r="V165" i="5"/>
  <c r="T165" i="5"/>
  <c r="P165" i="5"/>
  <c r="BI163" i="5"/>
  <c r="BH163" i="5"/>
  <c r="BG163" i="5"/>
  <c r="BE163" i="5"/>
  <c r="X163" i="5"/>
  <c r="V163" i="5"/>
  <c r="T163" i="5"/>
  <c r="P163" i="5"/>
  <c r="BI161" i="5"/>
  <c r="BH161" i="5"/>
  <c r="BG161" i="5"/>
  <c r="BE161" i="5"/>
  <c r="X161" i="5"/>
  <c r="V161" i="5"/>
  <c r="T161" i="5"/>
  <c r="P161" i="5"/>
  <c r="BI159" i="5"/>
  <c r="BH159" i="5"/>
  <c r="BG159" i="5"/>
  <c r="BE159" i="5"/>
  <c r="X159" i="5"/>
  <c r="V159" i="5"/>
  <c r="T159" i="5"/>
  <c r="P159" i="5"/>
  <c r="BI157" i="5"/>
  <c r="BH157" i="5"/>
  <c r="BG157" i="5"/>
  <c r="BE157" i="5"/>
  <c r="X157" i="5"/>
  <c r="V157" i="5"/>
  <c r="T157" i="5"/>
  <c r="P157" i="5"/>
  <c r="BI155" i="5"/>
  <c r="BH155" i="5"/>
  <c r="BG155" i="5"/>
  <c r="BE155" i="5"/>
  <c r="X155" i="5"/>
  <c r="V155" i="5"/>
  <c r="T155" i="5"/>
  <c r="P155" i="5"/>
  <c r="BI153" i="5"/>
  <c r="BH153" i="5"/>
  <c r="BG153" i="5"/>
  <c r="BE153" i="5"/>
  <c r="X153" i="5"/>
  <c r="V153" i="5"/>
  <c r="T153" i="5"/>
  <c r="P153" i="5"/>
  <c r="BI151" i="5"/>
  <c r="BH151" i="5"/>
  <c r="BG151" i="5"/>
  <c r="BE151" i="5"/>
  <c r="X151" i="5"/>
  <c r="V151" i="5"/>
  <c r="T151" i="5"/>
  <c r="P151" i="5"/>
  <c r="BI149" i="5"/>
  <c r="BH149" i="5"/>
  <c r="BG149" i="5"/>
  <c r="BE149" i="5"/>
  <c r="X149" i="5"/>
  <c r="V149" i="5"/>
  <c r="T149" i="5"/>
  <c r="P149" i="5"/>
  <c r="BI147" i="5"/>
  <c r="BH147" i="5"/>
  <c r="BG147" i="5"/>
  <c r="BE147" i="5"/>
  <c r="X147" i="5"/>
  <c r="V147" i="5"/>
  <c r="T147" i="5"/>
  <c r="P147" i="5"/>
  <c r="BI145" i="5"/>
  <c r="BH145" i="5"/>
  <c r="BG145" i="5"/>
  <c r="BE145" i="5"/>
  <c r="X145" i="5"/>
  <c r="V145" i="5"/>
  <c r="T145" i="5"/>
  <c r="P145" i="5"/>
  <c r="BI143" i="5"/>
  <c r="BH143" i="5"/>
  <c r="BG143" i="5"/>
  <c r="BE143" i="5"/>
  <c r="X143" i="5"/>
  <c r="V143" i="5"/>
  <c r="T143" i="5"/>
  <c r="P143" i="5"/>
  <c r="BI141" i="5"/>
  <c r="BH141" i="5"/>
  <c r="BG141" i="5"/>
  <c r="BE141" i="5"/>
  <c r="X141" i="5"/>
  <c r="V141" i="5"/>
  <c r="T141" i="5"/>
  <c r="P141" i="5"/>
  <c r="BI139" i="5"/>
  <c r="BH139" i="5"/>
  <c r="BG139" i="5"/>
  <c r="BE139" i="5"/>
  <c r="X139" i="5"/>
  <c r="V139" i="5"/>
  <c r="T139" i="5"/>
  <c r="P139" i="5"/>
  <c r="BI137" i="5"/>
  <c r="BH137" i="5"/>
  <c r="BG137" i="5"/>
  <c r="BE137" i="5"/>
  <c r="X137" i="5"/>
  <c r="V137" i="5"/>
  <c r="T137" i="5"/>
  <c r="P137" i="5"/>
  <c r="J131" i="5"/>
  <c r="J130" i="5"/>
  <c r="F130" i="5"/>
  <c r="F128" i="5"/>
  <c r="E126" i="5"/>
  <c r="BI111" i="5"/>
  <c r="BH111" i="5"/>
  <c r="BG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J94" i="5"/>
  <c r="J93" i="5"/>
  <c r="F93" i="5"/>
  <c r="F91" i="5"/>
  <c r="E89" i="5"/>
  <c r="J20" i="5"/>
  <c r="E20" i="5"/>
  <c r="F94" i="5" s="1"/>
  <c r="J19" i="5"/>
  <c r="J14" i="5"/>
  <c r="J128" i="5" s="1"/>
  <c r="E7" i="5"/>
  <c r="E85" i="5" s="1"/>
  <c r="K43" i="4"/>
  <c r="K42" i="4"/>
  <c r="BA99" i="1" s="1"/>
  <c r="K41" i="4"/>
  <c r="AZ99" i="1" s="1"/>
  <c r="BI439" i="4"/>
  <c r="BH439" i="4"/>
  <c r="BG439" i="4"/>
  <c r="BE439" i="4"/>
  <c r="X439" i="4"/>
  <c r="X438" i="4" s="1"/>
  <c r="V439" i="4"/>
  <c r="V438" i="4" s="1"/>
  <c r="T439" i="4"/>
  <c r="T438" i="4" s="1"/>
  <c r="P439" i="4"/>
  <c r="BI436" i="4"/>
  <c r="BH436" i="4"/>
  <c r="BG436" i="4"/>
  <c r="BE436" i="4"/>
  <c r="X436" i="4"/>
  <c r="V436" i="4"/>
  <c r="T436" i="4"/>
  <c r="P436" i="4"/>
  <c r="BI434" i="4"/>
  <c r="BH434" i="4"/>
  <c r="BG434" i="4"/>
  <c r="BE434" i="4"/>
  <c r="X434" i="4"/>
  <c r="V434" i="4"/>
  <c r="T434" i="4"/>
  <c r="P434" i="4"/>
  <c r="BI432" i="4"/>
  <c r="BH432" i="4"/>
  <c r="BG432" i="4"/>
  <c r="BE432" i="4"/>
  <c r="X432" i="4"/>
  <c r="V432" i="4"/>
  <c r="T432" i="4"/>
  <c r="P432" i="4"/>
  <c r="BI430" i="4"/>
  <c r="BH430" i="4"/>
  <c r="BG430" i="4"/>
  <c r="BE430" i="4"/>
  <c r="X430" i="4"/>
  <c r="V430" i="4"/>
  <c r="T430" i="4"/>
  <c r="P430" i="4"/>
  <c r="BI427" i="4"/>
  <c r="BH427" i="4"/>
  <c r="BG427" i="4"/>
  <c r="BE427" i="4"/>
  <c r="X427" i="4"/>
  <c r="V427" i="4"/>
  <c r="T427" i="4"/>
  <c r="P427" i="4"/>
  <c r="BI425" i="4"/>
  <c r="BH425" i="4"/>
  <c r="BG425" i="4"/>
  <c r="BE425" i="4"/>
  <c r="X425" i="4"/>
  <c r="V425" i="4"/>
  <c r="T425" i="4"/>
  <c r="P425" i="4"/>
  <c r="BI422" i="4"/>
  <c r="BH422" i="4"/>
  <c r="BG422" i="4"/>
  <c r="BE422" i="4"/>
  <c r="X422" i="4"/>
  <c r="V422" i="4"/>
  <c r="T422" i="4"/>
  <c r="P422" i="4"/>
  <c r="BI417" i="4"/>
  <c r="BH417" i="4"/>
  <c r="BG417" i="4"/>
  <c r="BE417" i="4"/>
  <c r="X417" i="4"/>
  <c r="V417" i="4"/>
  <c r="T417" i="4"/>
  <c r="P417" i="4"/>
  <c r="BI413" i="4"/>
  <c r="BH413" i="4"/>
  <c r="BG413" i="4"/>
  <c r="BE413" i="4"/>
  <c r="X413" i="4"/>
  <c r="V413" i="4"/>
  <c r="T413" i="4"/>
  <c r="P413" i="4"/>
  <c r="BI409" i="4"/>
  <c r="BH409" i="4"/>
  <c r="BG409" i="4"/>
  <c r="BE409" i="4"/>
  <c r="X409" i="4"/>
  <c r="V409" i="4"/>
  <c r="T409" i="4"/>
  <c r="P409" i="4"/>
  <c r="BI406" i="4"/>
  <c r="BH406" i="4"/>
  <c r="BG406" i="4"/>
  <c r="BE406" i="4"/>
  <c r="X406" i="4"/>
  <c r="V406" i="4"/>
  <c r="T406" i="4"/>
  <c r="P406" i="4"/>
  <c r="K406" i="4" s="1"/>
  <c r="BF406" i="4" s="1"/>
  <c r="BI403" i="4"/>
  <c r="BH403" i="4"/>
  <c r="BG403" i="4"/>
  <c r="BE403" i="4"/>
  <c r="X403" i="4"/>
  <c r="V403" i="4"/>
  <c r="T403" i="4"/>
  <c r="P403" i="4"/>
  <c r="BI400" i="4"/>
  <c r="BH400" i="4"/>
  <c r="BG400" i="4"/>
  <c r="BE400" i="4"/>
  <c r="X400" i="4"/>
  <c r="V400" i="4"/>
  <c r="T400" i="4"/>
  <c r="P400" i="4"/>
  <c r="BI397" i="4"/>
  <c r="BH397" i="4"/>
  <c r="BG397" i="4"/>
  <c r="BE397" i="4"/>
  <c r="X397" i="4"/>
  <c r="V397" i="4"/>
  <c r="T397" i="4"/>
  <c r="P397" i="4"/>
  <c r="K397" i="4" s="1"/>
  <c r="BI395" i="4"/>
  <c r="BH395" i="4"/>
  <c r="BG395" i="4"/>
  <c r="BE395" i="4"/>
  <c r="X395" i="4"/>
  <c r="V395" i="4"/>
  <c r="T395" i="4"/>
  <c r="P395" i="4"/>
  <c r="BI393" i="4"/>
  <c r="BH393" i="4"/>
  <c r="BG393" i="4"/>
  <c r="BE393" i="4"/>
  <c r="X393" i="4"/>
  <c r="V393" i="4"/>
  <c r="T393" i="4"/>
  <c r="P393" i="4"/>
  <c r="BK393" i="4" s="1"/>
  <c r="BI391" i="4"/>
  <c r="BH391" i="4"/>
  <c r="BG391" i="4"/>
  <c r="BE391" i="4"/>
  <c r="X391" i="4"/>
  <c r="V391" i="4"/>
  <c r="T391" i="4"/>
  <c r="P391" i="4"/>
  <c r="BK391" i="4" s="1"/>
  <c r="BI389" i="4"/>
  <c r="BH389" i="4"/>
  <c r="BG389" i="4"/>
  <c r="BE389" i="4"/>
  <c r="X389" i="4"/>
  <c r="V389" i="4"/>
  <c r="T389" i="4"/>
  <c r="P389" i="4"/>
  <c r="K389" i="4" s="1"/>
  <c r="BF389" i="4" s="1"/>
  <c r="BI387" i="4"/>
  <c r="BH387" i="4"/>
  <c r="BG387" i="4"/>
  <c r="BE387" i="4"/>
  <c r="X387" i="4"/>
  <c r="V387" i="4"/>
  <c r="T387" i="4"/>
  <c r="P387" i="4"/>
  <c r="K387" i="4" s="1"/>
  <c r="BF387" i="4" s="1"/>
  <c r="BI384" i="4"/>
  <c r="BH384" i="4"/>
  <c r="BG384" i="4"/>
  <c r="BE384" i="4"/>
  <c r="X384" i="4"/>
  <c r="V384" i="4"/>
  <c r="T384" i="4"/>
  <c r="P384" i="4"/>
  <c r="BK384" i="4" s="1"/>
  <c r="BI381" i="4"/>
  <c r="BH381" i="4"/>
  <c r="BG381" i="4"/>
  <c r="BE381" i="4"/>
  <c r="X381" i="4"/>
  <c r="V381" i="4"/>
  <c r="T381" i="4"/>
  <c r="P381" i="4"/>
  <c r="K381" i="4" s="1"/>
  <c r="BF381" i="4" s="1"/>
  <c r="BI379" i="4"/>
  <c r="BH379" i="4"/>
  <c r="BG379" i="4"/>
  <c r="BE379" i="4"/>
  <c r="X379" i="4"/>
  <c r="V379" i="4"/>
  <c r="T379" i="4"/>
  <c r="P379" i="4"/>
  <c r="BK379" i="4" s="1"/>
  <c r="BI377" i="4"/>
  <c r="BH377" i="4"/>
  <c r="BG377" i="4"/>
  <c r="BE377" i="4"/>
  <c r="X377" i="4"/>
  <c r="V377" i="4"/>
  <c r="T377" i="4"/>
  <c r="P377" i="4"/>
  <c r="BK377" i="4" s="1"/>
  <c r="BI372" i="4"/>
  <c r="BH372" i="4"/>
  <c r="BG372" i="4"/>
  <c r="BE372" i="4"/>
  <c r="X372" i="4"/>
  <c r="V372" i="4"/>
  <c r="T372" i="4"/>
  <c r="P372" i="4"/>
  <c r="BI370" i="4"/>
  <c r="BH370" i="4"/>
  <c r="BG370" i="4"/>
  <c r="BE370" i="4"/>
  <c r="X370" i="4"/>
  <c r="V370" i="4"/>
  <c r="T370" i="4"/>
  <c r="P370" i="4"/>
  <c r="K370" i="4" s="1"/>
  <c r="BF370" i="4" s="1"/>
  <c r="BI368" i="4"/>
  <c r="BH368" i="4"/>
  <c r="BG368" i="4"/>
  <c r="BE368" i="4"/>
  <c r="X368" i="4"/>
  <c r="V368" i="4"/>
  <c r="T368" i="4"/>
  <c r="P368" i="4"/>
  <c r="BI366" i="4"/>
  <c r="BH366" i="4"/>
  <c r="BG366" i="4"/>
  <c r="BE366" i="4"/>
  <c r="X366" i="4"/>
  <c r="V366" i="4"/>
  <c r="T366" i="4"/>
  <c r="P366" i="4"/>
  <c r="BK366" i="4" s="1"/>
  <c r="BI364" i="4"/>
  <c r="BH364" i="4"/>
  <c r="BG364" i="4"/>
  <c r="BE364" i="4"/>
  <c r="X364" i="4"/>
  <c r="V364" i="4"/>
  <c r="T364" i="4"/>
  <c r="P364" i="4"/>
  <c r="BI362" i="4"/>
  <c r="BH362" i="4"/>
  <c r="BG362" i="4"/>
  <c r="BE362" i="4"/>
  <c r="X362" i="4"/>
  <c r="V362" i="4"/>
  <c r="T362" i="4"/>
  <c r="P362" i="4"/>
  <c r="BI360" i="4"/>
  <c r="BH360" i="4"/>
  <c r="BG360" i="4"/>
  <c r="BE360" i="4"/>
  <c r="X360" i="4"/>
  <c r="V360" i="4"/>
  <c r="T360" i="4"/>
  <c r="P360" i="4"/>
  <c r="BK360" i="4" s="1"/>
  <c r="BI357" i="4"/>
  <c r="BH357" i="4"/>
  <c r="BG357" i="4"/>
  <c r="BE357" i="4"/>
  <c r="X357" i="4"/>
  <c r="V357" i="4"/>
  <c r="T357" i="4"/>
  <c r="P357" i="4"/>
  <c r="BK357" i="4" s="1"/>
  <c r="BI354" i="4"/>
  <c r="BH354" i="4"/>
  <c r="BG354" i="4"/>
  <c r="BE354" i="4"/>
  <c r="X354" i="4"/>
  <c r="V354" i="4"/>
  <c r="T354" i="4"/>
  <c r="P354" i="4"/>
  <c r="K354" i="4" s="1"/>
  <c r="BF354" i="4" s="1"/>
  <c r="BI351" i="4"/>
  <c r="BH351" i="4"/>
  <c r="BG351" i="4"/>
  <c r="BE351" i="4"/>
  <c r="X351" i="4"/>
  <c r="V351" i="4"/>
  <c r="T351" i="4"/>
  <c r="P351" i="4"/>
  <c r="BK351" i="4" s="1"/>
  <c r="BI349" i="4"/>
  <c r="BH349" i="4"/>
  <c r="BG349" i="4"/>
  <c r="BE349" i="4"/>
  <c r="X349" i="4"/>
  <c r="V349" i="4"/>
  <c r="T349" i="4"/>
  <c r="P349" i="4"/>
  <c r="BI347" i="4"/>
  <c r="BH347" i="4"/>
  <c r="BG347" i="4"/>
  <c r="BE347" i="4"/>
  <c r="X347" i="4"/>
  <c r="V347" i="4"/>
  <c r="T347" i="4"/>
  <c r="P347" i="4"/>
  <c r="BI344" i="4"/>
  <c r="BH344" i="4"/>
  <c r="BG344" i="4"/>
  <c r="BE344" i="4"/>
  <c r="X344" i="4"/>
  <c r="V344" i="4"/>
  <c r="T344" i="4"/>
  <c r="P344" i="4"/>
  <c r="BK344" i="4" s="1"/>
  <c r="BI341" i="4"/>
  <c r="BH341" i="4"/>
  <c r="BG341" i="4"/>
  <c r="BE341" i="4"/>
  <c r="X341" i="4"/>
  <c r="V341" i="4"/>
  <c r="T341" i="4"/>
  <c r="P341" i="4"/>
  <c r="K341" i="4" s="1"/>
  <c r="BF341" i="4" s="1"/>
  <c r="BI339" i="4"/>
  <c r="BH339" i="4"/>
  <c r="BG339" i="4"/>
  <c r="BE339" i="4"/>
  <c r="X339" i="4"/>
  <c r="V339" i="4"/>
  <c r="T339" i="4"/>
  <c r="P339" i="4"/>
  <c r="BK339" i="4" s="1"/>
  <c r="BI337" i="4"/>
  <c r="BH337" i="4"/>
  <c r="BG337" i="4"/>
  <c r="BE337" i="4"/>
  <c r="X337" i="4"/>
  <c r="V337" i="4"/>
  <c r="T337" i="4"/>
  <c r="P337" i="4"/>
  <c r="BI334" i="4"/>
  <c r="BH334" i="4"/>
  <c r="BG334" i="4"/>
  <c r="BE334" i="4"/>
  <c r="X334" i="4"/>
  <c r="V334" i="4"/>
  <c r="T334" i="4"/>
  <c r="P334" i="4"/>
  <c r="BI330" i="4"/>
  <c r="BH330" i="4"/>
  <c r="BG330" i="4"/>
  <c r="BE330" i="4"/>
  <c r="X330" i="4"/>
  <c r="V330" i="4"/>
  <c r="T330" i="4"/>
  <c r="P330" i="4"/>
  <c r="BK330" i="4" s="1"/>
  <c r="BI327" i="4"/>
  <c r="BH327" i="4"/>
  <c r="BG327" i="4"/>
  <c r="BE327" i="4"/>
  <c r="X327" i="4"/>
  <c r="V327" i="4"/>
  <c r="T327" i="4"/>
  <c r="P327" i="4"/>
  <c r="K327" i="4" s="1"/>
  <c r="BF327" i="4" s="1"/>
  <c r="BI324" i="4"/>
  <c r="BH324" i="4"/>
  <c r="BG324" i="4"/>
  <c r="BE324" i="4"/>
  <c r="X324" i="4"/>
  <c r="V324" i="4"/>
  <c r="T324" i="4"/>
  <c r="P324" i="4"/>
  <c r="BK324" i="4" s="1"/>
  <c r="BI322" i="4"/>
  <c r="BH322" i="4"/>
  <c r="BG322" i="4"/>
  <c r="BE322" i="4"/>
  <c r="X322" i="4"/>
  <c r="V322" i="4"/>
  <c r="T322" i="4"/>
  <c r="P322" i="4"/>
  <c r="BI317" i="4"/>
  <c r="BH317" i="4"/>
  <c r="BG317" i="4"/>
  <c r="BE317" i="4"/>
  <c r="X317" i="4"/>
  <c r="V317" i="4"/>
  <c r="T317" i="4"/>
  <c r="P317" i="4"/>
  <c r="K317" i="4" s="1"/>
  <c r="BI314" i="4"/>
  <c r="BH314" i="4"/>
  <c r="BG314" i="4"/>
  <c r="BE314" i="4"/>
  <c r="X314" i="4"/>
  <c r="V314" i="4"/>
  <c r="T314" i="4"/>
  <c r="P314" i="4"/>
  <c r="BI312" i="4"/>
  <c r="BH312" i="4"/>
  <c r="BG312" i="4"/>
  <c r="BE312" i="4"/>
  <c r="X312" i="4"/>
  <c r="V312" i="4"/>
  <c r="T312" i="4"/>
  <c r="P312" i="4"/>
  <c r="BI310" i="4"/>
  <c r="BH310" i="4"/>
  <c r="BG310" i="4"/>
  <c r="BE310" i="4"/>
  <c r="X310" i="4"/>
  <c r="V310" i="4"/>
  <c r="T310" i="4"/>
  <c r="P310" i="4"/>
  <c r="K310" i="4" s="1"/>
  <c r="BI304" i="4"/>
  <c r="BH304" i="4"/>
  <c r="BG304" i="4"/>
  <c r="BE304" i="4"/>
  <c r="X304" i="4"/>
  <c r="V304" i="4"/>
  <c r="T304" i="4"/>
  <c r="P304" i="4"/>
  <c r="BK304" i="4" s="1"/>
  <c r="BI302" i="4"/>
  <c r="BH302" i="4"/>
  <c r="BG302" i="4"/>
  <c r="BE302" i="4"/>
  <c r="X302" i="4"/>
  <c r="V302" i="4"/>
  <c r="T302" i="4"/>
  <c r="P302" i="4"/>
  <c r="BI300" i="4"/>
  <c r="BH300" i="4"/>
  <c r="BG300" i="4"/>
  <c r="BE300" i="4"/>
  <c r="X300" i="4"/>
  <c r="V300" i="4"/>
  <c r="T300" i="4"/>
  <c r="P300" i="4"/>
  <c r="K300" i="4" s="1"/>
  <c r="BI298" i="4"/>
  <c r="BH298" i="4"/>
  <c r="BG298" i="4"/>
  <c r="BE298" i="4"/>
  <c r="X298" i="4"/>
  <c r="V298" i="4"/>
  <c r="T298" i="4"/>
  <c r="P298" i="4"/>
  <c r="BI294" i="4"/>
  <c r="BH294" i="4"/>
  <c r="BG294" i="4"/>
  <c r="BE294" i="4"/>
  <c r="X294" i="4"/>
  <c r="V294" i="4"/>
  <c r="T294" i="4"/>
  <c r="P294" i="4"/>
  <c r="K294" i="4" s="1"/>
  <c r="BF294" i="4" s="1"/>
  <c r="BI289" i="4"/>
  <c r="BH289" i="4"/>
  <c r="BG289" i="4"/>
  <c r="BE289" i="4"/>
  <c r="X289" i="4"/>
  <c r="V289" i="4"/>
  <c r="T289" i="4"/>
  <c r="P289" i="4"/>
  <c r="BI286" i="4"/>
  <c r="BH286" i="4"/>
  <c r="BG286" i="4"/>
  <c r="BE286" i="4"/>
  <c r="X286" i="4"/>
  <c r="V286" i="4"/>
  <c r="T286" i="4"/>
  <c r="P286" i="4"/>
  <c r="K286" i="4" s="1"/>
  <c r="BF286" i="4" s="1"/>
  <c r="BI284" i="4"/>
  <c r="BH284" i="4"/>
  <c r="BG284" i="4"/>
  <c r="BE284" i="4"/>
  <c r="X284" i="4"/>
  <c r="V284" i="4"/>
  <c r="T284" i="4"/>
  <c r="P284" i="4"/>
  <c r="BK284" i="4" s="1"/>
  <c r="BI281" i="4"/>
  <c r="BH281" i="4"/>
  <c r="BG281" i="4"/>
  <c r="BE281" i="4"/>
  <c r="X281" i="4"/>
  <c r="V281" i="4"/>
  <c r="T281" i="4"/>
  <c r="P281" i="4"/>
  <c r="K281" i="4" s="1"/>
  <c r="BI276" i="4"/>
  <c r="BH276" i="4"/>
  <c r="BG276" i="4"/>
  <c r="BE276" i="4"/>
  <c r="X276" i="4"/>
  <c r="V276" i="4"/>
  <c r="T276" i="4"/>
  <c r="P276" i="4"/>
  <c r="K276" i="4" s="1"/>
  <c r="BF276" i="4" s="1"/>
  <c r="BI271" i="4"/>
  <c r="BH271" i="4"/>
  <c r="BG271" i="4"/>
  <c r="BE271" i="4"/>
  <c r="X271" i="4"/>
  <c r="V271" i="4"/>
  <c r="T271" i="4"/>
  <c r="P271" i="4"/>
  <c r="K271" i="4" s="1"/>
  <c r="BI264" i="4"/>
  <c r="BH264" i="4"/>
  <c r="BG264" i="4"/>
  <c r="BE264" i="4"/>
  <c r="X264" i="4"/>
  <c r="V264" i="4"/>
  <c r="T264" i="4"/>
  <c r="P264" i="4"/>
  <c r="K264" i="4" s="1"/>
  <c r="BI262" i="4"/>
  <c r="BH262" i="4"/>
  <c r="BG262" i="4"/>
  <c r="BE262" i="4"/>
  <c r="X262" i="4"/>
  <c r="V262" i="4"/>
  <c r="T262" i="4"/>
  <c r="P262" i="4"/>
  <c r="BK262" i="4" s="1"/>
  <c r="BI258" i="4"/>
  <c r="BH258" i="4"/>
  <c r="BG258" i="4"/>
  <c r="BE258" i="4"/>
  <c r="X258" i="4"/>
  <c r="V258" i="4"/>
  <c r="T258" i="4"/>
  <c r="P258" i="4"/>
  <c r="K258" i="4" s="1"/>
  <c r="BF258" i="4" s="1"/>
  <c r="BI255" i="4"/>
  <c r="BH255" i="4"/>
  <c r="BG255" i="4"/>
  <c r="BE255" i="4"/>
  <c r="X255" i="4"/>
  <c r="V255" i="4"/>
  <c r="T255" i="4"/>
  <c r="P255" i="4"/>
  <c r="BI250" i="4"/>
  <c r="BH250" i="4"/>
  <c r="BG250" i="4"/>
  <c r="BE250" i="4"/>
  <c r="X250" i="4"/>
  <c r="V250" i="4"/>
  <c r="T250" i="4"/>
  <c r="P250" i="4"/>
  <c r="K250" i="4" s="1"/>
  <c r="BI247" i="4"/>
  <c r="BH247" i="4"/>
  <c r="BG247" i="4"/>
  <c r="BE247" i="4"/>
  <c r="X247" i="4"/>
  <c r="V247" i="4"/>
  <c r="T247" i="4"/>
  <c r="P247" i="4"/>
  <c r="BI243" i="4"/>
  <c r="BH243" i="4"/>
  <c r="BG243" i="4"/>
  <c r="BE243" i="4"/>
  <c r="X243" i="4"/>
  <c r="V243" i="4"/>
  <c r="T243" i="4"/>
  <c r="P243" i="4"/>
  <c r="BK243" i="4" s="1"/>
  <c r="BI241" i="4"/>
  <c r="BH241" i="4"/>
  <c r="BG241" i="4"/>
  <c r="BE241" i="4"/>
  <c r="X241" i="4"/>
  <c r="V241" i="4"/>
  <c r="T241" i="4"/>
  <c r="P241" i="4"/>
  <c r="BK241" i="4" s="1"/>
  <c r="BI238" i="4"/>
  <c r="BH238" i="4"/>
  <c r="BG238" i="4"/>
  <c r="BE238" i="4"/>
  <c r="X238" i="4"/>
  <c r="V238" i="4"/>
  <c r="T238" i="4"/>
  <c r="P238" i="4"/>
  <c r="BK238" i="4" s="1"/>
  <c r="BI237" i="4"/>
  <c r="BH237" i="4"/>
  <c r="BG237" i="4"/>
  <c r="BE237" i="4"/>
  <c r="X237" i="4"/>
  <c r="V237" i="4"/>
  <c r="T237" i="4"/>
  <c r="P237" i="4"/>
  <c r="K237" i="4" s="1"/>
  <c r="BF237" i="4" s="1"/>
  <c r="BI235" i="4"/>
  <c r="BH235" i="4"/>
  <c r="BG235" i="4"/>
  <c r="BE235" i="4"/>
  <c r="X235" i="4"/>
  <c r="V235" i="4"/>
  <c r="T235" i="4"/>
  <c r="P235" i="4"/>
  <c r="K235" i="4" s="1"/>
  <c r="BF235" i="4" s="1"/>
  <c r="BI234" i="4"/>
  <c r="BH234" i="4"/>
  <c r="BG234" i="4"/>
  <c r="BE234" i="4"/>
  <c r="X234" i="4"/>
  <c r="V234" i="4"/>
  <c r="T234" i="4"/>
  <c r="P234" i="4"/>
  <c r="BK234" i="4" s="1"/>
  <c r="BI232" i="4"/>
  <c r="BH232" i="4"/>
  <c r="BG232" i="4"/>
  <c r="BE232" i="4"/>
  <c r="X232" i="4"/>
  <c r="V232" i="4"/>
  <c r="T232" i="4"/>
  <c r="P232" i="4"/>
  <c r="BI231" i="4"/>
  <c r="BH231" i="4"/>
  <c r="BG231" i="4"/>
  <c r="BE231" i="4"/>
  <c r="X231" i="4"/>
  <c r="V231" i="4"/>
  <c r="T231" i="4"/>
  <c r="P231" i="4"/>
  <c r="BK231" i="4" s="1"/>
  <c r="BI229" i="4"/>
  <c r="BH229" i="4"/>
  <c r="BG229" i="4"/>
  <c r="BE229" i="4"/>
  <c r="X229" i="4"/>
  <c r="V229" i="4"/>
  <c r="T229" i="4"/>
  <c r="P229" i="4"/>
  <c r="BK229" i="4" s="1"/>
  <c r="BI226" i="4"/>
  <c r="BH226" i="4"/>
  <c r="BG226" i="4"/>
  <c r="BE226" i="4"/>
  <c r="X226" i="4"/>
  <c r="V226" i="4"/>
  <c r="T226" i="4"/>
  <c r="P226" i="4"/>
  <c r="K226" i="4" s="1"/>
  <c r="BI221" i="4"/>
  <c r="BH221" i="4"/>
  <c r="BG221" i="4"/>
  <c r="BE221" i="4"/>
  <c r="X221" i="4"/>
  <c r="V221" i="4"/>
  <c r="T221" i="4"/>
  <c r="P221" i="4"/>
  <c r="BK221" i="4" s="1"/>
  <c r="BI219" i="4"/>
  <c r="BH219" i="4"/>
  <c r="BG219" i="4"/>
  <c r="BE219" i="4"/>
  <c r="X219" i="4"/>
  <c r="V219" i="4"/>
  <c r="T219" i="4"/>
  <c r="P219" i="4"/>
  <c r="BI216" i="4"/>
  <c r="BH216" i="4"/>
  <c r="BG216" i="4"/>
  <c r="BE216" i="4"/>
  <c r="X216" i="4"/>
  <c r="V216" i="4"/>
  <c r="T216" i="4"/>
  <c r="P216" i="4"/>
  <c r="BI215" i="4"/>
  <c r="BH215" i="4"/>
  <c r="BG215" i="4"/>
  <c r="BE215" i="4"/>
  <c r="X215" i="4"/>
  <c r="V215" i="4"/>
  <c r="T215" i="4"/>
  <c r="P215" i="4"/>
  <c r="K215" i="4" s="1"/>
  <c r="BF215" i="4" s="1"/>
  <c r="BI214" i="4"/>
  <c r="BH214" i="4"/>
  <c r="BG214" i="4"/>
  <c r="BE214" i="4"/>
  <c r="X214" i="4"/>
  <c r="V214" i="4"/>
  <c r="T214" i="4"/>
  <c r="P214" i="4"/>
  <c r="BI213" i="4"/>
  <c r="BH213" i="4"/>
  <c r="BG213" i="4"/>
  <c r="BE213" i="4"/>
  <c r="X213" i="4"/>
  <c r="V213" i="4"/>
  <c r="T213" i="4"/>
  <c r="P213" i="4"/>
  <c r="K213" i="4" s="1"/>
  <c r="BF213" i="4" s="1"/>
  <c r="BI209" i="4"/>
  <c r="BH209" i="4"/>
  <c r="BG209" i="4"/>
  <c r="BE209" i="4"/>
  <c r="X209" i="4"/>
  <c r="V209" i="4"/>
  <c r="T209" i="4"/>
  <c r="P209" i="4"/>
  <c r="BK209" i="4" s="1"/>
  <c r="BI205" i="4"/>
  <c r="BH205" i="4"/>
  <c r="BG205" i="4"/>
  <c r="BE205" i="4"/>
  <c r="X205" i="4"/>
  <c r="V205" i="4"/>
  <c r="T205" i="4"/>
  <c r="P205" i="4"/>
  <c r="K205" i="4" s="1"/>
  <c r="BF205" i="4" s="1"/>
  <c r="BI202" i="4"/>
  <c r="BH202" i="4"/>
  <c r="BG202" i="4"/>
  <c r="BE202" i="4"/>
  <c r="X202" i="4"/>
  <c r="V202" i="4"/>
  <c r="T202" i="4"/>
  <c r="P202" i="4"/>
  <c r="BK202" i="4" s="1"/>
  <c r="BI200" i="4"/>
  <c r="BH200" i="4"/>
  <c r="BG200" i="4"/>
  <c r="BE200" i="4"/>
  <c r="X200" i="4"/>
  <c r="V200" i="4"/>
  <c r="T200" i="4"/>
  <c r="P200" i="4"/>
  <c r="BI197" i="4"/>
  <c r="BH197" i="4"/>
  <c r="BG197" i="4"/>
  <c r="BE197" i="4"/>
  <c r="X197" i="4"/>
  <c r="V197" i="4"/>
  <c r="T197" i="4"/>
  <c r="P197" i="4"/>
  <c r="K197" i="4" s="1"/>
  <c r="BF197" i="4" s="1"/>
  <c r="BI194" i="4"/>
  <c r="BH194" i="4"/>
  <c r="BG194" i="4"/>
  <c r="BE194" i="4"/>
  <c r="X194" i="4"/>
  <c r="V194" i="4"/>
  <c r="T194" i="4"/>
  <c r="P194" i="4"/>
  <c r="BI191" i="4"/>
  <c r="BH191" i="4"/>
  <c r="BG191" i="4"/>
  <c r="BE191" i="4"/>
  <c r="X191" i="4"/>
  <c r="V191" i="4"/>
  <c r="T191" i="4"/>
  <c r="P191" i="4"/>
  <c r="BK191" i="4" s="1"/>
  <c r="BI189" i="4"/>
  <c r="BH189" i="4"/>
  <c r="BG189" i="4"/>
  <c r="BE189" i="4"/>
  <c r="X189" i="4"/>
  <c r="V189" i="4"/>
  <c r="T189" i="4"/>
  <c r="P189" i="4"/>
  <c r="BK189" i="4" s="1"/>
  <c r="BI187" i="4"/>
  <c r="BH187" i="4"/>
  <c r="BG187" i="4"/>
  <c r="BE187" i="4"/>
  <c r="X187" i="4"/>
  <c r="V187" i="4"/>
  <c r="T187" i="4"/>
  <c r="P187" i="4"/>
  <c r="BI185" i="4"/>
  <c r="BH185" i="4"/>
  <c r="BG185" i="4"/>
  <c r="BE185" i="4"/>
  <c r="X185" i="4"/>
  <c r="V185" i="4"/>
  <c r="T185" i="4"/>
  <c r="P185" i="4"/>
  <c r="BK185" i="4" s="1"/>
  <c r="BI183" i="4"/>
  <c r="BH183" i="4"/>
  <c r="BG183" i="4"/>
  <c r="BE183" i="4"/>
  <c r="X183" i="4"/>
  <c r="V183" i="4"/>
  <c r="T183" i="4"/>
  <c r="P183" i="4"/>
  <c r="BK183" i="4" s="1"/>
  <c r="BI177" i="4"/>
  <c r="BH177" i="4"/>
  <c r="BG177" i="4"/>
  <c r="BE177" i="4"/>
  <c r="X177" i="4"/>
  <c r="V177" i="4"/>
  <c r="T177" i="4"/>
  <c r="P177" i="4"/>
  <c r="BI175" i="4"/>
  <c r="BH175" i="4"/>
  <c r="BG175" i="4"/>
  <c r="BE175" i="4"/>
  <c r="X175" i="4"/>
  <c r="V175" i="4"/>
  <c r="T175" i="4"/>
  <c r="P175" i="4"/>
  <c r="BI173" i="4"/>
  <c r="BH173" i="4"/>
  <c r="BG173" i="4"/>
  <c r="BE173" i="4"/>
  <c r="X173" i="4"/>
  <c r="V173" i="4"/>
  <c r="T173" i="4"/>
  <c r="P173" i="4"/>
  <c r="K173" i="4" s="1"/>
  <c r="BI166" i="4"/>
  <c r="BH166" i="4"/>
  <c r="BG166" i="4"/>
  <c r="BE166" i="4"/>
  <c r="X166" i="4"/>
  <c r="V166" i="4"/>
  <c r="T166" i="4"/>
  <c r="P166" i="4"/>
  <c r="K166" i="4" s="1"/>
  <c r="BF166" i="4" s="1"/>
  <c r="BI163" i="4"/>
  <c r="BH163" i="4"/>
  <c r="BG163" i="4"/>
  <c r="BE163" i="4"/>
  <c r="X163" i="4"/>
  <c r="V163" i="4"/>
  <c r="T163" i="4"/>
  <c r="P163" i="4"/>
  <c r="BK163" i="4" s="1"/>
  <c r="BI161" i="4"/>
  <c r="BH161" i="4"/>
  <c r="BG161" i="4"/>
  <c r="BE161" i="4"/>
  <c r="X161" i="4"/>
  <c r="V161" i="4"/>
  <c r="T161" i="4"/>
  <c r="P161" i="4"/>
  <c r="K161" i="4" s="1"/>
  <c r="BF161" i="4" s="1"/>
  <c r="BI158" i="4"/>
  <c r="BH158" i="4"/>
  <c r="BG158" i="4"/>
  <c r="BE158" i="4"/>
  <c r="X158" i="4"/>
  <c r="V158" i="4"/>
  <c r="T158" i="4"/>
  <c r="P158" i="4"/>
  <c r="BI155" i="4"/>
  <c r="BH155" i="4"/>
  <c r="BG155" i="4"/>
  <c r="BE155" i="4"/>
  <c r="X155" i="4"/>
  <c r="V155" i="4"/>
  <c r="T155" i="4"/>
  <c r="P155" i="4"/>
  <c r="K155" i="4" s="1"/>
  <c r="BF155" i="4" s="1"/>
  <c r="BI151" i="4"/>
  <c r="BH151" i="4"/>
  <c r="BG151" i="4"/>
  <c r="BE151" i="4"/>
  <c r="X151" i="4"/>
  <c r="V151" i="4"/>
  <c r="T151" i="4"/>
  <c r="P151" i="4"/>
  <c r="K151" i="4" s="1"/>
  <c r="BF151" i="4" s="1"/>
  <c r="BI148" i="4"/>
  <c r="BH148" i="4"/>
  <c r="BG148" i="4"/>
  <c r="BE148" i="4"/>
  <c r="X148" i="4"/>
  <c r="V148" i="4"/>
  <c r="T148" i="4"/>
  <c r="P148" i="4"/>
  <c r="K148" i="4" s="1"/>
  <c r="BF148" i="4" s="1"/>
  <c r="J142" i="4"/>
  <c r="J141" i="4"/>
  <c r="F141" i="4"/>
  <c r="F139" i="4"/>
  <c r="E137" i="4"/>
  <c r="BI122" i="4"/>
  <c r="BH122" i="4"/>
  <c r="BG122" i="4"/>
  <c r="BE122" i="4"/>
  <c r="BI121" i="4"/>
  <c r="BH121" i="4"/>
  <c r="BG121" i="4"/>
  <c r="BF121" i="4"/>
  <c r="BE121" i="4"/>
  <c r="BI120" i="4"/>
  <c r="BH120" i="4"/>
  <c r="BG120" i="4"/>
  <c r="BF120" i="4"/>
  <c r="BE120" i="4"/>
  <c r="BI119" i="4"/>
  <c r="BH119" i="4"/>
  <c r="BG119" i="4"/>
  <c r="BF119" i="4"/>
  <c r="BE119" i="4"/>
  <c r="BI118" i="4"/>
  <c r="BH118" i="4"/>
  <c r="BG118" i="4"/>
  <c r="BF118" i="4"/>
  <c r="BE118" i="4"/>
  <c r="BI117" i="4"/>
  <c r="BH117" i="4"/>
  <c r="BG117" i="4"/>
  <c r="BF117" i="4"/>
  <c r="BE117" i="4"/>
  <c r="J94" i="4"/>
  <c r="J93" i="4"/>
  <c r="F93" i="4"/>
  <c r="F91" i="4"/>
  <c r="E89" i="4"/>
  <c r="J20" i="4"/>
  <c r="E20" i="4"/>
  <c r="F142" i="4" s="1"/>
  <c r="J19" i="4"/>
  <c r="J14" i="4"/>
  <c r="J91" i="4" s="1"/>
  <c r="E7" i="4"/>
  <c r="E133" i="4" s="1"/>
  <c r="K43" i="3"/>
  <c r="K42" i="3"/>
  <c r="BA97" i="1" s="1"/>
  <c r="K41" i="3"/>
  <c r="AZ97" i="1" s="1"/>
  <c r="BI229" i="3"/>
  <c r="BH229" i="3"/>
  <c r="BG229" i="3"/>
  <c r="BE229" i="3"/>
  <c r="X229" i="3"/>
  <c r="V229" i="3"/>
  <c r="T229" i="3"/>
  <c r="P229" i="3"/>
  <c r="BI227" i="3"/>
  <c r="BH227" i="3"/>
  <c r="BG227" i="3"/>
  <c r="BE227" i="3"/>
  <c r="X227" i="3"/>
  <c r="V227" i="3"/>
  <c r="T227" i="3"/>
  <c r="P227" i="3"/>
  <c r="BI224" i="3"/>
  <c r="BH224" i="3"/>
  <c r="BG224" i="3"/>
  <c r="BE224" i="3"/>
  <c r="X224" i="3"/>
  <c r="V224" i="3"/>
  <c r="T224" i="3"/>
  <c r="P224" i="3"/>
  <c r="BI222" i="3"/>
  <c r="BH222" i="3"/>
  <c r="BG222" i="3"/>
  <c r="BE222" i="3"/>
  <c r="X222" i="3"/>
  <c r="V222" i="3"/>
  <c r="T222" i="3"/>
  <c r="P222" i="3"/>
  <c r="BI220" i="3"/>
  <c r="BH220" i="3"/>
  <c r="BG220" i="3"/>
  <c r="BE220" i="3"/>
  <c r="X220" i="3"/>
  <c r="V220" i="3"/>
  <c r="T220" i="3"/>
  <c r="P220" i="3"/>
  <c r="BI217" i="3"/>
  <c r="BH217" i="3"/>
  <c r="BG217" i="3"/>
  <c r="BE217" i="3"/>
  <c r="X217" i="3"/>
  <c r="V217" i="3"/>
  <c r="T217" i="3"/>
  <c r="P217" i="3"/>
  <c r="BI215" i="3"/>
  <c r="BH215" i="3"/>
  <c r="BG215" i="3"/>
  <c r="BE215" i="3"/>
  <c r="X215" i="3"/>
  <c r="V215" i="3"/>
  <c r="T215" i="3"/>
  <c r="P215" i="3"/>
  <c r="BI213" i="3"/>
  <c r="BH213" i="3"/>
  <c r="BG213" i="3"/>
  <c r="BE213" i="3"/>
  <c r="X213" i="3"/>
  <c r="V213" i="3"/>
  <c r="T213" i="3"/>
  <c r="P213" i="3"/>
  <c r="BI211" i="3"/>
  <c r="BH211" i="3"/>
  <c r="BG211" i="3"/>
  <c r="BE211" i="3"/>
  <c r="X211" i="3"/>
  <c r="V211" i="3"/>
  <c r="T211" i="3"/>
  <c r="P211" i="3"/>
  <c r="BI209" i="3"/>
  <c r="BH209" i="3"/>
  <c r="BG209" i="3"/>
  <c r="BE209" i="3"/>
  <c r="X209" i="3"/>
  <c r="V209" i="3"/>
  <c r="T209" i="3"/>
  <c r="P209" i="3"/>
  <c r="BI207" i="3"/>
  <c r="BH207" i="3"/>
  <c r="BG207" i="3"/>
  <c r="BE207" i="3"/>
  <c r="X207" i="3"/>
  <c r="V207" i="3"/>
  <c r="T207" i="3"/>
  <c r="P207" i="3"/>
  <c r="BI205" i="3"/>
  <c r="BH205" i="3"/>
  <c r="BG205" i="3"/>
  <c r="BE205" i="3"/>
  <c r="X205" i="3"/>
  <c r="V205" i="3"/>
  <c r="T205" i="3"/>
  <c r="P205" i="3"/>
  <c r="BI203" i="3"/>
  <c r="BH203" i="3"/>
  <c r="BG203" i="3"/>
  <c r="BE203" i="3"/>
  <c r="X203" i="3"/>
  <c r="V203" i="3"/>
  <c r="T203" i="3"/>
  <c r="P203" i="3"/>
  <c r="BI201" i="3"/>
  <c r="BH201" i="3"/>
  <c r="BG201" i="3"/>
  <c r="BE201" i="3"/>
  <c r="X201" i="3"/>
  <c r="V201" i="3"/>
  <c r="T201" i="3"/>
  <c r="P201" i="3"/>
  <c r="BI199" i="3"/>
  <c r="BH199" i="3"/>
  <c r="BG199" i="3"/>
  <c r="BE199" i="3"/>
  <c r="X199" i="3"/>
  <c r="V199" i="3"/>
  <c r="T199" i="3"/>
  <c r="P199" i="3"/>
  <c r="BI197" i="3"/>
  <c r="BH197" i="3"/>
  <c r="BG197" i="3"/>
  <c r="BE197" i="3"/>
  <c r="X197" i="3"/>
  <c r="V197" i="3"/>
  <c r="T197" i="3"/>
  <c r="P197" i="3"/>
  <c r="BI195" i="3"/>
  <c r="BH195" i="3"/>
  <c r="BG195" i="3"/>
  <c r="BE195" i="3"/>
  <c r="X195" i="3"/>
  <c r="V195" i="3"/>
  <c r="T195" i="3"/>
  <c r="P195" i="3"/>
  <c r="BI193" i="3"/>
  <c r="BH193" i="3"/>
  <c r="BG193" i="3"/>
  <c r="BE193" i="3"/>
  <c r="X193" i="3"/>
  <c r="V193" i="3"/>
  <c r="T193" i="3"/>
  <c r="P193" i="3"/>
  <c r="BI191" i="3"/>
  <c r="BH191" i="3"/>
  <c r="BG191" i="3"/>
  <c r="BE191" i="3"/>
  <c r="X191" i="3"/>
  <c r="V191" i="3"/>
  <c r="T191" i="3"/>
  <c r="P191" i="3"/>
  <c r="BI189" i="3"/>
  <c r="BH189" i="3"/>
  <c r="BG189" i="3"/>
  <c r="BE189" i="3"/>
  <c r="X189" i="3"/>
  <c r="V189" i="3"/>
  <c r="T189" i="3"/>
  <c r="P189" i="3"/>
  <c r="BI187" i="3"/>
  <c r="BH187" i="3"/>
  <c r="BG187" i="3"/>
  <c r="BE187" i="3"/>
  <c r="X187" i="3"/>
  <c r="V187" i="3"/>
  <c r="T187" i="3"/>
  <c r="P187" i="3"/>
  <c r="BI185" i="3"/>
  <c r="BH185" i="3"/>
  <c r="BG185" i="3"/>
  <c r="BE185" i="3"/>
  <c r="X185" i="3"/>
  <c r="V185" i="3"/>
  <c r="T185" i="3"/>
  <c r="P185" i="3"/>
  <c r="BI183" i="3"/>
  <c r="BH183" i="3"/>
  <c r="BG183" i="3"/>
  <c r="BE183" i="3"/>
  <c r="X183" i="3"/>
  <c r="V183" i="3"/>
  <c r="T183" i="3"/>
  <c r="P183" i="3"/>
  <c r="BI181" i="3"/>
  <c r="BH181" i="3"/>
  <c r="BG181" i="3"/>
  <c r="BE181" i="3"/>
  <c r="X181" i="3"/>
  <c r="V181" i="3"/>
  <c r="T181" i="3"/>
  <c r="P181" i="3"/>
  <c r="BI179" i="3"/>
  <c r="BH179" i="3"/>
  <c r="BG179" i="3"/>
  <c r="BE179" i="3"/>
  <c r="X179" i="3"/>
  <c r="V179" i="3"/>
  <c r="T179" i="3"/>
  <c r="P179" i="3"/>
  <c r="BI177" i="3"/>
  <c r="BH177" i="3"/>
  <c r="BG177" i="3"/>
  <c r="BE177" i="3"/>
  <c r="X177" i="3"/>
  <c r="V177" i="3"/>
  <c r="T177" i="3"/>
  <c r="P177" i="3"/>
  <c r="BI175" i="3"/>
  <c r="BH175" i="3"/>
  <c r="BG175" i="3"/>
  <c r="BE175" i="3"/>
  <c r="X175" i="3"/>
  <c r="V175" i="3"/>
  <c r="T175" i="3"/>
  <c r="P175" i="3"/>
  <c r="BI173" i="3"/>
  <c r="BH173" i="3"/>
  <c r="BG173" i="3"/>
  <c r="BE173" i="3"/>
  <c r="X173" i="3"/>
  <c r="V173" i="3"/>
  <c r="T173" i="3"/>
  <c r="P173" i="3"/>
  <c r="BI171" i="3"/>
  <c r="BH171" i="3"/>
  <c r="BG171" i="3"/>
  <c r="BE171" i="3"/>
  <c r="X171" i="3"/>
  <c r="V171" i="3"/>
  <c r="T171" i="3"/>
  <c r="P171" i="3"/>
  <c r="BI169" i="3"/>
  <c r="BH169" i="3"/>
  <c r="BG169" i="3"/>
  <c r="BE169" i="3"/>
  <c r="X169" i="3"/>
  <c r="V169" i="3"/>
  <c r="T169" i="3"/>
  <c r="P169" i="3"/>
  <c r="BI167" i="3"/>
  <c r="BH167" i="3"/>
  <c r="BG167" i="3"/>
  <c r="BE167" i="3"/>
  <c r="X167" i="3"/>
  <c r="V167" i="3"/>
  <c r="T167" i="3"/>
  <c r="P167" i="3"/>
  <c r="BI165" i="3"/>
  <c r="BH165" i="3"/>
  <c r="BG165" i="3"/>
  <c r="BE165" i="3"/>
  <c r="X165" i="3"/>
  <c r="V165" i="3"/>
  <c r="T165" i="3"/>
  <c r="P165" i="3"/>
  <c r="BI163" i="3"/>
  <c r="BH163" i="3"/>
  <c r="BG163" i="3"/>
  <c r="BE163" i="3"/>
  <c r="X163" i="3"/>
  <c r="V163" i="3"/>
  <c r="T163" i="3"/>
  <c r="P163" i="3"/>
  <c r="BI161" i="3"/>
  <c r="BH161" i="3"/>
  <c r="BG161" i="3"/>
  <c r="BE161" i="3"/>
  <c r="X161" i="3"/>
  <c r="V161" i="3"/>
  <c r="T161" i="3"/>
  <c r="P161" i="3"/>
  <c r="BI159" i="3"/>
  <c r="BH159" i="3"/>
  <c r="BG159" i="3"/>
  <c r="BE159" i="3"/>
  <c r="X159" i="3"/>
  <c r="V159" i="3"/>
  <c r="T159" i="3"/>
  <c r="P159" i="3"/>
  <c r="BI157" i="3"/>
  <c r="BH157" i="3"/>
  <c r="BG157" i="3"/>
  <c r="BE157" i="3"/>
  <c r="X157" i="3"/>
  <c r="V157" i="3"/>
  <c r="T157" i="3"/>
  <c r="P157" i="3"/>
  <c r="BI155" i="3"/>
  <c r="BH155" i="3"/>
  <c r="BG155" i="3"/>
  <c r="BE155" i="3"/>
  <c r="X155" i="3"/>
  <c r="V155" i="3"/>
  <c r="T155" i="3"/>
  <c r="P155" i="3"/>
  <c r="BI153" i="3"/>
  <c r="BH153" i="3"/>
  <c r="BG153" i="3"/>
  <c r="BE153" i="3"/>
  <c r="X153" i="3"/>
  <c r="V153" i="3"/>
  <c r="T153" i="3"/>
  <c r="P153" i="3"/>
  <c r="BI151" i="3"/>
  <c r="BH151" i="3"/>
  <c r="BG151" i="3"/>
  <c r="BE151" i="3"/>
  <c r="X151" i="3"/>
  <c r="V151" i="3"/>
  <c r="T151" i="3"/>
  <c r="P151" i="3"/>
  <c r="BI149" i="3"/>
  <c r="BH149" i="3"/>
  <c r="BG149" i="3"/>
  <c r="BE149" i="3"/>
  <c r="X149" i="3"/>
  <c r="V149" i="3"/>
  <c r="T149" i="3"/>
  <c r="P149" i="3"/>
  <c r="BI147" i="3"/>
  <c r="BH147" i="3"/>
  <c r="BG147" i="3"/>
  <c r="BE147" i="3"/>
  <c r="X147" i="3"/>
  <c r="V147" i="3"/>
  <c r="T147" i="3"/>
  <c r="P147" i="3"/>
  <c r="BI145" i="3"/>
  <c r="BH145" i="3"/>
  <c r="BG145" i="3"/>
  <c r="BE145" i="3"/>
  <c r="X145" i="3"/>
  <c r="V145" i="3"/>
  <c r="T145" i="3"/>
  <c r="P145" i="3"/>
  <c r="BI143" i="3"/>
  <c r="BH143" i="3"/>
  <c r="BG143" i="3"/>
  <c r="BE143" i="3"/>
  <c r="X143" i="3"/>
  <c r="V143" i="3"/>
  <c r="T143" i="3"/>
  <c r="P143" i="3"/>
  <c r="BI141" i="3"/>
  <c r="BH141" i="3"/>
  <c r="BG141" i="3"/>
  <c r="BE141" i="3"/>
  <c r="X141" i="3"/>
  <c r="V141" i="3"/>
  <c r="T141" i="3"/>
  <c r="P141" i="3"/>
  <c r="BI139" i="3"/>
  <c r="BH139" i="3"/>
  <c r="BG139" i="3"/>
  <c r="BE139" i="3"/>
  <c r="X139" i="3"/>
  <c r="V139" i="3"/>
  <c r="T139" i="3"/>
  <c r="P139" i="3"/>
  <c r="BI137" i="3"/>
  <c r="BH137" i="3"/>
  <c r="BG137" i="3"/>
  <c r="BE137" i="3"/>
  <c r="X137" i="3"/>
  <c r="V137" i="3"/>
  <c r="T137" i="3"/>
  <c r="P137" i="3"/>
  <c r="J131" i="3"/>
  <c r="J130" i="3"/>
  <c r="F130" i="3"/>
  <c r="F128" i="3"/>
  <c r="E126" i="3"/>
  <c r="BI111" i="3"/>
  <c r="BH111" i="3"/>
  <c r="BG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J94" i="3"/>
  <c r="J93" i="3"/>
  <c r="F93" i="3"/>
  <c r="F91" i="3"/>
  <c r="E89" i="3"/>
  <c r="J20" i="3"/>
  <c r="E20" i="3"/>
  <c r="F131" i="3" s="1"/>
  <c r="J19" i="3"/>
  <c r="J14" i="3"/>
  <c r="J91" i="3" s="1"/>
  <c r="E7" i="3"/>
  <c r="E85" i="3"/>
  <c r="K43" i="2"/>
  <c r="K42" i="2"/>
  <c r="BA96" i="1" s="1"/>
  <c r="K41" i="2"/>
  <c r="AZ96" i="1" s="1"/>
  <c r="BI332" i="2"/>
  <c r="BH332" i="2"/>
  <c r="BG332" i="2"/>
  <c r="BE332" i="2"/>
  <c r="X332" i="2"/>
  <c r="X331" i="2" s="1"/>
  <c r="V332" i="2"/>
  <c r="V331" i="2" s="1"/>
  <c r="T332" i="2"/>
  <c r="T331" i="2" s="1"/>
  <c r="P332" i="2"/>
  <c r="BK332" i="2" s="1"/>
  <c r="BI328" i="2"/>
  <c r="BH328" i="2"/>
  <c r="BG328" i="2"/>
  <c r="BE328" i="2"/>
  <c r="X328" i="2"/>
  <c r="V328" i="2"/>
  <c r="T328" i="2"/>
  <c r="P328" i="2"/>
  <c r="BI326" i="2"/>
  <c r="BH326" i="2"/>
  <c r="BG326" i="2"/>
  <c r="BE326" i="2"/>
  <c r="X326" i="2"/>
  <c r="V326" i="2"/>
  <c r="T326" i="2"/>
  <c r="P326" i="2"/>
  <c r="BI323" i="2"/>
  <c r="BH323" i="2"/>
  <c r="BG323" i="2"/>
  <c r="BE323" i="2"/>
  <c r="X323" i="2"/>
  <c r="V323" i="2"/>
  <c r="T323" i="2"/>
  <c r="P323" i="2"/>
  <c r="BI321" i="2"/>
  <c r="BH321" i="2"/>
  <c r="BG321" i="2"/>
  <c r="BE321" i="2"/>
  <c r="X321" i="2"/>
  <c r="V321" i="2"/>
  <c r="T321" i="2"/>
  <c r="P321" i="2"/>
  <c r="BI319" i="2"/>
  <c r="BH319" i="2"/>
  <c r="BG319" i="2"/>
  <c r="BE319" i="2"/>
  <c r="X319" i="2"/>
  <c r="V319" i="2"/>
  <c r="T319" i="2"/>
  <c r="P319" i="2"/>
  <c r="BI317" i="2"/>
  <c r="BH317" i="2"/>
  <c r="BG317" i="2"/>
  <c r="BE317" i="2"/>
  <c r="X317" i="2"/>
  <c r="V317" i="2"/>
  <c r="T317" i="2"/>
  <c r="P317" i="2"/>
  <c r="BI315" i="2"/>
  <c r="BH315" i="2"/>
  <c r="BG315" i="2"/>
  <c r="BE315" i="2"/>
  <c r="X315" i="2"/>
  <c r="V315" i="2"/>
  <c r="T315" i="2"/>
  <c r="P315" i="2"/>
  <c r="BI313" i="2"/>
  <c r="BH313" i="2"/>
  <c r="BG313" i="2"/>
  <c r="BE313" i="2"/>
  <c r="X313" i="2"/>
  <c r="V313" i="2"/>
  <c r="T313" i="2"/>
  <c r="P313" i="2"/>
  <c r="BI311" i="2"/>
  <c r="BH311" i="2"/>
  <c r="BG311" i="2"/>
  <c r="BE311" i="2"/>
  <c r="X311" i="2"/>
  <c r="V311" i="2"/>
  <c r="T311" i="2"/>
  <c r="P311" i="2"/>
  <c r="BI309" i="2"/>
  <c r="BH309" i="2"/>
  <c r="BG309" i="2"/>
  <c r="BE309" i="2"/>
  <c r="X309" i="2"/>
  <c r="V309" i="2"/>
  <c r="T309" i="2"/>
  <c r="P309" i="2"/>
  <c r="BI307" i="2"/>
  <c r="BH307" i="2"/>
  <c r="BG307" i="2"/>
  <c r="BE307" i="2"/>
  <c r="X307" i="2"/>
  <c r="V307" i="2"/>
  <c r="T307" i="2"/>
  <c r="P307" i="2"/>
  <c r="K307" i="2" s="1"/>
  <c r="BI305" i="2"/>
  <c r="BH305" i="2"/>
  <c r="BG305" i="2"/>
  <c r="BE305" i="2"/>
  <c r="X305" i="2"/>
  <c r="V305" i="2"/>
  <c r="T305" i="2"/>
  <c r="P305" i="2"/>
  <c r="BK305" i="2" s="1"/>
  <c r="BI303" i="2"/>
  <c r="BH303" i="2"/>
  <c r="BG303" i="2"/>
  <c r="BE303" i="2"/>
  <c r="BI301" i="2"/>
  <c r="BH301" i="2"/>
  <c r="BG301" i="2"/>
  <c r="BE301" i="2"/>
  <c r="BI299" i="2"/>
  <c r="BH299" i="2"/>
  <c r="BG299" i="2"/>
  <c r="BE299" i="2"/>
  <c r="BI297" i="2"/>
  <c r="BH297" i="2"/>
  <c r="BG297" i="2"/>
  <c r="BE297" i="2"/>
  <c r="BF297" i="2"/>
  <c r="BI295" i="2"/>
  <c r="BH295" i="2"/>
  <c r="BG295" i="2"/>
  <c r="BE295" i="2"/>
  <c r="BI293" i="2"/>
  <c r="BH293" i="2"/>
  <c r="BG293" i="2"/>
  <c r="BE293" i="2"/>
  <c r="BK293" i="2"/>
  <c r="BI291" i="2"/>
  <c r="BH291" i="2"/>
  <c r="BG291" i="2"/>
  <c r="BE291" i="2"/>
  <c r="BI289" i="2"/>
  <c r="BH289" i="2"/>
  <c r="BG289" i="2"/>
  <c r="BE289" i="2"/>
  <c r="BI286" i="2"/>
  <c r="BH286" i="2"/>
  <c r="BG286" i="2"/>
  <c r="BE286" i="2"/>
  <c r="BI283" i="2"/>
  <c r="BH283" i="2"/>
  <c r="BG283" i="2"/>
  <c r="BE283" i="2"/>
  <c r="BI281" i="2"/>
  <c r="BH281" i="2"/>
  <c r="BG281" i="2"/>
  <c r="BE281" i="2"/>
  <c r="BI279" i="2"/>
  <c r="BH279" i="2"/>
  <c r="BG279" i="2"/>
  <c r="BE279" i="2"/>
  <c r="BI276" i="2"/>
  <c r="BH276" i="2"/>
  <c r="BG276" i="2"/>
  <c r="BE276" i="2"/>
  <c r="BI272" i="2"/>
  <c r="BH272" i="2"/>
  <c r="BG272" i="2"/>
  <c r="BE272" i="2"/>
  <c r="BI269" i="2"/>
  <c r="BH269" i="2"/>
  <c r="BG269" i="2"/>
  <c r="BE269" i="2"/>
  <c r="BI267" i="2"/>
  <c r="BH267" i="2"/>
  <c r="BG267" i="2"/>
  <c r="BE267" i="2"/>
  <c r="BK267" i="2"/>
  <c r="BI265" i="2"/>
  <c r="BH265" i="2"/>
  <c r="BG265" i="2"/>
  <c r="BE265" i="2"/>
  <c r="BI261" i="2"/>
  <c r="BH261" i="2"/>
  <c r="BG261" i="2"/>
  <c r="BE261" i="2"/>
  <c r="BI259" i="2"/>
  <c r="BH259" i="2"/>
  <c r="BG259" i="2"/>
  <c r="BE259" i="2"/>
  <c r="BI257" i="2"/>
  <c r="BH257" i="2"/>
  <c r="BG257" i="2"/>
  <c r="BE257" i="2"/>
  <c r="BI255" i="2"/>
  <c r="BH255" i="2"/>
  <c r="BG255" i="2"/>
  <c r="BE255" i="2"/>
  <c r="BI253" i="2"/>
  <c r="BH253" i="2"/>
  <c r="BG253" i="2"/>
  <c r="BE253" i="2"/>
  <c r="BI249" i="2"/>
  <c r="BH249" i="2"/>
  <c r="BG249" i="2"/>
  <c r="BE249" i="2"/>
  <c r="BI246" i="2"/>
  <c r="BH246" i="2"/>
  <c r="BG246" i="2"/>
  <c r="BE246" i="2"/>
  <c r="BI243" i="2"/>
  <c r="BH243" i="2"/>
  <c r="BG243" i="2"/>
  <c r="BE243" i="2"/>
  <c r="X243" i="2"/>
  <c r="V243" i="2"/>
  <c r="T243" i="2"/>
  <c r="P243" i="2"/>
  <c r="BI241" i="2"/>
  <c r="BH241" i="2"/>
  <c r="BG241" i="2"/>
  <c r="BE241" i="2"/>
  <c r="X241" i="2"/>
  <c r="V241" i="2"/>
  <c r="T241" i="2"/>
  <c r="P241" i="2"/>
  <c r="BI239" i="2"/>
  <c r="BH239" i="2"/>
  <c r="BG239" i="2"/>
  <c r="BE239" i="2"/>
  <c r="X239" i="2"/>
  <c r="V239" i="2"/>
  <c r="T239" i="2"/>
  <c r="P239" i="2"/>
  <c r="BK239" i="2" s="1"/>
  <c r="BI234" i="2"/>
  <c r="BH234" i="2"/>
  <c r="BG234" i="2"/>
  <c r="BE234" i="2"/>
  <c r="X234" i="2"/>
  <c r="V234" i="2"/>
  <c r="T234" i="2"/>
  <c r="P234" i="2"/>
  <c r="BI228" i="2"/>
  <c r="BH228" i="2"/>
  <c r="BG228" i="2"/>
  <c r="BE228" i="2"/>
  <c r="X228" i="2"/>
  <c r="V228" i="2"/>
  <c r="T228" i="2"/>
  <c r="P228" i="2"/>
  <c r="BI224" i="2"/>
  <c r="BH224" i="2"/>
  <c r="BG224" i="2"/>
  <c r="BE224" i="2"/>
  <c r="X224" i="2"/>
  <c r="V224" i="2"/>
  <c r="T224" i="2"/>
  <c r="P224" i="2"/>
  <c r="BI222" i="2"/>
  <c r="BH222" i="2"/>
  <c r="BG222" i="2"/>
  <c r="BE222" i="2"/>
  <c r="X222" i="2"/>
  <c r="V222" i="2"/>
  <c r="T222" i="2"/>
  <c r="P222" i="2"/>
  <c r="BI220" i="2"/>
  <c r="BH220" i="2"/>
  <c r="BG220" i="2"/>
  <c r="BE220" i="2"/>
  <c r="X220" i="2"/>
  <c r="V220" i="2"/>
  <c r="T220" i="2"/>
  <c r="P220" i="2"/>
  <c r="K220" i="2" s="1"/>
  <c r="BI216" i="2"/>
  <c r="BH216" i="2"/>
  <c r="BG216" i="2"/>
  <c r="BE216" i="2"/>
  <c r="X216" i="2"/>
  <c r="V216" i="2"/>
  <c r="T216" i="2"/>
  <c r="P216" i="2"/>
  <c r="BI213" i="2"/>
  <c r="BH213" i="2"/>
  <c r="BG213" i="2"/>
  <c r="BE213" i="2"/>
  <c r="X213" i="2"/>
  <c r="V213" i="2"/>
  <c r="T213" i="2"/>
  <c r="P213" i="2"/>
  <c r="BI209" i="2"/>
  <c r="BH209" i="2"/>
  <c r="BG209" i="2"/>
  <c r="BE209" i="2"/>
  <c r="X209" i="2"/>
  <c r="V209" i="2"/>
  <c r="T209" i="2"/>
  <c r="P209" i="2"/>
  <c r="BI206" i="2"/>
  <c r="BH206" i="2"/>
  <c r="BG206" i="2"/>
  <c r="BE206" i="2"/>
  <c r="X206" i="2"/>
  <c r="V206" i="2"/>
  <c r="T206" i="2"/>
  <c r="P206" i="2"/>
  <c r="K206" i="2" s="1"/>
  <c r="BF206" i="2" s="1"/>
  <c r="BI202" i="2"/>
  <c r="BH202" i="2"/>
  <c r="BG202" i="2"/>
  <c r="BE202" i="2"/>
  <c r="X202" i="2"/>
  <c r="V202" i="2"/>
  <c r="T202" i="2"/>
  <c r="P202" i="2"/>
  <c r="BI200" i="2"/>
  <c r="BH200" i="2"/>
  <c r="BG200" i="2"/>
  <c r="BE200" i="2"/>
  <c r="X200" i="2"/>
  <c r="V200" i="2"/>
  <c r="T200" i="2"/>
  <c r="P200" i="2"/>
  <c r="BI197" i="2"/>
  <c r="BH197" i="2"/>
  <c r="BG197" i="2"/>
  <c r="BE197" i="2"/>
  <c r="X197" i="2"/>
  <c r="V197" i="2"/>
  <c r="T197" i="2"/>
  <c r="P197" i="2"/>
  <c r="BI196" i="2"/>
  <c r="BH196" i="2"/>
  <c r="BG196" i="2"/>
  <c r="BE196" i="2"/>
  <c r="X196" i="2"/>
  <c r="V196" i="2"/>
  <c r="T196" i="2"/>
  <c r="P196" i="2"/>
  <c r="BI194" i="2"/>
  <c r="BH194" i="2"/>
  <c r="BG194" i="2"/>
  <c r="BE194" i="2"/>
  <c r="X194" i="2"/>
  <c r="V194" i="2"/>
  <c r="T194" i="2"/>
  <c r="P194" i="2"/>
  <c r="BI193" i="2"/>
  <c r="BH193" i="2"/>
  <c r="BG193" i="2"/>
  <c r="BE193" i="2"/>
  <c r="X193" i="2"/>
  <c r="V193" i="2"/>
  <c r="T193" i="2"/>
  <c r="P193" i="2"/>
  <c r="BI191" i="2"/>
  <c r="BH191" i="2"/>
  <c r="BG191" i="2"/>
  <c r="BE191" i="2"/>
  <c r="X191" i="2"/>
  <c r="V191" i="2"/>
  <c r="T191" i="2"/>
  <c r="P191" i="2"/>
  <c r="BI189" i="2"/>
  <c r="BH189" i="2"/>
  <c r="BG189" i="2"/>
  <c r="BE189" i="2"/>
  <c r="X189" i="2"/>
  <c r="V189" i="2"/>
  <c r="T189" i="2"/>
  <c r="P189" i="2"/>
  <c r="BI188" i="2"/>
  <c r="BH188" i="2"/>
  <c r="BG188" i="2"/>
  <c r="BE188" i="2"/>
  <c r="X188" i="2"/>
  <c r="V188" i="2"/>
  <c r="T188" i="2"/>
  <c r="P188" i="2"/>
  <c r="BI186" i="2"/>
  <c r="BH186" i="2"/>
  <c r="BG186" i="2"/>
  <c r="BE186" i="2"/>
  <c r="X186" i="2"/>
  <c r="V186" i="2"/>
  <c r="T186" i="2"/>
  <c r="P186" i="2"/>
  <c r="BI185" i="2"/>
  <c r="BH185" i="2"/>
  <c r="BG185" i="2"/>
  <c r="BE185" i="2"/>
  <c r="X185" i="2"/>
  <c r="V185" i="2"/>
  <c r="T185" i="2"/>
  <c r="P185" i="2"/>
  <c r="BI184" i="2"/>
  <c r="BH184" i="2"/>
  <c r="BG184" i="2"/>
  <c r="BE184" i="2"/>
  <c r="X184" i="2"/>
  <c r="V184" i="2"/>
  <c r="T184" i="2"/>
  <c r="P184" i="2"/>
  <c r="BI183" i="2"/>
  <c r="BH183" i="2"/>
  <c r="BG183" i="2"/>
  <c r="BE183" i="2"/>
  <c r="X183" i="2"/>
  <c r="V183" i="2"/>
  <c r="T183" i="2"/>
  <c r="P183" i="2"/>
  <c r="BK183" i="2" s="1"/>
  <c r="BI181" i="2"/>
  <c r="BH181" i="2"/>
  <c r="BG181" i="2"/>
  <c r="BE181" i="2"/>
  <c r="X181" i="2"/>
  <c r="V181" i="2"/>
  <c r="T181" i="2"/>
  <c r="P181" i="2"/>
  <c r="BI177" i="2"/>
  <c r="BH177" i="2"/>
  <c r="BG177" i="2"/>
  <c r="BE177" i="2"/>
  <c r="X177" i="2"/>
  <c r="V177" i="2"/>
  <c r="T177" i="2"/>
  <c r="P177" i="2"/>
  <c r="BI174" i="2"/>
  <c r="BH174" i="2"/>
  <c r="BG174" i="2"/>
  <c r="BE174" i="2"/>
  <c r="X174" i="2"/>
  <c r="V174" i="2"/>
  <c r="T174" i="2"/>
  <c r="P174" i="2"/>
  <c r="K174" i="2" s="1"/>
  <c r="BF174" i="2" s="1"/>
  <c r="BI172" i="2"/>
  <c r="BH172" i="2"/>
  <c r="BG172" i="2"/>
  <c r="BE172" i="2"/>
  <c r="X172" i="2"/>
  <c r="V172" i="2"/>
  <c r="T172" i="2"/>
  <c r="P172" i="2"/>
  <c r="BI169" i="2"/>
  <c r="BH169" i="2"/>
  <c r="BG169" i="2"/>
  <c r="BE169" i="2"/>
  <c r="X169" i="2"/>
  <c r="V169" i="2"/>
  <c r="T169" i="2"/>
  <c r="P169" i="2"/>
  <c r="BK169" i="2" s="1"/>
  <c r="BI166" i="2"/>
  <c r="BH166" i="2"/>
  <c r="BG166" i="2"/>
  <c r="BE166" i="2"/>
  <c r="X166" i="2"/>
  <c r="V166" i="2"/>
  <c r="T166" i="2"/>
  <c r="P166" i="2"/>
  <c r="BI164" i="2"/>
  <c r="BH164" i="2"/>
  <c r="BG164" i="2"/>
  <c r="BE164" i="2"/>
  <c r="X164" i="2"/>
  <c r="V164" i="2"/>
  <c r="T164" i="2"/>
  <c r="P164" i="2"/>
  <c r="BI161" i="2"/>
  <c r="BH161" i="2"/>
  <c r="BG161" i="2"/>
  <c r="BE161" i="2"/>
  <c r="X161" i="2"/>
  <c r="V161" i="2"/>
  <c r="T161" i="2"/>
  <c r="P161" i="2"/>
  <c r="BI159" i="2"/>
  <c r="BH159" i="2"/>
  <c r="BG159" i="2"/>
  <c r="BE159" i="2"/>
  <c r="X159" i="2"/>
  <c r="V159" i="2"/>
  <c r="T159" i="2"/>
  <c r="P159" i="2"/>
  <c r="BI157" i="2"/>
  <c r="BH157" i="2"/>
  <c r="BG157" i="2"/>
  <c r="BE157" i="2"/>
  <c r="X157" i="2"/>
  <c r="V157" i="2"/>
  <c r="T157" i="2"/>
  <c r="P157" i="2"/>
  <c r="BI152" i="2"/>
  <c r="BH152" i="2"/>
  <c r="BG152" i="2"/>
  <c r="BE152" i="2"/>
  <c r="X152" i="2"/>
  <c r="V152" i="2"/>
  <c r="T152" i="2"/>
  <c r="P152" i="2"/>
  <c r="BI150" i="2"/>
  <c r="BH150" i="2"/>
  <c r="BG150" i="2"/>
  <c r="BE150" i="2"/>
  <c r="X150" i="2"/>
  <c r="V150" i="2"/>
  <c r="T150" i="2"/>
  <c r="P150" i="2"/>
  <c r="BI148" i="2"/>
  <c r="BH148" i="2"/>
  <c r="BG148" i="2"/>
  <c r="BE148" i="2"/>
  <c r="X148" i="2"/>
  <c r="V148" i="2"/>
  <c r="T148" i="2"/>
  <c r="P148" i="2"/>
  <c r="BK148" i="2" s="1"/>
  <c r="BI144" i="2"/>
  <c r="BH144" i="2"/>
  <c r="BG144" i="2"/>
  <c r="BE144" i="2"/>
  <c r="X144" i="2"/>
  <c r="V144" i="2"/>
  <c r="T144" i="2"/>
  <c r="P144" i="2"/>
  <c r="BI143" i="2"/>
  <c r="BH143" i="2"/>
  <c r="BG143" i="2"/>
  <c r="BE143" i="2"/>
  <c r="X143" i="2"/>
  <c r="V143" i="2"/>
  <c r="T143" i="2"/>
  <c r="P143" i="2"/>
  <c r="J137" i="2"/>
  <c r="J136" i="2"/>
  <c r="F136" i="2"/>
  <c r="F134" i="2"/>
  <c r="E132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4" i="2"/>
  <c r="J93" i="2"/>
  <c r="F93" i="2"/>
  <c r="F91" i="2"/>
  <c r="E89" i="2"/>
  <c r="J20" i="2"/>
  <c r="E20" i="2"/>
  <c r="F137" i="2" s="1"/>
  <c r="J19" i="2"/>
  <c r="J14" i="2"/>
  <c r="J91" i="2" s="1"/>
  <c r="E7" i="2"/>
  <c r="E128" i="2" s="1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L90" i="1"/>
  <c r="AM90" i="1"/>
  <c r="AM89" i="1"/>
  <c r="L89" i="1"/>
  <c r="AM87" i="1"/>
  <c r="L87" i="1"/>
  <c r="L85" i="1"/>
  <c r="L84" i="1"/>
  <c r="R205" i="5"/>
  <c r="Q201" i="5"/>
  <c r="R195" i="5"/>
  <c r="R193" i="5"/>
  <c r="Q191" i="5"/>
  <c r="Q189" i="5"/>
  <c r="R185" i="5"/>
  <c r="R177" i="5"/>
  <c r="Q163" i="5"/>
  <c r="R159" i="5"/>
  <c r="K157" i="5"/>
  <c r="Q143" i="5"/>
  <c r="K139" i="5"/>
  <c r="Q173" i="4"/>
  <c r="Q166" i="4"/>
  <c r="Q148" i="4"/>
  <c r="Q227" i="3"/>
  <c r="R217" i="3"/>
  <c r="R207" i="3"/>
  <c r="Q191" i="3"/>
  <c r="BK179" i="3"/>
  <c r="Q171" i="3"/>
  <c r="R149" i="3"/>
  <c r="Q145" i="3"/>
  <c r="R328" i="2"/>
  <c r="Q307" i="2"/>
  <c r="R213" i="2"/>
  <c r="Q206" i="2"/>
  <c r="Q197" i="2"/>
  <c r="R196" i="2"/>
  <c r="Q193" i="2"/>
  <c r="Q188" i="2"/>
  <c r="Q181" i="2"/>
  <c r="Q174" i="2"/>
  <c r="Q172" i="2"/>
  <c r="Q164" i="2"/>
  <c r="R152" i="2"/>
  <c r="R148" i="2"/>
  <c r="AU98" i="1"/>
  <c r="R167" i="5"/>
  <c r="R155" i="5"/>
  <c r="R151" i="5"/>
  <c r="Q149" i="5"/>
  <c r="R143" i="5"/>
  <c r="R439" i="4"/>
  <c r="R427" i="4"/>
  <c r="Q422" i="4"/>
  <c r="Q406" i="4"/>
  <c r="R395" i="4"/>
  <c r="Q391" i="4"/>
  <c r="R377" i="4"/>
  <c r="R357" i="4"/>
  <c r="Q354" i="4"/>
  <c r="R351" i="4"/>
  <c r="R349" i="4"/>
  <c r="Q330" i="4"/>
  <c r="R317" i="4"/>
  <c r="R312" i="4"/>
  <c r="R304" i="4"/>
  <c r="Q302" i="4"/>
  <c r="R298" i="4"/>
  <c r="Q289" i="4"/>
  <c r="Q286" i="4"/>
  <c r="Q281" i="4"/>
  <c r="Q264" i="4"/>
  <c r="Q247" i="4"/>
  <c r="Q243" i="4"/>
  <c r="R238" i="4"/>
  <c r="R237" i="4"/>
  <c r="Q234" i="4"/>
  <c r="R232" i="4"/>
  <c r="Q231" i="4"/>
  <c r="Q229" i="4"/>
  <c r="Q221" i="4"/>
  <c r="Q215" i="4"/>
  <c r="R209" i="4"/>
  <c r="R205" i="4"/>
  <c r="R194" i="4"/>
  <c r="Q191" i="4"/>
  <c r="Q185" i="4"/>
  <c r="Q183" i="4"/>
  <c r="R163" i="4"/>
  <c r="R151" i="4"/>
  <c r="R220" i="3"/>
  <c r="Q215" i="3"/>
  <c r="Q207" i="3"/>
  <c r="Q201" i="3"/>
  <c r="Q193" i="3"/>
  <c r="R185" i="3"/>
  <c r="Q183" i="3"/>
  <c r="Q181" i="3"/>
  <c r="R167" i="3"/>
  <c r="R163" i="3"/>
  <c r="R153" i="3"/>
  <c r="R151" i="3"/>
  <c r="R145" i="3"/>
  <c r="R139" i="3"/>
  <c r="Q319" i="2"/>
  <c r="R317" i="2"/>
  <c r="R311" i="2"/>
  <c r="R307" i="2"/>
  <c r="R243" i="2"/>
  <c r="Q224" i="2"/>
  <c r="R209" i="2"/>
  <c r="Q202" i="2"/>
  <c r="Q194" i="2"/>
  <c r="R191" i="2"/>
  <c r="R184" i="2"/>
  <c r="R159" i="2"/>
  <c r="Q157" i="2"/>
  <c r="R150" i="2"/>
  <c r="BK187" i="5"/>
  <c r="Q179" i="5"/>
  <c r="Q171" i="5"/>
  <c r="R163" i="5"/>
  <c r="R149" i="5"/>
  <c r="Q137" i="5"/>
  <c r="Q436" i="4"/>
  <c r="R432" i="4"/>
  <c r="R422" i="4"/>
  <c r="Q413" i="4"/>
  <c r="Q409" i="4"/>
  <c r="R397" i="4"/>
  <c r="Q387" i="4"/>
  <c r="Q379" i="4"/>
  <c r="Q377" i="4"/>
  <c r="Q364" i="4"/>
  <c r="Q347" i="4"/>
  <c r="Q344" i="4"/>
  <c r="Q341" i="4"/>
  <c r="R339" i="4"/>
  <c r="Q327" i="4"/>
  <c r="Q317" i="4"/>
  <c r="Q310" i="4"/>
  <c r="Q304" i="4"/>
  <c r="R302" i="4"/>
  <c r="R300" i="4"/>
  <c r="Q298" i="4"/>
  <c r="R258" i="4"/>
  <c r="R255" i="4"/>
  <c r="R243" i="4"/>
  <c r="Q235" i="4"/>
  <c r="R226" i="4"/>
  <c r="R221" i="4"/>
  <c r="Q216" i="4"/>
  <c r="R215" i="4"/>
  <c r="R213" i="4"/>
  <c r="R187" i="4"/>
  <c r="Q177" i="4"/>
  <c r="R158" i="4"/>
  <c r="R148" i="4"/>
  <c r="R211" i="3"/>
  <c r="R205" i="3"/>
  <c r="Q203" i="3"/>
  <c r="Q187" i="3"/>
  <c r="R181" i="3"/>
  <c r="Q179" i="3"/>
  <c r="Q218" i="5"/>
  <c r="R213" i="5"/>
  <c r="Q211" i="5"/>
  <c r="Q203" i="5"/>
  <c r="R199" i="5"/>
  <c r="Q185" i="5"/>
  <c r="Q173" i="5"/>
  <c r="R171" i="5"/>
  <c r="Q165" i="5"/>
  <c r="Q153" i="5"/>
  <c r="Q439" i="4"/>
  <c r="R434" i="4"/>
  <c r="R430" i="4"/>
  <c r="Q425" i="4"/>
  <c r="Q417" i="4"/>
  <c r="R409" i="4"/>
  <c r="R406" i="4"/>
  <c r="R400" i="4"/>
  <c r="Q397" i="4"/>
  <c r="R370" i="4"/>
  <c r="R366" i="4"/>
  <c r="R364" i="4"/>
  <c r="R362" i="4"/>
  <c r="R360" i="4"/>
  <c r="Q351" i="4"/>
  <c r="R344" i="4"/>
  <c r="R314" i="4"/>
  <c r="R294" i="4"/>
  <c r="R276" i="4"/>
  <c r="R271" i="4"/>
  <c r="R262" i="4"/>
  <c r="Q255" i="4"/>
  <c r="R247" i="4"/>
  <c r="Q227" i="5"/>
  <c r="R220" i="5"/>
  <c r="R211" i="5"/>
  <c r="R209" i="5"/>
  <c r="Q207" i="5"/>
  <c r="R201" i="5"/>
  <c r="BK201" i="5"/>
  <c r="Q199" i="5"/>
  <c r="R197" i="5"/>
  <c r="Q187" i="5"/>
  <c r="R165" i="5"/>
  <c r="R153" i="5"/>
  <c r="R145" i="5"/>
  <c r="R139" i="5"/>
  <c r="R137" i="5"/>
  <c r="R436" i="4"/>
  <c r="R403" i="4"/>
  <c r="R393" i="4"/>
  <c r="R389" i="4"/>
  <c r="R387" i="4"/>
  <c r="Q381" i="4"/>
  <c r="Q372" i="4"/>
  <c r="Q370" i="4"/>
  <c r="Q368" i="4"/>
  <c r="Q337" i="4"/>
  <c r="R284" i="4"/>
  <c r="Q276" i="4"/>
  <c r="Q271" i="4"/>
  <c r="Q262" i="4"/>
  <c r="R250" i="4"/>
  <c r="R234" i="4"/>
  <c r="R231" i="4"/>
  <c r="Q214" i="4"/>
  <c r="Q209" i="4"/>
  <c r="R200" i="4"/>
  <c r="R197" i="4"/>
  <c r="Q194" i="4"/>
  <c r="R173" i="4"/>
  <c r="Q163" i="4"/>
  <c r="Q161" i="4"/>
  <c r="R155" i="4"/>
  <c r="R224" i="3"/>
  <c r="R213" i="3"/>
  <c r="Q211" i="3"/>
  <c r="Q209" i="3"/>
  <c r="R203" i="3"/>
  <c r="R199" i="3"/>
  <c r="R197" i="3"/>
  <c r="R195" i="3"/>
  <c r="R193" i="3"/>
  <c r="R187" i="3"/>
  <c r="R179" i="3"/>
  <c r="Q169" i="3"/>
  <c r="Q163" i="3"/>
  <c r="Q161" i="3"/>
  <c r="R159" i="3"/>
  <c r="Q151" i="3"/>
  <c r="Q147" i="3"/>
  <c r="Q141" i="3"/>
  <c r="R137" i="3"/>
  <c r="Q328" i="2"/>
  <c r="R326" i="2"/>
  <c r="R321" i="2"/>
  <c r="Q317" i="2"/>
  <c r="Q313" i="2"/>
  <c r="R309" i="2"/>
  <c r="R228" i="2"/>
  <c r="Q222" i="2"/>
  <c r="R216" i="2"/>
  <c r="Q209" i="2"/>
  <c r="R202" i="2"/>
  <c r="Q200" i="2"/>
  <c r="R197" i="2"/>
  <c r="R194" i="2"/>
  <c r="R188" i="2"/>
  <c r="R186" i="2"/>
  <c r="R185" i="2"/>
  <c r="R172" i="2"/>
  <c r="R169" i="2"/>
  <c r="R166" i="2"/>
  <c r="R161" i="2"/>
  <c r="R144" i="2"/>
  <c r="R143" i="2"/>
  <c r="R225" i="5"/>
  <c r="Q225" i="5"/>
  <c r="R222" i="5"/>
  <c r="Q222" i="5"/>
  <c r="R218" i="5"/>
  <c r="R215" i="5"/>
  <c r="Q213" i="5"/>
  <c r="Q209" i="5"/>
  <c r="R187" i="5"/>
  <c r="Q181" i="5"/>
  <c r="R179" i="5"/>
  <c r="Q177" i="5"/>
  <c r="Q175" i="5"/>
  <c r="Q161" i="5"/>
  <c r="K151" i="5"/>
  <c r="R141" i="5"/>
  <c r="Q430" i="4"/>
  <c r="R417" i="4"/>
  <c r="Q403" i="4"/>
  <c r="Q395" i="4"/>
  <c r="Q393" i="4"/>
  <c r="R391" i="4"/>
  <c r="R384" i="4"/>
  <c r="R372" i="4"/>
  <c r="Q362" i="4"/>
  <c r="Q360" i="4"/>
  <c r="R347" i="4"/>
  <c r="Q339" i="4"/>
  <c r="R337" i="4"/>
  <c r="Q334" i="4"/>
  <c r="R324" i="4"/>
  <c r="R322" i="4"/>
  <c r="Q312" i="4"/>
  <c r="R310" i="4"/>
  <c r="Q300" i="4"/>
  <c r="Q294" i="4"/>
  <c r="R289" i="4"/>
  <c r="Q284" i="4"/>
  <c r="Q250" i="4"/>
  <c r="Q241" i="4"/>
  <c r="Q237" i="4"/>
  <c r="R235" i="4"/>
  <c r="R229" i="4"/>
  <c r="Q226" i="4"/>
  <c r="Q219" i="4"/>
  <c r="R216" i="4"/>
  <c r="R202" i="4"/>
  <c r="Q200" i="4"/>
  <c r="Q197" i="4"/>
  <c r="R183" i="4"/>
  <c r="R175" i="4"/>
  <c r="R166" i="4"/>
  <c r="R161" i="4"/>
  <c r="Q151" i="4"/>
  <c r="R227" i="3"/>
  <c r="Q222" i="3"/>
  <c r="R215" i="3"/>
  <c r="R209" i="3"/>
  <c r="Q205" i="3"/>
  <c r="R201" i="3"/>
  <c r="Q199" i="3"/>
  <c r="R183" i="3"/>
  <c r="R177" i="3"/>
  <c r="Q177" i="3"/>
  <c r="R175" i="3"/>
  <c r="Q175" i="3"/>
  <c r="R169" i="3"/>
  <c r="Q159" i="3"/>
  <c r="Q157" i="3"/>
  <c r="R155" i="3"/>
  <c r="Q153" i="3"/>
  <c r="R143" i="3"/>
  <c r="R313" i="2"/>
  <c r="Q309" i="2"/>
  <c r="Q241" i="2"/>
  <c r="R239" i="2"/>
  <c r="Q234" i="2"/>
  <c r="Q228" i="2"/>
  <c r="R222" i="2"/>
  <c r="R220" i="2"/>
  <c r="Q216" i="2"/>
  <c r="Q213" i="2"/>
  <c r="R189" i="2"/>
  <c r="Q186" i="2"/>
  <c r="Q184" i="2"/>
  <c r="Q177" i="2"/>
  <c r="R157" i="2"/>
  <c r="Q152" i="2"/>
  <c r="R227" i="5"/>
  <c r="R189" i="5"/>
  <c r="Q183" i="5"/>
  <c r="R181" i="5"/>
  <c r="Q169" i="5"/>
  <c r="R161" i="5"/>
  <c r="Q157" i="5"/>
  <c r="Q155" i="5"/>
  <c r="Q151" i="5"/>
  <c r="R147" i="5"/>
  <c r="Q145" i="5"/>
  <c r="Q139" i="5"/>
  <c r="Q434" i="4"/>
  <c r="Q427" i="4"/>
  <c r="R425" i="4"/>
  <c r="R413" i="4"/>
  <c r="Q400" i="4"/>
  <c r="Q389" i="4"/>
  <c r="Q384" i="4"/>
  <c r="R381" i="4"/>
  <c r="R379" i="4"/>
  <c r="R368" i="4"/>
  <c r="Q366" i="4"/>
  <c r="Q357" i="4"/>
  <c r="R354" i="4"/>
  <c r="Q349" i="4"/>
  <c r="R341" i="4"/>
  <c r="R334" i="4"/>
  <c r="R330" i="4"/>
  <c r="R327" i="4"/>
  <c r="Q324" i="4"/>
  <c r="Q322" i="4"/>
  <c r="Q314" i="4"/>
  <c r="R286" i="4"/>
  <c r="R281" i="4"/>
  <c r="R264" i="4"/>
  <c r="Q258" i="4"/>
  <c r="R241" i="4"/>
  <c r="Q238" i="4"/>
  <c r="Q232" i="4"/>
  <c r="R219" i="4"/>
  <c r="R214" i="4"/>
  <c r="Q213" i="4"/>
  <c r="Q205" i="4"/>
  <c r="Q202" i="4"/>
  <c r="R189" i="4"/>
  <c r="R177" i="4"/>
  <c r="R229" i="3"/>
  <c r="Q229" i="3"/>
  <c r="Q224" i="3"/>
  <c r="R222" i="3"/>
  <c r="Q213" i="3"/>
  <c r="Q197" i="3"/>
  <c r="Q195" i="3"/>
  <c r="Q189" i="3"/>
  <c r="Q185" i="3"/>
  <c r="Q173" i="3"/>
  <c r="R171" i="3"/>
  <c r="Q167" i="3"/>
  <c r="R165" i="3"/>
  <c r="Q165" i="3"/>
  <c r="R161" i="3"/>
  <c r="R157" i="3"/>
  <c r="R147" i="3"/>
  <c r="Q143" i="3"/>
  <c r="R141" i="3"/>
  <c r="Q137" i="3"/>
  <c r="R332" i="2"/>
  <c r="R323" i="2"/>
  <c r="R319" i="2"/>
  <c r="Q315" i="2"/>
  <c r="R305" i="2"/>
  <c r="Q243" i="2"/>
  <c r="R241" i="2"/>
  <c r="R234" i="2"/>
  <c r="R224" i="2"/>
  <c r="Q220" i="2"/>
  <c r="R206" i="2"/>
  <c r="R200" i="2"/>
  <c r="R193" i="2"/>
  <c r="Q189" i="2"/>
  <c r="Q185" i="2"/>
  <c r="R183" i="2"/>
  <c r="R181" i="2"/>
  <c r="R174" i="2"/>
  <c r="Q169" i="2"/>
  <c r="R164" i="2"/>
  <c r="Q144" i="2"/>
  <c r="BK143" i="2"/>
  <c r="AU95" i="1"/>
  <c r="Q220" i="5"/>
  <c r="Q215" i="5"/>
  <c r="R207" i="5"/>
  <c r="Q205" i="5"/>
  <c r="R203" i="5"/>
  <c r="Q197" i="5"/>
  <c r="Q195" i="5"/>
  <c r="Q193" i="5"/>
  <c r="R191" i="5"/>
  <c r="R183" i="5"/>
  <c r="BK181" i="5"/>
  <c r="R175" i="5"/>
  <c r="R173" i="5"/>
  <c r="R169" i="5"/>
  <c r="Q167" i="5"/>
  <c r="Q159" i="5"/>
  <c r="R157" i="5"/>
  <c r="Q147" i="5"/>
  <c r="Q141" i="5"/>
  <c r="Q432" i="4"/>
  <c r="R191" i="4"/>
  <c r="Q189" i="4"/>
  <c r="Q187" i="4"/>
  <c r="R185" i="4"/>
  <c r="Q175" i="4"/>
  <c r="Q158" i="4"/>
  <c r="Q155" i="4"/>
  <c r="Q220" i="3"/>
  <c r="Q217" i="3"/>
  <c r="R191" i="3"/>
  <c r="R189" i="3"/>
  <c r="R173" i="3"/>
  <c r="Q155" i="3"/>
  <c r="Q149" i="3"/>
  <c r="Q139" i="3"/>
  <c r="Q332" i="2"/>
  <c r="Q326" i="2"/>
  <c r="Q323" i="2"/>
  <c r="Q321" i="2"/>
  <c r="R315" i="2"/>
  <c r="Q311" i="2"/>
  <c r="Q305" i="2"/>
  <c r="Q239" i="2"/>
  <c r="Q196" i="2"/>
  <c r="Q191" i="2"/>
  <c r="Q183" i="2"/>
  <c r="R177" i="2"/>
  <c r="Q166" i="2"/>
  <c r="Q161" i="2"/>
  <c r="Q159" i="2"/>
  <c r="Q150" i="2"/>
  <c r="Q148" i="2"/>
  <c r="Q143" i="2"/>
  <c r="BK211" i="5"/>
  <c r="K203" i="5"/>
  <c r="BF203" i="5" s="1"/>
  <c r="K201" i="5"/>
  <c r="BF201" i="5" s="1"/>
  <c r="BK189" i="5"/>
  <c r="K185" i="5"/>
  <c r="BF185" i="5" s="1"/>
  <c r="K177" i="5"/>
  <c r="BF177" i="5" s="1"/>
  <c r="K173" i="5"/>
  <c r="BF173" i="5" s="1"/>
  <c r="K161" i="5"/>
  <c r="BF161" i="5"/>
  <c r="K153" i="5"/>
  <c r="BF153" i="5" s="1"/>
  <c r="BK147" i="5"/>
  <c r="BK143" i="5"/>
  <c r="K430" i="4"/>
  <c r="BF430" i="4" s="1"/>
  <c r="K417" i="4"/>
  <c r="BF417" i="4"/>
  <c r="K413" i="4"/>
  <c r="BF413" i="4" s="1"/>
  <c r="K403" i="4"/>
  <c r="BF403" i="4" s="1"/>
  <c r="BF397" i="4"/>
  <c r="BK368" i="4"/>
  <c r="K334" i="4"/>
  <c r="BF334" i="4" s="1"/>
  <c r="K302" i="4"/>
  <c r="BF302" i="4" s="1"/>
  <c r="BF271" i="4"/>
  <c r="BK216" i="4"/>
  <c r="BK224" i="3"/>
  <c r="BK220" i="3"/>
  <c r="BK203" i="3"/>
  <c r="BK199" i="3"/>
  <c r="K185" i="3"/>
  <c r="BF185" i="3" s="1"/>
  <c r="K147" i="3"/>
  <c r="BF147" i="3" s="1"/>
  <c r="BK143" i="3"/>
  <c r="BK303" i="2"/>
  <c r="BK228" i="2"/>
  <c r="BF220" i="2"/>
  <c r="BK189" i="2"/>
  <c r="K159" i="2"/>
  <c r="BF159" i="2" s="1"/>
  <c r="BK225" i="5"/>
  <c r="BK218" i="5"/>
  <c r="BK209" i="5"/>
  <c r="BK195" i="5"/>
  <c r="K183" i="5"/>
  <c r="BF183" i="5"/>
  <c r="BK175" i="5"/>
  <c r="K165" i="5"/>
  <c r="BF165" i="5" s="1"/>
  <c r="BK151" i="5"/>
  <c r="BK139" i="5"/>
  <c r="BK439" i="4"/>
  <c r="BK438" i="4" s="1"/>
  <c r="K438" i="4" s="1"/>
  <c r="K113" i="4" s="1"/>
  <c r="K434" i="4"/>
  <c r="BF434" i="4" s="1"/>
  <c r="BF317" i="4"/>
  <c r="BF226" i="4"/>
  <c r="BF173" i="4"/>
  <c r="K191" i="3"/>
  <c r="BF191" i="3" s="1"/>
  <c r="K171" i="3"/>
  <c r="BF171" i="3" s="1"/>
  <c r="BK161" i="3"/>
  <c r="BK155" i="3"/>
  <c r="K149" i="3"/>
  <c r="BF149" i="3" s="1"/>
  <c r="BK139" i="3"/>
  <c r="BK331" i="2"/>
  <c r="K331" i="2" s="1"/>
  <c r="K108" i="2" s="1"/>
  <c r="K317" i="2"/>
  <c r="BF317" i="2" s="1"/>
  <c r="K309" i="2"/>
  <c r="BF309" i="2" s="1"/>
  <c r="BF259" i="2"/>
  <c r="BF253" i="2"/>
  <c r="K243" i="2"/>
  <c r="BF243" i="2" s="1"/>
  <c r="K202" i="2"/>
  <c r="BF202" i="2" s="1"/>
  <c r="K191" i="2"/>
  <c r="BF191" i="2" s="1"/>
  <c r="BK188" i="2"/>
  <c r="BK166" i="2"/>
  <c r="K144" i="2"/>
  <c r="BF144" i="2" s="1"/>
  <c r="K143" i="2"/>
  <c r="BF143" i="2" s="1"/>
  <c r="BK227" i="5"/>
  <c r="BK220" i="5"/>
  <c r="BK207" i="5"/>
  <c r="K181" i="5"/>
  <c r="BF181" i="5" s="1"/>
  <c r="K169" i="5"/>
  <c r="BF169" i="5" s="1"/>
  <c r="BK159" i="5"/>
  <c r="K137" i="5"/>
  <c r="BF137" i="5"/>
  <c r="BK347" i="4"/>
  <c r="BF310" i="4"/>
  <c r="BF264" i="4"/>
  <c r="BF250" i="4"/>
  <c r="BK217" i="3"/>
  <c r="K207" i="3"/>
  <c r="BF207" i="3" s="1"/>
  <c r="BK175" i="3"/>
  <c r="K167" i="3"/>
  <c r="BF167" i="3"/>
  <c r="BK151" i="3"/>
  <c r="K323" i="2"/>
  <c r="BF323" i="2" s="1"/>
  <c r="K313" i="2"/>
  <c r="BF313" i="2" s="1"/>
  <c r="BK279" i="2"/>
  <c r="BK261" i="2"/>
  <c r="BF249" i="2"/>
  <c r="K196" i="2"/>
  <c r="BF196" i="2" s="1"/>
  <c r="BK185" i="2"/>
  <c r="BK164" i="2"/>
  <c r="K222" i="5"/>
  <c r="BF222" i="5"/>
  <c r="BK215" i="5"/>
  <c r="K187" i="5"/>
  <c r="BF187" i="5" s="1"/>
  <c r="BK157" i="5"/>
  <c r="K149" i="5"/>
  <c r="BF149" i="5"/>
  <c r="K141" i="5"/>
  <c r="BF141" i="5"/>
  <c r="BK436" i="4"/>
  <c r="K432" i="4"/>
  <c r="BF432" i="4" s="1"/>
  <c r="BK427" i="4"/>
  <c r="BF281" i="4"/>
  <c r="K194" i="4"/>
  <c r="BF194" i="4" s="1"/>
  <c r="BK211" i="3"/>
  <c r="BK145" i="3"/>
  <c r="BK321" i="2"/>
  <c r="BF307" i="2"/>
  <c r="BF295" i="2"/>
  <c r="BF286" i="2"/>
  <c r="BK276" i="2"/>
  <c r="BF265" i="2"/>
  <c r="K197" i="2"/>
  <c r="BF197" i="2" s="1"/>
  <c r="BK157" i="2"/>
  <c r="K213" i="5"/>
  <c r="BF213" i="5"/>
  <c r="BK205" i="5"/>
  <c r="K199" i="5"/>
  <c r="BF199" i="5" s="1"/>
  <c r="BK191" i="5"/>
  <c r="BK179" i="5"/>
  <c r="K171" i="5"/>
  <c r="BF171" i="5" s="1"/>
  <c r="BK167" i="5"/>
  <c r="BK145" i="5"/>
  <c r="BK214" i="4"/>
  <c r="K158" i="4"/>
  <c r="BF158" i="4" s="1"/>
  <c r="BK227" i="3"/>
  <c r="BK209" i="3"/>
  <c r="K205" i="3"/>
  <c r="BF205" i="3" s="1"/>
  <c r="K189" i="3"/>
  <c r="BF189" i="3" s="1"/>
  <c r="BK177" i="3"/>
  <c r="BK165" i="3"/>
  <c r="BK159" i="3"/>
  <c r="K141" i="3"/>
  <c r="BF141" i="3" s="1"/>
  <c r="BK319" i="2"/>
  <c r="BK272" i="2"/>
  <c r="BK216" i="2"/>
  <c r="BK200" i="2"/>
  <c r="BK184" i="2"/>
  <c r="K372" i="4"/>
  <c r="BF372" i="4" s="1"/>
  <c r="K337" i="4"/>
  <c r="BF337" i="4" s="1"/>
  <c r="BK322" i="4"/>
  <c r="K255" i="4"/>
  <c r="BF255" i="4" s="1"/>
  <c r="BK200" i="4"/>
  <c r="K177" i="4"/>
  <c r="BF177" i="4" s="1"/>
  <c r="K229" i="3"/>
  <c r="BF229" i="3" s="1"/>
  <c r="BK222" i="3"/>
  <c r="K215" i="3"/>
  <c r="BF215" i="3" s="1"/>
  <c r="K201" i="3"/>
  <c r="BF201" i="3" s="1"/>
  <c r="K193" i="3"/>
  <c r="BF193" i="3"/>
  <c r="K187" i="3"/>
  <c r="BF187" i="3" s="1"/>
  <c r="K183" i="3"/>
  <c r="BF183" i="3" s="1"/>
  <c r="K179" i="3"/>
  <c r="BF179" i="3" s="1"/>
  <c r="K163" i="3"/>
  <c r="BF163" i="3"/>
  <c r="BK157" i="3"/>
  <c r="BK328" i="2"/>
  <c r="BK301" i="2"/>
  <c r="BK281" i="2"/>
  <c r="BF255" i="2"/>
  <c r="BF246" i="2"/>
  <c r="BK222" i="2"/>
  <c r="K186" i="2"/>
  <c r="BF186" i="2"/>
  <c r="K193" i="5"/>
  <c r="BF193" i="5" s="1"/>
  <c r="K163" i="5"/>
  <c r="BF163" i="5" s="1"/>
  <c r="K400" i="4"/>
  <c r="BF400" i="4" s="1"/>
  <c r="BK362" i="4"/>
  <c r="K298" i="4"/>
  <c r="BF298" i="4" s="1"/>
  <c r="K289" i="4"/>
  <c r="BF289" i="4" s="1"/>
  <c r="K219" i="4"/>
  <c r="BF219" i="4" s="1"/>
  <c r="BK187" i="4"/>
  <c r="K197" i="3"/>
  <c r="BF197" i="3" s="1"/>
  <c r="K181" i="3"/>
  <c r="BF181" i="3" s="1"/>
  <c r="BK173" i="3"/>
  <c r="BK169" i="3"/>
  <c r="BK315" i="2"/>
  <c r="BK311" i="2"/>
  <c r="BF291" i="2"/>
  <c r="BK269" i="2"/>
  <c r="BK241" i="2"/>
  <c r="K224" i="2"/>
  <c r="BF224" i="2" s="1"/>
  <c r="K209" i="2"/>
  <c r="BF209" i="2" s="1"/>
  <c r="K194" i="2"/>
  <c r="BF194" i="2" s="1"/>
  <c r="K177" i="2"/>
  <c r="BF177" i="2"/>
  <c r="K172" i="2"/>
  <c r="BF172" i="2" s="1"/>
  <c r="K161" i="2"/>
  <c r="BF161" i="2" s="1"/>
  <c r="BK197" i="5"/>
  <c r="K155" i="5"/>
  <c r="BF155" i="5" s="1"/>
  <c r="BK425" i="4"/>
  <c r="K422" i="4"/>
  <c r="BF422" i="4" s="1"/>
  <c r="K409" i="4"/>
  <c r="BF409" i="4" s="1"/>
  <c r="BK395" i="4"/>
  <c r="K364" i="4"/>
  <c r="BF364" i="4" s="1"/>
  <c r="BK349" i="4"/>
  <c r="K312" i="4"/>
  <c r="BF312" i="4" s="1"/>
  <c r="BK300" i="4"/>
  <c r="K247" i="4"/>
  <c r="BF247" i="4" s="1"/>
  <c r="BK232" i="4"/>
  <c r="BK175" i="4"/>
  <c r="BK213" i="3"/>
  <c r="BK195" i="3"/>
  <c r="K153" i="3"/>
  <c r="BF153" i="3" s="1"/>
  <c r="K137" i="3"/>
  <c r="BF137" i="3"/>
  <c r="BK326" i="2"/>
  <c r="BF299" i="2"/>
  <c r="BF289" i="2"/>
  <c r="BK283" i="2"/>
  <c r="BF257" i="2"/>
  <c r="BK234" i="2"/>
  <c r="BK213" i="2"/>
  <c r="BK193" i="2"/>
  <c r="K181" i="2"/>
  <c r="BF181" i="2" s="1"/>
  <c r="BK152" i="2"/>
  <c r="BK150" i="2"/>
  <c r="BK314" i="4" l="1"/>
  <c r="K314" i="4"/>
  <c r="BF314" i="4" s="1"/>
  <c r="K304" i="4"/>
  <c r="V199" i="2"/>
  <c r="X205" i="2"/>
  <c r="J105" i="2"/>
  <c r="R314" i="2"/>
  <c r="J107" i="2" s="1"/>
  <c r="T136" i="3"/>
  <c r="X219" i="3"/>
  <c r="V147" i="4"/>
  <c r="Q165" i="4"/>
  <c r="I102" i="4" s="1"/>
  <c r="R212" i="4"/>
  <c r="J103" i="4" s="1"/>
  <c r="T246" i="4"/>
  <c r="T326" i="4"/>
  <c r="T340" i="4"/>
  <c r="X340" i="4"/>
  <c r="Q353" i="4"/>
  <c r="I109" i="4" s="1"/>
  <c r="X421" i="4"/>
  <c r="V429" i="4"/>
  <c r="T136" i="5"/>
  <c r="Q224" i="5"/>
  <c r="I102" i="5"/>
  <c r="X142" i="2"/>
  <c r="Q180" i="2"/>
  <c r="I101" i="2" s="1"/>
  <c r="BK268" i="2"/>
  <c r="K105" i="2" s="1"/>
  <c r="Q136" i="3"/>
  <c r="Q135" i="3" s="1"/>
  <c r="Q219" i="3"/>
  <c r="I101" i="3" s="1"/>
  <c r="X226" i="3"/>
  <c r="X147" i="4"/>
  <c r="X165" i="4"/>
  <c r="X212" i="4"/>
  <c r="T240" i="4"/>
  <c r="R240" i="4"/>
  <c r="J104" i="4" s="1"/>
  <c r="V353" i="4"/>
  <c r="Q421" i="4"/>
  <c r="I111" i="4" s="1"/>
  <c r="Q429" i="4"/>
  <c r="I112" i="4" s="1"/>
  <c r="R136" i="5"/>
  <c r="J100" i="5"/>
  <c r="T217" i="5"/>
  <c r="V217" i="5"/>
  <c r="X217" i="5"/>
  <c r="V224" i="5"/>
  <c r="Q142" i="2"/>
  <c r="I100" i="2"/>
  <c r="R180" i="2"/>
  <c r="J101" i="2"/>
  <c r="T199" i="2"/>
  <c r="V205" i="2"/>
  <c r="J106" i="2"/>
  <c r="Q314" i="2"/>
  <c r="I107" i="2" s="1"/>
  <c r="V136" i="3"/>
  <c r="T219" i="3"/>
  <c r="T226" i="3"/>
  <c r="X154" i="4"/>
  <c r="Q154" i="4"/>
  <c r="I101" i="4" s="1"/>
  <c r="R154" i="4"/>
  <c r="J101" i="4" s="1"/>
  <c r="T212" i="4"/>
  <c r="X246" i="4"/>
  <c r="X326" i="4"/>
  <c r="R326" i="4"/>
  <c r="J107" i="4"/>
  <c r="X383" i="4"/>
  <c r="T421" i="4"/>
  <c r="Q217" i="5"/>
  <c r="I101" i="5"/>
  <c r="V142" i="2"/>
  <c r="V141" i="2"/>
  <c r="V180" i="2"/>
  <c r="R199" i="2"/>
  <c r="J102" i="2" s="1"/>
  <c r="R205" i="2"/>
  <c r="I105" i="2"/>
  <c r="I106" i="2"/>
  <c r="X314" i="2"/>
  <c r="X136" i="3"/>
  <c r="X135" i="3" s="1"/>
  <c r="V219" i="3"/>
  <c r="Q226" i="3"/>
  <c r="I102" i="3" s="1"/>
  <c r="T154" i="4"/>
  <c r="R165" i="4"/>
  <c r="J102" i="4"/>
  <c r="Q383" i="4"/>
  <c r="I110" i="4" s="1"/>
  <c r="T429" i="4"/>
  <c r="T224" i="5"/>
  <c r="Q147" i="4"/>
  <c r="I100" i="4" s="1"/>
  <c r="V212" i="4"/>
  <c r="V240" i="4"/>
  <c r="R246" i="4"/>
  <c r="J106" i="4" s="1"/>
  <c r="Q340" i="4"/>
  <c r="I108" i="4" s="1"/>
  <c r="R353" i="4"/>
  <c r="J109" i="4" s="1"/>
  <c r="V421" i="4"/>
  <c r="V136" i="5"/>
  <c r="V135" i="5" s="1"/>
  <c r="V134" i="5" s="1"/>
  <c r="X224" i="5"/>
  <c r="R136" i="3"/>
  <c r="R135" i="3" s="1"/>
  <c r="R219" i="3"/>
  <c r="J101" i="3" s="1"/>
  <c r="R226" i="3"/>
  <c r="J102" i="3" s="1"/>
  <c r="T147" i="4"/>
  <c r="R147" i="4"/>
  <c r="T165" i="4"/>
  <c r="BK240" i="4"/>
  <c r="K240" i="4" s="1"/>
  <c r="K104" i="4" s="1"/>
  <c r="Q240" i="4"/>
  <c r="I104" i="4" s="1"/>
  <c r="V246" i="4"/>
  <c r="Q326" i="4"/>
  <c r="I107" i="4" s="1"/>
  <c r="X353" i="4"/>
  <c r="T383" i="4"/>
  <c r="R429" i="4"/>
  <c r="J112" i="4" s="1"/>
  <c r="R217" i="5"/>
  <c r="J101" i="5" s="1"/>
  <c r="R142" i="2"/>
  <c r="R141" i="2" s="1"/>
  <c r="X180" i="2"/>
  <c r="X199" i="2"/>
  <c r="Q205" i="2"/>
  <c r="V314" i="2"/>
  <c r="BK219" i="3"/>
  <c r="K219" i="3" s="1"/>
  <c r="K101" i="3" s="1"/>
  <c r="V226" i="3"/>
  <c r="V154" i="4"/>
  <c r="V165" i="4"/>
  <c r="Q212" i="4"/>
  <c r="I103" i="4" s="1"/>
  <c r="X240" i="4"/>
  <c r="Q246" i="4"/>
  <c r="V326" i="4"/>
  <c r="V340" i="4"/>
  <c r="R340" i="4"/>
  <c r="J108" i="4" s="1"/>
  <c r="V383" i="4"/>
  <c r="R421" i="4"/>
  <c r="J111" i="4" s="1"/>
  <c r="X136" i="5"/>
  <c r="X135" i="5" s="1"/>
  <c r="X134" i="5" s="1"/>
  <c r="BK224" i="5"/>
  <c r="K224" i="5" s="1"/>
  <c r="K102" i="5" s="1"/>
  <c r="T142" i="2"/>
  <c r="T141" i="2"/>
  <c r="T180" i="2"/>
  <c r="Q199" i="2"/>
  <c r="I102" i="2" s="1"/>
  <c r="T205" i="2"/>
  <c r="T314" i="2"/>
  <c r="T353" i="4"/>
  <c r="R383" i="4"/>
  <c r="J110" i="4" s="1"/>
  <c r="X429" i="4"/>
  <c r="Q136" i="5"/>
  <c r="Q135" i="5" s="1"/>
  <c r="Q134" i="5" s="1"/>
  <c r="I98" i="5" s="1"/>
  <c r="K33" i="5" s="1"/>
  <c r="AS100" i="1" s="1"/>
  <c r="R224" i="5"/>
  <c r="J102" i="5" s="1"/>
  <c r="R331" i="2"/>
  <c r="J108" i="2" s="1"/>
  <c r="E122" i="3"/>
  <c r="J91" i="5"/>
  <c r="F131" i="5"/>
  <c r="BF151" i="5"/>
  <c r="E122" i="5"/>
  <c r="E85" i="2"/>
  <c r="F94" i="2"/>
  <c r="J134" i="2"/>
  <c r="J128" i="3"/>
  <c r="F94" i="4"/>
  <c r="BF300" i="4"/>
  <c r="BF304" i="4"/>
  <c r="Q438" i="4"/>
  <c r="I113" i="4" s="1"/>
  <c r="E85" i="4"/>
  <c r="J139" i="4"/>
  <c r="BF139" i="5"/>
  <c r="Q331" i="2"/>
  <c r="I108" i="2" s="1"/>
  <c r="F94" i="3"/>
  <c r="R438" i="4"/>
  <c r="J113" i="4" s="1"/>
  <c r="BF157" i="5"/>
  <c r="K39" i="2"/>
  <c r="AX96" i="1" s="1"/>
  <c r="BK183" i="5"/>
  <c r="BK144" i="2"/>
  <c r="K193" i="2"/>
  <c r="BF193" i="2" s="1"/>
  <c r="BF267" i="2"/>
  <c r="K151" i="3"/>
  <c r="BF151" i="3" s="1"/>
  <c r="BK177" i="4"/>
  <c r="BK219" i="4"/>
  <c r="BK258" i="4"/>
  <c r="BK327" i="4"/>
  <c r="BK364" i="4"/>
  <c r="K395" i="4"/>
  <c r="BF395" i="4" s="1"/>
  <c r="BK173" i="5"/>
  <c r="BK186" i="2"/>
  <c r="BK259" i="2"/>
  <c r="BK141" i="3"/>
  <c r="K209" i="3"/>
  <c r="BF209" i="3" s="1"/>
  <c r="BK151" i="4"/>
  <c r="K243" i="4"/>
  <c r="BF243" i="4" s="1"/>
  <c r="K324" i="4"/>
  <c r="BF324" i="4" s="1"/>
  <c r="K368" i="4"/>
  <c r="BF368" i="4" s="1"/>
  <c r="K167" i="5"/>
  <c r="BF167" i="5" s="1"/>
  <c r="K152" i="2"/>
  <c r="BF152" i="2" s="1"/>
  <c r="K239" i="2"/>
  <c r="BF239" i="2"/>
  <c r="K305" i="2"/>
  <c r="BF305" i="2" s="1"/>
  <c r="K200" i="4"/>
  <c r="BF200" i="4" s="1"/>
  <c r="BK226" i="4"/>
  <c r="BK310" i="4"/>
  <c r="BK432" i="4"/>
  <c r="BK213" i="5"/>
  <c r="K436" i="4"/>
  <c r="BF436" i="4" s="1"/>
  <c r="BK193" i="3"/>
  <c r="K179" i="5"/>
  <c r="BF179" i="5" s="1"/>
  <c r="F41" i="3"/>
  <c r="BD97" i="1" s="1"/>
  <c r="BK289" i="2"/>
  <c r="BK191" i="3"/>
  <c r="K189" i="4"/>
  <c r="BF189" i="4" s="1"/>
  <c r="BK155" i="5"/>
  <c r="K215" i="5"/>
  <c r="BF215" i="5" s="1"/>
  <c r="K150" i="2"/>
  <c r="BF150" i="2" s="1"/>
  <c r="BK206" i="2"/>
  <c r="BF281" i="2"/>
  <c r="K165" i="3"/>
  <c r="BF165" i="3" s="1"/>
  <c r="BK194" i="4"/>
  <c r="K284" i="4"/>
  <c r="BF284" i="4" s="1"/>
  <c r="K360" i="4"/>
  <c r="BF360" i="4" s="1"/>
  <c r="BK397" i="4"/>
  <c r="K159" i="5"/>
  <c r="BF159" i="5"/>
  <c r="BK172" i="2"/>
  <c r="K326" i="2"/>
  <c r="BF326" i="2" s="1"/>
  <c r="BK163" i="3"/>
  <c r="K222" i="3"/>
  <c r="BF222" i="3" s="1"/>
  <c r="K232" i="4"/>
  <c r="BF232" i="4" s="1"/>
  <c r="BK281" i="4"/>
  <c r="K344" i="4"/>
  <c r="BF344" i="4" s="1"/>
  <c r="BK137" i="5"/>
  <c r="K207" i="5"/>
  <c r="BF207" i="5" s="1"/>
  <c r="BK181" i="2"/>
  <c r="BK309" i="2"/>
  <c r="BK205" i="4"/>
  <c r="K377" i="4"/>
  <c r="BF377" i="4"/>
  <c r="BK169" i="5"/>
  <c r="K379" i="4"/>
  <c r="BF379" i="4" s="1"/>
  <c r="BK185" i="5"/>
  <c r="BK341" i="4"/>
  <c r="BK340" i="4" s="1"/>
  <c r="K340" i="4" s="1"/>
  <c r="K108" i="4" s="1"/>
  <c r="BF269" i="2"/>
  <c r="F39" i="2"/>
  <c r="BB96" i="1" s="1"/>
  <c r="F41" i="2"/>
  <c r="BD96" i="1" s="1"/>
  <c r="F39" i="4"/>
  <c r="BB99" i="1" s="1"/>
  <c r="K188" i="2"/>
  <c r="BF188" i="2" s="1"/>
  <c r="BK220" i="2"/>
  <c r="BK253" i="2"/>
  <c r="BK299" i="2"/>
  <c r="K315" i="2"/>
  <c r="BF315" i="2" s="1"/>
  <c r="BK137" i="3"/>
  <c r="BK167" i="3"/>
  <c r="BK185" i="3"/>
  <c r="BK158" i="4"/>
  <c r="K187" i="4"/>
  <c r="BF187" i="4" s="1"/>
  <c r="K148" i="2"/>
  <c r="BF148" i="2" s="1"/>
  <c r="K200" i="2"/>
  <c r="BF200" i="2" s="1"/>
  <c r="BK291" i="2"/>
  <c r="K173" i="3"/>
  <c r="BF173" i="3" s="1"/>
  <c r="K202" i="4"/>
  <c r="BF202" i="4" s="1"/>
  <c r="BK255" i="4"/>
  <c r="BK334" i="4"/>
  <c r="K393" i="4"/>
  <c r="BF393" i="4" s="1"/>
  <c r="BK413" i="4"/>
  <c r="BK163" i="5"/>
  <c r="BK194" i="2"/>
  <c r="K139" i="3"/>
  <c r="BF139" i="3"/>
  <c r="K157" i="3"/>
  <c r="BF157" i="3"/>
  <c r="BK207" i="3"/>
  <c r="K163" i="4"/>
  <c r="BF163" i="4" s="1"/>
  <c r="K391" i="4"/>
  <c r="BF391" i="4" s="1"/>
  <c r="BK165" i="5"/>
  <c r="BK159" i="2"/>
  <c r="BK243" i="2"/>
  <c r="BK297" i="2"/>
  <c r="BK205" i="3"/>
  <c r="K216" i="4"/>
  <c r="BF216" i="4" s="1"/>
  <c r="K384" i="4"/>
  <c r="BF384" i="4" s="1"/>
  <c r="K209" i="5"/>
  <c r="BF209" i="5"/>
  <c r="K362" i="4"/>
  <c r="BF362" i="4" s="1"/>
  <c r="K199" i="3"/>
  <c r="BF199" i="3"/>
  <c r="K349" i="4"/>
  <c r="BF349" i="4" s="1"/>
  <c r="BK155" i="4"/>
  <c r="F39" i="5"/>
  <c r="BB100" i="1" s="1"/>
  <c r="F41" i="4"/>
  <c r="BD99" i="1" s="1"/>
  <c r="F43" i="4"/>
  <c r="BF99" i="1" s="1"/>
  <c r="BK177" i="2"/>
  <c r="BK202" i="2"/>
  <c r="BK199" i="2" s="1"/>
  <c r="K199" i="2" s="1"/>
  <c r="K102" i="2" s="1"/>
  <c r="BK257" i="2"/>
  <c r="BF301" i="2"/>
  <c r="K319" i="2"/>
  <c r="BF319" i="2" s="1"/>
  <c r="K155" i="3"/>
  <c r="BF155" i="3" s="1"/>
  <c r="K175" i="3"/>
  <c r="BF175" i="3" s="1"/>
  <c r="BK148" i="4"/>
  <c r="K175" i="4"/>
  <c r="BF175" i="4" s="1"/>
  <c r="BK434" i="4"/>
  <c r="BK177" i="5"/>
  <c r="K225" i="5"/>
  <c r="BF225" i="5" s="1"/>
  <c r="K185" i="2"/>
  <c r="BF185" i="2" s="1"/>
  <c r="K228" i="2"/>
  <c r="BF228" i="2" s="1"/>
  <c r="BF303" i="2"/>
  <c r="K217" i="3"/>
  <c r="BF217" i="3" s="1"/>
  <c r="K221" i="4"/>
  <c r="BF221" i="4" s="1"/>
  <c r="BK247" i="4"/>
  <c r="K330" i="4"/>
  <c r="BF330" i="4" s="1"/>
  <c r="K366" i="4"/>
  <c r="BF366" i="4" s="1"/>
  <c r="BK409" i="4"/>
  <c r="K189" i="5"/>
  <c r="BF189" i="5" s="1"/>
  <c r="K183" i="2"/>
  <c r="BF183" i="2" s="1"/>
  <c r="BK196" i="2"/>
  <c r="K332" i="2"/>
  <c r="BF332" i="2" s="1"/>
  <c r="BK181" i="3"/>
  <c r="K211" i="3"/>
  <c r="BF211" i="3"/>
  <c r="BK213" i="4"/>
  <c r="BK264" i="4"/>
  <c r="K322" i="4"/>
  <c r="BF322" i="4" s="1"/>
  <c r="BK354" i="4"/>
  <c r="BK400" i="4"/>
  <c r="BK193" i="5"/>
  <c r="K157" i="2"/>
  <c r="BF157" i="2" s="1"/>
  <c r="BK224" i="2"/>
  <c r="BK215" i="3"/>
  <c r="BK286" i="4"/>
  <c r="BK422" i="4"/>
  <c r="BK421" i="4" s="1"/>
  <c r="K421" i="4" s="1"/>
  <c r="K111" i="4" s="1"/>
  <c r="K197" i="5"/>
  <c r="BF197" i="5" s="1"/>
  <c r="BK298" i="4"/>
  <c r="K224" i="3"/>
  <c r="BF224" i="3" s="1"/>
  <c r="F42" i="3"/>
  <c r="BE97" i="1" s="1"/>
  <c r="F43" i="2"/>
  <c r="BF96" i="1" s="1"/>
  <c r="K39" i="5"/>
  <c r="AX100" i="1" s="1"/>
  <c r="F43" i="3"/>
  <c r="BF97" i="1" s="1"/>
  <c r="F43" i="5"/>
  <c r="BF100" i="1" s="1"/>
  <c r="F42" i="5"/>
  <c r="BE100" i="1" s="1"/>
  <c r="K184" i="2"/>
  <c r="BF184" i="2" s="1"/>
  <c r="K234" i="2"/>
  <c r="BF234" i="2" s="1"/>
  <c r="BF276" i="2"/>
  <c r="K311" i="2"/>
  <c r="BF311" i="2" s="1"/>
  <c r="K161" i="3"/>
  <c r="BF161" i="3" s="1"/>
  <c r="BK183" i="3"/>
  <c r="K203" i="3"/>
  <c r="BF203" i="3" s="1"/>
  <c r="BK166" i="4"/>
  <c r="BK197" i="4"/>
  <c r="BK203" i="5"/>
  <c r="K164" i="2"/>
  <c r="BF164" i="2" s="1"/>
  <c r="K241" i="2"/>
  <c r="BF241" i="2" s="1"/>
  <c r="BF293" i="2"/>
  <c r="K183" i="4"/>
  <c r="BF183" i="4" s="1"/>
  <c r="K231" i="4"/>
  <c r="BF231" i="4" s="1"/>
  <c r="K262" i="4"/>
  <c r="BF262" i="4" s="1"/>
  <c r="BK317" i="4"/>
  <c r="BK370" i="4"/>
  <c r="BK406" i="4"/>
  <c r="K147" i="5"/>
  <c r="BF147" i="5" s="1"/>
  <c r="BK249" i="2"/>
  <c r="K177" i="3"/>
  <c r="BF177" i="3" s="1"/>
  <c r="K213" i="3"/>
  <c r="BF213" i="3" s="1"/>
  <c r="K234" i="4"/>
  <c r="BF234" i="4" s="1"/>
  <c r="BK289" i="4"/>
  <c r="BK372" i="4"/>
  <c r="BK149" i="5"/>
  <c r="K211" i="5"/>
  <c r="BF211" i="5"/>
  <c r="K213" i="2"/>
  <c r="BF213" i="2"/>
  <c r="BK265" i="2"/>
  <c r="BK215" i="4"/>
  <c r="BK294" i="4"/>
  <c r="BK381" i="4"/>
  <c r="BK153" i="5"/>
  <c r="BK276" i="4"/>
  <c r="K205" i="5"/>
  <c r="BF205" i="5"/>
  <c r="AU94" i="1"/>
  <c r="F42" i="4"/>
  <c r="BE99" i="1" s="1"/>
  <c r="K39" i="3"/>
  <c r="AX97" i="1" s="1"/>
  <c r="BK174" i="2"/>
  <c r="BK197" i="2"/>
  <c r="K222" i="2"/>
  <c r="BF222" i="2" s="1"/>
  <c r="BF283" i="2"/>
  <c r="BK307" i="2"/>
  <c r="BK317" i="2"/>
  <c r="BK153" i="3"/>
  <c r="K169" i="3"/>
  <c r="BF169" i="3"/>
  <c r="BK189" i="3"/>
  <c r="BK161" i="4"/>
  <c r="K185" i="4"/>
  <c r="BF185" i="4" s="1"/>
  <c r="K220" i="5"/>
  <c r="BF220" i="5"/>
  <c r="BF279" i="2"/>
  <c r="K143" i="3"/>
  <c r="BF143" i="3"/>
  <c r="K227" i="3"/>
  <c r="BF227" i="3"/>
  <c r="K214" i="4"/>
  <c r="BF214" i="4" s="1"/>
  <c r="K238" i="4"/>
  <c r="BF238" i="4" s="1"/>
  <c r="BK312" i="4"/>
  <c r="K357" i="4"/>
  <c r="BF357" i="4" s="1"/>
  <c r="BK403" i="4"/>
  <c r="K425" i="4"/>
  <c r="BF425" i="4" s="1"/>
  <c r="K191" i="5"/>
  <c r="BF191" i="5" s="1"/>
  <c r="K169" i="2"/>
  <c r="BF169" i="2" s="1"/>
  <c r="BK191" i="2"/>
  <c r="BF272" i="2"/>
  <c r="BK147" i="3"/>
  <c r="BK201" i="3"/>
  <c r="BK229" i="3"/>
  <c r="BK226" i="3" s="1"/>
  <c r="K226" i="3" s="1"/>
  <c r="K102" i="3" s="1"/>
  <c r="K229" i="4"/>
  <c r="BF229" i="4" s="1"/>
  <c r="K241" i="4"/>
  <c r="BF241" i="4" s="1"/>
  <c r="BK337" i="4"/>
  <c r="K143" i="5"/>
  <c r="BF143" i="5" s="1"/>
  <c r="K195" i="5"/>
  <c r="BF195" i="5" s="1"/>
  <c r="K166" i="2"/>
  <c r="BF166" i="2" s="1"/>
  <c r="BF261" i="2"/>
  <c r="K195" i="3"/>
  <c r="BF195" i="3" s="1"/>
  <c r="BK250" i="4"/>
  <c r="K339" i="4"/>
  <c r="BF339" i="4" s="1"/>
  <c r="BK141" i="5"/>
  <c r="K347" i="4"/>
  <c r="BF347" i="4" s="1"/>
  <c r="F42" i="2"/>
  <c r="BE96" i="1"/>
  <c r="F41" i="5"/>
  <c r="BD100" i="1"/>
  <c r="K39" i="4"/>
  <c r="AX99" i="1" s="1"/>
  <c r="F39" i="3"/>
  <c r="BB97" i="1"/>
  <c r="BK209" i="2"/>
  <c r="BK246" i="2"/>
  <c r="BK295" i="2"/>
  <c r="BK313" i="2"/>
  <c r="K145" i="3"/>
  <c r="BF145" i="3"/>
  <c r="BK171" i="3"/>
  <c r="BK187" i="3"/>
  <c r="K220" i="3"/>
  <c r="BF220" i="3"/>
  <c r="BK173" i="4"/>
  <c r="BK430" i="4"/>
  <c r="K145" i="5"/>
  <c r="BF145" i="5"/>
  <c r="BK199" i="5"/>
  <c r="BK161" i="2"/>
  <c r="K216" i="2"/>
  <c r="BF216" i="2"/>
  <c r="BK286" i="2"/>
  <c r="K159" i="3"/>
  <c r="BF159" i="3" s="1"/>
  <c r="K191" i="4"/>
  <c r="BF191" i="4" s="1"/>
  <c r="BK235" i="4"/>
  <c r="BK271" i="4"/>
  <c r="K351" i="4"/>
  <c r="BF351" i="4" s="1"/>
  <c r="BK387" i="4"/>
  <c r="K439" i="4"/>
  <c r="BF439" i="4" s="1"/>
  <c r="K227" i="5"/>
  <c r="BF227" i="5" s="1"/>
  <c r="K189" i="2"/>
  <c r="BF189" i="2" s="1"/>
  <c r="K328" i="2"/>
  <c r="BF328" i="2" s="1"/>
  <c r="BK149" i="3"/>
  <c r="BK197" i="3"/>
  <c r="BK237" i="4"/>
  <c r="BK302" i="4"/>
  <c r="BK389" i="4"/>
  <c r="BK171" i="5"/>
  <c r="BK222" i="5"/>
  <c r="BK217" i="5" s="1"/>
  <c r="K217" i="5" s="1"/>
  <c r="K101" i="5" s="1"/>
  <c r="BK255" i="2"/>
  <c r="K321" i="2"/>
  <c r="BF321" i="2" s="1"/>
  <c r="K209" i="4"/>
  <c r="BF209" i="4" s="1"/>
  <c r="BK417" i="4"/>
  <c r="K175" i="5"/>
  <c r="BF175" i="5" s="1"/>
  <c r="K218" i="5"/>
  <c r="BF218" i="5" s="1"/>
  <c r="BK161" i="5"/>
  <c r="K427" i="4"/>
  <c r="BF427" i="4" s="1"/>
  <c r="BK323" i="2"/>
  <c r="BK314" i="2" s="1"/>
  <c r="K314" i="2" s="1"/>
  <c r="K107" i="2" s="1"/>
  <c r="R146" i="4" l="1"/>
  <c r="J99" i="4" s="1"/>
  <c r="R134" i="3"/>
  <c r="J98" i="3" s="1"/>
  <c r="K34" i="3" s="1"/>
  <c r="AT97" i="1" s="1"/>
  <c r="T204" i="2"/>
  <c r="X134" i="3"/>
  <c r="T140" i="2"/>
  <c r="AW96" i="1"/>
  <c r="T146" i="4"/>
  <c r="X245" i="4"/>
  <c r="V146" i="4"/>
  <c r="R204" i="2"/>
  <c r="J103" i="2" s="1"/>
  <c r="X141" i="2"/>
  <c r="T135" i="5"/>
  <c r="T134" i="5"/>
  <c r="AW100" i="1" s="1"/>
  <c r="T245" i="4"/>
  <c r="T135" i="3"/>
  <c r="T134" i="3"/>
  <c r="AW97" i="1" s="1"/>
  <c r="Q245" i="4"/>
  <c r="I105" i="4" s="1"/>
  <c r="V135" i="3"/>
  <c r="V134" i="3"/>
  <c r="X146" i="4"/>
  <c r="X145" i="4" s="1"/>
  <c r="V204" i="2"/>
  <c r="V140" i="2" s="1"/>
  <c r="Q134" i="3"/>
  <c r="I98" i="3" s="1"/>
  <c r="K33" i="3" s="1"/>
  <c r="AS97" i="1" s="1"/>
  <c r="X204" i="2"/>
  <c r="Q204" i="2"/>
  <c r="I103" i="2" s="1"/>
  <c r="V245" i="4"/>
  <c r="I104" i="2"/>
  <c r="J99" i="3"/>
  <c r="I100" i="5"/>
  <c r="I106" i="4"/>
  <c r="Q146" i="4"/>
  <c r="Q145" i="4" s="1"/>
  <c r="I98" i="4" s="1"/>
  <c r="K33" i="4" s="1"/>
  <c r="AS99" i="1" s="1"/>
  <c r="AS98" i="1" s="1"/>
  <c r="R245" i="4"/>
  <c r="J105" i="4" s="1"/>
  <c r="J99" i="2"/>
  <c r="J100" i="2"/>
  <c r="Q141" i="2"/>
  <c r="I99" i="2" s="1"/>
  <c r="J100" i="4"/>
  <c r="I99" i="3"/>
  <c r="I100" i="3"/>
  <c r="I99" i="5"/>
  <c r="R135" i="5"/>
  <c r="R134" i="5" s="1"/>
  <c r="J98" i="5" s="1"/>
  <c r="K34" i="5" s="1"/>
  <c r="AT100" i="1" s="1"/>
  <c r="J104" i="2"/>
  <c r="J100" i="3"/>
  <c r="BK142" i="2"/>
  <c r="BK141" i="2" s="1"/>
  <c r="K141" i="2" s="1"/>
  <c r="K99" i="2" s="1"/>
  <c r="BK180" i="2"/>
  <c r="K180" i="2" s="1"/>
  <c r="K101" i="2" s="1"/>
  <c r="BK205" i="2"/>
  <c r="BK282" i="2"/>
  <c r="K106" i="2" s="1"/>
  <c r="BK326" i="4"/>
  <c r="K326" i="4" s="1"/>
  <c r="K107" i="4" s="1"/>
  <c r="BK383" i="4"/>
  <c r="K383" i="4" s="1"/>
  <c r="K110" i="4" s="1"/>
  <c r="BK154" i="4"/>
  <c r="K154" i="4" s="1"/>
  <c r="K101" i="4" s="1"/>
  <c r="BK136" i="5"/>
  <c r="BK135" i="5" s="1"/>
  <c r="K135" i="5" s="1"/>
  <c r="K99" i="5" s="1"/>
  <c r="BK147" i="4"/>
  <c r="K147" i="4" s="1"/>
  <c r="K100" i="4" s="1"/>
  <c r="BK246" i="4"/>
  <c r="K246" i="4" s="1"/>
  <c r="K106" i="4" s="1"/>
  <c r="BK353" i="4"/>
  <c r="K353" i="4" s="1"/>
  <c r="K109" i="4" s="1"/>
  <c r="BK165" i="4"/>
  <c r="K165" i="4" s="1"/>
  <c r="K102" i="4" s="1"/>
  <c r="BK212" i="4"/>
  <c r="K212" i="4" s="1"/>
  <c r="K103" i="4" s="1"/>
  <c r="BK429" i="4"/>
  <c r="K429" i="4"/>
  <c r="K112" i="4" s="1"/>
  <c r="BK136" i="3"/>
  <c r="K136" i="3" s="1"/>
  <c r="K100" i="3" s="1"/>
  <c r="BF95" i="1"/>
  <c r="BB95" i="1"/>
  <c r="AX95" i="1" s="1"/>
  <c r="BD95" i="1"/>
  <c r="AZ95" i="1" s="1"/>
  <c r="BB98" i="1"/>
  <c r="AX98" i="1" s="1"/>
  <c r="BF98" i="1"/>
  <c r="BE95" i="1"/>
  <c r="BA95" i="1" s="1"/>
  <c r="BD98" i="1"/>
  <c r="AZ98" i="1" s="1"/>
  <c r="BE98" i="1"/>
  <c r="BA98" i="1" s="1"/>
  <c r="BK204" i="2" l="1"/>
  <c r="K204" i="2" s="1"/>
  <c r="K103" i="2" s="1"/>
  <c r="X140" i="2"/>
  <c r="V145" i="4"/>
  <c r="T145" i="4"/>
  <c r="AW99" i="1" s="1"/>
  <c r="AW98" i="1" s="1"/>
  <c r="R145" i="4"/>
  <c r="J98" i="4" s="1"/>
  <c r="K34" i="4" s="1"/>
  <c r="AT99" i="1" s="1"/>
  <c r="AT98" i="1" s="1"/>
  <c r="R140" i="2"/>
  <c r="J98" i="2" s="1"/>
  <c r="K34" i="2" s="1"/>
  <c r="AT96" i="1" s="1"/>
  <c r="AT95" i="1" s="1"/>
  <c r="K142" i="2"/>
  <c r="K100" i="2" s="1"/>
  <c r="K205" i="2"/>
  <c r="K104" i="2" s="1"/>
  <c r="I99" i="4"/>
  <c r="BK245" i="4"/>
  <c r="K245" i="4" s="1"/>
  <c r="K105" i="4" s="1"/>
  <c r="Q140" i="2"/>
  <c r="I98" i="2" s="1"/>
  <c r="K33" i="2" s="1"/>
  <c r="AS96" i="1" s="1"/>
  <c r="AS95" i="1" s="1"/>
  <c r="AS94" i="1" s="1"/>
  <c r="AK27" i="1" s="1"/>
  <c r="BK146" i="4"/>
  <c r="J99" i="5"/>
  <c r="K136" i="5"/>
  <c r="K100" i="5"/>
  <c r="BK140" i="2"/>
  <c r="K140" i="2" s="1"/>
  <c r="K98" i="2" s="1"/>
  <c r="BK134" i="5"/>
  <c r="K134" i="5" s="1"/>
  <c r="K98" i="5" s="1"/>
  <c r="K32" i="5" s="1"/>
  <c r="BK135" i="3"/>
  <c r="K135" i="3" s="1"/>
  <c r="K99" i="3" s="1"/>
  <c r="BF94" i="1"/>
  <c r="W38" i="1" s="1"/>
  <c r="AW95" i="1"/>
  <c r="BB94" i="1"/>
  <c r="AX94" i="1" s="1"/>
  <c r="BD94" i="1"/>
  <c r="AZ94" i="1" s="1"/>
  <c r="BE94" i="1"/>
  <c r="W37" i="1" s="1"/>
  <c r="AT94" i="1" l="1"/>
  <c r="AK28" i="1" s="1"/>
  <c r="BK145" i="4"/>
  <c r="K145" i="4" s="1"/>
  <c r="K98" i="4" s="1"/>
  <c r="AW94" i="1"/>
  <c r="K32" i="4"/>
  <c r="K122" i="4" s="1"/>
  <c r="K116" i="4" s="1"/>
  <c r="K35" i="4" s="1"/>
  <c r="K146" i="4"/>
  <c r="K99" i="4" s="1"/>
  <c r="K32" i="2"/>
  <c r="BK134" i="3"/>
  <c r="K134" i="3"/>
  <c r="K98" i="3" s="1"/>
  <c r="W36" i="1"/>
  <c r="K111" i="5"/>
  <c r="K105" i="5" s="1"/>
  <c r="K35" i="5" s="1"/>
  <c r="K36" i="5" s="1"/>
  <c r="AG100" i="1" s="1"/>
  <c r="BA94" i="1"/>
  <c r="K32" i="3" l="1"/>
  <c r="BF111" i="5"/>
  <c r="BF122" i="4"/>
  <c r="K40" i="4" s="1"/>
  <c r="AY99" i="1" s="1"/>
  <c r="AV99" i="1" s="1"/>
  <c r="K124" i="4"/>
  <c r="K113" i="5"/>
  <c r="K117" i="2"/>
  <c r="K111" i="2" s="1"/>
  <c r="K35" i="2" s="1"/>
  <c r="K36" i="2" s="1"/>
  <c r="AG96" i="1" s="1"/>
  <c r="K36" i="4"/>
  <c r="AG99" i="1" s="1"/>
  <c r="K40" i="5"/>
  <c r="AY100" i="1" s="1"/>
  <c r="AV100" i="1" s="1"/>
  <c r="BF117" i="2" l="1"/>
  <c r="K45" i="5"/>
  <c r="K45" i="4"/>
  <c r="AN100" i="1"/>
  <c r="AN99" i="1"/>
  <c r="AG98" i="1"/>
  <c r="K111" i="3"/>
  <c r="K105" i="3" s="1"/>
  <c r="K35" i="3" s="1"/>
  <c r="K36" i="3" s="1"/>
  <c r="AG97" i="1" s="1"/>
  <c r="F40" i="4"/>
  <c r="BC99" i="1" s="1"/>
  <c r="F40" i="5"/>
  <c r="BC100" i="1" s="1"/>
  <c r="K119" i="2"/>
  <c r="F40" i="2"/>
  <c r="BC96" i="1" s="1"/>
  <c r="BF111" i="3" l="1"/>
  <c r="K40" i="3" s="1"/>
  <c r="AY97" i="1" s="1"/>
  <c r="AV97" i="1" s="1"/>
  <c r="BC98" i="1"/>
  <c r="AY98" i="1" s="1"/>
  <c r="AV98" i="1" s="1"/>
  <c r="K113" i="3"/>
  <c r="AG95" i="1"/>
  <c r="K40" i="2"/>
  <c r="AY96" i="1" s="1"/>
  <c r="AV96" i="1" s="1"/>
  <c r="K45" i="2" l="1"/>
  <c r="K45" i="3"/>
  <c r="AN96" i="1"/>
  <c r="AN98" i="1"/>
  <c r="AN97" i="1"/>
  <c r="AG94" i="1"/>
  <c r="AK26" i="1" s="1"/>
  <c r="F40" i="3"/>
  <c r="BC97" i="1" s="1"/>
  <c r="BC95" i="1" s="1"/>
  <c r="BC94" i="1" s="1"/>
  <c r="W35" i="1" s="1"/>
  <c r="AY94" i="1" l="1"/>
  <c r="AK35" i="1" s="1"/>
  <c r="AG105" i="1"/>
  <c r="CD105" i="1" s="1"/>
  <c r="AY95" i="1"/>
  <c r="AV95" i="1" s="1"/>
  <c r="AG104" i="1"/>
  <c r="AV104" i="1" s="1"/>
  <c r="BY104" i="1" s="1"/>
  <c r="AG106" i="1"/>
  <c r="AV106" i="1" s="1"/>
  <c r="BY106" i="1" s="1"/>
  <c r="AG103" i="1"/>
  <c r="CD103" i="1" l="1"/>
  <c r="CD104" i="1"/>
  <c r="CD106" i="1"/>
  <c r="AN95" i="1"/>
  <c r="AV94" i="1"/>
  <c r="AN94" i="1" s="1"/>
  <c r="AV105" i="1"/>
  <c r="BY105" i="1" s="1"/>
  <c r="AG102" i="1"/>
  <c r="AK29" i="1" s="1"/>
  <c r="AV103" i="1"/>
  <c r="BY103" i="1" s="1"/>
  <c r="AN104" i="1"/>
  <c r="AN106" i="1"/>
  <c r="AK34" i="1" l="1"/>
  <c r="AK31" i="1"/>
  <c r="AN103" i="1"/>
  <c r="W34" i="1"/>
  <c r="AN105" i="1"/>
  <c r="AG108" i="1"/>
  <c r="AK40" i="1" l="1"/>
  <c r="AN102" i="1"/>
  <c r="AN108" i="1" l="1"/>
</calcChain>
</file>

<file path=xl/sharedStrings.xml><?xml version="1.0" encoding="utf-8"?>
<sst xmlns="http://schemas.openxmlformats.org/spreadsheetml/2006/main" count="7207" uniqueCount="1167">
  <si>
    <t>Export Komplet</t>
  </si>
  <si>
    <t/>
  </si>
  <si>
    <t>2.0</t>
  </si>
  <si>
    <t>False</t>
  </si>
  <si>
    <t>True</t>
  </si>
  <si>
    <t>{c6d7a8fe-dbdf-4a4f-b393-16f87a88bfba}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</si>
  <si>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</si>
  <si>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</si>
  <si>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</si>
  <si>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</si>
  <si>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</si>
  <si>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</si>
  <si>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</si>
  <si>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6/2021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</si>
  <si>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</si>
  <si>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</si>
  <si>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objektov ZŠ Ľ. Štúra v Šali</t>
  </si>
  <si>
    <t>JKSO:</t>
  </si>
  <si>
    <t>KS:</t>
  </si>
  <si>
    <t>Miesto:</t>
  </si>
  <si>
    <t>Šaľa</t>
  </si>
  <si>
    <t>Dátum:</t>
  </si>
  <si>
    <t>Objednávateľ:</t>
  </si>
  <si>
    <t>IČO:</t>
  </si>
  <si>
    <t>Mesto Šaľa</t>
  </si>
  <si>
    <t>IČ DPH:</t>
  </si>
  <si>
    <t>Zhotoviteľ:</t>
  </si>
  <si>
    <t>Vyplň údaj</t>
  </si>
  <si>
    <t>Projektant:</t>
  </si>
  <si>
    <t>Ing. Ivan Tamaškovič</t>
  </si>
  <si>
    <t>0,01</t>
  </si>
  <si>
    <t>Spracovateľ:</t>
  </si>
  <si>
    <t>Ing. Jozef Tamaškovič</t>
  </si>
  <si>
    <t>Poznámka:</t>
  </si>
  <si>
    <t>Náklady z rozpočtov</t>
  </si>
  <si>
    <t>Materiál</t>
  </si>
  <si>
    <t>Montáž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</si>
  <si>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</si>
  <si>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</si>
  <si>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</si>
  <si>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</si>
  <si>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</si>
  <si>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</si>
  <si>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</si>
  <si>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</si>
  <si>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</si>
  <si>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</si>
  <si>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</si>
  <si>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</si>
  <si>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</si>
  <si>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</si>
  <si>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</si>
  <si>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</si>
  <si>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</si>
  <si>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</si>
  <si>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</si>
  <si>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</si>
  <si>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</si>
  <si>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</si>
  <si>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</si>
  <si>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</si>
  <si>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</si>
  <si>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</si>
  <si>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</si>
  <si>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</si>
  <si>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</si>
  <si>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</si>
  <si>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</si>
  <si>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</si>
  <si>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</si>
  <si>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</si>
  <si>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</si>
  <si>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</si>
  <si>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</si>
  <si>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</si>
  <si>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</si>
  <si>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</si>
  <si>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</si>
  <si>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</si>
  <si>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</si>
  <si>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</si>
  <si>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</si>
  <si>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</si>
  <si>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</si>
  <si>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Jedáleň a družina</t>
  </si>
  <si>
    <t>STA</t>
  </si>
  <si>
    <t>1</t>
  </si>
  <si>
    <t>{2469a9d9-404d-4d42-9cf6-1631cac8a6e2}</t>
  </si>
  <si>
    <t>/</t>
  </si>
  <si>
    <t>D1</t>
  </si>
  <si>
    <t>Stavebná časť</t>
  </si>
  <si>
    <t>Časť</t>
  </si>
  <si>
    <t>2</t>
  </si>
  <si>
    <t>{98cf75c5-29c9-4aff-a391-321624dce00e}</t>
  </si>
  <si>
    <t>D2</t>
  </si>
  <si>
    <t>Bleskozvod a uzemnenie</t>
  </si>
  <si>
    <t>{97e9ac07-be2a-4138-be7d-241954412a2f}</t>
  </si>
  <si>
    <t>E</t>
  </si>
  <si>
    <t>Telocvičňa s dielňou</t>
  </si>
  <si>
    <t>{33061c9b-f680-4ac0-abaa-5e2cb654ee59}</t>
  </si>
  <si>
    <t>E1</t>
  </si>
  <si>
    <t>{c4e6378f-355b-4ed0-b097-e7b1c1a85f5d}</t>
  </si>
  <si>
    <t>E2</t>
  </si>
  <si>
    <t>{1238de21-27da-4b9f-9b43-2c641570e847}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</si>
  <si>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</si>
  <si>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</si>
  <si>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</si>
  <si>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</si>
  <si>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</si>
  <si>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</si>
  <si>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</si>
  <si>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</si>
  <si>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</si>
  <si>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</si>
  <si>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</si>
  <si>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D - Jedáleň a družina</t>
  </si>
  <si>
    <t>Časť:</t>
  </si>
  <si>
    <t>D1 - Stavebná časť</t>
  </si>
  <si>
    <t>Náklady z rozpočtu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</si>
  <si>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</si>
  <si>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</si>
  <si>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</si>
  <si>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</si>
  <si>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</si>
  <si>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</si>
  <si>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</si>
  <si>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</si>
  <si>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</si>
  <si>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</si>
  <si>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</si>
  <si>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</si>
  <si>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</si>
  <si>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</si>
  <si>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</si>
  <si>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</si>
  <si>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783 - Nátery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</si>
  <si>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</si>
  <si>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</si>
  <si>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</si>
  <si>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</si>
  <si>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</si>
  <si>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</si>
  <si>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</si>
  <si>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</si>
  <si>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</si>
  <si>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</si>
  <si>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</si>
  <si>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</si>
  <si>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</si>
  <si>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</si>
  <si>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</si>
  <si>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</si>
  <si>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</si>
  <si>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</si>
  <si>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</si>
  <si>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</si>
  <si>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</si>
  <si>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</si>
  <si>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</si>
  <si>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</si>
  <si>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</si>
  <si>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</si>
  <si>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</si>
  <si>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</si>
  <si>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</si>
  <si>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6</t>
  </si>
  <si>
    <t>Úpravy povrchov, podlahy, osadenie</t>
  </si>
  <si>
    <t>K</t>
  </si>
  <si>
    <t>612409991</t>
  </si>
  <si>
    <t>Začistenie omietok (s dodaním hmoty) okolo okien,dverí,podláh, obkladov atď.</t>
  </si>
  <si>
    <t>m</t>
  </si>
  <si>
    <t>4</t>
  </si>
  <si>
    <t>422758283</t>
  </si>
  <si>
    <t>612411121</t>
  </si>
  <si>
    <t>Cementovanie (náter) mliekom z bežného šedého cementu  vnútorných stien</t>
  </si>
  <si>
    <t>m2</t>
  </si>
  <si>
    <t>-1655635206</t>
  </si>
  <si>
    <t>PP</t>
  </si>
  <si>
    <t>Cementovanie vnútorných povrchov stien (náterom) mliekom z bežného šedého cementu</t>
  </si>
  <si>
    <t>VV</t>
  </si>
  <si>
    <t>0,3*3,5 " chodbové okno</t>
  </si>
  <si>
    <t>Súčet</t>
  </si>
  <si>
    <t>3</t>
  </si>
  <si>
    <t>612467141</t>
  </si>
  <si>
    <t>Vnútorná omietka stien jadrová , strojné miešanie, ručné nanášanie, ozn. 082, hr. 20 mm</t>
  </si>
  <si>
    <t>484645205</t>
  </si>
  <si>
    <t>612467172</t>
  </si>
  <si>
    <t>Vnútorná omietka stien, strojné miešanie, ručné nanášanie, Vnútorný štuk jemný, ozn. 033 j, hr. 2 mm</t>
  </si>
  <si>
    <t>-447213556</t>
  </si>
  <si>
    <t>5</t>
  </si>
  <si>
    <t>621462212</t>
  </si>
  <si>
    <t>Vonkajšia omietka podhľadov tenkovrstvová, silikónová, škrabaná, hr. 2 mm</t>
  </si>
  <si>
    <t>-1032012628</t>
  </si>
  <si>
    <t>0,2*24,2*4+6,24*0,2 " podhľad rýmsový</t>
  </si>
  <si>
    <t>2,65*2+2 " prístrešky nad vstupmi</t>
  </si>
  <si>
    <t>622422331</t>
  </si>
  <si>
    <t>Oprava vonkajších omietok vápenných a vápenocem. stupeň členitosti Ia II -30% škrabaných</t>
  </si>
  <si>
    <t>-2090174272</t>
  </si>
  <si>
    <t>Oprava vonkajších omietok vápenných a vápennocementových bez otĺkania chybných miest stupeň členitosti I a II v množstve opravovanej plochy nad 20 % do 30 % škrabaných</t>
  </si>
  <si>
    <t>7</t>
  </si>
  <si>
    <t>622464212</t>
  </si>
  <si>
    <t>Vonkajšia omietka stien tenkovrstvová silikónová základ a škrabaná 2 mm</t>
  </si>
  <si>
    <t>-1194265155</t>
  </si>
  <si>
    <t>50+69+491</t>
  </si>
  <si>
    <t>8</t>
  </si>
  <si>
    <t>622464310</t>
  </si>
  <si>
    <t>Vonkajšia omietka stien mozaiková, ručné miešanie a nanášanie</t>
  </si>
  <si>
    <t>-1752291577</t>
  </si>
  <si>
    <t>71</t>
  </si>
  <si>
    <t>9</t>
  </si>
  <si>
    <t>625250153</t>
  </si>
  <si>
    <t>Doteplenie konštrukcie hr. 50 mm, systém XPS, lepený rámovo s prikotvením, atika z vnút. strany</t>
  </si>
  <si>
    <t>-802326354</t>
  </si>
  <si>
    <t>10</t>
  </si>
  <si>
    <t>625250157</t>
  </si>
  <si>
    <t>1712603935</t>
  </si>
  <si>
    <t>71*1,02</t>
  </si>
  <si>
    <t>11</t>
  </si>
  <si>
    <t>625251352</t>
  </si>
  <si>
    <t>Kontaktný zatepľovací systém hr. 50 mm MINERAL, zatĺkacie kotvy</t>
  </si>
  <si>
    <t>991823281</t>
  </si>
  <si>
    <t>41*1,02+12,3*1,02 " rýmsa, komíny</t>
  </si>
  <si>
    <t>12</t>
  </si>
  <si>
    <t>625251356</t>
  </si>
  <si>
    <t>Kontaktný zatepľovací systém hr. 100 mm, ostenie a nadpražie vstupu do jedálne</t>
  </si>
  <si>
    <t>-1585117448</t>
  </si>
  <si>
    <t>13</t>
  </si>
  <si>
    <t>625251360</t>
  </si>
  <si>
    <t>Kontaktný zatepľovací systém hr. 160 mm MINERAL, zatĺkacie kotvy</t>
  </si>
  <si>
    <t>341489604</t>
  </si>
  <si>
    <t>491*1,02</t>
  </si>
  <si>
    <t>14</t>
  </si>
  <si>
    <t>625251372</t>
  </si>
  <si>
    <t>Kontaktný zatepľovací systém ostenia hr. 20 mm MINERAL</t>
  </si>
  <si>
    <t>1116885458</t>
  </si>
  <si>
    <t>30*1,02</t>
  </si>
  <si>
    <t>Ostatné konštrukcie a práce-búranie</t>
  </si>
  <si>
    <t>15</t>
  </si>
  <si>
    <t>941941031</t>
  </si>
  <si>
    <t>Montáž lešenia ľahkého pracovného radového s podlahami šírky od 0,80 do 1,00 m a výšky do 10 m</t>
  </si>
  <si>
    <t>242108160</t>
  </si>
  <si>
    <t>176*4</t>
  </si>
  <si>
    <t>16</t>
  </si>
  <si>
    <t>941941191</t>
  </si>
  <si>
    <t>Príplatok za prvý a každý ďalší i začatý mesiac použitia lešenia k cene -1031</t>
  </si>
  <si>
    <t>-1426796531</t>
  </si>
  <si>
    <t>17</t>
  </si>
  <si>
    <t>941941831</t>
  </si>
  <si>
    <t>Demontáž lešenia ľahkého pracovného radového a s podlahami, šírky 0,80-1,00 m a výšky do 10m</t>
  </si>
  <si>
    <t>1729841114</t>
  </si>
  <si>
    <t>18</t>
  </si>
  <si>
    <t>952901110</t>
  </si>
  <si>
    <t>Čistenie budov umývaním vonkajších plôch okien a dverí</t>
  </si>
  <si>
    <t>494440167</t>
  </si>
  <si>
    <t>19</t>
  </si>
  <si>
    <t>962081141</t>
  </si>
  <si>
    <t>Búranie muriva priečok zo sklenených tvárnic, hr. do 150 mm,  -0,08200t</t>
  </si>
  <si>
    <t>906782304</t>
  </si>
  <si>
    <t>Búranie muriva priečok alebo vybúranie otvorov všetkých rozmerov zo sklenených tvárnic, hr. do 150 mm -0,082 t</t>
  </si>
  <si>
    <t>978013191</t>
  </si>
  <si>
    <t>Otlčenie vnút. omietok stien MV MVC do 100 %</t>
  </si>
  <si>
    <t>-1942789739</t>
  </si>
  <si>
    <t>21</t>
  </si>
  <si>
    <t>978036141</t>
  </si>
  <si>
    <t>Otlčenie omietok šľachtených a pod., vonkajších brizolitových, v rozsahu do 30 %,  -0,01600t</t>
  </si>
  <si>
    <t>58711134</t>
  </si>
  <si>
    <t>Otlčenie omietok šľachtených a pod., vonkajších brizolitových, v rozsahu do 30 % -0,016 t</t>
  </si>
  <si>
    <t>22</t>
  </si>
  <si>
    <t>979011111</t>
  </si>
  <si>
    <t>Zvislá doprava sutiny a vybúraných hmôt za prvé podlažie nad alebo pod základným podlažím</t>
  </si>
  <si>
    <t>t</t>
  </si>
  <si>
    <t>692083825</t>
  </si>
  <si>
    <t>23</t>
  </si>
  <si>
    <t>979081111</t>
  </si>
  <si>
    <t>Odvoz sutiny a vybúraných hmôt na skládku do 1 km</t>
  </si>
  <si>
    <t>-1880943460</t>
  </si>
  <si>
    <t>24</t>
  </si>
  <si>
    <t>979081121</t>
  </si>
  <si>
    <t>Odvoz sutiny a vybúraných hmôt na skládku za každý ďalší 1 km</t>
  </si>
  <si>
    <t>1164377695</t>
  </si>
  <si>
    <t>10,138*10 'Prepočítané koeficientom množstva</t>
  </si>
  <si>
    <t>25</t>
  </si>
  <si>
    <t>979082111</t>
  </si>
  <si>
    <t>Vnútrostavenisková doprava sutiny a vybúraných hmôt do 10 m</t>
  </si>
  <si>
    <t>-1479873574</t>
  </si>
  <si>
    <t>26</t>
  </si>
  <si>
    <t>979089012</t>
  </si>
  <si>
    <t>Poplatok za skladovanie - betón, tehly, dlaždice (17 01 ), ostatné</t>
  </si>
  <si>
    <t>-737237874</t>
  </si>
  <si>
    <t>Poplatok za skladovanie stavebného odpadu (17) betón, tehly, dlaždice, obkladačky a keramika (17 01) Ostatné (O) (17 01, 02, 03)</t>
  </si>
  <si>
    <t>99</t>
  </si>
  <si>
    <t>Presun hmôt HSV</t>
  </si>
  <si>
    <t>27</t>
  </si>
  <si>
    <t>998011002</t>
  </si>
  <si>
    <t>Presun hmôt pre budovy (801, 803, 812), zvislá konštr. z tehál, tvárnic, z kovu výšky do 12 m</t>
  </si>
  <si>
    <t>-66354247</t>
  </si>
  <si>
    <t>Presun hmôt pre budovy občianskej výstavby (801), budovy pre bývanie (803) budovy pre výrobu a služby (812), s nosnou zvislou konštrukciou murovanou z tehál, alebo tvárnic, alebo kovovou, výšky nad 6 do 12 m</t>
  </si>
  <si>
    <t>28</t>
  </si>
  <si>
    <t>998011015</t>
  </si>
  <si>
    <t>Príplatok za zväčšený presun (801,803,812) zvislá konštr. z tehál, tvárnic, z kovu nad vymedzenú najväčšiu dopravnú vzdialenosť do 1000 m</t>
  </si>
  <si>
    <t>1608355244</t>
  </si>
  <si>
    <t>Presun hmôt pre budovy občianskej výstavby (801), budovy pre bývanie (803) budovy pre výrobu a služby (812), s nosnou zvislou konštrukciou murovanou z tehál, alebo tvárnic, alebo kovovou, príplatok za zväčšený presun nad vymedzenú najväčšiu dopravnú vzdialenosť do 1000 m</t>
  </si>
  <si>
    <t>PSV</t>
  </si>
  <si>
    <t>Práce a dodávky PSV</t>
  </si>
  <si>
    <t>712</t>
  </si>
  <si>
    <t>Izolácie striech, povlakové krytiny</t>
  </si>
  <si>
    <t>29</t>
  </si>
  <si>
    <t>712290010</t>
  </si>
  <si>
    <t>Zhotovenie parozábrany pre strechy ploché do 10°</t>
  </si>
  <si>
    <t>-1324065981</t>
  </si>
  <si>
    <t>Zhotovenie parozábrany na strechách plochých do 10°</t>
  </si>
  <si>
    <t>427*2+24</t>
  </si>
  <si>
    <t>30</t>
  </si>
  <si>
    <t>M</t>
  </si>
  <si>
    <t>283230007300</t>
  </si>
  <si>
    <t>Parozábrana, hr. 0,15 mm, š. 2 m, materiál na báze PO - modifikovaný PE</t>
  </si>
  <si>
    <t>32</t>
  </si>
  <si>
    <t>1069358528</t>
  </si>
  <si>
    <t>P</t>
  </si>
  <si>
    <t>Poznámka k položke:_x000D_
Fólia parotesná homogénny vytláčaná a vyfukovaná z modifikovaného polyetylénu pre parotesnú zábranu plochých striech a pod. Aj pre poistnú a dočasnú hydroizoláciu šikmých striech a striech so spádom min. 3°.</t>
  </si>
  <si>
    <t>878*1,15 'Prepočítané koeficientom množstva</t>
  </si>
  <si>
    <t>31</t>
  </si>
  <si>
    <t>712370070</t>
  </si>
  <si>
    <t>Zhotovenie povlakovej krytiny striech plochých do 10° PVC-P fóliou upevnenou prikotvením so zvarením spoju</t>
  </si>
  <si>
    <t>1307924513</t>
  </si>
  <si>
    <t>Zhotovenie povlakovej krytiny striech plochých do 10° PVC-P fóliou so zvarením spoju pripevnenou prikotvením</t>
  </si>
  <si>
    <t>283220002000</t>
  </si>
  <si>
    <t>Hydroizolačná fólia PVC, hr. 1,5 mm, š. 1,3 m, izolácia plochých striech, farba sivá</t>
  </si>
  <si>
    <t>1752305845</t>
  </si>
  <si>
    <t>878+13,41</t>
  </si>
  <si>
    <t>891,41*1,15 'Prepočítané koeficientom množstva</t>
  </si>
  <si>
    <t>33</t>
  </si>
  <si>
    <t>311970001500</t>
  </si>
  <si>
    <t>Vrut  do dĺžky 300 mm na upevnenie do pôvodnej strešnej konštr.</t>
  </si>
  <si>
    <t>ks</t>
  </si>
  <si>
    <t>729883655</t>
  </si>
  <si>
    <t>34</t>
  </si>
  <si>
    <t>712491175</t>
  </si>
  <si>
    <t>Pripevnenie povlakovej krytiny na šikmej streche do 30° kotviacimi pásikmi, uholníkmi</t>
  </si>
  <si>
    <t>1785110966</t>
  </si>
  <si>
    <t>Pripevnenie izolácie na šikmej streche do 30° kotviacimi pásikmi alebo uholníkmi</t>
  </si>
  <si>
    <t>35</t>
  </si>
  <si>
    <t>5534300045001</t>
  </si>
  <si>
    <t>Lišta stenová z poplastovaného plechu, PVC š. 70 mm, dĺ. 2 m</t>
  </si>
  <si>
    <t>-2012329333</t>
  </si>
  <si>
    <t>9*1,15 'Prepočítané koeficientom množstva</t>
  </si>
  <si>
    <t>36</t>
  </si>
  <si>
    <t>5534300047001</t>
  </si>
  <si>
    <t>Lišta kútová z poplastovaného plechu, PVC š. 71 mm, dĺ. 2 m</t>
  </si>
  <si>
    <t>1747162429</t>
  </si>
  <si>
    <t>18*4+4</t>
  </si>
  <si>
    <t>76*1,15 'Prepočítané koeficientom množstva</t>
  </si>
  <si>
    <t>37</t>
  </si>
  <si>
    <t>712873230</t>
  </si>
  <si>
    <t>Zhotovenie povlakovej krytiny vytiahnutím izol.povlaku z PVC-P fólie na konštrukcie prevyšujúce úroveň strechy do 50 cm so zvarením spoju</t>
  </si>
  <si>
    <t>-1372372252</t>
  </si>
  <si>
    <t>Zhotovenie povlakovej krytiny striech vytiahnutím izolačného povlaku na konštrukcie prevyšujúce úroveň strechy PVC-P fóliou voľne so zváraným spojom</t>
  </si>
  <si>
    <t>4*2+1,5 " atiky</t>
  </si>
  <si>
    <t>(3+3,1+3,6)*0,3+1 " komíny</t>
  </si>
  <si>
    <t>38</t>
  </si>
  <si>
    <t>245920000900</t>
  </si>
  <si>
    <t>Zálievka Z 01, strešný doplnok, 2,5 kg</t>
  </si>
  <si>
    <t>kg</t>
  </si>
  <si>
    <t>-1910813420</t>
  </si>
  <si>
    <t>39</t>
  </si>
  <si>
    <t>712973232</t>
  </si>
  <si>
    <t>Detaily k PVC-P fóliam zaizolovanie kruhového prestupu 101 – 250 mm</t>
  </si>
  <si>
    <t>-560309625</t>
  </si>
  <si>
    <t>Detaily k PVC-P fóliam zaizolovanie kruhového prestupu rozmeru 101 – 250 mm</t>
  </si>
  <si>
    <t>40</t>
  </si>
  <si>
    <t>2832800018901</t>
  </si>
  <si>
    <t>1392715211</t>
  </si>
  <si>
    <t>41</t>
  </si>
  <si>
    <t>712990040</t>
  </si>
  <si>
    <t>Položenie geotextílie vodorovne alebo zvislo na strechy ploché do 10°</t>
  </si>
  <si>
    <t>-1835872440</t>
  </si>
  <si>
    <t>42</t>
  </si>
  <si>
    <t>6931100056001</t>
  </si>
  <si>
    <t>Netkaná textília PS 500 g/m2 š. 2 m, balenie: 100 m2 bielej farby</t>
  </si>
  <si>
    <t>13505268</t>
  </si>
  <si>
    <t>Poznámka k položke:_x000D_
Netkaná textília z PES s prímesou ľahko zvariteľného polypropylénu</t>
  </si>
  <si>
    <t>43</t>
  </si>
  <si>
    <t>712991040</t>
  </si>
  <si>
    <t>Montáž podkladnej konštrukcie z OSB dosiek atike šírky 411 - 620 mm pod klampiarske konštrukcie</t>
  </si>
  <si>
    <t>116154589</t>
  </si>
  <si>
    <t>Montáž OSB dosiek pod klampiarske konštrukcie na atike šírky 411 – 620 mm</t>
  </si>
  <si>
    <t>44</t>
  </si>
  <si>
    <t>311970001100</t>
  </si>
  <si>
    <t>2036062163</t>
  </si>
  <si>
    <t>45</t>
  </si>
  <si>
    <t>607260000300</t>
  </si>
  <si>
    <t>Doska OSB nebrúsené hrxlxš 20x2500x1250 mm</t>
  </si>
  <si>
    <t>29258762</t>
  </si>
  <si>
    <t>46</t>
  </si>
  <si>
    <t>712997001</t>
  </si>
  <si>
    <t xml:space="preserve">Montáž spádových atikových klinov polystyrenových </t>
  </si>
  <si>
    <t>1679094322</t>
  </si>
  <si>
    <t>Montáž spádových atikových klinov polystyrenových do asfaltu</t>
  </si>
  <si>
    <t>47</t>
  </si>
  <si>
    <t>283760007300</t>
  </si>
  <si>
    <t>Spádová doska z EPS 70 pre vyspádovanie plochých striech</t>
  </si>
  <si>
    <t>m3</t>
  </si>
  <si>
    <t>-1001329014</t>
  </si>
  <si>
    <t>Poznámka k položke:_x000D_
Minimálna objemová hmotnosť: 14,5 kg/m3.</t>
  </si>
  <si>
    <t>0,011*80*1,02</t>
  </si>
  <si>
    <t>48</t>
  </si>
  <si>
    <t>998712102</t>
  </si>
  <si>
    <t>Presun hmôt pre izoláciu povlakovej krytiny v objektoch výšky nad 6 do 12 m</t>
  </si>
  <si>
    <t>722788523</t>
  </si>
  <si>
    <t>49</t>
  </si>
  <si>
    <t>998712192</t>
  </si>
  <si>
    <t>Izolácia z povlak.krytín,prípl.za presun nad vymedz. najväčšiu dopravnú vzdialenosť do 100 m</t>
  </si>
  <si>
    <t>-286329635</t>
  </si>
  <si>
    <t>713</t>
  </si>
  <si>
    <t>Izolácie tepelné</t>
  </si>
  <si>
    <t>50</t>
  </si>
  <si>
    <t>713112111</t>
  </si>
  <si>
    <t>Montáž tepelnej izolácie stropov polystyrénom, vrchom kladenou voľne</t>
  </si>
  <si>
    <t>-426161924</t>
  </si>
  <si>
    <t>Montáž tepelnej izolácie bežných stavebných konštrukcií stropov polystyrénom vrchom kladeneným voľne</t>
  </si>
  <si>
    <t>(410*2+22)*2</t>
  </si>
  <si>
    <t>51</t>
  </si>
  <si>
    <t>283720008000</t>
  </si>
  <si>
    <t>Doska EPS 100S hr. 100 mm, na zateplenie podláh a plochých striech</t>
  </si>
  <si>
    <t>1551213533</t>
  </si>
  <si>
    <t>Poznámka k položke:_x000D_
Minimálna objemová hmotnosť: 19,5 kg/m3.</t>
  </si>
  <si>
    <t>842*1,02</t>
  </si>
  <si>
    <t>52</t>
  </si>
  <si>
    <t>283720008100</t>
  </si>
  <si>
    <t>Doska EPS 100S hr. 120 mm, na zateplenie podláh a plochých striech</t>
  </si>
  <si>
    <t>1176875656</t>
  </si>
  <si>
    <t>53</t>
  </si>
  <si>
    <t>998713102</t>
  </si>
  <si>
    <t>Presun hmôt pre izolácie tepelné v objektoch výšky nad 6 m do 12 m</t>
  </si>
  <si>
    <t>572646749</t>
  </si>
  <si>
    <t>54</t>
  </si>
  <si>
    <t>998713192</t>
  </si>
  <si>
    <t>Izolácie tepelné,prípl.za presun nad vymedz. najväčšiu dopravnú vzdial. do 100 m</t>
  </si>
  <si>
    <t>1774176565</t>
  </si>
  <si>
    <t>764</t>
  </si>
  <si>
    <t>Konštrukcie klampiarske</t>
  </si>
  <si>
    <t>55</t>
  </si>
  <si>
    <t>764311822</t>
  </si>
  <si>
    <t>Demontáž krytiny hladkej strešnej z tabúľ 2000 x 1000 mm, so sklonom do 30st.,  -0,00732t</t>
  </si>
  <si>
    <t>-1660425753</t>
  </si>
  <si>
    <t>Demontáž krytiny hladkej strešnej z tabúľ 2000 x 1000 mm, v ploche jednotlivo so sklonom do 30° 0,00732t</t>
  </si>
  <si>
    <t>3,2+2,3+3,2</t>
  </si>
  <si>
    <t>56</t>
  </si>
  <si>
    <t>764313201</t>
  </si>
  <si>
    <t>597100525</t>
  </si>
  <si>
    <t>Krytiny hladké z pozinkovaného farbeného PZf plechu, vrátane úpravy krytiny pri odkvapoch, prestupoch a výčnelkoch z tabúľ 2000x1000 mm, hr. plechu 0,6 mm sklon do 30°</t>
  </si>
  <si>
    <t>1,3*3,65+0,97*1,44+0,8*1,3+1,07*1,07+1,15*2,73</t>
  </si>
  <si>
    <t>57</t>
  </si>
  <si>
    <t>764323820</t>
  </si>
  <si>
    <t>Demontáž odkvapov na strechách s lepenkovou krytinou rš 250 mm,  -0,00260t</t>
  </si>
  <si>
    <t>376194726</t>
  </si>
  <si>
    <t>Demontáž odkvapov na strechách s tvrdou krytinou odkvapov na strechách s lepenkovou krytinou rš 250 mm 0,00260t</t>
  </si>
  <si>
    <t>58</t>
  </si>
  <si>
    <t>764352427</t>
  </si>
  <si>
    <t>-1089716764</t>
  </si>
  <si>
    <t>Žľaby z pozinkovaného farbeného PZf plechu hr. 0,6 mm, vrátane hákov, čiel, rohov a dilatácií pododkvapové polkruhové r.š. 330 mm</t>
  </si>
  <si>
    <t>59</t>
  </si>
  <si>
    <t>764352810</t>
  </si>
  <si>
    <t>Demontáž žľabov pododkvapových polkruhových so sklonom do 30st. rš 330 mm,  -0,00330t</t>
  </si>
  <si>
    <t>-1448192783</t>
  </si>
  <si>
    <t>Demontáž žľabov pododkvapových polkruhových, rovných alebo oblúkových, so sklonom do 30° rš 330 mm 0,00330t</t>
  </si>
  <si>
    <t>60</t>
  </si>
  <si>
    <t>764410850</t>
  </si>
  <si>
    <t>Demontáž oplechovania parapetov rš od 100 do 330 mm 0,00135t</t>
  </si>
  <si>
    <t>-1795284356</t>
  </si>
  <si>
    <t>0,84*6+1,47*24+1,16*32+0,87+1,07</t>
  </si>
  <si>
    <t>61</t>
  </si>
  <si>
    <t>764421550</t>
  </si>
  <si>
    <t>1316257299</t>
  </si>
  <si>
    <t>Oplechovanie z poplastovaného plechu hr. 0,6 mm, vrátane rohov ríms, balkónov, terás r.š. 400 mm</t>
  </si>
  <si>
    <t>62</t>
  </si>
  <si>
    <t>764430510</t>
  </si>
  <si>
    <t>-1920763862</t>
  </si>
  <si>
    <t>Oplechovanie z poplastovaného plechu hr. 0,6 mm, muriva, nadmurovky a atiky, vrátane rohov r.š. 330 mm</t>
  </si>
  <si>
    <t>63</t>
  </si>
  <si>
    <t>764430840</t>
  </si>
  <si>
    <t>Demontáž oplechovania múrov, nadmuroviek, atík rš od 330 do 500 mm,  -0,00230t</t>
  </si>
  <si>
    <t>584306484</t>
  </si>
  <si>
    <t>Demontáž oplechovania múrov a nadmuroviek rš od 330 do 500 mm 0,00230t</t>
  </si>
  <si>
    <t>64</t>
  </si>
  <si>
    <t>764454442</t>
  </si>
  <si>
    <t>Montáž objímky skrutkovacej z pozinkovaného farbeného PZf plechu, pre kruhové zvodové rúry s priemerom 60 - 150 mm</t>
  </si>
  <si>
    <t>562425766</t>
  </si>
  <si>
    <t>Montáž príslušenstva k zvodovým rúram z pozinkovaného farbeného PZf plechu objímky pre kruhové zvody skrutkovacie, priemeru D 60 – 150 mm</t>
  </si>
  <si>
    <t>65</t>
  </si>
  <si>
    <t>553440050900</t>
  </si>
  <si>
    <t>Objímka lisovaná pozink farebný - šrobovací hrot, priemer 100 mm</t>
  </si>
  <si>
    <t>1266259224</t>
  </si>
  <si>
    <t>Objímka lisovaná pozink farebný ODSH 100 - šrobovací hrot, priemer 100 mm, KJG</t>
  </si>
  <si>
    <t>66</t>
  </si>
  <si>
    <t>764454454</t>
  </si>
  <si>
    <t>333280894</t>
  </si>
  <si>
    <t>Zvodové rúry z pozinkovaného farbeného PZf plechu hr. 0,6 mm, vrátane lemov so zaústením, manžiet, kolien, vpustov vody a prechodových kusov, kruhové, s priemerom 120 mm</t>
  </si>
  <si>
    <t>67</t>
  </si>
  <si>
    <t>764454801</t>
  </si>
  <si>
    <t>Demontáž odpadových rúr kruhových, s priemerom 75 a 100 mm,  -0,00226t</t>
  </si>
  <si>
    <t>2032690439</t>
  </si>
  <si>
    <t>Demontáž odpadových rúr alebo ich častí rúr kruhových, s priemerom 75 a 100 mm 0,00226t</t>
  </si>
  <si>
    <t>68</t>
  </si>
  <si>
    <t>998764102</t>
  </si>
  <si>
    <t>Presun hmôt pre konštrukcie klampiarske v objektoch výšky nad 6 do 12 m</t>
  </si>
  <si>
    <t>-359671393</t>
  </si>
  <si>
    <t>Presun hmôt pre konštrukcie klampiarske v objektoch s výškou nad 6 do 12 m</t>
  </si>
  <si>
    <t>69</t>
  </si>
  <si>
    <t>998764192</t>
  </si>
  <si>
    <t>Konštrukcie klampiarske,prípl.za presun nad vymedz. najväč. dopr. vzdial. do 100 m</t>
  </si>
  <si>
    <t>342544393</t>
  </si>
  <si>
    <t>766</t>
  </si>
  <si>
    <t>Konštrukcie stolárske</t>
  </si>
  <si>
    <t>70</t>
  </si>
  <si>
    <t>766621081</t>
  </si>
  <si>
    <t>1091311233</t>
  </si>
  <si>
    <t>611410006300</t>
  </si>
  <si>
    <t>Plastové okno jednokrídlové OS, vxš 700x1110 mm, izolačné trojsklo pol. č. 01</t>
  </si>
  <si>
    <t>335339914</t>
  </si>
  <si>
    <t>72</t>
  </si>
  <si>
    <t>766694141</t>
  </si>
  <si>
    <t>1735107117</t>
  </si>
  <si>
    <t>Montáž parapetných dosiek plastových, šírky do 300 mm, dĺžky do 1000 mm</t>
  </si>
  <si>
    <t>73</t>
  </si>
  <si>
    <t>766694142</t>
  </si>
  <si>
    <t>1925929917</t>
  </si>
  <si>
    <t>Montáž parapetných dosiek plastových, šírky do 300 mm, dĺžky nad 1000 do 1600 mm</t>
  </si>
  <si>
    <t>74</t>
  </si>
  <si>
    <t>611550001500</t>
  </si>
  <si>
    <t>1707714402</t>
  </si>
  <si>
    <t>1,07*1+1,16*32+1,47*24</t>
  </si>
  <si>
    <t>75</t>
  </si>
  <si>
    <t>766694152</t>
  </si>
  <si>
    <t>Montáž parapetnej dosky plastovej šírky nad 300 mm, dĺžky 1000-1600 mm</t>
  </si>
  <si>
    <t>610057558</t>
  </si>
  <si>
    <t>Montáž parapetných dosiek plastových, šírky nad 300 mm, dĺžky nad 1000 do 1600 mm</t>
  </si>
  <si>
    <t>76</t>
  </si>
  <si>
    <t>611560000600</t>
  </si>
  <si>
    <t>Parapetná doska plastová, šírka 380 mm, komôrková vnútorná</t>
  </si>
  <si>
    <t>1498827766</t>
  </si>
  <si>
    <t>Poznámka k položke:_x000D_
S povrchovou fóliou odolnou voči nárazom, poškriabaniu a oderu, rezané na mieru, celková dĺžka 6m.</t>
  </si>
  <si>
    <t>783</t>
  </si>
  <si>
    <t>Nátery</t>
  </si>
  <si>
    <t>77</t>
  </si>
  <si>
    <t>783120440</t>
  </si>
  <si>
    <t>Syntetický náter - oceľových konštrukcií C ľahkých a obkladov, štvorvrstvových, bez masky</t>
  </si>
  <si>
    <t>194455588</t>
  </si>
  <si>
    <t>Syntetický náter-systém na oceľové konštrukcie a obklady štvorvrstvové ľahkých - skupina C bez použ.ochran.masiek s filtrom</t>
  </si>
  <si>
    <t>4*2 " rebríky</t>
  </si>
  <si>
    <t>D2 - Bleskozvod a uzemnenie</t>
  </si>
  <si>
    <t>M - Práce a dodávky M</t>
  </si>
  <si>
    <t xml:space="preserve">    21-M - Elektromontáže</t>
  </si>
  <si>
    <t xml:space="preserve">    46-M - Zemné práce vykonávané pri externých montážnych prácach</t>
  </si>
  <si>
    <t>VRN - Vedľajšie rozpočtové náklady</t>
  </si>
  <si>
    <t>Práce a dodávky M</t>
  </si>
  <si>
    <t>21-M</t>
  </si>
  <si>
    <t>Elektromontáže</t>
  </si>
  <si>
    <t>210011314</t>
  </si>
  <si>
    <t>Osadenie polyamidovej príchytky HM 16, do tehlového muriva</t>
  </si>
  <si>
    <t>384288948</t>
  </si>
  <si>
    <t>Osadenie polyamidovej príchytky - vyvrtávanie a vyčistenie diery, zasunutie príchytky do otvoru do tehlového muriva HM 16</t>
  </si>
  <si>
    <t>311310002500</t>
  </si>
  <si>
    <t>Hmoždinka klasická 16 mm, typ T16</t>
  </si>
  <si>
    <t>128</t>
  </si>
  <si>
    <t>-1179760770</t>
  </si>
  <si>
    <t>210220001</t>
  </si>
  <si>
    <t>Uzemňovacie vedenie na povrchu FeZn drôt zvodový Ø 8-10</t>
  </si>
  <si>
    <t>-136831518</t>
  </si>
  <si>
    <t>Uzemňovacie vedenie FeZn vedenie na povrchu drôt zvodový d 8-10 mm</t>
  </si>
  <si>
    <t>354410054700</t>
  </si>
  <si>
    <t>Drôt bleskozvodový FeZn, d 8 mm</t>
  </si>
  <si>
    <t>-2108577593</t>
  </si>
  <si>
    <t>210220010</t>
  </si>
  <si>
    <t>Náter zemniaceho pásku do 120 mm2 (1x náter vrátane svoriek )</t>
  </si>
  <si>
    <t>-79268166</t>
  </si>
  <si>
    <t>Náter zemniaceho pásku do 120 mm2 (1x náter vr. svoriek a vyznač. žlt. pruhov)</t>
  </si>
  <si>
    <t>246420001500</t>
  </si>
  <si>
    <t>Gumasfalt 5kg</t>
  </si>
  <si>
    <t>1310464344</t>
  </si>
  <si>
    <t>210220021</t>
  </si>
  <si>
    <t>Uzemňovacie vedenie v zemi FeZn vrátane izolácie spojov O 10 mm</t>
  </si>
  <si>
    <t>927285742</t>
  </si>
  <si>
    <t>Uzemňovacie vedenie FeZn vedenie v zemi drôt zvodový d 10 mm</t>
  </si>
  <si>
    <t>354410054800</t>
  </si>
  <si>
    <t>Drôt bleskozvodový FeZn, d 10 mm</t>
  </si>
  <si>
    <t>-397899280</t>
  </si>
  <si>
    <t>210220050</t>
  </si>
  <si>
    <t>Označenie zvodov číselnými štítkami</t>
  </si>
  <si>
    <t>-1420657561</t>
  </si>
  <si>
    <t>Označenie zvodov štítkami</t>
  </si>
  <si>
    <t>354410064600</t>
  </si>
  <si>
    <t>Štítok orientačný zemniaci</t>
  </si>
  <si>
    <t>-2049756843</t>
  </si>
  <si>
    <t>210220101</t>
  </si>
  <si>
    <t>Podpery vedenia FeZn na plochú strechu PV21</t>
  </si>
  <si>
    <t>-2136185544</t>
  </si>
  <si>
    <t>354410035100</t>
  </si>
  <si>
    <t>Podpera vedenia FeZn na ploché strechy označenie PV 21 betonová</t>
  </si>
  <si>
    <t>-1383041955</t>
  </si>
  <si>
    <t>210220107</t>
  </si>
  <si>
    <t>Podpery vedenia FeZn PV17 na zateplené fasády</t>
  </si>
  <si>
    <t>-809813580</t>
  </si>
  <si>
    <t>354410034100</t>
  </si>
  <si>
    <t>Podpera vedenia FeZn na zateplené fasády označenie PV 17-2</t>
  </si>
  <si>
    <t>-112714256</t>
  </si>
  <si>
    <t>210220201</t>
  </si>
  <si>
    <t>Zachytávacia tyč FeZn 1-2m s vrutom JD10-20 a podstavcom</t>
  </si>
  <si>
    <t>-663391887</t>
  </si>
  <si>
    <t>354410022200</t>
  </si>
  <si>
    <t>Tyč zachytávacia FeZn s vrutom do dreva označenie JP 10</t>
  </si>
  <si>
    <t>427772982</t>
  </si>
  <si>
    <t>Tyč zachytávacia FeZn s vrutom do dreva označenie JD 10</t>
  </si>
  <si>
    <t>354410023300</t>
  </si>
  <si>
    <t>Tyč zachytávacia FeZn na upevnenie do muriva označenie JP 30, d 25 mm</t>
  </si>
  <si>
    <t>2137359635</t>
  </si>
  <si>
    <t>354410023200</t>
  </si>
  <si>
    <t>Tyč zachytávacia FeZn na upevnenie do muriva označenie JP 20</t>
  </si>
  <si>
    <t>425896992</t>
  </si>
  <si>
    <t>354410024700</t>
  </si>
  <si>
    <t xml:space="preserve">Podstavec betónový k zachytávacej tyči FeZn </t>
  </si>
  <si>
    <t>-1922910446</t>
  </si>
  <si>
    <t>Podstavec oceľový k zachytávacej tyči FeZn označenie JD</t>
  </si>
  <si>
    <t>210220230</t>
  </si>
  <si>
    <t>Ochranná strieška FeZn</t>
  </si>
  <si>
    <t>973599949</t>
  </si>
  <si>
    <t>354410024900</t>
  </si>
  <si>
    <t>Strieška FeZn ochranná horná označenie OS 01</t>
  </si>
  <si>
    <t>-2030136525</t>
  </si>
  <si>
    <t>210220240</t>
  </si>
  <si>
    <t>Svorka FeZn k uzemňovacej tyči  SJ</t>
  </si>
  <si>
    <t>-1327597746</t>
  </si>
  <si>
    <t>Svorka FeZn k uzemňovacej tyči SJ k uzemňovacej tyči SJ</t>
  </si>
  <si>
    <t>354410001700</t>
  </si>
  <si>
    <t>Svorka FeZn k uzemňovacej tyči označenie SJ 02</t>
  </si>
  <si>
    <t>1413161825</t>
  </si>
  <si>
    <t>354410001500</t>
  </si>
  <si>
    <t>Svorka FeZn k uzemňovacej tyči označenie SJ 01</t>
  </si>
  <si>
    <t>-668908564</t>
  </si>
  <si>
    <t>210220241</t>
  </si>
  <si>
    <t>Svorka FeZn krížová SK a diagonálna krížová DKS</t>
  </si>
  <si>
    <t>878992677</t>
  </si>
  <si>
    <t>Svorka FeZn k uzemňovacej tyči SJ krížová SK a diagonálna krížová DKS</t>
  </si>
  <si>
    <t>354410002500</t>
  </si>
  <si>
    <t>Svorka FeZn krížová označenie SK</t>
  </si>
  <si>
    <t>-176506824</t>
  </si>
  <si>
    <t>210220243</t>
  </si>
  <si>
    <t>Svorka FeZn spojovacia SS</t>
  </si>
  <si>
    <t>-480251136</t>
  </si>
  <si>
    <t>Svorka FeZn k uzemňovacej tyči SJ spojovacia SS</t>
  </si>
  <si>
    <t>354410003400</t>
  </si>
  <si>
    <t>Svorka FeZn spojovacia označenie SS 2 skrutky s príložkou</t>
  </si>
  <si>
    <t>1819163381</t>
  </si>
  <si>
    <t>210220246</t>
  </si>
  <si>
    <t>Svorka FeZn na odkvapový žľab SO</t>
  </si>
  <si>
    <t>359119748</t>
  </si>
  <si>
    <t>Svorka FeZn k uzemňovacej tyči SJ na odkvapový žľab SO</t>
  </si>
  <si>
    <t>354410004200</t>
  </si>
  <si>
    <t>Svorka FeZn odkvapová označenie SO</t>
  </si>
  <si>
    <t>-594404115</t>
  </si>
  <si>
    <t>210220247</t>
  </si>
  <si>
    <t>Svorka FeZn skúšobná SZ</t>
  </si>
  <si>
    <t>-2083789031</t>
  </si>
  <si>
    <t>Svorka FeZn k uzemňovacej tyči SJ skúšobná SZ</t>
  </si>
  <si>
    <t>354410004300</t>
  </si>
  <si>
    <t>Svorka FeZn skúšobná označenie SZ</t>
  </si>
  <si>
    <t>1023057949</t>
  </si>
  <si>
    <t>210220260</t>
  </si>
  <si>
    <t>Ochranný uholník FeZn OU</t>
  </si>
  <si>
    <t>1493127189</t>
  </si>
  <si>
    <t>354410053400</t>
  </si>
  <si>
    <t>Uholník ochranný FeZn označenie OU 2 m</t>
  </si>
  <si>
    <t>-1974864828</t>
  </si>
  <si>
    <t>210220261</t>
  </si>
  <si>
    <t>Držiak ochranného uholníka FeZn   DU-Z,D a DOU</t>
  </si>
  <si>
    <t>1735877797</t>
  </si>
  <si>
    <t>Držiak ochranného uholníka FeZn DU-Z,D a DOU</t>
  </si>
  <si>
    <t>354410054000</t>
  </si>
  <si>
    <t>Držiak FeZn ochranného uholníka univerzálny s vrutom označenie DOU vr. 3</t>
  </si>
  <si>
    <t>1406633811</t>
  </si>
  <si>
    <t>210220280</t>
  </si>
  <si>
    <t>Uzemňovacia tyč FeZn ZT</t>
  </si>
  <si>
    <t>-2028019194</t>
  </si>
  <si>
    <t>354410055700</t>
  </si>
  <si>
    <t>Tyč uzemňovacia FeZn označenie ZT 2 m</t>
  </si>
  <si>
    <t>-1662965428</t>
  </si>
  <si>
    <t>DP</t>
  </si>
  <si>
    <t>Dopravné náklady</t>
  </si>
  <si>
    <t>%</t>
  </si>
  <si>
    <t>-569381319</t>
  </si>
  <si>
    <t>PM</t>
  </si>
  <si>
    <t>Podružný materiál</t>
  </si>
  <si>
    <t>26116916</t>
  </si>
  <si>
    <t>PPV</t>
  </si>
  <si>
    <t>Podiel pridružených výkonov</t>
  </si>
  <si>
    <t>1764243138</t>
  </si>
  <si>
    <t>46-M</t>
  </si>
  <si>
    <t>Zemné práce vykonávané pri externých montážnych prácach</t>
  </si>
  <si>
    <t>460200144</t>
  </si>
  <si>
    <t>Hĺbenie káblovej ryhy ručne 35 cm širokej a 60 cm hlbokej, v zemine triedy 4</t>
  </si>
  <si>
    <t>1921285097</t>
  </si>
  <si>
    <t>Hĺbenie nezapaženej alebo zapaženej káblovej ryhy ručne vrátane urovnania dna, s premiestnením výkopku na vzdialenosť 3 m za okraj ryhy alebo s prípadným naložením na dopravný prostriedok pristavený k okraju ryhy, 35 cm širokej, 60 cm hlbokej, v zemine triedy 4</t>
  </si>
  <si>
    <t>460560144</t>
  </si>
  <si>
    <t>Ručný zásyp nezap. káblovej ryhy bez zhutn. zeminy, 35 cm širokej, 60 cm hlbokej v zemine tr. 4</t>
  </si>
  <si>
    <t>-1962954714</t>
  </si>
  <si>
    <t>Ručný zásyp nezapaženej káblovej ryhy s prípadným rozpájaním výkopu a s jedným prehodením až do vzdialenosti 3 m alebo so zhodením z vozidiel. Bez zhutnenia zeminy, 35 cm širokej, 60 cm hlbokej, v zemine triedy 4</t>
  </si>
  <si>
    <t>460620014</t>
  </si>
  <si>
    <t>Proviz. úprava terénu v zemine tr. 4, aby nerovnosti terénu neboli väčšie ako 2 cm od vodor.hladiny</t>
  </si>
  <si>
    <t>-1239224591</t>
  </si>
  <si>
    <t>Provizórna úprava terénu Úprava terénu, odkopanie terénnych nerovností až do hĺbky 10 cm, zásyp materiálom získaným odkopávkou. Utlčenie zasypaných nerovností ručným ubíjadlom tak, aby nerovnosti terénu neboli väčšie ako 2 cm od vodorovnej hladiny. V prírodnej zemine, v zemine triedy 4</t>
  </si>
  <si>
    <t>Vedľajšie rozpočtové náklady</t>
  </si>
  <si>
    <t>001000031</t>
  </si>
  <si>
    <t>Revízia</t>
  </si>
  <si>
    <t>kpl</t>
  </si>
  <si>
    <t>1024</t>
  </si>
  <si>
    <t>357921788</t>
  </si>
  <si>
    <t>Inžinierska činnosť skúšky a revízie úradné tlakové skúšky</t>
  </si>
  <si>
    <t>001000032</t>
  </si>
  <si>
    <t>Demontáž exis. bleskozvodu</t>
  </si>
  <si>
    <t>1365190381</t>
  </si>
  <si>
    <t>Inžinierska činnosť skúšky a revízie rentgenové skúšky</t>
  </si>
  <si>
    <t>E - Telocvičňa s dielňou</t>
  </si>
  <si>
    <t>E1 - Stavebná časť</t>
  </si>
  <si>
    <t xml:space="preserve">    3 - Zvislé a kompletné konštrukcie</t>
  </si>
  <si>
    <t xml:space="preserve">    4 - Vodorovné konštrukcie</t>
  </si>
  <si>
    <t xml:space="preserve">    762 - Konštrukcie tesárske</t>
  </si>
  <si>
    <t xml:space="preserve">    767 - Konštrukcie doplnkové kovové</t>
  </si>
  <si>
    <t xml:space="preserve">    769 - Montáže vzduchotechnických zariadení</t>
  </si>
  <si>
    <t>Zvislé a kompletné konštrukcie</t>
  </si>
  <si>
    <t>311275651</t>
  </si>
  <si>
    <t>-1827932916</t>
  </si>
  <si>
    <t>0,5*0,5*2,4*8</t>
  </si>
  <si>
    <t>342273150</t>
  </si>
  <si>
    <t>937206805</t>
  </si>
  <si>
    <t>0,85*0,3*2</t>
  </si>
  <si>
    <t>Vodorovné konštrukcie</t>
  </si>
  <si>
    <t>417321414</t>
  </si>
  <si>
    <t>Betón stužujúcich pásov a vencov železový tr. C 20/25 - predĺženie atiky dielne</t>
  </si>
  <si>
    <t>1520145123</t>
  </si>
  <si>
    <t>Betón stužujúcich pásov a vencov železový tr.C 20/25</t>
  </si>
  <si>
    <t>(0,85*0,1*0,17)*2</t>
  </si>
  <si>
    <t>417351115</t>
  </si>
  <si>
    <t>Debnenie bočníc stužujúcich pásov a vencov vrátane vzpier zhotovenie</t>
  </si>
  <si>
    <t>-1767260559</t>
  </si>
  <si>
    <t>(1*2+0,17)*0,2*2</t>
  </si>
  <si>
    <t>417351116</t>
  </si>
  <si>
    <t>Debnenie bočníc stužujúcich pásov a vencov vrátane vzpier odstránenie</t>
  </si>
  <si>
    <t>1102598705</t>
  </si>
  <si>
    <t>417361821</t>
  </si>
  <si>
    <t>Výstuž stužujúcich pásov a vencov z betonárskej ocele 10505</t>
  </si>
  <si>
    <t>323041516</t>
  </si>
  <si>
    <t>1935970113</t>
  </si>
  <si>
    <t>8*0,5*2,4" nové múry</t>
  </si>
  <si>
    <t>4*0,33*8 " ostenia dielňových okien</t>
  </si>
  <si>
    <t>8*5,9*0,56 " ostenia telocv. okien</t>
  </si>
  <si>
    <t>5,9*0,33 " ostenie dverí</t>
  </si>
  <si>
    <t>612460213</t>
  </si>
  <si>
    <t>Vnútorná omietka stien vápenná jadrová (hrubá), hr. 20 mm</t>
  </si>
  <si>
    <t>-1197238990</t>
  </si>
  <si>
    <t>Vnútorná omietka stien zo suchých zmesí vápenná jadrová (hrubá) hr. 20 mm</t>
  </si>
  <si>
    <t>612460221</t>
  </si>
  <si>
    <t>Vnútorná omietka stien vápenná štuková (jemná), hr. 3 mm</t>
  </si>
  <si>
    <t>-123950531</t>
  </si>
  <si>
    <t>Vnútorná omietka stien zo suchých zmesí vápenná štuková (jemná) hr. 3 mm</t>
  </si>
  <si>
    <t>-921105847</t>
  </si>
  <si>
    <t>6 " podhľad rímsový vyššej časti</t>
  </si>
  <si>
    <t>25*0,14 " podhľad rímsový nižšej časti</t>
  </si>
  <si>
    <t>12 " podhľad pri dielenských oknách</t>
  </si>
  <si>
    <t>-592972048</t>
  </si>
  <si>
    <t>622460151</t>
  </si>
  <si>
    <t>Príprava vonkajšieho podkladu stien cementovým prednástrekom, hr. 3 mm</t>
  </si>
  <si>
    <t>1769230394</t>
  </si>
  <si>
    <t>Prednástrek vonkajších stien zo suchých zmesí cementový hr. 3 mm</t>
  </si>
  <si>
    <t>622460245</t>
  </si>
  <si>
    <t>Vonkajšia omietka stien vápennocementová jadrová (hrubá), hr. 30 mm</t>
  </si>
  <si>
    <t>141272874</t>
  </si>
  <si>
    <t>Vonkajšia omietka stien zo suchých zmesí vápennocementová jadrová (hrubá) hr. 30 mm</t>
  </si>
  <si>
    <t>Vonkajšia omietka stien tenkovrstvová silikónová, základ a škrabaná 2 mm</t>
  </si>
  <si>
    <t>-361576968</t>
  </si>
  <si>
    <t>53+40+433-9,5-12</t>
  </si>
  <si>
    <t>-1353504766</t>
  </si>
  <si>
    <t>-1112813052</t>
  </si>
  <si>
    <t>19*1,02</t>
  </si>
  <si>
    <t>-1616449687</t>
  </si>
  <si>
    <t>58*1,02</t>
  </si>
  <si>
    <t>6252501571</t>
  </si>
  <si>
    <t>528520089</t>
  </si>
  <si>
    <t>1836012336</t>
  </si>
  <si>
    <t>53*1,02</t>
  </si>
  <si>
    <t>1794701193</t>
  </si>
  <si>
    <t>433*1,02</t>
  </si>
  <si>
    <t>-1796975853</t>
  </si>
  <si>
    <t>22*1,02</t>
  </si>
  <si>
    <t>-1271996754</t>
  </si>
  <si>
    <t>-550471840</t>
  </si>
  <si>
    <t>1433277708</t>
  </si>
  <si>
    <t>968061112</t>
  </si>
  <si>
    <t>Vyvesenie dreveného okenného krídla do suti plochy do 1,5 m2, -0,01200t</t>
  </si>
  <si>
    <t>1382506389</t>
  </si>
  <si>
    <t>Vyvesenie drevených krídiel okien do suti, plochy do 1,5 m2 -0,012 t</t>
  </si>
  <si>
    <t>8*5</t>
  </si>
  <si>
    <t>968061113</t>
  </si>
  <si>
    <t>Vyvesenie dreveného okenného krídla do suti plochy nad 1,5 m2, -0,01600t</t>
  </si>
  <si>
    <t>-1380822055</t>
  </si>
  <si>
    <t>Vyvesenie drevených krídiel okien do suti, plochy nad 1,5 m2 -0,016 t</t>
  </si>
  <si>
    <t>968061115</t>
  </si>
  <si>
    <t>Demontáž okien drevených, 1 bm obvodu - 0,008t</t>
  </si>
  <si>
    <t>982917368</t>
  </si>
  <si>
    <t>Vybúranie drevených okien aj s rámom 1 bm obvodu, -0,007 t</t>
  </si>
  <si>
    <t>5,82*8 " dielňové okná</t>
  </si>
  <si>
    <t>8,3*8 " okná na telocvični</t>
  </si>
  <si>
    <t>968061116</t>
  </si>
  <si>
    <t>Demontáž dverí drevených vchodových, 1 bm obvodu - 0,012t</t>
  </si>
  <si>
    <t>-348193671</t>
  </si>
  <si>
    <t>Vybúranie drevených dverí aj so zárubňou 1 bm obvodu, -0,012 t</t>
  </si>
  <si>
    <t>7,3</t>
  </si>
  <si>
    <t>968061125</t>
  </si>
  <si>
    <t>Vyvesenie dreveného dverného krídla do suti plochy do 2 m2, -0,02400t</t>
  </si>
  <si>
    <t>-1574226530</t>
  </si>
  <si>
    <t>Vyvesenie drevených krídiel dverí do suti, plochy do 2 m2 -0,024 t</t>
  </si>
  <si>
    <t>-1917259814</t>
  </si>
  <si>
    <t>1297591402</t>
  </si>
  <si>
    <t>190907495</t>
  </si>
  <si>
    <t>2589829</t>
  </si>
  <si>
    <t>12,571*10 'Prepočítané koeficientom množstva</t>
  </si>
  <si>
    <t>-1343256557</t>
  </si>
  <si>
    <t>599743409</t>
  </si>
  <si>
    <t>-18594416</t>
  </si>
  <si>
    <t>2127338733</t>
  </si>
  <si>
    <t>847889350</t>
  </si>
  <si>
    <t>340+192+22+125</t>
  </si>
  <si>
    <t>Parozábrana , hr. 0,15 mm, š. 2 m, materiál na báze PO - modifikovaný PE</t>
  </si>
  <si>
    <t>587705832</t>
  </si>
  <si>
    <t>679</t>
  </si>
  <si>
    <t>679*1,15 'Prepočítané koeficientom množstva</t>
  </si>
  <si>
    <t>-1985433851</t>
  </si>
  <si>
    <t>-709300118</t>
  </si>
  <si>
    <t>679+28</t>
  </si>
  <si>
    <t>707*1,15 'Prepočítané koeficientom množstva</t>
  </si>
  <si>
    <t>Vrut do dĺžky 300 mm na upevnenie do pôvodnej strešnej konštr.</t>
  </si>
  <si>
    <t>-284728638</t>
  </si>
  <si>
    <t>-954640674</t>
  </si>
  <si>
    <t>4 " komín</t>
  </si>
  <si>
    <t>25 " z prednej strechy na telocvičňu</t>
  </si>
  <si>
    <t xml:space="preserve">20 " z dielne na telocvičňu </t>
  </si>
  <si>
    <t>13 " šikmina na prednej streche</t>
  </si>
  <si>
    <t>553430004500</t>
  </si>
  <si>
    <t>Lišta stenová z poplastovaného plechu,  PVC š. 70 mm, dĺ. 2 m</t>
  </si>
  <si>
    <t>-2144717144</t>
  </si>
  <si>
    <t>62*1,15 'Prepočítané koeficientom množstva</t>
  </si>
  <si>
    <t>553430004700</t>
  </si>
  <si>
    <t>1665569799</t>
  </si>
  <si>
    <t>1879070040</t>
  </si>
  <si>
    <t>1948856867</t>
  </si>
  <si>
    <t>283280001890</t>
  </si>
  <si>
    <t>1920509407</t>
  </si>
  <si>
    <t>1851566749</t>
  </si>
  <si>
    <t>672 " vodorovne</t>
  </si>
  <si>
    <t>28 " zvislo</t>
  </si>
  <si>
    <t>693110005600</t>
  </si>
  <si>
    <t>-2079608384</t>
  </si>
  <si>
    <t>700*1,15 'Prepočítané koeficientom množstva</t>
  </si>
  <si>
    <t>712991020</t>
  </si>
  <si>
    <t>Montáž podkladnej konštrukcie z OSB dosiek na atike šírky 251 - 310 mm pod klampiarske konštrukcie</t>
  </si>
  <si>
    <t>-1019689114</t>
  </si>
  <si>
    <t>Montáž OSB dosiek pod klampiarske konštrukcie na atike šírky 251 – 310 mm</t>
  </si>
  <si>
    <t>3119700011001</t>
  </si>
  <si>
    <t>397295023</t>
  </si>
  <si>
    <t>6072600003001</t>
  </si>
  <si>
    <t>966336257</t>
  </si>
  <si>
    <t>712991030</t>
  </si>
  <si>
    <t>Montáž podkladnej konštrukcie z OSB dosiek na atike šírky 311 - 410 mm pod klampiarske konštrukcie</t>
  </si>
  <si>
    <t>-517112105</t>
  </si>
  <si>
    <t>Montáž OSB dosiek pod klampiarske konštrukcie na atike šírky 311 – 410 mm</t>
  </si>
  <si>
    <t>28 "  atika vo vyššej časti</t>
  </si>
  <si>
    <t>6,1*2 " atika v nižšej časti</t>
  </si>
  <si>
    <t>10+10 " atika nad dielňou</t>
  </si>
  <si>
    <t>3119700011002</t>
  </si>
  <si>
    <t>-1205370212</t>
  </si>
  <si>
    <t>6072600003002</t>
  </si>
  <si>
    <t>-39136010</t>
  </si>
  <si>
    <t>-2751637</t>
  </si>
  <si>
    <t>6,1*2+10,0*2</t>
  </si>
  <si>
    <t>1245829813</t>
  </si>
  <si>
    <t>32,2*0,33*0,05*1,02</t>
  </si>
  <si>
    <t>-623104163</t>
  </si>
  <si>
    <t>Izolácia z povlak.krytín, prípl.za presun nad vymedz. najväčšiu dopravnú vzdialenosť do 100 m</t>
  </si>
  <si>
    <t>-1838400981</t>
  </si>
  <si>
    <t>Presun hmôt pre izoláciu povlakovej krytiny Príplatok k cene za zväčšený presun nad vymedzenú najväčšiu dopravnú vzdialenosť do 100 m</t>
  </si>
  <si>
    <t>1918117352</t>
  </si>
  <si>
    <t>679*2</t>
  </si>
  <si>
    <t>-1221634310</t>
  </si>
  <si>
    <t>679*1,02</t>
  </si>
  <si>
    <t>-44894847</t>
  </si>
  <si>
    <t>-1786011812</t>
  </si>
  <si>
    <t>1772743415</t>
  </si>
  <si>
    <t>762</t>
  </si>
  <si>
    <t>Konštrukcie tesárske</t>
  </si>
  <si>
    <t>762123120</t>
  </si>
  <si>
    <t>Montáž drevených stien a priečok z fošní, hranolov,hranolkov s prierezovou plochou 100-144cm2</t>
  </si>
  <si>
    <t>-1690263028</t>
  </si>
  <si>
    <t>Montáž konštrukcie stien a priečok viazaných z fošní, hranolov, hranolkov prierezovej plochy nad 100 do 144 cm2</t>
  </si>
  <si>
    <t xml:space="preserve">14+14+6,1+6,1+10+10 " </t>
  </si>
  <si>
    <t>605110010100</t>
  </si>
  <si>
    <t>Dosky a fošne zo smreku neopracované omietané akosť I hr. 60-100 mm, š. 125-190 mm</t>
  </si>
  <si>
    <t>992328190</t>
  </si>
  <si>
    <t>32,1*0,06*0,17+28*0,1*0,15 " atikové fošne vyšia aj nižšia úroveň</t>
  </si>
  <si>
    <t>762195000</t>
  </si>
  <si>
    <t>Spojovacie prostriedky pre steny a priečky na hladko alebo tesársky viazané, debnenie stien, pivničné prepážky - klince, svorníky,fixačné dosky</t>
  </si>
  <si>
    <t>170295929</t>
  </si>
  <si>
    <t>Spojovacie prostriedky pre steny a priečky na hladko alebo tesársky viazané, debnenie stien, pivničné prepážky klince, svorníky, fixačné dosky</t>
  </si>
  <si>
    <t>998762102</t>
  </si>
  <si>
    <t>Presun hmôt pre konštrukcie tesárske v objektoch výšky do 12 m</t>
  </si>
  <si>
    <t>-636416285</t>
  </si>
  <si>
    <t>998762194</t>
  </si>
  <si>
    <t>Konštrukcie tesárske, prípl.za presun nad vymedzenú najväčšiu dopr. vzdial. do 100</t>
  </si>
  <si>
    <t>-995130993</t>
  </si>
  <si>
    <t>Príplatok k cene za zväčšený presun nad vymedzenú najväčšiu dopravnú vzdialenosť do 1000 m</t>
  </si>
  <si>
    <t>-1524659896</t>
  </si>
  <si>
    <t>0,89*1,3</t>
  </si>
  <si>
    <t>1788977902</t>
  </si>
  <si>
    <t>3*25+20</t>
  </si>
  <si>
    <t>2136105939</t>
  </si>
  <si>
    <t>398512221</t>
  </si>
  <si>
    <t>-1301832882</t>
  </si>
  <si>
    <t>8*2,4+1,41+7*1,44+6*2,38+0,84+0,85+14*0,84</t>
  </si>
  <si>
    <t>358431706</t>
  </si>
  <si>
    <t>764421560</t>
  </si>
  <si>
    <t>-738772279</t>
  </si>
  <si>
    <t>Oplechovanie z poplastovaného plechu hr. 0,6 mm, vrátane rohov ríms, balkónov, terás r.š. 500 mm</t>
  </si>
  <si>
    <t>78</t>
  </si>
  <si>
    <t>585602565</t>
  </si>
  <si>
    <t>79</t>
  </si>
  <si>
    <t>Demontáž oplechovania múrov a nadmuroviek rš od 330 do 500 mm,  -0,00230t</t>
  </si>
  <si>
    <t>-454837514</t>
  </si>
  <si>
    <t>14*2 " demontáž atikového plechu vyššej časti</t>
  </si>
  <si>
    <t>6*2 " dem. atikového plechu nižšej časti</t>
  </si>
  <si>
    <t>80</t>
  </si>
  <si>
    <t>1312290266</t>
  </si>
  <si>
    <t>81</t>
  </si>
  <si>
    <t>1450957381</t>
  </si>
  <si>
    <t>82</t>
  </si>
  <si>
    <t>1094493754</t>
  </si>
  <si>
    <t>83</t>
  </si>
  <si>
    <t>1542497579</t>
  </si>
  <si>
    <t>5,82*7+5,76+7,3*8</t>
  </si>
  <si>
    <t>84</t>
  </si>
  <si>
    <t>611410009400</t>
  </si>
  <si>
    <t>Plastové okno dvojkrídlové OS, vxš 1430x1480 mm, izolačné trojsklo, pol. č. 01</t>
  </si>
  <si>
    <t>651288694</t>
  </si>
  <si>
    <t>85</t>
  </si>
  <si>
    <t>6114100094001</t>
  </si>
  <si>
    <t>Plastové okno dvojkrídlové OS, vxš 1430x1450 mm, izolačné trojsklo, pol. č. 2</t>
  </si>
  <si>
    <t>-176515658</t>
  </si>
  <si>
    <t>86</t>
  </si>
  <si>
    <t>611410008900</t>
  </si>
  <si>
    <t>Plastové okno trojkrídlové S, vxš 1250x2400 mm, izolačné trojsklo, pol. č. 03</t>
  </si>
  <si>
    <t>444261192</t>
  </si>
  <si>
    <t>87</t>
  </si>
  <si>
    <t>766641161</t>
  </si>
  <si>
    <t>Montáž dverí plastových, vchodových, 1 m obvodu dverí</t>
  </si>
  <si>
    <t>589461694</t>
  </si>
  <si>
    <t>Montáž plastových dverí vchodových, so zárubňou 1 bm obvodu montáže</t>
  </si>
  <si>
    <t>88</t>
  </si>
  <si>
    <t>611420000100</t>
  </si>
  <si>
    <t>Vstupné dvre plastové dvojkrídlové, vxš 2210x1430 mm pol. č. D1</t>
  </si>
  <si>
    <t>1400470663</t>
  </si>
  <si>
    <t>89</t>
  </si>
  <si>
    <t>-1675579838</t>
  </si>
  <si>
    <t>90</t>
  </si>
  <si>
    <t>-1176839539</t>
  </si>
  <si>
    <t>91</t>
  </si>
  <si>
    <t>589155049</t>
  </si>
  <si>
    <t>92</t>
  </si>
  <si>
    <t>766694153</t>
  </si>
  <si>
    <t>Montáž parapetnej dosky plastovej šírky nad 300 mm, dĺžky 1600-2600 mm</t>
  </si>
  <si>
    <t>-1747205194</t>
  </si>
  <si>
    <t>Montáž parapetných dosiek plastových, šírky nad 300 mm, dĺžky nad 1600 do 2600 mm</t>
  </si>
  <si>
    <t>93</t>
  </si>
  <si>
    <t>6115500015001</t>
  </si>
  <si>
    <t>-562531266</t>
  </si>
  <si>
    <t>6*2,38+8*2,36</t>
  </si>
  <si>
    <t>94</t>
  </si>
  <si>
    <t>611560000400</t>
  </si>
  <si>
    <t>1564012990</t>
  </si>
  <si>
    <t>1,48*7+1,45*1</t>
  </si>
  <si>
    <t>95</t>
  </si>
  <si>
    <t>611560000700</t>
  </si>
  <si>
    <t>1686956254</t>
  </si>
  <si>
    <t>2,4*8</t>
  </si>
  <si>
    <t>767</t>
  </si>
  <si>
    <t>Konštrukcie doplnkové kovové</t>
  </si>
  <si>
    <t>96</t>
  </si>
  <si>
    <t>767662110</t>
  </si>
  <si>
    <t>Montáž mreží pevných skrutkovaním</t>
  </si>
  <si>
    <t>1562445425</t>
  </si>
  <si>
    <t>1,45*1,45*9+1,63*2,31*1</t>
  </si>
  <si>
    <t>97</t>
  </si>
  <si>
    <t>685510</t>
  </si>
  <si>
    <t>Oceľová dierovaná okenná mreža 145x145cm</t>
  </si>
  <si>
    <t>1778377174</t>
  </si>
  <si>
    <t>Oceľová dierovaná okenná mreža 100x100cm; pre všetky okná mimo okná Komfort</t>
  </si>
  <si>
    <t>98</t>
  </si>
  <si>
    <t>6855101</t>
  </si>
  <si>
    <t>Oceľová dierovaná okenná mreža 163x231 cm</t>
  </si>
  <si>
    <t>1197290579</t>
  </si>
  <si>
    <t>769</t>
  </si>
  <si>
    <t>Montáže vzduchotechnických zariadení</t>
  </si>
  <si>
    <t>769035042</t>
  </si>
  <si>
    <t>Montáž mriežky na odvod vzduchu prierezu 0.350-0.650 m2</t>
  </si>
  <si>
    <t>978500194</t>
  </si>
  <si>
    <t>100</t>
  </si>
  <si>
    <t>429720232000</t>
  </si>
  <si>
    <t>Mriežka hliníková s horizontálnymi pevnými lamelami, rozmery šxv 600x600 mm</t>
  </si>
  <si>
    <t>-1985859525</t>
  </si>
  <si>
    <t>101</t>
  </si>
  <si>
    <t>998769203</t>
  </si>
  <si>
    <t>Presun hmôt pre montáž vzduchotechnických zariadení v stavbe (objekte) výšky nad 7 do 24 m</t>
  </si>
  <si>
    <t>222749057</t>
  </si>
  <si>
    <t>Presun hmôt pre montáž vzduchotechnických zariadení v stavbách (objektoch) výšky nad 7 do 24 m</t>
  </si>
  <si>
    <t>102</t>
  </si>
  <si>
    <t>998769291</t>
  </si>
  <si>
    <t>Príplatok za zväčšený presun vzduchotechnických zariadení nad vymedzenú najväčšiu dopravnú vzdialenosť po stavenisku do 1 km</t>
  </si>
  <si>
    <t>1791741663</t>
  </si>
  <si>
    <t>Príplatok za zväčšený presun nad vymedzenú najväčšiu dopravnú vzdialenosť po stavenisku do 1 km</t>
  </si>
  <si>
    <t>103</t>
  </si>
  <si>
    <t>-1103995806</t>
  </si>
  <si>
    <t>E2 - Bleskozvod a uzemnenie</t>
  </si>
  <si>
    <t>-2093783522</t>
  </si>
  <si>
    <t>307144004</t>
  </si>
  <si>
    <t>-1511982252</t>
  </si>
  <si>
    <t>1626219344</t>
  </si>
  <si>
    <t>-793946946</t>
  </si>
  <si>
    <t>-1510858055</t>
  </si>
  <si>
    <t>-1679772817</t>
  </si>
  <si>
    <t>29199425</t>
  </si>
  <si>
    <t>391981429</t>
  </si>
  <si>
    <t>-1105919397</t>
  </si>
  <si>
    <t>Podpery vedenia FeZn PV</t>
  </si>
  <si>
    <t>-709306848</t>
  </si>
  <si>
    <t>Podpera vedenia FeZn PV</t>
  </si>
  <si>
    <t>-84608340</t>
  </si>
  <si>
    <t>2017357535</t>
  </si>
  <si>
    <t>210589594</t>
  </si>
  <si>
    <t>538309712</t>
  </si>
  <si>
    <t>358526010</t>
  </si>
  <si>
    <t>-1208734239</t>
  </si>
  <si>
    <t>252298813</t>
  </si>
  <si>
    <t>-1551789115</t>
  </si>
  <si>
    <t>-1591164173</t>
  </si>
  <si>
    <t>241398683</t>
  </si>
  <si>
    <t>-1156264890</t>
  </si>
  <si>
    <t>1305301297</t>
  </si>
  <si>
    <t>-47068487</t>
  </si>
  <si>
    <t>-966310671</t>
  </si>
  <si>
    <t>675212547</t>
  </si>
  <si>
    <t>-1483010129</t>
  </si>
  <si>
    <t>-1056733657</t>
  </si>
  <si>
    <t>-669645332</t>
  </si>
  <si>
    <t>1629029461</t>
  </si>
  <si>
    <t>-1817066164</t>
  </si>
  <si>
    <t>-94302861</t>
  </si>
  <si>
    <t>-1356425257</t>
  </si>
  <si>
    <t>-1533209374</t>
  </si>
  <si>
    <t>1580789710</t>
  </si>
  <si>
    <t>-490323041</t>
  </si>
  <si>
    <t>568444068</t>
  </si>
  <si>
    <t>-649921376</t>
  </si>
  <si>
    <t>-1822020906</t>
  </si>
  <si>
    <t>-184364561</t>
  </si>
  <si>
    <t>-2047796414</t>
  </si>
  <si>
    <t>709811940</t>
  </si>
  <si>
    <t>828506569</t>
  </si>
  <si>
    <t>-131786218</t>
  </si>
  <si>
    <t>1790897236</t>
  </si>
  <si>
    <t>D+M Krytiny hladké z pozinkovaného farbeného PZf plechu, z tabúľ 2000x1000 mm, sklon do 30°</t>
  </si>
  <si>
    <t>D+M Žľaby z pozinkovaného farbeného PZf plechu, pododkvapové polkruhové r.š. 330 mm</t>
  </si>
  <si>
    <t>D+M Oplechovanie muriva a atík z poplastovaného plechu, vrátane rohov r.š. 330 mm</t>
  </si>
  <si>
    <t>D+M Oplechovanie ríms, balkónov, terás z poplastovaného plechu, r.š. 400 mm</t>
  </si>
  <si>
    <t>Montáž parapetnej dosky plastovej šírky do 300 mm, dĺžky do 1000 mm (P 01, P 04)</t>
  </si>
  <si>
    <t>Montáž parapetnej dosky plastovej šírky do 300 mm, dĺžky 1000-1600 mm (P 02, P 03)</t>
  </si>
  <si>
    <t>Parapetná doska vlhkovzdorná poplastovaný plech, šírka 300 mm</t>
  </si>
  <si>
    <t xml:space="preserve">Parapetná doska vlhkovzdorná poplastovaný plech, šírka 300 mm, </t>
  </si>
  <si>
    <t>D+M Zvodové rúry z pozinkovaného farbeného PZf plechu, kruhové priemer do  120 mm</t>
  </si>
  <si>
    <t>D+M Oplechovanie ríms, balkónov, terás z poplastovaného plechu, r.š. 500 mm</t>
  </si>
  <si>
    <t>Montáž parapetnej dosky poplastovaný plech, šírky do 300 mm, dĺžky 1000-1600 mm</t>
  </si>
  <si>
    <t>Montáž parapetných dosiek poplastovaný plech, šírky do 300 mm, dĺžky nad 1000 do 1600 mm</t>
  </si>
  <si>
    <t>Montáž okna plastového</t>
  </si>
  <si>
    <t>Montáž okien plastových 1 bm obvodu montáže</t>
  </si>
  <si>
    <t xml:space="preserve">Parapetná doska vonkajšia vlhkovzdorná poplastovaný plech, šírka 300 mm </t>
  </si>
  <si>
    <t>Montáž parapetnej dosky vonkajšej poplastovaný plech, šírky do 300 mm, dĺžky do 1000 mm</t>
  </si>
  <si>
    <t>14+1+1  (P 03, P 02, P 01)</t>
  </si>
  <si>
    <t>1,41+1,44*7+0,84+0,83+0,84*14 (P 03, P 02, P 01, P 0.2, P 0.1)</t>
  </si>
  <si>
    <t>Parapetná doska vlhkovzdorná poplastovaný plech nad 300 mm</t>
  </si>
  <si>
    <t xml:space="preserve">Parapetná doska vlhkovzdorná poplastovaný plech, šírka nad 300 mm, </t>
  </si>
  <si>
    <t>D + M Parapetná doska plastová, šírka 300 mm, komôrková vnútorná (O 0.1, O 0.2)</t>
  </si>
  <si>
    <t>D + M Parapetná doska plastová, šírka 510 mm, komôrková vnútorná (O 0.3)</t>
  </si>
  <si>
    <t>R</t>
  </si>
  <si>
    <t>D+M vetracia mreža plastová, priemer 150 mm (VM1)</t>
  </si>
  <si>
    <t>Vonkajšia omietka stien sokel, ručné miešanie a nanášanie</t>
  </si>
  <si>
    <t>7+1 (P 0.2, P 0.1,)</t>
  </si>
  <si>
    <t>6+8 (P 04, P 0.3)</t>
  </si>
  <si>
    <t>20.1</t>
  </si>
  <si>
    <t>11111</t>
  </si>
  <si>
    <t>Vnútorná omietka stien jadrová (napr. CEMIX resp. ekvivalent) Jadrová omietka ručná, označenie 082, strojné miešanie, ručne nanášanie hr. 20 mm</t>
  </si>
  <si>
    <t>Vnútorná omietka stien vrchná (napr. CEMIX resp. ekvivalent) Vnútorný štuk jemný, označenie 033 j, strojne miešanie, ručne nanášanie hr. 2 mm</t>
  </si>
  <si>
    <t>Vonkajšia omietka podhľadov tenkovrstvová silikónovám (napr.Baumit GranoporTop  resp. ekvivalent) škrabaná hr. 2 mm</t>
  </si>
  <si>
    <t>Vonkajšia omietka stien mozaiková, ručné miešanie a nanášanie (napr. Baumit MosaikTop resp. ekvivalent))</t>
  </si>
  <si>
    <t>Doteplenie konštrukcie, systém XPS (napr. STYRODUR 2800 C - PCI resp. ekvivalent) lepenie rámové s prikotvením hr. izolantu 50 mm</t>
  </si>
  <si>
    <t>Doteplenie konštrukcie, systém XPS (napr. STYRODUR 2800 C - PCI resp. ekvivalent) lepenie rámové s prikotvením hr. izolantu 120 mm</t>
  </si>
  <si>
    <t>Doteplenie konštrukcie hr. 120 mm, systém XPS, lepený rámovo s prikotvením</t>
  </si>
  <si>
    <t>Kontaktný zatepľovací systém (napr. BAUMIT STAR MINERAL resp. ekvivalent) - minerálne riešenie zatĺkacie kotvy hr. 50 mm</t>
  </si>
  <si>
    <t>Kontaktný zatepľovací systém (napr. BAUMIT STAR MINERAL resp. ekvivalent) - minerálne riešenie zatĺkacie kotvy hr. 100 mm</t>
  </si>
  <si>
    <t>Kontaktný zatepľovací systém (napr. BAUMIT STAR MINERAL resp. ekvivalent) - minerálne riešenie zatĺkacie kotvy hr. 160 mm</t>
  </si>
  <si>
    <t>Kontaktný zatepľovací systém (napr. BAUMIT STAR MINERAL resp. ekvivalent) - minerálne riešenie ostenia okien a dverí hr. 30 mm</t>
  </si>
  <si>
    <t>Parozábrana (napr. FATRAFOL Fatrapar E resp. ekvivalent), hr. 0,15 mm, š. 2 m, materiál na báze PO - modifikovaný PE</t>
  </si>
  <si>
    <t>Hydroizolačná fólia PVC-P (napr. FATRAFOL 810 resp. ekvivalent), hr. 1,5 mm, š. 1,3 m, izolácia plochých striech, farba sivá</t>
  </si>
  <si>
    <t>Vrut (napr. FATRAFOL SK-RB Power resp. ekvivalent) do dĺžky 150 mm na upevnenie do dosiek POLSID a HERAKLID</t>
  </si>
  <si>
    <t>Lišta stenová z poplastovaného plechu (napr. FATRAFOL, PVC resp. ekvivalent) š. 70 mm, dĺ. 2 m</t>
  </si>
  <si>
    <t>Lišta kútová z poplastovaného plechu ( napr. FATRAFOL, PVC resp. ekvivalent) š. 71 mm, dĺ. 2 m</t>
  </si>
  <si>
    <t>Poznámka k položke:_x000D_ 
Použitie - kotviace, úchytné a dokončovacie prvky pre fólie (napr. FATRAFOL resp. ekvivalent) k hydroizolácii striech, podzemných stavieb atd., - klampiarske prvky - pre oplechovánie striech, terás, balkónov, lodžií, atík, ríms, parapetov, - obklady a podhľady v priestoroch s agresívnym prostredím.</t>
  </si>
  <si>
    <t>Poznámka k položke:_x000D_
Použitie - kotviace, úchytné a dokončovacie prvky pre fólie (napr. FATRAFOL resp. ekvivalent) k hydroizolácii striech, podzemných stavieb atd., - klampiarske prvky - pre oplechovánie striech, terás, balkónov, lodžií, atík, ríms, parapetov, - obklady a podhľady v priestoroch s agresívnym prostredím.</t>
  </si>
  <si>
    <t>Zálievka (napr. FATRAFOL Z 01 resp. ekvivalent), strešný doplnok, 2,5 kg</t>
  </si>
  <si>
    <t>Prestup manžeta (napr. DELTA-FLEXX MANŽETA resp. ekvivalent)</t>
  </si>
  <si>
    <t>Poznámka k položke:_x000D_
Pre potrubné prestupy 100/125 a 150 mm, systémové riešenie (napr. systém ALPINA resp. ekvivalent)</t>
  </si>
  <si>
    <t>Prestup - MANŽETA systémové riešenie</t>
  </si>
  <si>
    <t>Netkaná textília (napr. FATRAFOL PS resp. ekvivalent) 500 g/m2 š. 2 m, balenie: 100 m2 bielej farby</t>
  </si>
  <si>
    <t xml:space="preserve">Kotviaci prvok(napr. FATRAFOL  resp. ekvivalent) do betónu d 6,1 mm, oceľový, </t>
  </si>
  <si>
    <t>Kotviaci prvok do betónu d 6,1 mm, oceľový , systémové riešenie</t>
  </si>
  <si>
    <t xml:space="preserve">Doska OSB (napr. OSB 3 Superfinish ECO JAFHOLZ resp. ekvivalent) nebrúsené hrxlxš 18x2500x1250 mm, </t>
  </si>
  <si>
    <t>Spádová doska zo sivého EPS 70S pre vyspádovanie plochých striech, (napr. ISOVER resp. ekvivalent)</t>
  </si>
  <si>
    <t>Doska EPS 100S hr. 100 mm, na zateplenie podláh a plochých striech, (napr. ISOVER resp. ekvivalent)</t>
  </si>
  <si>
    <t>Doska EPS 100S hr. 120 mm, na zateplenie podláh a plochých striech, (napr. ISOVER resp. ekvivalent)</t>
  </si>
  <si>
    <t>Montáž okien plastových na 1 bm obvodu montáže</t>
  </si>
  <si>
    <t>Plastové okno jednokrídlové OS, vxš 800x1000 mm, izolačné trojsklo, systémové riešenie (napr. systém GEALAN 9000 resp. ekvivalent), 6 komorový profil</t>
  </si>
  <si>
    <t>Riedidlo (napr. S-6006 SYNRED CHEMOLAK resp. ekvivalent) do syntetických a olejových látok, 0,8 l</t>
  </si>
  <si>
    <t>Murivo nosné (m3) z pórobetónových tvárnic (napr. PORFIX P2-440 rep. ekvivalent) hladkých na MVC a tenkovrstvové lepidlo (napr. PORFIX 250x250x500 P2-440 HL resp. ekvivalent)</t>
  </si>
  <si>
    <t>Murivo nosné (m3) z tvárnic (napr. PORFIX hr. 250 mmm resp. ekvivalent) hr. 250 mm na MVC a lepidlo (napr. PORFIX 250x250x500 resp. ekvivalent)</t>
  </si>
  <si>
    <t>Priečky z tvárnic (napr. PORFIX hr. 150 mm P2-500  resp. ekvivalent) hladkých, na MVC a lepidlo (napr. PORFIX 150x250x500  resp. ekvivalent)</t>
  </si>
  <si>
    <t>Priečky z pórobetónových tvárnic (nar. PORFIX resp. ekvivalent) hladkých na MVC a tenkovrstvové lepidlo (napr. PORFIX 150x250x500 P2-500 HL resp. ekvivalent)</t>
  </si>
  <si>
    <t>Vonkajšia omietka podhľadov tenkovrstvová silikónová (napr. Baumit GranoporTop resp. ekvivalent) škrabaná hr. 2 mm</t>
  </si>
  <si>
    <t>Vonkajšia omietka stien napr. mozaiková, ručné miešanie a nanášanie (napr. Baumit MosaikTop resp. ekvivalent)</t>
  </si>
  <si>
    <t>Doteplenie konštrukcie hr. 120 mm, systém XPS (napr. systém STYRODUR 2800 C - PCI resp. ekvivalent), lepený rámovo s prikotvením, systémové riešenie</t>
  </si>
  <si>
    <t>Doteplenie konštrukcie, systém XPS (napr. systém STYRODUR 2800 C - PCI ) lepenie rámové s prikotvením hr. izolantu 120 mm, systémové riešenie</t>
  </si>
  <si>
    <t>Doteplenie konštrukcie hr. 160 mm, systém XPS (napr. systém STYRODUR 2800 C - PCI resp. ekvivalent), lepený rámovo s prikotvením, systémové riešenie</t>
  </si>
  <si>
    <t>Doteplenie konštrukcie, systém XPS (napr. systém STYRODUR 2800 C - PCI  resp. ekvivalent),vlepenie rámové s prikotvením hr. izolantu 120 mm, systémové riešenie</t>
  </si>
  <si>
    <t>Kontaktný zatepľovací systém (napr. BAUMIT STAR MINERAL resp. ekvivalent)  - minerálne riešenie zatĺkacie kotvy hr. 50 mm</t>
  </si>
  <si>
    <t>Kontaktný zatepľovací systém (napr. systém BAUMIT STAR MINERAL resp. ekvivalent) - minerálne riešenie zatĺkacie kotvy hr. 160 mm</t>
  </si>
  <si>
    <t>Kontaktný zatepľovací systém (napr. systém BAUMIT STAR MINERAL resp. ekvivalent) - minerálne riešenie ostenia okien a dverí hr. 30 mm</t>
  </si>
  <si>
    <t>Hydroizolačná fólia PVC-P (napr- PVC-P FATRAFOL 810 resp. ekvivalent) , hr. 1,5 mm, š. 1,3 m, izolácia plochých striech, farba sivá</t>
  </si>
  <si>
    <t>Lišta stenová z poplastovaného plechu (napr. FATRAFOL resp. ekvivalent), PVC š. 70 mm, dĺ. 2 m</t>
  </si>
  <si>
    <t>Lišta kútová z poplastovaného plechu (napr. FATRAFOL resp. ekvivalent), PVC š. 71 mm, dĺ. 2 m</t>
  </si>
  <si>
    <t>Poznámka k položke:_x000D_
Použitie - kotviace, úchytné a dokončovacie prvky pre fólie (napr. FATRAFOL resp. ekvivalent)  k hydroizolácii striech, podzemných stavieb atd., - klampiarske prvky - pre oplechovánie striech, terás, balkónov, lodžií, atík, ríms, parapetov, - obklady a podhľady v priestoroch s agresívnym prostredím.</t>
  </si>
  <si>
    <t>Poznámka k položke:_x000D_
Pre potrubné prestupy 100/125 a 150 mm, systémové riešenie (napr systém ALPINA resp. ekvivalent)</t>
  </si>
  <si>
    <t>Netkaná textília (napr. FATRAFOL PS resp. ekvivalent) 500 g/m2 š. 2 m, balenie: 100 m2 bielej farby,</t>
  </si>
  <si>
    <t>Kotviaci prvok do betónu d 6,1 mm, oceľový, systémové riešenie</t>
  </si>
  <si>
    <t xml:space="preserve">Kotviaci prvok (napr. FATRAFOL resp. ekvivalent) do betónu d 6,1 mm, oceľový, </t>
  </si>
  <si>
    <t xml:space="preserve">Doska OSB 3 (napr. OSB 3 Superfinish ECO JAFHOLZ resp. ekvivalent) nebrúsené hrxlxš 18x2500x1250 mm, </t>
  </si>
  <si>
    <t>Kotviaci prvok do betónu d 6,1 mm, oceľový systémové riešenie</t>
  </si>
  <si>
    <t>Kotviaci prvok (napr. FATRAFOL resp. ekvivalent) do betónu d 6,1 mm, oceľový</t>
  </si>
  <si>
    <t>Doska OSB (napr. OSB 3 Superfinish ECO JAFHOLZ resp. ekvivalent) nebrúsené hrxlxš 18x2500x1250 mm</t>
  </si>
  <si>
    <t>Objímka lisovaná pozink farebný ODSH 100 - šrobovací hrot, priemer 100 mm, (napr. KJG resp. ekvivalent)</t>
  </si>
  <si>
    <t>Plastové okno dvojkrídlové OS+O, vxš 1400x1800 mm, izolačné trojsklo, systémové riešenie (napr. systém  GEALAN 9000 resp. ekvivalent), 6 komorový profil</t>
  </si>
  <si>
    <t>Plastové okno dvojkrídlové OS+O, vxš 1400x1800 mm, izolačné trojsklo, systémové riešenie (napr. systém GEALAN 9000 resp. ekvivalentň, 6 komorový profil</t>
  </si>
  <si>
    <t>Plastové okno dvojkrídlové OS+O, vxš 1200x2200 mm, izolačné trojsklo, systémové riešenie (napr. systém GEALAN 9000 resp. evivalent), 6 komorový profil</t>
  </si>
  <si>
    <t>Balkónové dvere plastové otváravo-sklopné, vxš 2100x700 mm, systémové riešenie (napr. systém SALAMANDER resp. ekvivalent)</t>
  </si>
  <si>
    <t>Mriežka hliníková s horizontálnymi pevnými lamelami (napr. NOVA-L1-1-H-1-12.5-O, resp. ekvivalent) rozmery šxv 625x525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</si>
</sst>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/>
    <xf numFmtId="167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7" fontId="8" fillId="0" borderId="0" xfId="0" applyNumberFormat="1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7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167" fontId="37" fillId="3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23" fillId="0" borderId="23" xfId="0" applyFont="1" applyFill="1" applyBorder="1" applyAlignment="1" applyProtection="1">
      <alignment horizontal="center" vertical="center"/>
      <protection locked="0"/>
    </xf>
    <xf numFmtId="49" fontId="23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3" fillId="0" borderId="23" xfId="0" applyFont="1" applyFill="1" applyBorder="1" applyAlignment="1" applyProtection="1">
      <alignment horizontal="left" vertical="center" wrapText="1"/>
      <protection locked="0"/>
    </xf>
    <xf numFmtId="0" fontId="23" fillId="0" borderId="23" xfId="0" applyFont="1" applyFill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167" fontId="10" fillId="0" borderId="0" xfId="0" applyNumberFormat="1" applyFont="1" applyFill="1" applyAlignment="1">
      <alignment vertical="center"/>
    </xf>
    <xf numFmtId="49" fontId="23" fillId="0" borderId="2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/>
    </xf>
    <xf numFmtId="0" fontId="37" fillId="0" borderId="23" xfId="0" applyFont="1" applyFill="1" applyBorder="1" applyAlignment="1" applyProtection="1">
      <alignment horizontal="center" vertical="center"/>
      <protection locked="0"/>
    </xf>
    <xf numFmtId="49" fontId="37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3" xfId="0" applyFont="1" applyFill="1" applyBorder="1" applyAlignment="1" applyProtection="1">
      <alignment horizontal="left" vertical="center" wrapText="1"/>
      <protection locked="0"/>
    </xf>
    <xf numFmtId="0" fontId="37" fillId="0" borderId="23" xfId="0" applyFont="1" applyFill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Alignment="1">
      <alignment vertical="center" wrapText="1"/>
    </xf>
    <xf numFmtId="0" fontId="0" fillId="0" borderId="10" xfId="0" applyFont="1" applyFill="1" applyBorder="1" applyAlignment="1">
      <alignment vertical="center"/>
    </xf>
    <xf numFmtId="0" fontId="0" fillId="0" borderId="0" xfId="0" applyFill="1"/>
    <xf numFmtId="0" fontId="0" fillId="0" borderId="2" xfId="0" applyFill="1" applyBorder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0" fillId="0" borderId="7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right" vertical="center"/>
    </xf>
    <xf numFmtId="4" fontId="24" fillId="0" borderId="0" xfId="0" applyNumberFormat="1" applyFont="1" applyFill="1" applyAlignment="1">
      <alignment vertical="center"/>
    </xf>
    <xf numFmtId="4" fontId="6" fillId="0" borderId="20" xfId="0" applyNumberFormat="1" applyFont="1" applyFill="1" applyBorder="1" applyAlignment="1">
      <alignment vertical="center"/>
    </xf>
    <xf numFmtId="4" fontId="7" fillId="0" borderId="20" xfId="0" applyNumberFormat="1" applyFont="1" applyFill="1" applyBorder="1" applyAlignment="1">
      <alignment vertical="center"/>
    </xf>
    <xf numFmtId="0" fontId="0" fillId="0" borderId="0" xfId="0" applyFont="1" applyFill="1" applyAlignment="1" applyProtection="1">
      <alignment vertical="center"/>
      <protection locked="0"/>
    </xf>
    <xf numFmtId="0" fontId="23" fillId="0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38" fillId="0" borderId="23" xfId="0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opLeftCell="A90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90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S2" s="16" t="s">
        <v>7</v>
      </c>
      <c r="BT2" s="16" t="s">
        <v>8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8</v>
      </c>
    </row>
    <row r="4" spans="1:74" s="1" customFormat="1" ht="24.95" customHeight="1" x14ac:dyDescent="0.2">
      <c r="B4" s="19"/>
      <c r="D4" s="20" t="s">
        <v>9</v>
      </c>
      <c r="AR4" s="19"/>
      <c r="AS4" s="21" t="s">
        <v>10</v>
      </c>
      <c r="BG4" s="22" t="s">
        <v>11</v>
      </c>
      <c r="BS4" s="16" t="s">
        <v>7</v>
      </c>
    </row>
    <row r="5" spans="1:74" s="1" customFormat="1" ht="12" customHeight="1" x14ac:dyDescent="0.2">
      <c r="B5" s="19"/>
      <c r="D5" s="23" t="s">
        <v>12</v>
      </c>
      <c r="K5" s="312" t="s">
        <v>13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19"/>
      <c r="BG5" s="309" t="s">
        <v>14</v>
      </c>
      <c r="BS5" s="16" t="s">
        <v>7</v>
      </c>
    </row>
    <row r="6" spans="1:74" s="1" customFormat="1" ht="36.950000000000003" customHeight="1" x14ac:dyDescent="0.2">
      <c r="B6" s="19"/>
      <c r="D6" s="25" t="s">
        <v>15</v>
      </c>
      <c r="K6" s="313" t="s">
        <v>16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19"/>
      <c r="BG6" s="310"/>
      <c r="BS6" s="16" t="s">
        <v>7</v>
      </c>
    </row>
    <row r="7" spans="1:74" s="1" customFormat="1" ht="12" customHeight="1" x14ac:dyDescent="0.2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G7" s="310"/>
      <c r="BS7" s="16" t="s">
        <v>7</v>
      </c>
    </row>
    <row r="8" spans="1:74" s="1" customFormat="1" ht="12" customHeight="1" x14ac:dyDescent="0.2">
      <c r="B8" s="19"/>
      <c r="D8" s="26" t="s">
        <v>19</v>
      </c>
      <c r="K8" s="24" t="s">
        <v>20</v>
      </c>
      <c r="AK8" s="26" t="s">
        <v>21</v>
      </c>
      <c r="AN8" s="274">
        <v>44404</v>
      </c>
      <c r="AR8" s="19"/>
      <c r="BG8" s="310"/>
      <c r="BS8" s="16" t="s">
        <v>7</v>
      </c>
    </row>
    <row r="9" spans="1:74" s="1" customFormat="1" ht="14.45" customHeight="1" x14ac:dyDescent="0.2">
      <c r="B9" s="19"/>
      <c r="AR9" s="19"/>
      <c r="BG9" s="310"/>
      <c r="BS9" s="16" t="s">
        <v>7</v>
      </c>
    </row>
    <row r="10" spans="1:74" s="1" customFormat="1" ht="12" customHeight="1" x14ac:dyDescent="0.2">
      <c r="B10" s="19"/>
      <c r="D10" s="26" t="s">
        <v>22</v>
      </c>
      <c r="AK10" s="26" t="s">
        <v>23</v>
      </c>
      <c r="AN10" s="24" t="s">
        <v>1</v>
      </c>
      <c r="AR10" s="19"/>
      <c r="BG10" s="310"/>
      <c r="BS10" s="16" t="s">
        <v>7</v>
      </c>
    </row>
    <row r="11" spans="1:74" s="1" customFormat="1" ht="18.399999999999999" customHeight="1" x14ac:dyDescent="0.2">
      <c r="B11" s="19"/>
      <c r="E11" s="24" t="s">
        <v>24</v>
      </c>
      <c r="AK11" s="26" t="s">
        <v>25</v>
      </c>
      <c r="AN11" s="24" t="s">
        <v>1</v>
      </c>
      <c r="AR11" s="19"/>
      <c r="BG11" s="310"/>
      <c r="BS11" s="16" t="s">
        <v>7</v>
      </c>
    </row>
    <row r="12" spans="1:74" s="1" customFormat="1" ht="6.95" customHeight="1" x14ac:dyDescent="0.2">
      <c r="B12" s="19"/>
      <c r="AR12" s="19"/>
      <c r="BG12" s="310"/>
      <c r="BS12" s="16" t="s">
        <v>7</v>
      </c>
    </row>
    <row r="13" spans="1:74" s="1" customFormat="1" ht="12" customHeight="1" x14ac:dyDescent="0.2">
      <c r="B13" s="19"/>
      <c r="D13" s="26" t="s">
        <v>26</v>
      </c>
      <c r="AK13" s="26" t="s">
        <v>23</v>
      </c>
      <c r="AN13" s="28" t="s">
        <v>27</v>
      </c>
      <c r="AR13" s="19"/>
      <c r="BG13" s="310"/>
      <c r="BS13" s="16" t="s">
        <v>7</v>
      </c>
    </row>
    <row r="14" spans="1:74" ht="12.75" x14ac:dyDescent="0.2">
      <c r="B14" s="19"/>
      <c r="E14" s="314" t="s">
        <v>27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6" t="s">
        <v>25</v>
      </c>
      <c r="AN14" s="28" t="s">
        <v>27</v>
      </c>
      <c r="AR14" s="19"/>
      <c r="BG14" s="310"/>
      <c r="BS14" s="16" t="s">
        <v>7</v>
      </c>
    </row>
    <row r="15" spans="1:74" s="1" customFormat="1" ht="6.95" customHeight="1" x14ac:dyDescent="0.2">
      <c r="B15" s="19"/>
      <c r="AR15" s="19"/>
      <c r="BG15" s="310"/>
      <c r="BS15" s="16" t="s">
        <v>3</v>
      </c>
    </row>
    <row r="16" spans="1:74" s="1" customFormat="1" ht="12" customHeight="1" x14ac:dyDescent="0.2">
      <c r="B16" s="19"/>
      <c r="D16" s="26" t="s">
        <v>28</v>
      </c>
      <c r="AK16" s="26" t="s">
        <v>23</v>
      </c>
      <c r="AN16" s="24" t="s">
        <v>1</v>
      </c>
      <c r="AR16" s="19"/>
      <c r="BG16" s="310"/>
      <c r="BS16" s="16" t="s">
        <v>3</v>
      </c>
    </row>
    <row r="17" spans="1:71" s="1" customFormat="1" ht="18.399999999999999" customHeight="1" x14ac:dyDescent="0.2">
      <c r="B17" s="19"/>
      <c r="E17" s="24" t="s">
        <v>29</v>
      </c>
      <c r="AK17" s="26" t="s">
        <v>25</v>
      </c>
      <c r="AN17" s="24" t="s">
        <v>1</v>
      </c>
      <c r="AR17" s="19"/>
      <c r="BG17" s="310"/>
      <c r="BS17" s="16" t="s">
        <v>4</v>
      </c>
    </row>
    <row r="18" spans="1:71" s="1" customFormat="1" ht="6.95" customHeight="1" x14ac:dyDescent="0.2">
      <c r="B18" s="19"/>
      <c r="AR18" s="19"/>
      <c r="BG18" s="310"/>
      <c r="BS18" s="16" t="s">
        <v>30</v>
      </c>
    </row>
    <row r="19" spans="1:71" s="1" customFormat="1" ht="12" customHeight="1" x14ac:dyDescent="0.2">
      <c r="B19" s="19"/>
      <c r="D19" s="26" t="s">
        <v>31</v>
      </c>
      <c r="AK19" s="26" t="s">
        <v>23</v>
      </c>
      <c r="AN19" s="24" t="s">
        <v>1</v>
      </c>
      <c r="AR19" s="19"/>
      <c r="BG19" s="310"/>
      <c r="BS19" s="16" t="s">
        <v>30</v>
      </c>
    </row>
    <row r="20" spans="1:71" s="1" customFormat="1" ht="18.399999999999999" customHeight="1" x14ac:dyDescent="0.2">
      <c r="B20" s="19"/>
      <c r="E20" s="24" t="s">
        <v>32</v>
      </c>
      <c r="AK20" s="26" t="s">
        <v>25</v>
      </c>
      <c r="AN20" s="24" t="s">
        <v>1</v>
      </c>
      <c r="AR20" s="19"/>
      <c r="BG20" s="310"/>
      <c r="BS20" s="16" t="s">
        <v>4</v>
      </c>
    </row>
    <row r="21" spans="1:71" s="1" customFormat="1" ht="6.95" customHeight="1" x14ac:dyDescent="0.2">
      <c r="B21" s="19"/>
      <c r="AR21" s="19"/>
      <c r="BG21" s="310"/>
    </row>
    <row r="22" spans="1:71" s="1" customFormat="1" ht="12" customHeight="1" x14ac:dyDescent="0.2">
      <c r="B22" s="19"/>
      <c r="D22" s="26" t="s">
        <v>33</v>
      </c>
      <c r="AR22" s="19"/>
      <c r="BG22" s="310"/>
    </row>
    <row r="23" spans="1:71" s="1" customFormat="1" ht="16.5" customHeight="1" x14ac:dyDescent="0.2">
      <c r="B23" s="19"/>
      <c r="E23" s="316" t="s">
        <v>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19"/>
      <c r="BG23" s="310"/>
    </row>
    <row r="24" spans="1:71" s="1" customFormat="1" ht="6.95" customHeight="1" x14ac:dyDescent="0.2">
      <c r="B24" s="19"/>
      <c r="AR24" s="19"/>
      <c r="BG24" s="310"/>
    </row>
    <row r="25" spans="1:71" s="1" customFormat="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310"/>
    </row>
    <row r="26" spans="1:71" s="1" customFormat="1" ht="14.45" customHeight="1" x14ac:dyDescent="0.2">
      <c r="B26" s="19"/>
      <c r="D26" s="31" t="s">
        <v>34</v>
      </c>
      <c r="AK26" s="317">
        <f>ROUND(AG94,2)</f>
        <v>0</v>
      </c>
      <c r="AL26" s="291"/>
      <c r="AM26" s="291"/>
      <c r="AN26" s="291"/>
      <c r="AO26" s="291"/>
      <c r="AR26" s="19"/>
      <c r="BG26" s="310"/>
    </row>
    <row r="27" spans="1:71" ht="12" x14ac:dyDescent="0.2">
      <c r="B27" s="19"/>
      <c r="E27" s="33" t="s">
        <v>35</v>
      </c>
      <c r="AK27" s="318">
        <f>ROUND(AS94,2)</f>
        <v>0</v>
      </c>
      <c r="AL27" s="318"/>
      <c r="AM27" s="318"/>
      <c r="AN27" s="318"/>
      <c r="AO27" s="318"/>
      <c r="AR27" s="19"/>
      <c r="BG27" s="310"/>
    </row>
    <row r="28" spans="1:71" s="2" customFormat="1" ht="12" x14ac:dyDescent="0.2">
      <c r="A28" s="34"/>
      <c r="B28" s="35"/>
      <c r="C28" s="34"/>
      <c r="D28" s="34"/>
      <c r="E28" s="33" t="s">
        <v>36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18">
        <f>ROUND(AT94,2)</f>
        <v>0</v>
      </c>
      <c r="AL28" s="318"/>
      <c r="AM28" s="318"/>
      <c r="AN28" s="318"/>
      <c r="AO28" s="318"/>
      <c r="AP28" s="34"/>
      <c r="AQ28" s="34"/>
      <c r="AR28" s="35"/>
      <c r="BG28" s="310"/>
    </row>
    <row r="29" spans="1:71" s="2" customFormat="1" ht="14.45" customHeight="1" x14ac:dyDescent="0.2">
      <c r="A29" s="34"/>
      <c r="B29" s="35"/>
      <c r="C29" s="34"/>
      <c r="D29" s="31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17">
        <f>ROUND(AG102, 2)</f>
        <v>0</v>
      </c>
      <c r="AL29" s="317"/>
      <c r="AM29" s="317"/>
      <c r="AN29" s="317"/>
      <c r="AO29" s="317"/>
      <c r="AP29" s="34"/>
      <c r="AQ29" s="34"/>
      <c r="AR29" s="35"/>
      <c r="BG29" s="310"/>
    </row>
    <row r="30" spans="1:71" s="2" customFormat="1" ht="6.95" customHeight="1" x14ac:dyDescent="0.2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G30" s="310"/>
    </row>
    <row r="31" spans="1:71" s="2" customFormat="1" ht="25.9" customHeight="1" x14ac:dyDescent="0.2">
      <c r="A31" s="34"/>
      <c r="B31" s="35"/>
      <c r="C31" s="34"/>
      <c r="D31" s="36" t="s">
        <v>38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19">
        <f>ROUND(AK26 + AK29, 2)</f>
        <v>0</v>
      </c>
      <c r="AL31" s="320"/>
      <c r="AM31" s="320"/>
      <c r="AN31" s="320"/>
      <c r="AO31" s="320"/>
      <c r="AP31" s="34"/>
      <c r="AQ31" s="34"/>
      <c r="AR31" s="35"/>
      <c r="BG31" s="310"/>
    </row>
    <row r="32" spans="1:71" s="2" customFormat="1" ht="6.95" customHeight="1" x14ac:dyDescent="0.2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5"/>
      <c r="BG32" s="310"/>
    </row>
    <row r="33" spans="1:59" s="2" customFormat="1" ht="12.75" x14ac:dyDescent="0.2">
      <c r="A33" s="34"/>
      <c r="B33" s="35"/>
      <c r="C33" s="34"/>
      <c r="D33" s="34"/>
      <c r="E33" s="34"/>
      <c r="F33" s="34"/>
      <c r="G33" s="34"/>
      <c r="H33" s="34"/>
      <c r="I33" s="34"/>
      <c r="J33" s="34"/>
      <c r="K33" s="34"/>
      <c r="L33" s="304" t="s">
        <v>39</v>
      </c>
      <c r="M33" s="304"/>
      <c r="N33" s="304"/>
      <c r="O33" s="304"/>
      <c r="P33" s="304"/>
      <c r="Q33" s="34"/>
      <c r="R33" s="34"/>
      <c r="S33" s="34"/>
      <c r="T33" s="34"/>
      <c r="U33" s="34"/>
      <c r="V33" s="34"/>
      <c r="W33" s="304" t="s">
        <v>40</v>
      </c>
      <c r="X33" s="304"/>
      <c r="Y33" s="304"/>
      <c r="Z33" s="304"/>
      <c r="AA33" s="304"/>
      <c r="AB33" s="304"/>
      <c r="AC33" s="304"/>
      <c r="AD33" s="304"/>
      <c r="AE33" s="304"/>
      <c r="AF33" s="34"/>
      <c r="AG33" s="34"/>
      <c r="AH33" s="34"/>
      <c r="AI33" s="34"/>
      <c r="AJ33" s="34"/>
      <c r="AK33" s="304" t="s">
        <v>41</v>
      </c>
      <c r="AL33" s="304"/>
      <c r="AM33" s="304"/>
      <c r="AN33" s="304"/>
      <c r="AO33" s="304"/>
      <c r="AP33" s="34"/>
      <c r="AQ33" s="34"/>
      <c r="AR33" s="35"/>
      <c r="BG33" s="310"/>
    </row>
    <row r="34" spans="1:59" s="3" customFormat="1" ht="14.45" customHeight="1" x14ac:dyDescent="0.2">
      <c r="B34" s="39"/>
      <c r="D34" s="26" t="s">
        <v>42</v>
      </c>
      <c r="F34" s="26" t="s">
        <v>43</v>
      </c>
      <c r="L34" s="299">
        <v>0.2</v>
      </c>
      <c r="M34" s="298"/>
      <c r="N34" s="298"/>
      <c r="O34" s="298"/>
      <c r="P34" s="298"/>
      <c r="W34" s="297">
        <f>ROUND(BB94 + SUM(CD102:CD106), 2)</f>
        <v>0</v>
      </c>
      <c r="X34" s="298"/>
      <c r="Y34" s="298"/>
      <c r="Z34" s="298"/>
      <c r="AA34" s="298"/>
      <c r="AB34" s="298"/>
      <c r="AC34" s="298"/>
      <c r="AD34" s="298"/>
      <c r="AE34" s="298"/>
      <c r="AK34" s="297">
        <f>ROUND(AX94 + SUM(BY102:BY106), 2)</f>
        <v>0</v>
      </c>
      <c r="AL34" s="298"/>
      <c r="AM34" s="298"/>
      <c r="AN34" s="298"/>
      <c r="AO34" s="298"/>
      <c r="AR34" s="39"/>
      <c r="BG34" s="311"/>
    </row>
    <row r="35" spans="1:59" s="3" customFormat="1" ht="14.45" customHeight="1" x14ac:dyDescent="0.2">
      <c r="B35" s="39"/>
      <c r="F35" s="26" t="s">
        <v>44</v>
      </c>
      <c r="L35" s="299">
        <v>0.2</v>
      </c>
      <c r="M35" s="298"/>
      <c r="N35" s="298"/>
      <c r="O35" s="298"/>
      <c r="P35" s="298"/>
      <c r="W35" s="297">
        <f>ROUND(BC94 + SUM(CE102:CE106), 2)</f>
        <v>0</v>
      </c>
      <c r="X35" s="298"/>
      <c r="Y35" s="298"/>
      <c r="Z35" s="298"/>
      <c r="AA35" s="298"/>
      <c r="AB35" s="298"/>
      <c r="AC35" s="298"/>
      <c r="AD35" s="298"/>
      <c r="AE35" s="298"/>
      <c r="AK35" s="297">
        <f>ROUND(AY94 + SUM(BZ102:BZ106), 2)</f>
        <v>0</v>
      </c>
      <c r="AL35" s="298"/>
      <c r="AM35" s="298"/>
      <c r="AN35" s="298"/>
      <c r="AO35" s="298"/>
      <c r="AR35" s="39"/>
    </row>
    <row r="36" spans="1:59" s="3" customFormat="1" ht="14.45" hidden="1" customHeight="1" x14ac:dyDescent="0.2">
      <c r="B36" s="39"/>
      <c r="F36" s="26" t="s">
        <v>45</v>
      </c>
      <c r="L36" s="299">
        <v>0.2</v>
      </c>
      <c r="M36" s="298"/>
      <c r="N36" s="298"/>
      <c r="O36" s="298"/>
      <c r="P36" s="298"/>
      <c r="W36" s="297">
        <f>ROUND(BD94 + SUM(CF102:CF106), 2)</f>
        <v>0</v>
      </c>
      <c r="X36" s="298"/>
      <c r="Y36" s="298"/>
      <c r="Z36" s="298"/>
      <c r="AA36" s="298"/>
      <c r="AB36" s="298"/>
      <c r="AC36" s="298"/>
      <c r="AD36" s="298"/>
      <c r="AE36" s="298"/>
      <c r="AK36" s="297">
        <v>0</v>
      </c>
      <c r="AL36" s="298"/>
      <c r="AM36" s="298"/>
      <c r="AN36" s="298"/>
      <c r="AO36" s="298"/>
      <c r="AR36" s="39"/>
    </row>
    <row r="37" spans="1:59" s="3" customFormat="1" ht="14.45" hidden="1" customHeight="1" x14ac:dyDescent="0.2">
      <c r="B37" s="39"/>
      <c r="F37" s="26" t="s">
        <v>46</v>
      </c>
      <c r="L37" s="299">
        <v>0.2</v>
      </c>
      <c r="M37" s="298"/>
      <c r="N37" s="298"/>
      <c r="O37" s="298"/>
      <c r="P37" s="298"/>
      <c r="W37" s="297">
        <f>ROUND(BE94 + SUM(CG102:CG106), 2)</f>
        <v>0</v>
      </c>
      <c r="X37" s="298"/>
      <c r="Y37" s="298"/>
      <c r="Z37" s="298"/>
      <c r="AA37" s="298"/>
      <c r="AB37" s="298"/>
      <c r="AC37" s="298"/>
      <c r="AD37" s="298"/>
      <c r="AE37" s="298"/>
      <c r="AK37" s="297">
        <v>0</v>
      </c>
      <c r="AL37" s="298"/>
      <c r="AM37" s="298"/>
      <c r="AN37" s="298"/>
      <c r="AO37" s="298"/>
      <c r="AR37" s="39"/>
    </row>
    <row r="38" spans="1:59" s="3" customFormat="1" ht="14.45" hidden="1" customHeight="1" x14ac:dyDescent="0.2">
      <c r="B38" s="39"/>
      <c r="F38" s="26" t="s">
        <v>47</v>
      </c>
      <c r="L38" s="299">
        <v>0</v>
      </c>
      <c r="M38" s="298"/>
      <c r="N38" s="298"/>
      <c r="O38" s="298"/>
      <c r="P38" s="298"/>
      <c r="W38" s="297">
        <f>ROUND(BF94 + SUM(CH102:CH106), 2)</f>
        <v>0</v>
      </c>
      <c r="X38" s="298"/>
      <c r="Y38" s="298"/>
      <c r="Z38" s="298"/>
      <c r="AA38" s="298"/>
      <c r="AB38" s="298"/>
      <c r="AC38" s="298"/>
      <c r="AD38" s="298"/>
      <c r="AE38" s="298"/>
      <c r="AK38" s="297">
        <v>0</v>
      </c>
      <c r="AL38" s="298"/>
      <c r="AM38" s="298"/>
      <c r="AN38" s="298"/>
      <c r="AO38" s="298"/>
      <c r="AR38" s="39"/>
    </row>
    <row r="39" spans="1:59" s="2" customFormat="1" ht="6.95" customHeight="1" x14ac:dyDescent="0.2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G39" s="34"/>
    </row>
    <row r="40" spans="1:59" s="2" customFormat="1" ht="25.9" customHeight="1" x14ac:dyDescent="0.2">
      <c r="A40" s="34"/>
      <c r="B40" s="35"/>
      <c r="C40" s="40"/>
      <c r="D40" s="41" t="s">
        <v>48</v>
      </c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3" t="s">
        <v>49</v>
      </c>
      <c r="U40" s="42"/>
      <c r="V40" s="42"/>
      <c r="W40" s="42"/>
      <c r="X40" s="303" t="s">
        <v>50</v>
      </c>
      <c r="Y40" s="301"/>
      <c r="Z40" s="301"/>
      <c r="AA40" s="301"/>
      <c r="AB40" s="301"/>
      <c r="AC40" s="42"/>
      <c r="AD40" s="42"/>
      <c r="AE40" s="42"/>
      <c r="AF40" s="42"/>
      <c r="AG40" s="42"/>
      <c r="AH40" s="42"/>
      <c r="AI40" s="42"/>
      <c r="AJ40" s="42"/>
      <c r="AK40" s="300">
        <f>SUM(AK31:AK38)</f>
        <v>0</v>
      </c>
      <c r="AL40" s="301"/>
      <c r="AM40" s="301"/>
      <c r="AN40" s="301"/>
      <c r="AO40" s="302"/>
      <c r="AP40" s="40"/>
      <c r="AQ40" s="40"/>
      <c r="AR40" s="35"/>
      <c r="BG40" s="34"/>
    </row>
    <row r="41" spans="1:59" s="2" customFormat="1" ht="6.95" customHeight="1" x14ac:dyDescent="0.2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G41" s="34"/>
    </row>
    <row r="42" spans="1:59" s="2" customFormat="1" ht="14.45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G42" s="34"/>
    </row>
    <row r="43" spans="1:59" s="1" customFormat="1" ht="14.45" customHeight="1" x14ac:dyDescent="0.2">
      <c r="B43" s="19"/>
      <c r="AR43" s="19"/>
    </row>
    <row r="44" spans="1:59" s="1" customFormat="1" ht="14.45" customHeight="1" x14ac:dyDescent="0.2">
      <c r="B44" s="19"/>
      <c r="AR44" s="19"/>
    </row>
    <row r="45" spans="1:59" s="1" customFormat="1" ht="14.45" customHeight="1" x14ac:dyDescent="0.2">
      <c r="B45" s="19"/>
      <c r="AR45" s="19"/>
    </row>
    <row r="46" spans="1:59" s="1" customFormat="1" ht="14.45" customHeight="1" x14ac:dyDescent="0.2">
      <c r="B46" s="19"/>
      <c r="AR46" s="19"/>
    </row>
    <row r="47" spans="1:59" s="1" customFormat="1" ht="14.45" customHeight="1" x14ac:dyDescent="0.2">
      <c r="B47" s="19"/>
      <c r="AR47" s="19"/>
    </row>
    <row r="48" spans="1:59" s="1" customFormat="1" ht="14.45" customHeight="1" x14ac:dyDescent="0.2">
      <c r="B48" s="19"/>
      <c r="AR48" s="19"/>
    </row>
    <row r="49" spans="1:59" s="2" customFormat="1" ht="14.45" customHeight="1" x14ac:dyDescent="0.2">
      <c r="B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44"/>
    </row>
    <row r="50" spans="1:59" x14ac:dyDescent="0.2">
      <c r="B50" s="19"/>
      <c r="AR50" s="19"/>
    </row>
    <row r="51" spans="1:59" x14ac:dyDescent="0.2">
      <c r="B51" s="19"/>
      <c r="AR51" s="19"/>
    </row>
    <row r="52" spans="1:59" x14ac:dyDescent="0.2">
      <c r="B52" s="19"/>
      <c r="AR52" s="19"/>
    </row>
    <row r="53" spans="1:59" x14ac:dyDescent="0.2">
      <c r="B53" s="19"/>
      <c r="AR53" s="19"/>
    </row>
    <row r="54" spans="1:59" x14ac:dyDescent="0.2">
      <c r="B54" s="19"/>
      <c r="AR54" s="19"/>
    </row>
    <row r="55" spans="1:59" x14ac:dyDescent="0.2">
      <c r="B55" s="19"/>
      <c r="AR55" s="19"/>
    </row>
    <row r="56" spans="1:59" x14ac:dyDescent="0.2">
      <c r="B56" s="19"/>
      <c r="AR56" s="19"/>
    </row>
    <row r="57" spans="1:59" x14ac:dyDescent="0.2">
      <c r="B57" s="19"/>
      <c r="AR57" s="19"/>
    </row>
    <row r="58" spans="1:59" x14ac:dyDescent="0.2">
      <c r="B58" s="19"/>
      <c r="AR58" s="19"/>
    </row>
    <row r="59" spans="1:59" x14ac:dyDescent="0.2">
      <c r="B59" s="19"/>
      <c r="AR59" s="19"/>
    </row>
    <row r="60" spans="1:59" s="2" customFormat="1" ht="12.75" x14ac:dyDescent="0.2">
      <c r="A60" s="34"/>
      <c r="B60" s="35"/>
      <c r="C60" s="34"/>
      <c r="D60" s="47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7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7" t="s">
        <v>53</v>
      </c>
      <c r="AI60" s="37"/>
      <c r="AJ60" s="37"/>
      <c r="AK60" s="37"/>
      <c r="AL60" s="37"/>
      <c r="AM60" s="47" t="s">
        <v>54</v>
      </c>
      <c r="AN60" s="37"/>
      <c r="AO60" s="37"/>
      <c r="AP60" s="34"/>
      <c r="AQ60" s="34"/>
      <c r="AR60" s="35"/>
      <c r="BG60" s="34"/>
    </row>
    <row r="61" spans="1:59" x14ac:dyDescent="0.2">
      <c r="B61" s="19"/>
      <c r="AR61" s="19"/>
    </row>
    <row r="62" spans="1:59" x14ac:dyDescent="0.2">
      <c r="B62" s="19"/>
      <c r="AR62" s="19"/>
    </row>
    <row r="63" spans="1:59" x14ac:dyDescent="0.2">
      <c r="B63" s="19"/>
      <c r="AR63" s="19"/>
    </row>
    <row r="64" spans="1:59" s="2" customFormat="1" ht="12.75" x14ac:dyDescent="0.2">
      <c r="A64" s="34"/>
      <c r="B64" s="35"/>
      <c r="C64" s="34"/>
      <c r="D64" s="45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56</v>
      </c>
      <c r="AI64" s="48"/>
      <c r="AJ64" s="48"/>
      <c r="AK64" s="48"/>
      <c r="AL64" s="48"/>
      <c r="AM64" s="48"/>
      <c r="AN64" s="48"/>
      <c r="AO64" s="48"/>
      <c r="AP64" s="34"/>
      <c r="AQ64" s="34"/>
      <c r="AR64" s="35"/>
      <c r="BG64" s="34"/>
    </row>
    <row r="65" spans="1:59" x14ac:dyDescent="0.2">
      <c r="B65" s="19"/>
      <c r="AR65" s="19"/>
    </row>
    <row r="66" spans="1:59" x14ac:dyDescent="0.2">
      <c r="B66" s="19"/>
      <c r="AR66" s="19"/>
    </row>
    <row r="67" spans="1:59" x14ac:dyDescent="0.2">
      <c r="B67" s="19"/>
      <c r="AR67" s="19"/>
    </row>
    <row r="68" spans="1:59" x14ac:dyDescent="0.2">
      <c r="B68" s="19"/>
      <c r="AR68" s="19"/>
    </row>
    <row r="69" spans="1:59" x14ac:dyDescent="0.2">
      <c r="B69" s="19"/>
      <c r="AR69" s="19"/>
    </row>
    <row r="70" spans="1:59" x14ac:dyDescent="0.2">
      <c r="B70" s="19"/>
      <c r="AR70" s="19"/>
    </row>
    <row r="71" spans="1:59" x14ac:dyDescent="0.2">
      <c r="B71" s="19"/>
      <c r="AR71" s="19"/>
    </row>
    <row r="72" spans="1:59" x14ac:dyDescent="0.2">
      <c r="B72" s="19"/>
      <c r="AR72" s="19"/>
    </row>
    <row r="73" spans="1:59" x14ac:dyDescent="0.2">
      <c r="B73" s="19"/>
      <c r="AR73" s="19"/>
    </row>
    <row r="74" spans="1:59" x14ac:dyDescent="0.2">
      <c r="B74" s="19"/>
      <c r="AR74" s="19"/>
    </row>
    <row r="75" spans="1:59" s="2" customFormat="1" ht="12.75" x14ac:dyDescent="0.2">
      <c r="A75" s="34"/>
      <c r="B75" s="35"/>
      <c r="C75" s="34"/>
      <c r="D75" s="47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7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7" t="s">
        <v>53</v>
      </c>
      <c r="AI75" s="37"/>
      <c r="AJ75" s="37"/>
      <c r="AK75" s="37"/>
      <c r="AL75" s="37"/>
      <c r="AM75" s="47" t="s">
        <v>54</v>
      </c>
      <c r="AN75" s="37"/>
      <c r="AO75" s="37"/>
      <c r="AP75" s="34"/>
      <c r="AQ75" s="34"/>
      <c r="AR75" s="35"/>
      <c r="BG75" s="34"/>
    </row>
    <row r="76" spans="1:59" s="2" customFormat="1" x14ac:dyDescent="0.2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G76" s="34"/>
    </row>
    <row r="77" spans="1:59" s="2" customFormat="1" ht="6.9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5"/>
      <c r="BG77" s="34"/>
    </row>
    <row r="81" spans="1:91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5"/>
      <c r="BG81" s="34"/>
    </row>
    <row r="82" spans="1:91" s="2" customFormat="1" ht="24.95" customHeight="1" x14ac:dyDescent="0.2">
      <c r="A82" s="34"/>
      <c r="B82" s="35"/>
      <c r="C82" s="20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G82" s="34"/>
    </row>
    <row r="83" spans="1:91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G83" s="34"/>
    </row>
    <row r="84" spans="1:91" s="4" customFormat="1" ht="12" customHeight="1" x14ac:dyDescent="0.2">
      <c r="B84" s="53"/>
      <c r="C84" s="26" t="s">
        <v>12</v>
      </c>
      <c r="L84" s="4" t="str">
        <f>K5</f>
        <v>6/2021</v>
      </c>
      <c r="AR84" s="53"/>
    </row>
    <row r="85" spans="1:91" s="5" customFormat="1" ht="36.950000000000003" customHeight="1" x14ac:dyDescent="0.2">
      <c r="B85" s="54"/>
      <c r="C85" s="55" t="s">
        <v>15</v>
      </c>
      <c r="L85" s="306" t="str">
        <f>K6</f>
        <v>Zníženie energetickej náročnosti objektov ZŠ Ľ. Štúra v Šali</v>
      </c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307"/>
      <c r="AL85" s="307"/>
      <c r="AM85" s="307"/>
      <c r="AN85" s="307"/>
      <c r="AO85" s="307"/>
      <c r="AR85" s="54"/>
    </row>
    <row r="86" spans="1:91" s="2" customFormat="1" ht="6.95" customHeight="1" x14ac:dyDescent="0.2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G86" s="34"/>
    </row>
    <row r="87" spans="1:91" s="2" customFormat="1" ht="12" customHeight="1" x14ac:dyDescent="0.2">
      <c r="A87" s="34"/>
      <c r="B87" s="35"/>
      <c r="C87" s="26" t="s">
        <v>19</v>
      </c>
      <c r="D87" s="34"/>
      <c r="E87" s="34"/>
      <c r="F87" s="34"/>
      <c r="G87" s="34"/>
      <c r="H87" s="34"/>
      <c r="I87" s="34"/>
      <c r="J87" s="34"/>
      <c r="K87" s="34"/>
      <c r="L87" s="56" t="str">
        <f>IF(K8="","",K8)</f>
        <v>Šaľa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21</v>
      </c>
      <c r="AJ87" s="34"/>
      <c r="AK87" s="34"/>
      <c r="AL87" s="34"/>
      <c r="AM87" s="296">
        <f>IF(AN8= "","",AN8)</f>
        <v>44404</v>
      </c>
      <c r="AN87" s="296"/>
      <c r="AO87" s="34"/>
      <c r="AP87" s="34"/>
      <c r="AQ87" s="34"/>
      <c r="AR87" s="35"/>
      <c r="BG87" s="34"/>
    </row>
    <row r="88" spans="1:91" s="2" customFormat="1" ht="6.95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G88" s="34"/>
    </row>
    <row r="89" spans="1:91" s="2" customFormat="1" ht="15.2" customHeight="1" x14ac:dyDescent="0.2">
      <c r="A89" s="34"/>
      <c r="B89" s="35"/>
      <c r="C89" s="26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Šaľa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28</v>
      </c>
      <c r="AJ89" s="34"/>
      <c r="AK89" s="34"/>
      <c r="AL89" s="34"/>
      <c r="AM89" s="294" t="str">
        <f>IF(E17="","",E17)</f>
        <v>Ing. Ivan Tamaškovič</v>
      </c>
      <c r="AN89" s="295"/>
      <c r="AO89" s="295"/>
      <c r="AP89" s="295"/>
      <c r="AQ89" s="34"/>
      <c r="AR89" s="35"/>
      <c r="AS89" s="278" t="s">
        <v>58</v>
      </c>
      <c r="AT89" s="279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9"/>
      <c r="BG89" s="34"/>
    </row>
    <row r="90" spans="1:91" s="2" customFormat="1" ht="15.2" customHeight="1" x14ac:dyDescent="0.2">
      <c r="A90" s="34"/>
      <c r="B90" s="35"/>
      <c r="C90" s="26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294" t="str">
        <f>IF(E20="","",E20)</f>
        <v>Ing. Jozef Tamaškovič</v>
      </c>
      <c r="AN90" s="295"/>
      <c r="AO90" s="295"/>
      <c r="AP90" s="295"/>
      <c r="AQ90" s="34"/>
      <c r="AR90" s="35"/>
      <c r="AS90" s="280"/>
      <c r="AT90" s="281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1"/>
      <c r="BG90" s="34"/>
    </row>
    <row r="91" spans="1:91" s="2" customFormat="1" ht="10.9" customHeight="1" x14ac:dyDescent="0.2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80"/>
      <c r="AT91" s="281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1"/>
      <c r="BG91" s="34"/>
    </row>
    <row r="92" spans="1:91" s="2" customFormat="1" ht="29.25" customHeight="1" x14ac:dyDescent="0.2">
      <c r="A92" s="34"/>
      <c r="B92" s="35"/>
      <c r="C92" s="321" t="s">
        <v>59</v>
      </c>
      <c r="D92" s="285"/>
      <c r="E92" s="285"/>
      <c r="F92" s="285"/>
      <c r="G92" s="285"/>
      <c r="H92" s="62"/>
      <c r="I92" s="284" t="s">
        <v>60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93" t="s">
        <v>61</v>
      </c>
      <c r="AH92" s="285"/>
      <c r="AI92" s="285"/>
      <c r="AJ92" s="285"/>
      <c r="AK92" s="285"/>
      <c r="AL92" s="285"/>
      <c r="AM92" s="285"/>
      <c r="AN92" s="284" t="s">
        <v>62</v>
      </c>
      <c r="AO92" s="285"/>
      <c r="AP92" s="286"/>
      <c r="AQ92" s="63" t="s">
        <v>63</v>
      </c>
      <c r="AR92" s="35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5" t="s">
        <v>75</v>
      </c>
      <c r="BE92" s="65" t="s">
        <v>76</v>
      </c>
      <c r="BF92" s="66" t="s">
        <v>77</v>
      </c>
      <c r="BG92" s="34"/>
    </row>
    <row r="93" spans="1:91" s="2" customFormat="1" ht="10.9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9"/>
      <c r="BG93" s="34"/>
    </row>
    <row r="94" spans="1:91" s="6" customFormat="1" ht="32.450000000000003" customHeight="1" x14ac:dyDescent="0.2">
      <c r="B94" s="70"/>
      <c r="C94" s="71" t="s">
        <v>78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308">
        <f>ROUND(AG95+AG98,2)</f>
        <v>0</v>
      </c>
      <c r="AH94" s="308"/>
      <c r="AI94" s="308"/>
      <c r="AJ94" s="308"/>
      <c r="AK94" s="308"/>
      <c r="AL94" s="308"/>
      <c r="AM94" s="308"/>
      <c r="AN94" s="283">
        <f t="shared" ref="AN94:AN100" si="0">SUM(AG94,AV94)</f>
        <v>0</v>
      </c>
      <c r="AO94" s="283"/>
      <c r="AP94" s="283"/>
      <c r="AQ94" s="74" t="s">
        <v>1</v>
      </c>
      <c r="AR94" s="70"/>
      <c r="AS94" s="75">
        <f>ROUND(AS95+AS98,2)</f>
        <v>0</v>
      </c>
      <c r="AT94" s="76">
        <f>ROUND(AT95+AT98,2)</f>
        <v>0</v>
      </c>
      <c r="AU94" s="77">
        <f>ROUND(AU95+AU98,2)</f>
        <v>0</v>
      </c>
      <c r="AV94" s="77">
        <f t="shared" ref="AV94:AV100" si="1">ROUND(SUM(AX94:AY94),2)</f>
        <v>0</v>
      </c>
      <c r="AW94" s="78">
        <f>ROUND(AW95+AW98,5)</f>
        <v>3.464</v>
      </c>
      <c r="AX94" s="77">
        <f>ROUND(BB94*L34,2)</f>
        <v>0</v>
      </c>
      <c r="AY94" s="77">
        <f>ROUND(BC94*L35,2)</f>
        <v>0</v>
      </c>
      <c r="AZ94" s="77">
        <f>ROUND(BD94*L34,2)</f>
        <v>0</v>
      </c>
      <c r="BA94" s="77">
        <f>ROUND(BE94*L35,2)</f>
        <v>0</v>
      </c>
      <c r="BB94" s="77">
        <f>ROUND(BB95+BB98,2)</f>
        <v>0</v>
      </c>
      <c r="BC94" s="77">
        <f>ROUND(BC95+BC98,2)</f>
        <v>0</v>
      </c>
      <c r="BD94" s="77">
        <f>ROUND(BD95+BD98,2)</f>
        <v>0</v>
      </c>
      <c r="BE94" s="77">
        <f>ROUND(BE95+BE98,2)</f>
        <v>0</v>
      </c>
      <c r="BF94" s="79">
        <f>ROUND(BF95+BF98,2)</f>
        <v>0</v>
      </c>
      <c r="BS94" s="80" t="s">
        <v>79</v>
      </c>
      <c r="BT94" s="80" t="s">
        <v>80</v>
      </c>
      <c r="BU94" s="81" t="s">
        <v>81</v>
      </c>
      <c r="BV94" s="80" t="s">
        <v>82</v>
      </c>
      <c r="BW94" s="80" t="s">
        <v>5</v>
      </c>
      <c r="BX94" s="80" t="s">
        <v>83</v>
      </c>
      <c r="CL94" s="80" t="s">
        <v>1</v>
      </c>
    </row>
    <row r="95" spans="1:91" s="7" customFormat="1" ht="16.5" customHeight="1" x14ac:dyDescent="0.2">
      <c r="B95" s="82"/>
      <c r="C95" s="83"/>
      <c r="D95" s="324" t="s">
        <v>79</v>
      </c>
      <c r="E95" s="324"/>
      <c r="F95" s="324"/>
      <c r="G95" s="324"/>
      <c r="H95" s="324"/>
      <c r="I95" s="84"/>
      <c r="J95" s="324" t="s">
        <v>84</v>
      </c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24"/>
      <c r="AE95" s="324"/>
      <c r="AF95" s="324"/>
      <c r="AG95" s="292">
        <f>ROUND(SUM(AG96:AG97),2)</f>
        <v>0</v>
      </c>
      <c r="AH95" s="288"/>
      <c r="AI95" s="288"/>
      <c r="AJ95" s="288"/>
      <c r="AK95" s="288"/>
      <c r="AL95" s="288"/>
      <c r="AM95" s="288"/>
      <c r="AN95" s="287">
        <f t="shared" si="0"/>
        <v>0</v>
      </c>
      <c r="AO95" s="288"/>
      <c r="AP95" s="288"/>
      <c r="AQ95" s="85" t="s">
        <v>85</v>
      </c>
      <c r="AR95" s="82"/>
      <c r="AS95" s="86">
        <f>ROUND(SUM(AS96:AS97),2)</f>
        <v>0</v>
      </c>
      <c r="AT95" s="87">
        <f>ROUND(SUM(AT96:AT97),2)</f>
        <v>0</v>
      </c>
      <c r="AU95" s="88">
        <f>ROUND(SUM(AU96:AU97),2)</f>
        <v>0</v>
      </c>
      <c r="AV95" s="88">
        <f t="shared" si="1"/>
        <v>0</v>
      </c>
      <c r="AW95" s="89">
        <f>ROUND(SUM(AW96:AW97),5)</f>
        <v>0</v>
      </c>
      <c r="AX95" s="88">
        <f>ROUND(BB95*L34,2)</f>
        <v>0</v>
      </c>
      <c r="AY95" s="88">
        <f>ROUND(BC95*L35,2)</f>
        <v>0</v>
      </c>
      <c r="AZ95" s="88">
        <f>ROUND(BD95*L34,2)</f>
        <v>0</v>
      </c>
      <c r="BA95" s="88">
        <f>ROUND(BE95*L35,2)</f>
        <v>0</v>
      </c>
      <c r="BB95" s="88">
        <f>ROUND(SUM(BB96:BB97),2)</f>
        <v>0</v>
      </c>
      <c r="BC95" s="88">
        <f>ROUND(SUM(BC96:BC97),2)</f>
        <v>0</v>
      </c>
      <c r="BD95" s="88">
        <f>ROUND(SUM(BD96:BD97),2)</f>
        <v>0</v>
      </c>
      <c r="BE95" s="88">
        <f>ROUND(SUM(BE96:BE97),2)</f>
        <v>0</v>
      </c>
      <c r="BF95" s="90">
        <f>ROUND(SUM(BF96:BF97),2)</f>
        <v>0</v>
      </c>
      <c r="BS95" s="91" t="s">
        <v>79</v>
      </c>
      <c r="BT95" s="91" t="s">
        <v>86</v>
      </c>
      <c r="BU95" s="91" t="s">
        <v>81</v>
      </c>
      <c r="BV95" s="91" t="s">
        <v>82</v>
      </c>
      <c r="BW95" s="91" t="s">
        <v>87</v>
      </c>
      <c r="BX95" s="91" t="s">
        <v>5</v>
      </c>
      <c r="CL95" s="91" t="s">
        <v>1</v>
      </c>
      <c r="CM95" s="91" t="s">
        <v>80</v>
      </c>
    </row>
    <row r="96" spans="1:91" s="4" customFormat="1" ht="16.5" customHeight="1" x14ac:dyDescent="0.2">
      <c r="A96" s="92" t="s">
        <v>88</v>
      </c>
      <c r="B96" s="53"/>
      <c r="C96" s="10"/>
      <c r="D96" s="10"/>
      <c r="E96" s="305" t="s">
        <v>89</v>
      </c>
      <c r="F96" s="305"/>
      <c r="G96" s="305"/>
      <c r="H96" s="305"/>
      <c r="I96" s="305"/>
      <c r="J96" s="10"/>
      <c r="K96" s="305" t="s">
        <v>90</v>
      </c>
      <c r="L96" s="305"/>
      <c r="M96" s="305"/>
      <c r="N96" s="305"/>
      <c r="O96" s="305"/>
      <c r="P96" s="305"/>
      <c r="Q96" s="305"/>
      <c r="R96" s="305"/>
      <c r="S96" s="305"/>
      <c r="T96" s="305"/>
      <c r="U96" s="305"/>
      <c r="V96" s="305"/>
      <c r="W96" s="305"/>
      <c r="X96" s="305"/>
      <c r="Y96" s="305"/>
      <c r="Z96" s="305"/>
      <c r="AA96" s="305"/>
      <c r="AB96" s="305"/>
      <c r="AC96" s="305"/>
      <c r="AD96" s="305"/>
      <c r="AE96" s="305"/>
      <c r="AF96" s="305"/>
      <c r="AG96" s="276">
        <f>'D1 - Stavebná časť'!K36</f>
        <v>0</v>
      </c>
      <c r="AH96" s="282"/>
      <c r="AI96" s="282"/>
      <c r="AJ96" s="282"/>
      <c r="AK96" s="282"/>
      <c r="AL96" s="282"/>
      <c r="AM96" s="282"/>
      <c r="AN96" s="276">
        <f t="shared" si="0"/>
        <v>0</v>
      </c>
      <c r="AO96" s="282"/>
      <c r="AP96" s="282"/>
      <c r="AQ96" s="93" t="s">
        <v>91</v>
      </c>
      <c r="AR96" s="53"/>
      <c r="AS96" s="94">
        <f>'D1 - Stavebná časť'!K33</f>
        <v>0</v>
      </c>
      <c r="AT96" s="95">
        <f>'D1 - Stavebná časť'!K34</f>
        <v>0</v>
      </c>
      <c r="AU96" s="95">
        <v>0</v>
      </c>
      <c r="AV96" s="95">
        <f t="shared" si="1"/>
        <v>0</v>
      </c>
      <c r="AW96" s="96">
        <f>'D1 - Stavebná časť'!T140</f>
        <v>0</v>
      </c>
      <c r="AX96" s="95">
        <f>'D1 - Stavebná časť'!K39</f>
        <v>0</v>
      </c>
      <c r="AY96" s="95">
        <f>'D1 - Stavebná časť'!K40</f>
        <v>0</v>
      </c>
      <c r="AZ96" s="95">
        <f>'D1 - Stavebná časť'!K41</f>
        <v>0</v>
      </c>
      <c r="BA96" s="95">
        <f>'D1 - Stavebná časť'!K42</f>
        <v>0</v>
      </c>
      <c r="BB96" s="95">
        <f>'D1 - Stavebná časť'!F39</f>
        <v>0</v>
      </c>
      <c r="BC96" s="95">
        <f>'D1 - Stavebná časť'!F40</f>
        <v>0</v>
      </c>
      <c r="BD96" s="95">
        <f>'D1 - Stavebná časť'!F41</f>
        <v>0</v>
      </c>
      <c r="BE96" s="95">
        <f>'D1 - Stavebná časť'!F42</f>
        <v>0</v>
      </c>
      <c r="BF96" s="97">
        <f>'D1 - Stavebná časť'!F43</f>
        <v>0</v>
      </c>
      <c r="BT96" s="24" t="s">
        <v>92</v>
      </c>
      <c r="BV96" s="24" t="s">
        <v>82</v>
      </c>
      <c r="BW96" s="24" t="s">
        <v>93</v>
      </c>
      <c r="BX96" s="24" t="s">
        <v>87</v>
      </c>
      <c r="CL96" s="24" t="s">
        <v>1</v>
      </c>
    </row>
    <row r="97" spans="1:91" s="4" customFormat="1" ht="16.5" customHeight="1" x14ac:dyDescent="0.2">
      <c r="A97" s="92" t="s">
        <v>88</v>
      </c>
      <c r="B97" s="53"/>
      <c r="C97" s="10"/>
      <c r="D97" s="10"/>
      <c r="E97" s="305" t="s">
        <v>94</v>
      </c>
      <c r="F97" s="305"/>
      <c r="G97" s="305"/>
      <c r="H97" s="305"/>
      <c r="I97" s="305"/>
      <c r="J97" s="10"/>
      <c r="K97" s="305" t="s">
        <v>95</v>
      </c>
      <c r="L97" s="305"/>
      <c r="M97" s="305"/>
      <c r="N97" s="305"/>
      <c r="O97" s="305"/>
      <c r="P97" s="305"/>
      <c r="Q97" s="305"/>
      <c r="R97" s="305"/>
      <c r="S97" s="305"/>
      <c r="T97" s="305"/>
      <c r="U97" s="305"/>
      <c r="V97" s="305"/>
      <c r="W97" s="305"/>
      <c r="X97" s="305"/>
      <c r="Y97" s="305"/>
      <c r="Z97" s="305"/>
      <c r="AA97" s="305"/>
      <c r="AB97" s="305"/>
      <c r="AC97" s="305"/>
      <c r="AD97" s="305"/>
      <c r="AE97" s="305"/>
      <c r="AF97" s="305"/>
      <c r="AG97" s="276">
        <f>'D2 - Bleskozvod a uzemnenie'!K36</f>
        <v>0</v>
      </c>
      <c r="AH97" s="282"/>
      <c r="AI97" s="282"/>
      <c r="AJ97" s="282"/>
      <c r="AK97" s="282"/>
      <c r="AL97" s="282"/>
      <c r="AM97" s="282"/>
      <c r="AN97" s="276">
        <f t="shared" si="0"/>
        <v>0</v>
      </c>
      <c r="AO97" s="282"/>
      <c r="AP97" s="282"/>
      <c r="AQ97" s="93" t="s">
        <v>91</v>
      </c>
      <c r="AR97" s="53"/>
      <c r="AS97" s="94">
        <f>'D2 - Bleskozvod a uzemnenie'!K33</f>
        <v>0</v>
      </c>
      <c r="AT97" s="95">
        <f>'D2 - Bleskozvod a uzemnenie'!K34</f>
        <v>0</v>
      </c>
      <c r="AU97" s="95">
        <v>0</v>
      </c>
      <c r="AV97" s="95">
        <f t="shared" si="1"/>
        <v>0</v>
      </c>
      <c r="AW97" s="96">
        <f>'D2 - Bleskozvod a uzemnenie'!T134</f>
        <v>0</v>
      </c>
      <c r="AX97" s="95">
        <f>'D2 - Bleskozvod a uzemnenie'!K39</f>
        <v>0</v>
      </c>
      <c r="AY97" s="95">
        <f>'D2 - Bleskozvod a uzemnenie'!K40</f>
        <v>0</v>
      </c>
      <c r="AZ97" s="95">
        <f>'D2 - Bleskozvod a uzemnenie'!K41</f>
        <v>0</v>
      </c>
      <c r="BA97" s="95">
        <f>'D2 - Bleskozvod a uzemnenie'!K42</f>
        <v>0</v>
      </c>
      <c r="BB97" s="95">
        <f>'D2 - Bleskozvod a uzemnenie'!F39</f>
        <v>0</v>
      </c>
      <c r="BC97" s="95">
        <f>'D2 - Bleskozvod a uzemnenie'!F40</f>
        <v>0</v>
      </c>
      <c r="BD97" s="95">
        <f>'D2 - Bleskozvod a uzemnenie'!F41</f>
        <v>0</v>
      </c>
      <c r="BE97" s="95">
        <f>'D2 - Bleskozvod a uzemnenie'!F42</f>
        <v>0</v>
      </c>
      <c r="BF97" s="97">
        <f>'D2 - Bleskozvod a uzemnenie'!F43</f>
        <v>0</v>
      </c>
      <c r="BT97" s="24" t="s">
        <v>92</v>
      </c>
      <c r="BV97" s="24" t="s">
        <v>82</v>
      </c>
      <c r="BW97" s="24" t="s">
        <v>96</v>
      </c>
      <c r="BX97" s="24" t="s">
        <v>87</v>
      </c>
      <c r="CL97" s="24" t="s">
        <v>1</v>
      </c>
    </row>
    <row r="98" spans="1:91" s="7" customFormat="1" ht="16.5" customHeight="1" x14ac:dyDescent="0.2">
      <c r="B98" s="82"/>
      <c r="C98" s="83"/>
      <c r="D98" s="324" t="s">
        <v>97</v>
      </c>
      <c r="E98" s="324"/>
      <c r="F98" s="324"/>
      <c r="G98" s="324"/>
      <c r="H98" s="324"/>
      <c r="I98" s="84"/>
      <c r="J98" s="324" t="s">
        <v>98</v>
      </c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4"/>
      <c r="V98" s="324"/>
      <c r="W98" s="324"/>
      <c r="X98" s="324"/>
      <c r="Y98" s="324"/>
      <c r="Z98" s="324"/>
      <c r="AA98" s="324"/>
      <c r="AB98" s="324"/>
      <c r="AC98" s="324"/>
      <c r="AD98" s="324"/>
      <c r="AE98" s="324"/>
      <c r="AF98" s="324"/>
      <c r="AG98" s="292">
        <f>ROUND(SUM(AG99:AG100),2)</f>
        <v>0</v>
      </c>
      <c r="AH98" s="288"/>
      <c r="AI98" s="288"/>
      <c r="AJ98" s="288"/>
      <c r="AK98" s="288"/>
      <c r="AL98" s="288"/>
      <c r="AM98" s="288"/>
      <c r="AN98" s="287">
        <f t="shared" si="0"/>
        <v>0</v>
      </c>
      <c r="AO98" s="288"/>
      <c r="AP98" s="288"/>
      <c r="AQ98" s="85" t="s">
        <v>85</v>
      </c>
      <c r="AR98" s="82"/>
      <c r="AS98" s="86">
        <f>ROUND(SUM(AS99:AS100),2)</f>
        <v>0</v>
      </c>
      <c r="AT98" s="87">
        <f>ROUND(SUM(AT99:AT100),2)</f>
        <v>0</v>
      </c>
      <c r="AU98" s="88">
        <f>ROUND(SUM(AU99:AU100),2)</f>
        <v>0</v>
      </c>
      <c r="AV98" s="88">
        <f t="shared" si="1"/>
        <v>0</v>
      </c>
      <c r="AW98" s="89">
        <f>ROUND(SUM(AW99:AW100),5)</f>
        <v>3.464</v>
      </c>
      <c r="AX98" s="88">
        <f>ROUND(BB98*L34,2)</f>
        <v>0</v>
      </c>
      <c r="AY98" s="88">
        <f>ROUND(BC98*L35,2)</f>
        <v>0</v>
      </c>
      <c r="AZ98" s="88">
        <f>ROUND(BD98*L34,2)</f>
        <v>0</v>
      </c>
      <c r="BA98" s="88">
        <f>ROUND(BE98*L35,2)</f>
        <v>0</v>
      </c>
      <c r="BB98" s="88">
        <f>ROUND(SUM(BB99:BB100),2)</f>
        <v>0</v>
      </c>
      <c r="BC98" s="88">
        <f>ROUND(SUM(BC99:BC100),2)</f>
        <v>0</v>
      </c>
      <c r="BD98" s="88">
        <f>ROUND(SUM(BD99:BD100),2)</f>
        <v>0</v>
      </c>
      <c r="BE98" s="88">
        <f>ROUND(SUM(BE99:BE100),2)</f>
        <v>0</v>
      </c>
      <c r="BF98" s="90">
        <f>ROUND(SUM(BF99:BF100),2)</f>
        <v>0</v>
      </c>
      <c r="BS98" s="91" t="s">
        <v>79</v>
      </c>
      <c r="BT98" s="91" t="s">
        <v>86</v>
      </c>
      <c r="BU98" s="91" t="s">
        <v>81</v>
      </c>
      <c r="BV98" s="91" t="s">
        <v>82</v>
      </c>
      <c r="BW98" s="91" t="s">
        <v>99</v>
      </c>
      <c r="BX98" s="91" t="s">
        <v>5</v>
      </c>
      <c r="CL98" s="91" t="s">
        <v>1</v>
      </c>
      <c r="CM98" s="91" t="s">
        <v>80</v>
      </c>
    </row>
    <row r="99" spans="1:91" s="4" customFormat="1" ht="16.5" customHeight="1" x14ac:dyDescent="0.2">
      <c r="A99" s="92" t="s">
        <v>88</v>
      </c>
      <c r="B99" s="53"/>
      <c r="C99" s="10"/>
      <c r="D99" s="10"/>
      <c r="E99" s="305" t="s">
        <v>100</v>
      </c>
      <c r="F99" s="305"/>
      <c r="G99" s="305"/>
      <c r="H99" s="305"/>
      <c r="I99" s="305"/>
      <c r="J99" s="10"/>
      <c r="K99" s="305" t="s">
        <v>90</v>
      </c>
      <c r="L99" s="305"/>
      <c r="M99" s="305"/>
      <c r="N99" s="305"/>
      <c r="O99" s="305"/>
      <c r="P99" s="305"/>
      <c r="Q99" s="305"/>
      <c r="R99" s="305"/>
      <c r="S99" s="305"/>
      <c r="T99" s="305"/>
      <c r="U99" s="305"/>
      <c r="V99" s="305"/>
      <c r="W99" s="305"/>
      <c r="X99" s="305"/>
      <c r="Y99" s="305"/>
      <c r="Z99" s="305"/>
      <c r="AA99" s="305"/>
      <c r="AB99" s="305"/>
      <c r="AC99" s="305"/>
      <c r="AD99" s="305"/>
      <c r="AE99" s="305"/>
      <c r="AF99" s="305"/>
      <c r="AG99" s="276">
        <f>'E1 - Stavebná časť'!K36</f>
        <v>0</v>
      </c>
      <c r="AH99" s="282"/>
      <c r="AI99" s="282"/>
      <c r="AJ99" s="282"/>
      <c r="AK99" s="282"/>
      <c r="AL99" s="282"/>
      <c r="AM99" s="282"/>
      <c r="AN99" s="276">
        <f t="shared" si="0"/>
        <v>0</v>
      </c>
      <c r="AO99" s="282"/>
      <c r="AP99" s="282"/>
      <c r="AQ99" s="93" t="s">
        <v>91</v>
      </c>
      <c r="AR99" s="53"/>
      <c r="AS99" s="94">
        <f>'E1 - Stavebná časť'!K33</f>
        <v>0</v>
      </c>
      <c r="AT99" s="95">
        <f>'E1 - Stavebná časť'!K34</f>
        <v>0</v>
      </c>
      <c r="AU99" s="95">
        <v>0</v>
      </c>
      <c r="AV99" s="95">
        <f t="shared" si="1"/>
        <v>0</v>
      </c>
      <c r="AW99" s="96">
        <f>'E1 - Stavebná časť'!T145</f>
        <v>3.464</v>
      </c>
      <c r="AX99" s="95">
        <f>'E1 - Stavebná časť'!K39</f>
        <v>0</v>
      </c>
      <c r="AY99" s="95">
        <f>'E1 - Stavebná časť'!K40</f>
        <v>0</v>
      </c>
      <c r="AZ99" s="95">
        <f>'E1 - Stavebná časť'!K41</f>
        <v>0</v>
      </c>
      <c r="BA99" s="95">
        <f>'E1 - Stavebná časť'!K42</f>
        <v>0</v>
      </c>
      <c r="BB99" s="95">
        <f>'E1 - Stavebná časť'!F39</f>
        <v>0</v>
      </c>
      <c r="BC99" s="95">
        <f>'E1 - Stavebná časť'!F40</f>
        <v>0</v>
      </c>
      <c r="BD99" s="95">
        <f>'E1 - Stavebná časť'!F41</f>
        <v>0</v>
      </c>
      <c r="BE99" s="95">
        <f>'E1 - Stavebná časť'!F42</f>
        <v>0</v>
      </c>
      <c r="BF99" s="97">
        <f>'E1 - Stavebná časť'!F43</f>
        <v>0</v>
      </c>
      <c r="BT99" s="24" t="s">
        <v>92</v>
      </c>
      <c r="BV99" s="24" t="s">
        <v>82</v>
      </c>
      <c r="BW99" s="24" t="s">
        <v>101</v>
      </c>
      <c r="BX99" s="24" t="s">
        <v>99</v>
      </c>
      <c r="CL99" s="24" t="s">
        <v>1</v>
      </c>
    </row>
    <row r="100" spans="1:91" s="4" customFormat="1" ht="16.5" customHeight="1" x14ac:dyDescent="0.2">
      <c r="A100" s="92" t="s">
        <v>88</v>
      </c>
      <c r="B100" s="53"/>
      <c r="C100" s="10"/>
      <c r="D100" s="10"/>
      <c r="E100" s="305" t="s">
        <v>102</v>
      </c>
      <c r="F100" s="305"/>
      <c r="G100" s="305"/>
      <c r="H100" s="305"/>
      <c r="I100" s="305"/>
      <c r="J100" s="10"/>
      <c r="K100" s="305" t="s">
        <v>95</v>
      </c>
      <c r="L100" s="305"/>
      <c r="M100" s="305"/>
      <c r="N100" s="305"/>
      <c r="O100" s="305"/>
      <c r="P100" s="305"/>
      <c r="Q100" s="305"/>
      <c r="R100" s="305"/>
      <c r="S100" s="305"/>
      <c r="T100" s="305"/>
      <c r="U100" s="305"/>
      <c r="V100" s="305"/>
      <c r="W100" s="305"/>
      <c r="X100" s="305"/>
      <c r="Y100" s="305"/>
      <c r="Z100" s="305"/>
      <c r="AA100" s="305"/>
      <c r="AB100" s="305"/>
      <c r="AC100" s="305"/>
      <c r="AD100" s="305"/>
      <c r="AE100" s="305"/>
      <c r="AF100" s="305"/>
      <c r="AG100" s="276">
        <f>'E2 - Bleskozvod a uzemnenie'!K36</f>
        <v>0</v>
      </c>
      <c r="AH100" s="282"/>
      <c r="AI100" s="282"/>
      <c r="AJ100" s="282"/>
      <c r="AK100" s="282"/>
      <c r="AL100" s="282"/>
      <c r="AM100" s="282"/>
      <c r="AN100" s="276">
        <f t="shared" si="0"/>
        <v>0</v>
      </c>
      <c r="AO100" s="282"/>
      <c r="AP100" s="282"/>
      <c r="AQ100" s="93" t="s">
        <v>91</v>
      </c>
      <c r="AR100" s="53"/>
      <c r="AS100" s="98">
        <f>'E2 - Bleskozvod a uzemnenie'!K33</f>
        <v>0</v>
      </c>
      <c r="AT100" s="99">
        <f>'E2 - Bleskozvod a uzemnenie'!K34</f>
        <v>0</v>
      </c>
      <c r="AU100" s="99">
        <v>0</v>
      </c>
      <c r="AV100" s="99">
        <f t="shared" si="1"/>
        <v>0</v>
      </c>
      <c r="AW100" s="100">
        <f>'E2 - Bleskozvod a uzemnenie'!T134</f>
        <v>0</v>
      </c>
      <c r="AX100" s="99">
        <f>'E2 - Bleskozvod a uzemnenie'!K39</f>
        <v>0</v>
      </c>
      <c r="AY100" s="99">
        <f>'E2 - Bleskozvod a uzemnenie'!K40</f>
        <v>0</v>
      </c>
      <c r="AZ100" s="99">
        <f>'E2 - Bleskozvod a uzemnenie'!K41</f>
        <v>0</v>
      </c>
      <c r="BA100" s="99">
        <f>'E2 - Bleskozvod a uzemnenie'!K42</f>
        <v>0</v>
      </c>
      <c r="BB100" s="99">
        <f>'E2 - Bleskozvod a uzemnenie'!F39</f>
        <v>0</v>
      </c>
      <c r="BC100" s="99">
        <f>'E2 - Bleskozvod a uzemnenie'!F40</f>
        <v>0</v>
      </c>
      <c r="BD100" s="99">
        <f>'E2 - Bleskozvod a uzemnenie'!F41</f>
        <v>0</v>
      </c>
      <c r="BE100" s="99">
        <f>'E2 - Bleskozvod a uzemnenie'!F42</f>
        <v>0</v>
      </c>
      <c r="BF100" s="101">
        <f>'E2 - Bleskozvod a uzemnenie'!F43</f>
        <v>0</v>
      </c>
      <c r="BT100" s="24" t="s">
        <v>92</v>
      </c>
      <c r="BV100" s="24" t="s">
        <v>82</v>
      </c>
      <c r="BW100" s="24" t="s">
        <v>103</v>
      </c>
      <c r="BX100" s="24" t="s">
        <v>99</v>
      </c>
      <c r="CL100" s="24" t="s">
        <v>1</v>
      </c>
    </row>
    <row r="101" spans="1:91" x14ac:dyDescent="0.2">
      <c r="B101" s="19"/>
      <c r="AR101" s="19"/>
    </row>
    <row r="102" spans="1:91" s="2" customFormat="1" ht="30" customHeight="1" x14ac:dyDescent="0.2">
      <c r="A102" s="34"/>
      <c r="B102" s="35"/>
      <c r="C102" s="71" t="s">
        <v>104</v>
      </c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283">
        <f>ROUND(SUM(AG103:AG106), 2)</f>
        <v>0</v>
      </c>
      <c r="AH102" s="283"/>
      <c r="AI102" s="283"/>
      <c r="AJ102" s="283"/>
      <c r="AK102" s="283"/>
      <c r="AL102" s="283"/>
      <c r="AM102" s="283"/>
      <c r="AN102" s="283">
        <f>ROUND(SUM(AN103:AN106), 2)</f>
        <v>0</v>
      </c>
      <c r="AO102" s="283"/>
      <c r="AP102" s="283"/>
      <c r="AQ102" s="102"/>
      <c r="AR102" s="35"/>
      <c r="AS102" s="64" t="s">
        <v>105</v>
      </c>
      <c r="AT102" s="65" t="s">
        <v>106</v>
      </c>
      <c r="AU102" s="65" t="s">
        <v>42</v>
      </c>
      <c r="AV102" s="66" t="s">
        <v>67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</row>
    <row r="103" spans="1:91" s="2" customFormat="1" ht="19.899999999999999" customHeight="1" x14ac:dyDescent="0.2">
      <c r="A103" s="34"/>
      <c r="B103" s="35"/>
      <c r="C103" s="34"/>
      <c r="D103" s="323" t="s">
        <v>107</v>
      </c>
      <c r="E103" s="323"/>
      <c r="F103" s="323"/>
      <c r="G103" s="323"/>
      <c r="H103" s="323"/>
      <c r="I103" s="323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  <c r="AA103" s="323"/>
      <c r="AB103" s="323"/>
      <c r="AC103" s="34"/>
      <c r="AD103" s="34"/>
      <c r="AE103" s="34"/>
      <c r="AF103" s="34"/>
      <c r="AG103" s="289">
        <f>ROUND(AG94 * AS103, 2)</f>
        <v>0</v>
      </c>
      <c r="AH103" s="276"/>
      <c r="AI103" s="276"/>
      <c r="AJ103" s="276"/>
      <c r="AK103" s="276"/>
      <c r="AL103" s="276"/>
      <c r="AM103" s="276"/>
      <c r="AN103" s="276">
        <f>ROUND(AG103 + AV103, 2)</f>
        <v>0</v>
      </c>
      <c r="AO103" s="276"/>
      <c r="AP103" s="276"/>
      <c r="AQ103" s="34"/>
      <c r="AR103" s="35"/>
      <c r="AS103" s="104">
        <v>0</v>
      </c>
      <c r="AT103" s="105" t="s">
        <v>108</v>
      </c>
      <c r="AU103" s="105" t="s">
        <v>43</v>
      </c>
      <c r="AV103" s="97">
        <f>ROUND(IF(AU103="základná",AG103*L34,IF(AU103="znížená",AG103*L35,0)), 2)</f>
        <v>0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V103" s="16" t="s">
        <v>109</v>
      </c>
      <c r="BY103" s="106">
        <f>IF(AU103="základná",AV103,0)</f>
        <v>0</v>
      </c>
      <c r="BZ103" s="106">
        <f>IF(AU103="znížená",AV103,0)</f>
        <v>0</v>
      </c>
      <c r="CA103" s="106">
        <v>0</v>
      </c>
      <c r="CB103" s="106">
        <v>0</v>
      </c>
      <c r="CC103" s="106">
        <v>0</v>
      </c>
      <c r="CD103" s="106">
        <f>IF(AU103="základná",AG103,0)</f>
        <v>0</v>
      </c>
      <c r="CE103" s="106">
        <f>IF(AU103="znížená",AG103,0)</f>
        <v>0</v>
      </c>
      <c r="CF103" s="106">
        <f>IF(AU103="zákl. prenesená",AG103,0)</f>
        <v>0</v>
      </c>
      <c r="CG103" s="106">
        <f>IF(AU103="zníž. prenesená",AG103,0)</f>
        <v>0</v>
      </c>
      <c r="CH103" s="106">
        <f>IF(AU103="nulová",AG103,0)</f>
        <v>0</v>
      </c>
      <c r="CI103" s="16">
        <f>IF(AU103="základná",1,IF(AU103="znížená",2,IF(AU103="zákl. prenesená",4,IF(AU103="zníž. prenesená",5,3))))</f>
        <v>1</v>
      </c>
      <c r="CJ103" s="16">
        <f>IF(AT103="stavebná časť",1,IF(AT103="investičná časť",2,3))</f>
        <v>1</v>
      </c>
      <c r="CK103" s="16" t="str">
        <f>IF(D103="Vyplň vlastné","","x")</f>
        <v>x</v>
      </c>
    </row>
    <row r="104" spans="1:91" s="2" customFormat="1" ht="19.899999999999999" customHeight="1" x14ac:dyDescent="0.2">
      <c r="A104" s="34"/>
      <c r="B104" s="35"/>
      <c r="C104" s="34"/>
      <c r="D104" s="322" t="s">
        <v>110</v>
      </c>
      <c r="E104" s="323"/>
      <c r="F104" s="323"/>
      <c r="G104" s="323"/>
      <c r="H104" s="323"/>
      <c r="I104" s="323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  <c r="W104" s="323"/>
      <c r="X104" s="323"/>
      <c r="Y104" s="323"/>
      <c r="Z104" s="323"/>
      <c r="AA104" s="323"/>
      <c r="AB104" s="323"/>
      <c r="AC104" s="34"/>
      <c r="AD104" s="34"/>
      <c r="AE104" s="34"/>
      <c r="AF104" s="34"/>
      <c r="AG104" s="289">
        <f>ROUND(AG94 * AS104, 2)</f>
        <v>0</v>
      </c>
      <c r="AH104" s="276"/>
      <c r="AI104" s="276"/>
      <c r="AJ104" s="276"/>
      <c r="AK104" s="276"/>
      <c r="AL104" s="276"/>
      <c r="AM104" s="276"/>
      <c r="AN104" s="276">
        <f>ROUND(AG104 + AV104, 2)</f>
        <v>0</v>
      </c>
      <c r="AO104" s="276"/>
      <c r="AP104" s="276"/>
      <c r="AQ104" s="34"/>
      <c r="AR104" s="35"/>
      <c r="AS104" s="104">
        <v>0</v>
      </c>
      <c r="AT104" s="105" t="s">
        <v>108</v>
      </c>
      <c r="AU104" s="105" t="s">
        <v>43</v>
      </c>
      <c r="AV104" s="97">
        <f>ROUND(IF(AU104="základná",AG104*L34,IF(AU104="znížená",AG104*L35,0)), 2)</f>
        <v>0</v>
      </c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V104" s="16" t="s">
        <v>111</v>
      </c>
      <c r="BY104" s="106">
        <f>IF(AU104="základná",AV104,0)</f>
        <v>0</v>
      </c>
      <c r="BZ104" s="106">
        <f>IF(AU104="znížená",AV104,0)</f>
        <v>0</v>
      </c>
      <c r="CA104" s="106">
        <v>0</v>
      </c>
      <c r="CB104" s="106">
        <v>0</v>
      </c>
      <c r="CC104" s="106">
        <v>0</v>
      </c>
      <c r="CD104" s="106">
        <f>IF(AU104="základná",AG104,0)</f>
        <v>0</v>
      </c>
      <c r="CE104" s="106">
        <f>IF(AU104="znížená",AG104,0)</f>
        <v>0</v>
      </c>
      <c r="CF104" s="106">
        <f>IF(AU104="zákl. prenesená",AG104,0)</f>
        <v>0</v>
      </c>
      <c r="CG104" s="106">
        <f>IF(AU104="zníž. prenesená",AG104,0)</f>
        <v>0</v>
      </c>
      <c r="CH104" s="106">
        <f>IF(AU104="nulová",AG104,0)</f>
        <v>0</v>
      </c>
      <c r="CI104" s="16">
        <f>IF(AU104="základná",1,IF(AU104="znížená",2,IF(AU104="zákl. prenesená",4,IF(AU104="zníž. prenesená",5,3))))</f>
        <v>1</v>
      </c>
      <c r="CJ104" s="16">
        <f>IF(AT104="stavebná časť",1,IF(AT104="investičná časť",2,3))</f>
        <v>1</v>
      </c>
      <c r="CK104" s="16" t="str">
        <f>IF(D104="Vyplň vlastné","","x")</f>
        <v/>
      </c>
    </row>
    <row r="105" spans="1:91" s="2" customFormat="1" ht="19.899999999999999" customHeight="1" x14ac:dyDescent="0.2">
      <c r="A105" s="34"/>
      <c r="B105" s="35"/>
      <c r="C105" s="34"/>
      <c r="D105" s="322" t="s">
        <v>110</v>
      </c>
      <c r="E105" s="323"/>
      <c r="F105" s="323"/>
      <c r="G105" s="323"/>
      <c r="H105" s="323"/>
      <c r="I105" s="323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  <c r="W105" s="323"/>
      <c r="X105" s="323"/>
      <c r="Y105" s="323"/>
      <c r="Z105" s="323"/>
      <c r="AA105" s="323"/>
      <c r="AB105" s="323"/>
      <c r="AC105" s="34"/>
      <c r="AD105" s="34"/>
      <c r="AE105" s="34"/>
      <c r="AF105" s="34"/>
      <c r="AG105" s="289">
        <f>ROUND(AG94 * AS105, 2)</f>
        <v>0</v>
      </c>
      <c r="AH105" s="276"/>
      <c r="AI105" s="276"/>
      <c r="AJ105" s="276"/>
      <c r="AK105" s="276"/>
      <c r="AL105" s="276"/>
      <c r="AM105" s="276"/>
      <c r="AN105" s="276">
        <f>ROUND(AG105 + AV105, 2)</f>
        <v>0</v>
      </c>
      <c r="AO105" s="276"/>
      <c r="AP105" s="276"/>
      <c r="AQ105" s="34"/>
      <c r="AR105" s="35"/>
      <c r="AS105" s="104">
        <v>0</v>
      </c>
      <c r="AT105" s="105" t="s">
        <v>108</v>
      </c>
      <c r="AU105" s="105" t="s">
        <v>43</v>
      </c>
      <c r="AV105" s="97">
        <f>ROUND(IF(AU105="základná",AG105*L34,IF(AU105="znížená",AG105*L35,0)), 2)</f>
        <v>0</v>
      </c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V105" s="16" t="s">
        <v>111</v>
      </c>
      <c r="BY105" s="106">
        <f>IF(AU105="základná",AV105,0)</f>
        <v>0</v>
      </c>
      <c r="BZ105" s="106">
        <f>IF(AU105="znížená",AV105,0)</f>
        <v>0</v>
      </c>
      <c r="CA105" s="106">
        <v>0</v>
      </c>
      <c r="CB105" s="106">
        <v>0</v>
      </c>
      <c r="CC105" s="106">
        <v>0</v>
      </c>
      <c r="CD105" s="106">
        <f>IF(AU105="základná",AG105,0)</f>
        <v>0</v>
      </c>
      <c r="CE105" s="106">
        <f>IF(AU105="znížená",AG105,0)</f>
        <v>0</v>
      </c>
      <c r="CF105" s="106">
        <f>IF(AU105="zákl. prenesená",AG105,0)</f>
        <v>0</v>
      </c>
      <c r="CG105" s="106">
        <f>IF(AU105="zníž. prenesená",AG105,0)</f>
        <v>0</v>
      </c>
      <c r="CH105" s="106">
        <f>IF(AU105="nulová",AG105,0)</f>
        <v>0</v>
      </c>
      <c r="CI105" s="16">
        <f>IF(AU105="základná",1,IF(AU105="znížená",2,IF(AU105="zákl. prenesená",4,IF(AU105="zníž. prenesená",5,3))))</f>
        <v>1</v>
      </c>
      <c r="CJ105" s="16">
        <f>IF(AT105="stavebná časť",1,IF(AT105="investičná časť",2,3))</f>
        <v>1</v>
      </c>
      <c r="CK105" s="16" t="str">
        <f>IF(D105="Vyplň vlastné","","x")</f>
        <v/>
      </c>
    </row>
    <row r="106" spans="1:91" s="2" customFormat="1" ht="19.899999999999999" customHeight="1" x14ac:dyDescent="0.2">
      <c r="A106" s="34"/>
      <c r="B106" s="35"/>
      <c r="C106" s="34"/>
      <c r="D106" s="322" t="s">
        <v>110</v>
      </c>
      <c r="E106" s="323"/>
      <c r="F106" s="323"/>
      <c r="G106" s="323"/>
      <c r="H106" s="323"/>
      <c r="I106" s="323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3"/>
      <c r="U106" s="323"/>
      <c r="V106" s="323"/>
      <c r="W106" s="323"/>
      <c r="X106" s="323"/>
      <c r="Y106" s="323"/>
      <c r="Z106" s="323"/>
      <c r="AA106" s="323"/>
      <c r="AB106" s="323"/>
      <c r="AC106" s="34"/>
      <c r="AD106" s="34"/>
      <c r="AE106" s="34"/>
      <c r="AF106" s="34"/>
      <c r="AG106" s="289">
        <f>ROUND(AG94 * AS106, 2)</f>
        <v>0</v>
      </c>
      <c r="AH106" s="276"/>
      <c r="AI106" s="276"/>
      <c r="AJ106" s="276"/>
      <c r="AK106" s="276"/>
      <c r="AL106" s="276"/>
      <c r="AM106" s="276"/>
      <c r="AN106" s="276">
        <f>ROUND(AG106 + AV106, 2)</f>
        <v>0</v>
      </c>
      <c r="AO106" s="276"/>
      <c r="AP106" s="276"/>
      <c r="AQ106" s="34"/>
      <c r="AR106" s="35"/>
      <c r="AS106" s="107">
        <v>0</v>
      </c>
      <c r="AT106" s="108" t="s">
        <v>108</v>
      </c>
      <c r="AU106" s="108" t="s">
        <v>43</v>
      </c>
      <c r="AV106" s="101">
        <f>ROUND(IF(AU106="základná",AG106*L34,IF(AU106="znížená",AG106*L35,0)), 2)</f>
        <v>0</v>
      </c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V106" s="16" t="s">
        <v>111</v>
      </c>
      <c r="BY106" s="106">
        <f>IF(AU106="základná",AV106,0)</f>
        <v>0</v>
      </c>
      <c r="BZ106" s="106">
        <f>IF(AU106="znížená",AV106,0)</f>
        <v>0</v>
      </c>
      <c r="CA106" s="106">
        <v>0</v>
      </c>
      <c r="CB106" s="106">
        <v>0</v>
      </c>
      <c r="CC106" s="106">
        <v>0</v>
      </c>
      <c r="CD106" s="106">
        <f>IF(AU106="základná",AG106,0)</f>
        <v>0</v>
      </c>
      <c r="CE106" s="106">
        <f>IF(AU106="znížená",AG106,0)</f>
        <v>0</v>
      </c>
      <c r="CF106" s="106">
        <f>IF(AU106="zákl. prenesená",AG106,0)</f>
        <v>0</v>
      </c>
      <c r="CG106" s="106">
        <f>IF(AU106="zníž. prenesená",AG106,0)</f>
        <v>0</v>
      </c>
      <c r="CH106" s="106">
        <f>IF(AU106="nulová",AG106,0)</f>
        <v>0</v>
      </c>
      <c r="CI106" s="16">
        <f>IF(AU106="základná",1,IF(AU106="znížená",2,IF(AU106="zákl. prenesená",4,IF(AU106="zníž. prenesená",5,3))))</f>
        <v>1</v>
      </c>
      <c r="CJ106" s="16">
        <f>IF(AT106="stavebná časť",1,IF(AT106="investičná časť",2,3))</f>
        <v>1</v>
      </c>
      <c r="CK106" s="16" t="str">
        <f>IF(D106="Vyplň vlastné","","x")</f>
        <v/>
      </c>
    </row>
    <row r="107" spans="1:91" s="2" customFormat="1" ht="10.9" customHeight="1" x14ac:dyDescent="0.2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5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</row>
    <row r="108" spans="1:91" s="2" customFormat="1" ht="30" customHeight="1" x14ac:dyDescent="0.2">
      <c r="A108" s="34"/>
      <c r="B108" s="35"/>
      <c r="C108" s="109" t="s">
        <v>112</v>
      </c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277">
        <f>ROUND(AG94 + AG102, 2)</f>
        <v>0</v>
      </c>
      <c r="AH108" s="277"/>
      <c r="AI108" s="277"/>
      <c r="AJ108" s="277"/>
      <c r="AK108" s="277"/>
      <c r="AL108" s="277"/>
      <c r="AM108" s="277"/>
      <c r="AN108" s="277">
        <f>ROUND(AN94 + AN102, 2)</f>
        <v>0</v>
      </c>
      <c r="AO108" s="277"/>
      <c r="AP108" s="277"/>
      <c r="AQ108" s="110"/>
      <c r="AR108" s="35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</row>
    <row r="109" spans="1:91" s="2" customFormat="1" ht="6.95" customHeight="1" x14ac:dyDescent="0.2">
      <c r="A109" s="34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35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</row>
  </sheetData>
  <mergeCells count="82">
    <mergeCell ref="C92:G92"/>
    <mergeCell ref="D106:AB106"/>
    <mergeCell ref="D105:AB105"/>
    <mergeCell ref="D104:AB104"/>
    <mergeCell ref="D103:AB103"/>
    <mergeCell ref="D95:H95"/>
    <mergeCell ref="D98:H98"/>
    <mergeCell ref="E97:I97"/>
    <mergeCell ref="E99:I99"/>
    <mergeCell ref="E96:I96"/>
    <mergeCell ref="E100:I100"/>
    <mergeCell ref="I92:AF92"/>
    <mergeCell ref="J95:AF95"/>
    <mergeCell ref="J98:AF98"/>
    <mergeCell ref="K96:AF96"/>
    <mergeCell ref="K97:AF97"/>
    <mergeCell ref="K100:AF100"/>
    <mergeCell ref="K99:AF99"/>
    <mergeCell ref="L85:AO85"/>
    <mergeCell ref="AG94:AM9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W33:AE33"/>
    <mergeCell ref="L33:P33"/>
    <mergeCell ref="AK33:AO33"/>
    <mergeCell ref="L34:P34"/>
    <mergeCell ref="AK34:AO34"/>
    <mergeCell ref="W34:AE34"/>
    <mergeCell ref="L35:P35"/>
    <mergeCell ref="AK35:AO35"/>
    <mergeCell ref="W35:AE35"/>
    <mergeCell ref="L36:P36"/>
    <mergeCell ref="AK36:AO36"/>
    <mergeCell ref="W36:AE36"/>
    <mergeCell ref="AK37:AO37"/>
    <mergeCell ref="W37:AE37"/>
    <mergeCell ref="L37:P37"/>
    <mergeCell ref="W38:AE38"/>
    <mergeCell ref="AK38:AO38"/>
    <mergeCell ref="L38:P38"/>
    <mergeCell ref="AK40:AO40"/>
    <mergeCell ref="X40:AB40"/>
    <mergeCell ref="AR2:BG2"/>
    <mergeCell ref="AG95:AM95"/>
    <mergeCell ref="AG97:AM97"/>
    <mergeCell ref="AG98:AM98"/>
    <mergeCell ref="AG106:AM106"/>
    <mergeCell ref="AG99:AM99"/>
    <mergeCell ref="AG92:AM92"/>
    <mergeCell ref="AG96:AM96"/>
    <mergeCell ref="AG100:AM100"/>
    <mergeCell ref="AM89:AP89"/>
    <mergeCell ref="AM90:AP90"/>
    <mergeCell ref="AM87:AN87"/>
    <mergeCell ref="AN105:AP105"/>
    <mergeCell ref="AN106:AP106"/>
    <mergeCell ref="AN104:AP104"/>
    <mergeCell ref="AN96:AP96"/>
    <mergeCell ref="AG108:AM108"/>
    <mergeCell ref="AG102:AM102"/>
    <mergeCell ref="AG105:AM105"/>
    <mergeCell ref="AG104:AM104"/>
    <mergeCell ref="AG103:AM103"/>
    <mergeCell ref="AN103:AP103"/>
    <mergeCell ref="AN108:AP108"/>
    <mergeCell ref="AS89:AT91"/>
    <mergeCell ref="AN100:AP100"/>
    <mergeCell ref="AN102:AP102"/>
    <mergeCell ref="AN92:AP92"/>
    <mergeCell ref="AN94:AP94"/>
    <mergeCell ref="AN99:AP99"/>
    <mergeCell ref="AN95:AP95"/>
    <mergeCell ref="AN98:AP98"/>
    <mergeCell ref="AN97:AP97"/>
  </mergeCells>
  <dataValidations count="2">
    <dataValidation type="list" allowBlank="1" showInputMessage="1" showErrorMessage="1" error="Povolené sú hodnoty základná, znížená, nulová." sqref="AU102:AU106">
      <formula1>"základná, znížená, nulová"</formula1>
    </dataValidation>
    <dataValidation type="list" allowBlank="1" showInputMessage="1" showErrorMessage="1" error="Povolené sú hodnoty stavebná časť, technologická časť, investičná časť." sqref="AT102:AT106">
      <formula1>"stavebná časť, technologická časť, investičná časť"</formula1>
    </dataValidation>
  </dataValidations>
  <hyperlinks>
    <hyperlink ref="A96" location="'D1 - Stavebná časť'!C2" display="/"/>
    <hyperlink ref="A97" location="'D2 - Bleskozvod a uzemnenie'!C2" display="/"/>
    <hyperlink ref="A99" location="'E1 - Stavebná časť'!C2" display="/"/>
    <hyperlink ref="A100" location="'E2 - Bleskozvod a uzemneni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7"/>
  <sheetViews>
    <sheetView showGridLines="0" topLeftCell="A207" workbookViewId="0">
      <selection activeCell="H342" sqref="H34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M2" s="290" t="s">
        <v>6</v>
      </c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T2" s="16" t="s">
        <v>93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 x14ac:dyDescent="0.2">
      <c r="B4" s="19"/>
      <c r="D4" s="20" t="s">
        <v>113</v>
      </c>
      <c r="M4" s="19"/>
      <c r="N4" s="112" t="s">
        <v>10</v>
      </c>
      <c r="AT4" s="16" t="s">
        <v>3</v>
      </c>
    </row>
    <row r="5" spans="1:46" s="1" customFormat="1" ht="6.95" customHeight="1" x14ac:dyDescent="0.2">
      <c r="B5" s="19"/>
      <c r="M5" s="19"/>
    </row>
    <row r="6" spans="1:46" s="1" customFormat="1" ht="12" customHeight="1" x14ac:dyDescent="0.2">
      <c r="B6" s="19"/>
      <c r="D6" s="26" t="s">
        <v>15</v>
      </c>
      <c r="M6" s="19"/>
    </row>
    <row r="7" spans="1:46" s="1" customFormat="1" ht="16.5" customHeight="1" x14ac:dyDescent="0.2">
      <c r="B7" s="19"/>
      <c r="E7" s="326" t="str">
        <f>'Rekapitulácia stavby'!K6</f>
        <v>Zníženie energetickej náročnosti objektov ZŠ Ľ. Štúra v Šali</v>
      </c>
      <c r="F7" s="328"/>
      <c r="G7" s="328"/>
      <c r="H7" s="328"/>
      <c r="M7" s="19"/>
    </row>
    <row r="8" spans="1:46" s="1" customFormat="1" ht="12" customHeight="1" x14ac:dyDescent="0.2">
      <c r="B8" s="19"/>
      <c r="D8" s="26" t="s">
        <v>114</v>
      </c>
      <c r="M8" s="19"/>
    </row>
    <row r="9" spans="1:46" s="2" customFormat="1" ht="16.5" customHeight="1" x14ac:dyDescent="0.2">
      <c r="A9" s="34"/>
      <c r="B9" s="35"/>
      <c r="C9" s="34"/>
      <c r="D9" s="34"/>
      <c r="E9" s="326" t="s">
        <v>115</v>
      </c>
      <c r="F9" s="325"/>
      <c r="G9" s="325"/>
      <c r="H9" s="325"/>
      <c r="I9" s="34"/>
      <c r="J9" s="34"/>
      <c r="K9" s="34"/>
      <c r="L9" s="34"/>
      <c r="M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5"/>
      <c r="C10" s="34"/>
      <c r="D10" s="26" t="s">
        <v>116</v>
      </c>
      <c r="E10" s="34"/>
      <c r="F10" s="34"/>
      <c r="G10" s="34"/>
      <c r="H10" s="34"/>
      <c r="I10" s="34"/>
      <c r="J10" s="34"/>
      <c r="K10" s="34"/>
      <c r="L10" s="34"/>
      <c r="M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5"/>
      <c r="C11" s="34"/>
      <c r="D11" s="34"/>
      <c r="E11" s="306" t="s">
        <v>117</v>
      </c>
      <c r="F11" s="325"/>
      <c r="G11" s="325"/>
      <c r="H11" s="325"/>
      <c r="I11" s="34"/>
      <c r="J11" s="34"/>
      <c r="K11" s="34"/>
      <c r="L11" s="34"/>
      <c r="M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5"/>
      <c r="C13" s="34"/>
      <c r="D13" s="26" t="s">
        <v>17</v>
      </c>
      <c r="E13" s="34"/>
      <c r="F13" s="24" t="s">
        <v>1</v>
      </c>
      <c r="G13" s="34"/>
      <c r="H13" s="34"/>
      <c r="I13" s="26" t="s">
        <v>18</v>
      </c>
      <c r="J13" s="24" t="s">
        <v>1</v>
      </c>
      <c r="K13" s="34"/>
      <c r="L13" s="34"/>
      <c r="M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6" t="s">
        <v>19</v>
      </c>
      <c r="E14" s="34"/>
      <c r="F14" s="24" t="s">
        <v>20</v>
      </c>
      <c r="G14" s="34"/>
      <c r="H14" s="34"/>
      <c r="I14" s="26" t="s">
        <v>21</v>
      </c>
      <c r="J14" s="57">
        <f>'Rekapitulácia stavby'!AN8</f>
        <v>44404</v>
      </c>
      <c r="K14" s="34"/>
      <c r="L14" s="34"/>
      <c r="M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5"/>
      <c r="C16" s="34"/>
      <c r="D16" s="26" t="s">
        <v>22</v>
      </c>
      <c r="E16" s="34"/>
      <c r="F16" s="34"/>
      <c r="G16" s="34"/>
      <c r="H16" s="34"/>
      <c r="I16" s="26" t="s">
        <v>23</v>
      </c>
      <c r="J16" s="24" t="s">
        <v>1</v>
      </c>
      <c r="K16" s="34"/>
      <c r="L16" s="34"/>
      <c r="M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5"/>
      <c r="C17" s="34"/>
      <c r="D17" s="34"/>
      <c r="E17" s="24" t="s">
        <v>24</v>
      </c>
      <c r="F17" s="34"/>
      <c r="G17" s="34"/>
      <c r="H17" s="34"/>
      <c r="I17" s="26" t="s">
        <v>25</v>
      </c>
      <c r="J17" s="24" t="s">
        <v>1</v>
      </c>
      <c r="K17" s="34"/>
      <c r="L17" s="34"/>
      <c r="M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5"/>
      <c r="C19" s="34"/>
      <c r="D19" s="26" t="s">
        <v>26</v>
      </c>
      <c r="E19" s="34"/>
      <c r="F19" s="34"/>
      <c r="G19" s="34"/>
      <c r="H19" s="34"/>
      <c r="I19" s="26" t="s">
        <v>23</v>
      </c>
      <c r="J19" s="27" t="str">
        <f>'Rekapitulácia stavby'!AN13</f>
        <v>Vyplň údaj</v>
      </c>
      <c r="K19" s="34"/>
      <c r="L19" s="34"/>
      <c r="M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5"/>
      <c r="C20" s="34"/>
      <c r="D20" s="34"/>
      <c r="E20" s="329" t="str">
        <f>'Rekapitulácia stavby'!E14</f>
        <v>Vyplň údaj</v>
      </c>
      <c r="F20" s="312"/>
      <c r="G20" s="312"/>
      <c r="H20" s="312"/>
      <c r="I20" s="26" t="s">
        <v>25</v>
      </c>
      <c r="J20" s="27" t="str">
        <f>'Rekapitulácia stavby'!AN14</f>
        <v>Vyplň údaj</v>
      </c>
      <c r="K20" s="34"/>
      <c r="L20" s="34"/>
      <c r="M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5"/>
      <c r="C22" s="34"/>
      <c r="D22" s="26" t="s">
        <v>28</v>
      </c>
      <c r="E22" s="34"/>
      <c r="F22" s="34"/>
      <c r="G22" s="34"/>
      <c r="H22" s="34"/>
      <c r="I22" s="26" t="s">
        <v>23</v>
      </c>
      <c r="J22" s="24" t="s">
        <v>1</v>
      </c>
      <c r="K22" s="34"/>
      <c r="L22" s="34"/>
      <c r="M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5"/>
      <c r="C23" s="34"/>
      <c r="D23" s="34"/>
      <c r="E23" s="24" t="s">
        <v>29</v>
      </c>
      <c r="F23" s="34"/>
      <c r="G23" s="34"/>
      <c r="H23" s="34"/>
      <c r="I23" s="26" t="s">
        <v>25</v>
      </c>
      <c r="J23" s="24" t="s">
        <v>1</v>
      </c>
      <c r="K23" s="34"/>
      <c r="L23" s="34"/>
      <c r="M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5"/>
      <c r="C25" s="34"/>
      <c r="D25" s="26" t="s">
        <v>31</v>
      </c>
      <c r="E25" s="34"/>
      <c r="F25" s="34"/>
      <c r="G25" s="34"/>
      <c r="H25" s="34"/>
      <c r="I25" s="26" t="s">
        <v>23</v>
      </c>
      <c r="J25" s="24" t="s">
        <v>1</v>
      </c>
      <c r="K25" s="34"/>
      <c r="L25" s="34"/>
      <c r="M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5"/>
      <c r="C26" s="34"/>
      <c r="D26" s="34"/>
      <c r="E26" s="24" t="s">
        <v>32</v>
      </c>
      <c r="F26" s="34"/>
      <c r="G26" s="34"/>
      <c r="H26" s="34"/>
      <c r="I26" s="26" t="s">
        <v>25</v>
      </c>
      <c r="J26" s="24" t="s">
        <v>1</v>
      </c>
      <c r="K26" s="34"/>
      <c r="L26" s="34"/>
      <c r="M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5"/>
      <c r="C28" s="34"/>
      <c r="D28" s="26" t="s">
        <v>33</v>
      </c>
      <c r="E28" s="34"/>
      <c r="F28" s="34"/>
      <c r="G28" s="34"/>
      <c r="H28" s="34"/>
      <c r="I28" s="34"/>
      <c r="J28" s="34"/>
      <c r="K28" s="34"/>
      <c r="L28" s="34"/>
      <c r="M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3"/>
      <c r="B29" s="114"/>
      <c r="C29" s="113"/>
      <c r="D29" s="113"/>
      <c r="E29" s="316" t="s">
        <v>1</v>
      </c>
      <c r="F29" s="316"/>
      <c r="G29" s="316"/>
      <c r="H29" s="316"/>
      <c r="I29" s="113"/>
      <c r="J29" s="113"/>
      <c r="K29" s="113"/>
      <c r="L29" s="113"/>
      <c r="M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 x14ac:dyDescent="0.2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68"/>
      <c r="M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5"/>
      <c r="C32" s="34"/>
      <c r="D32" s="24" t="s">
        <v>118</v>
      </c>
      <c r="E32" s="34"/>
      <c r="F32" s="34"/>
      <c r="G32" s="34"/>
      <c r="H32" s="34"/>
      <c r="I32" s="34"/>
      <c r="J32" s="34"/>
      <c r="K32" s="32">
        <f>K98</f>
        <v>0</v>
      </c>
      <c r="L32" s="34"/>
      <c r="M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2.75" x14ac:dyDescent="0.2">
      <c r="A33" s="34"/>
      <c r="B33" s="35"/>
      <c r="C33" s="34"/>
      <c r="D33" s="34"/>
      <c r="E33" s="26" t="s">
        <v>35</v>
      </c>
      <c r="F33" s="34"/>
      <c r="G33" s="34"/>
      <c r="H33" s="34"/>
      <c r="I33" s="34"/>
      <c r="J33" s="34"/>
      <c r="K33" s="116">
        <f>I98</f>
        <v>0</v>
      </c>
      <c r="L33" s="34"/>
      <c r="M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5"/>
      <c r="C34" s="34"/>
      <c r="D34" s="34"/>
      <c r="E34" s="26" t="s">
        <v>36</v>
      </c>
      <c r="F34" s="34"/>
      <c r="G34" s="34"/>
      <c r="H34" s="34"/>
      <c r="I34" s="34"/>
      <c r="J34" s="34"/>
      <c r="K34" s="116">
        <f>J98</f>
        <v>0</v>
      </c>
      <c r="L34" s="34"/>
      <c r="M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31" t="s">
        <v>107</v>
      </c>
      <c r="E35" s="34"/>
      <c r="F35" s="34"/>
      <c r="G35" s="34"/>
      <c r="H35" s="34"/>
      <c r="I35" s="34"/>
      <c r="J35" s="34"/>
      <c r="K35" s="32">
        <f>K111</f>
        <v>0</v>
      </c>
      <c r="L35" s="34"/>
      <c r="M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25.5" customHeight="1" x14ac:dyDescent="0.2">
      <c r="A36" s="34"/>
      <c r="B36" s="35"/>
      <c r="C36" s="34"/>
      <c r="D36" s="117" t="s">
        <v>38</v>
      </c>
      <c r="E36" s="34"/>
      <c r="F36" s="34"/>
      <c r="G36" s="34"/>
      <c r="H36" s="34"/>
      <c r="I36" s="34"/>
      <c r="J36" s="34"/>
      <c r="K36" s="73">
        <f>ROUND(K32 + K35, 2)</f>
        <v>0</v>
      </c>
      <c r="L36" s="34"/>
      <c r="M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6.95" customHeight="1" x14ac:dyDescent="0.2">
      <c r="A37" s="34"/>
      <c r="B37" s="35"/>
      <c r="C37" s="34"/>
      <c r="D37" s="68"/>
      <c r="E37" s="68"/>
      <c r="F37" s="68"/>
      <c r="G37" s="68"/>
      <c r="H37" s="68"/>
      <c r="I37" s="68"/>
      <c r="J37" s="68"/>
      <c r="K37" s="68"/>
      <c r="L37" s="68"/>
      <c r="M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 x14ac:dyDescent="0.2">
      <c r="A38" s="34"/>
      <c r="B38" s="35"/>
      <c r="C38" s="34"/>
      <c r="D38" s="34"/>
      <c r="E38" s="34"/>
      <c r="F38" s="38" t="s">
        <v>40</v>
      </c>
      <c r="G38" s="34"/>
      <c r="H38" s="34"/>
      <c r="I38" s="38" t="s">
        <v>39</v>
      </c>
      <c r="J38" s="34"/>
      <c r="K38" s="38" t="s">
        <v>41</v>
      </c>
      <c r="L38" s="34"/>
      <c r="M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customHeight="1" x14ac:dyDescent="0.2">
      <c r="A39" s="34"/>
      <c r="B39" s="35"/>
      <c r="C39" s="34"/>
      <c r="D39" s="118" t="s">
        <v>42</v>
      </c>
      <c r="E39" s="26" t="s">
        <v>43</v>
      </c>
      <c r="F39" s="116">
        <f>ROUND((SUM(BE111:BE118) + SUM(BE140:BE335)),  2)</f>
        <v>0</v>
      </c>
      <c r="G39" s="34"/>
      <c r="H39" s="34"/>
      <c r="I39" s="119">
        <v>0.2</v>
      </c>
      <c r="J39" s="34"/>
      <c r="K39" s="116">
        <f>ROUND(((SUM(BE111:BE118) + SUM(BE140:BE335))*I39),  2)</f>
        <v>0</v>
      </c>
      <c r="L39" s="34"/>
      <c r="M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5"/>
      <c r="C40" s="34"/>
      <c r="D40" s="34"/>
      <c r="E40" s="26" t="s">
        <v>44</v>
      </c>
      <c r="F40" s="116">
        <f>ROUND((SUM(BF111:BF118) + SUM(BF140:BF335)),  2)</f>
        <v>0</v>
      </c>
      <c r="G40" s="34"/>
      <c r="H40" s="34"/>
      <c r="I40" s="119">
        <v>0.2</v>
      </c>
      <c r="J40" s="34"/>
      <c r="K40" s="116">
        <f>ROUND(((SUM(BF111:BF118) + SUM(BF140:BF335))*I40),  2)</f>
        <v>0</v>
      </c>
      <c r="L40" s="34"/>
      <c r="M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 x14ac:dyDescent="0.2">
      <c r="A41" s="34"/>
      <c r="B41" s="35"/>
      <c r="C41" s="34"/>
      <c r="D41" s="34"/>
      <c r="E41" s="26" t="s">
        <v>45</v>
      </c>
      <c r="F41" s="116">
        <f>ROUND((SUM(BG111:BG118) + SUM(BG140:BG335)),  2)</f>
        <v>0</v>
      </c>
      <c r="G41" s="34"/>
      <c r="H41" s="34"/>
      <c r="I41" s="119">
        <v>0.2</v>
      </c>
      <c r="J41" s="34"/>
      <c r="K41" s="116">
        <f>0</f>
        <v>0</v>
      </c>
      <c r="L41" s="34"/>
      <c r="M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 x14ac:dyDescent="0.2">
      <c r="A42" s="34"/>
      <c r="B42" s="35"/>
      <c r="C42" s="34"/>
      <c r="D42" s="34"/>
      <c r="E42" s="26" t="s">
        <v>46</v>
      </c>
      <c r="F42" s="116">
        <f>ROUND((SUM(BH111:BH118) + SUM(BH140:BH335)),  2)</f>
        <v>0</v>
      </c>
      <c r="G42" s="34"/>
      <c r="H42" s="34"/>
      <c r="I42" s="119">
        <v>0.2</v>
      </c>
      <c r="J42" s="34"/>
      <c r="K42" s="116">
        <f>0</f>
        <v>0</v>
      </c>
      <c r="L42" s="34"/>
      <c r="M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14.45" hidden="1" customHeight="1" x14ac:dyDescent="0.2">
      <c r="A43" s="34"/>
      <c r="B43" s="35"/>
      <c r="C43" s="34"/>
      <c r="D43" s="34"/>
      <c r="E43" s="26" t="s">
        <v>47</v>
      </c>
      <c r="F43" s="116">
        <f>ROUND((SUM(BI111:BI118) + SUM(BI140:BI335)),  2)</f>
        <v>0</v>
      </c>
      <c r="G43" s="34"/>
      <c r="H43" s="34"/>
      <c r="I43" s="119">
        <v>0</v>
      </c>
      <c r="J43" s="34"/>
      <c r="K43" s="116">
        <f>0</f>
        <v>0</v>
      </c>
      <c r="L43" s="34"/>
      <c r="M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 x14ac:dyDescent="0.2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.5" customHeight="1" x14ac:dyDescent="0.2">
      <c r="A45" s="34"/>
      <c r="B45" s="35"/>
      <c r="C45" s="110"/>
      <c r="D45" s="120" t="s">
        <v>48</v>
      </c>
      <c r="E45" s="62"/>
      <c r="F45" s="62"/>
      <c r="G45" s="121" t="s">
        <v>49</v>
      </c>
      <c r="H45" s="122" t="s">
        <v>50</v>
      </c>
      <c r="I45" s="62"/>
      <c r="J45" s="62"/>
      <c r="K45" s="123">
        <f>SUM(K36:K43)</f>
        <v>0</v>
      </c>
      <c r="L45" s="124"/>
      <c r="M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4.45" customHeight="1" x14ac:dyDescent="0.2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4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1" customFormat="1" ht="14.45" customHeight="1" x14ac:dyDescent="0.2">
      <c r="B47" s="19"/>
      <c r="M47" s="19"/>
    </row>
    <row r="48" spans="1:31" s="1" customFormat="1" ht="14.45" customHeight="1" x14ac:dyDescent="0.2">
      <c r="B48" s="19"/>
      <c r="M48" s="19"/>
    </row>
    <row r="49" spans="1:31" s="1" customFormat="1" ht="14.45" customHeight="1" x14ac:dyDescent="0.2">
      <c r="B49" s="19"/>
      <c r="M49" s="19"/>
    </row>
    <row r="50" spans="1:31" s="2" customFormat="1" ht="14.45" customHeight="1" x14ac:dyDescent="0.2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6"/>
      <c r="M50" s="44"/>
    </row>
    <row r="51" spans="1:31" x14ac:dyDescent="0.2">
      <c r="B51" s="19"/>
      <c r="M51" s="19"/>
    </row>
    <row r="52" spans="1:31" x14ac:dyDescent="0.2">
      <c r="B52" s="19"/>
      <c r="M52" s="19"/>
    </row>
    <row r="53" spans="1:31" x14ac:dyDescent="0.2">
      <c r="B53" s="19"/>
      <c r="M53" s="19"/>
    </row>
    <row r="54" spans="1:31" x14ac:dyDescent="0.2">
      <c r="B54" s="19"/>
      <c r="M54" s="19"/>
    </row>
    <row r="55" spans="1:31" x14ac:dyDescent="0.2">
      <c r="B55" s="19"/>
      <c r="M55" s="19"/>
    </row>
    <row r="56" spans="1:31" x14ac:dyDescent="0.2">
      <c r="B56" s="19"/>
      <c r="M56" s="19"/>
    </row>
    <row r="57" spans="1:31" x14ac:dyDescent="0.2">
      <c r="B57" s="19"/>
      <c r="M57" s="19"/>
    </row>
    <row r="58" spans="1:31" x14ac:dyDescent="0.2">
      <c r="B58" s="19"/>
      <c r="M58" s="19"/>
    </row>
    <row r="59" spans="1:31" x14ac:dyDescent="0.2">
      <c r="B59" s="19"/>
      <c r="M59" s="19"/>
    </row>
    <row r="60" spans="1:31" x14ac:dyDescent="0.2">
      <c r="B60" s="19"/>
      <c r="M60" s="19"/>
    </row>
    <row r="61" spans="1:31" s="2" customFormat="1" ht="12.75" x14ac:dyDescent="0.2">
      <c r="A61" s="34"/>
      <c r="B61" s="35"/>
      <c r="C61" s="34"/>
      <c r="D61" s="47" t="s">
        <v>53</v>
      </c>
      <c r="E61" s="37"/>
      <c r="F61" s="125" t="s">
        <v>54</v>
      </c>
      <c r="G61" s="47" t="s">
        <v>53</v>
      </c>
      <c r="H61" s="37"/>
      <c r="I61" s="37"/>
      <c r="J61" s="126" t="s">
        <v>54</v>
      </c>
      <c r="K61" s="37"/>
      <c r="L61" s="37"/>
      <c r="M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19"/>
      <c r="M62" s="19"/>
    </row>
    <row r="63" spans="1:31" x14ac:dyDescent="0.2">
      <c r="B63" s="19"/>
      <c r="M63" s="19"/>
    </row>
    <row r="64" spans="1:31" x14ac:dyDescent="0.2">
      <c r="B64" s="19"/>
      <c r="M64" s="19"/>
    </row>
    <row r="65" spans="1:31" s="2" customFormat="1" ht="12.75" x14ac:dyDescent="0.2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8"/>
      <c r="M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19"/>
      <c r="M66" s="19"/>
    </row>
    <row r="67" spans="1:31" x14ac:dyDescent="0.2">
      <c r="B67" s="19"/>
      <c r="M67" s="19"/>
    </row>
    <row r="68" spans="1:31" x14ac:dyDescent="0.2">
      <c r="B68" s="19"/>
      <c r="M68" s="19"/>
    </row>
    <row r="69" spans="1:31" x14ac:dyDescent="0.2">
      <c r="B69" s="19"/>
      <c r="M69" s="19"/>
    </row>
    <row r="70" spans="1:31" x14ac:dyDescent="0.2">
      <c r="B70" s="19"/>
      <c r="M70" s="19"/>
    </row>
    <row r="71" spans="1:31" x14ac:dyDescent="0.2">
      <c r="B71" s="19"/>
      <c r="M71" s="19"/>
    </row>
    <row r="72" spans="1:31" x14ac:dyDescent="0.2">
      <c r="B72" s="19"/>
      <c r="M72" s="19"/>
    </row>
    <row r="73" spans="1:31" x14ac:dyDescent="0.2">
      <c r="B73" s="19"/>
      <c r="M73" s="19"/>
    </row>
    <row r="74" spans="1:31" x14ac:dyDescent="0.2">
      <c r="B74" s="19"/>
      <c r="M74" s="19"/>
    </row>
    <row r="75" spans="1:31" x14ac:dyDescent="0.2">
      <c r="B75" s="19"/>
      <c r="M75" s="19"/>
    </row>
    <row r="76" spans="1:31" s="2" customFormat="1" ht="12.75" x14ac:dyDescent="0.2">
      <c r="A76" s="34"/>
      <c r="B76" s="35"/>
      <c r="C76" s="34"/>
      <c r="D76" s="47" t="s">
        <v>53</v>
      </c>
      <c r="E76" s="37"/>
      <c r="F76" s="125" t="s">
        <v>54</v>
      </c>
      <c r="G76" s="47" t="s">
        <v>53</v>
      </c>
      <c r="H76" s="37"/>
      <c r="I76" s="37"/>
      <c r="J76" s="126" t="s">
        <v>54</v>
      </c>
      <c r="K76" s="37"/>
      <c r="L76" s="37"/>
      <c r="M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0" t="s">
        <v>119</v>
      </c>
      <c r="D82" s="34"/>
      <c r="E82" s="34"/>
      <c r="F82" s="34"/>
      <c r="G82" s="34"/>
      <c r="H82" s="34"/>
      <c r="I82" s="34"/>
      <c r="J82" s="34"/>
      <c r="K82" s="34"/>
      <c r="L82" s="34"/>
      <c r="M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6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4"/>
      <c r="D85" s="34"/>
      <c r="E85" s="326" t="str">
        <f>E7</f>
        <v>Zníženie energetickej náročnosti objektov ZŠ Ľ. Štúra v Šali</v>
      </c>
      <c r="F85" s="328"/>
      <c r="G85" s="328"/>
      <c r="H85" s="328"/>
      <c r="I85" s="34"/>
      <c r="J85" s="34"/>
      <c r="K85" s="34"/>
      <c r="L85" s="34"/>
      <c r="M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19"/>
      <c r="C86" s="26" t="s">
        <v>114</v>
      </c>
      <c r="M86" s="19"/>
    </row>
    <row r="87" spans="1:31" s="2" customFormat="1" ht="16.5" customHeight="1" x14ac:dyDescent="0.2">
      <c r="A87" s="34"/>
      <c r="B87" s="35"/>
      <c r="C87" s="34"/>
      <c r="D87" s="34"/>
      <c r="E87" s="326" t="s">
        <v>115</v>
      </c>
      <c r="F87" s="325"/>
      <c r="G87" s="325"/>
      <c r="H87" s="325"/>
      <c r="I87" s="34"/>
      <c r="J87" s="34"/>
      <c r="K87" s="34"/>
      <c r="L87" s="34"/>
      <c r="M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6" t="s">
        <v>116</v>
      </c>
      <c r="D88" s="34"/>
      <c r="E88" s="34"/>
      <c r="F88" s="34"/>
      <c r="G88" s="34"/>
      <c r="H88" s="34"/>
      <c r="I88" s="34"/>
      <c r="J88" s="34"/>
      <c r="K88" s="34"/>
      <c r="L88" s="34"/>
      <c r="M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4"/>
      <c r="D89" s="34"/>
      <c r="E89" s="306" t="str">
        <f>E11</f>
        <v>D1 - Stavebná časť</v>
      </c>
      <c r="F89" s="325"/>
      <c r="G89" s="325"/>
      <c r="H89" s="325"/>
      <c r="I89" s="34"/>
      <c r="J89" s="34"/>
      <c r="K89" s="34"/>
      <c r="L89" s="34"/>
      <c r="M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6" t="s">
        <v>19</v>
      </c>
      <c r="D91" s="34"/>
      <c r="E91" s="34"/>
      <c r="F91" s="24" t="str">
        <f>F14</f>
        <v>Šaľa</v>
      </c>
      <c r="G91" s="34"/>
      <c r="H91" s="34"/>
      <c r="I91" s="26" t="s">
        <v>21</v>
      </c>
      <c r="J91" s="57">
        <f>IF(J14="","",J14)</f>
        <v>44404</v>
      </c>
      <c r="K91" s="34"/>
      <c r="L91" s="34"/>
      <c r="M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6" t="s">
        <v>22</v>
      </c>
      <c r="D93" s="34"/>
      <c r="E93" s="34"/>
      <c r="F93" s="24" t="str">
        <f>E17</f>
        <v>Mesto Šaľa</v>
      </c>
      <c r="G93" s="34"/>
      <c r="H93" s="34"/>
      <c r="I93" s="26" t="s">
        <v>28</v>
      </c>
      <c r="J93" s="29" t="str">
        <f>E23</f>
        <v>Ing. Ivan Tamaškovič</v>
      </c>
      <c r="K93" s="34"/>
      <c r="L93" s="34"/>
      <c r="M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26" t="s">
        <v>31</v>
      </c>
      <c r="J94" s="29" t="str">
        <f>E26</f>
        <v>Ing. Jozef Tamaškovič</v>
      </c>
      <c r="K94" s="34"/>
      <c r="L94" s="34"/>
      <c r="M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27" t="s">
        <v>120</v>
      </c>
      <c r="D96" s="110"/>
      <c r="E96" s="110"/>
      <c r="F96" s="110"/>
      <c r="G96" s="110"/>
      <c r="H96" s="110"/>
      <c r="I96" s="128" t="s">
        <v>121</v>
      </c>
      <c r="J96" s="128" t="s">
        <v>122</v>
      </c>
      <c r="K96" s="128" t="s">
        <v>123</v>
      </c>
      <c r="L96" s="110"/>
      <c r="M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 x14ac:dyDescent="0.2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22.9" customHeight="1" x14ac:dyDescent="0.2">
      <c r="A98" s="34"/>
      <c r="B98" s="35"/>
      <c r="C98" s="129" t="s">
        <v>124</v>
      </c>
      <c r="D98" s="34"/>
      <c r="E98" s="34"/>
      <c r="F98" s="34"/>
      <c r="G98" s="34"/>
      <c r="H98" s="34"/>
      <c r="I98" s="73">
        <f t="shared" ref="I98:J100" si="0">Q140</f>
        <v>0</v>
      </c>
      <c r="J98" s="73">
        <f t="shared" si="0"/>
        <v>0</v>
      </c>
      <c r="K98" s="73">
        <f>K140</f>
        <v>0</v>
      </c>
      <c r="L98" s="34"/>
      <c r="M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125</v>
      </c>
    </row>
    <row r="99" spans="1:65" s="9" customFormat="1" ht="24.95" customHeight="1" x14ac:dyDescent="0.2">
      <c r="B99" s="130"/>
      <c r="D99" s="131" t="s">
        <v>126</v>
      </c>
      <c r="E99" s="132"/>
      <c r="F99" s="132"/>
      <c r="G99" s="132"/>
      <c r="H99" s="132"/>
      <c r="I99" s="133">
        <f t="shared" si="0"/>
        <v>0</v>
      </c>
      <c r="J99" s="133">
        <f t="shared" si="0"/>
        <v>0</v>
      </c>
      <c r="K99" s="133">
        <f>K141</f>
        <v>0</v>
      </c>
      <c r="M99" s="130"/>
    </row>
    <row r="100" spans="1:65" s="10" customFormat="1" ht="19.899999999999999" customHeight="1" x14ac:dyDescent="0.2">
      <c r="B100" s="134"/>
      <c r="D100" s="135" t="s">
        <v>127</v>
      </c>
      <c r="E100" s="136"/>
      <c r="F100" s="136"/>
      <c r="G100" s="136"/>
      <c r="H100" s="136"/>
      <c r="I100" s="137">
        <f t="shared" si="0"/>
        <v>0</v>
      </c>
      <c r="J100" s="137">
        <f t="shared" si="0"/>
        <v>0</v>
      </c>
      <c r="K100" s="137">
        <f>K142</f>
        <v>0</v>
      </c>
      <c r="M100" s="134"/>
    </row>
    <row r="101" spans="1:65" s="10" customFormat="1" ht="19.899999999999999" customHeight="1" x14ac:dyDescent="0.2">
      <c r="B101" s="134"/>
      <c r="D101" s="135" t="s">
        <v>128</v>
      </c>
      <c r="E101" s="136"/>
      <c r="F101" s="136"/>
      <c r="G101" s="136"/>
      <c r="H101" s="136"/>
      <c r="I101" s="137">
        <f>Q180</f>
        <v>0</v>
      </c>
      <c r="J101" s="137">
        <f>R180</f>
        <v>0</v>
      </c>
      <c r="K101" s="137">
        <f>K180</f>
        <v>0</v>
      </c>
      <c r="M101" s="134"/>
    </row>
    <row r="102" spans="1:65" s="10" customFormat="1" ht="19.899999999999999" customHeight="1" x14ac:dyDescent="0.2">
      <c r="B102" s="134"/>
      <c r="D102" s="135" t="s">
        <v>129</v>
      </c>
      <c r="E102" s="136"/>
      <c r="F102" s="136"/>
      <c r="G102" s="136"/>
      <c r="H102" s="136"/>
      <c r="I102" s="137">
        <f>Q199</f>
        <v>0</v>
      </c>
      <c r="J102" s="137">
        <f>R199</f>
        <v>0</v>
      </c>
      <c r="K102" s="137">
        <f>K199</f>
        <v>0</v>
      </c>
      <c r="M102" s="134"/>
    </row>
    <row r="103" spans="1:65" s="9" customFormat="1" ht="24.95" customHeight="1" x14ac:dyDescent="0.2">
      <c r="B103" s="130"/>
      <c r="D103" s="131" t="s">
        <v>130</v>
      </c>
      <c r="E103" s="132"/>
      <c r="F103" s="132"/>
      <c r="G103" s="132"/>
      <c r="H103" s="132"/>
      <c r="I103" s="133">
        <f>Q204</f>
        <v>0</v>
      </c>
      <c r="J103" s="133">
        <f>R204</f>
        <v>0</v>
      </c>
      <c r="K103" s="133">
        <f>K204</f>
        <v>0</v>
      </c>
      <c r="M103" s="130"/>
    </row>
    <row r="104" spans="1:65" s="10" customFormat="1" ht="19.899999999999999" customHeight="1" x14ac:dyDescent="0.2">
      <c r="B104" s="134"/>
      <c r="D104" s="135" t="s">
        <v>131</v>
      </c>
      <c r="E104" s="136"/>
      <c r="F104" s="136"/>
      <c r="G104" s="136"/>
      <c r="H104" s="136"/>
      <c r="I104" s="137">
        <f>Q205</f>
        <v>0</v>
      </c>
      <c r="J104" s="137">
        <f>R205</f>
        <v>0</v>
      </c>
      <c r="K104" s="137">
        <f>K205</f>
        <v>0</v>
      </c>
      <c r="M104" s="134"/>
    </row>
    <row r="105" spans="1:65" s="10" customFormat="1" ht="19.899999999999999" customHeight="1" x14ac:dyDescent="0.2">
      <c r="B105" s="134"/>
      <c r="D105" s="135" t="s">
        <v>132</v>
      </c>
      <c r="E105" s="136"/>
      <c r="F105" s="136"/>
      <c r="G105" s="136"/>
      <c r="H105" s="136"/>
      <c r="I105" s="137">
        <f>Q268</f>
        <v>0</v>
      </c>
      <c r="J105" s="137">
        <f>R268</f>
        <v>0</v>
      </c>
      <c r="K105" s="137">
        <f>K268</f>
        <v>0</v>
      </c>
      <c r="M105" s="134"/>
    </row>
    <row r="106" spans="1:65" s="10" customFormat="1" ht="19.899999999999999" customHeight="1" x14ac:dyDescent="0.2">
      <c r="B106" s="134"/>
      <c r="D106" s="135" t="s">
        <v>133</v>
      </c>
      <c r="E106" s="136"/>
      <c r="F106" s="136"/>
      <c r="G106" s="136"/>
      <c r="H106" s="136"/>
      <c r="I106" s="137">
        <f>Q282</f>
        <v>0</v>
      </c>
      <c r="J106" s="137">
        <f>R282</f>
        <v>0</v>
      </c>
      <c r="K106" s="137">
        <f>K282</f>
        <v>0</v>
      </c>
      <c r="M106" s="134"/>
    </row>
    <row r="107" spans="1:65" s="10" customFormat="1" ht="19.899999999999999" customHeight="1" x14ac:dyDescent="0.2">
      <c r="B107" s="134"/>
      <c r="D107" s="135" t="s">
        <v>134</v>
      </c>
      <c r="E107" s="136"/>
      <c r="F107" s="136"/>
      <c r="G107" s="136"/>
      <c r="H107" s="136"/>
      <c r="I107" s="137">
        <f>Q314</f>
        <v>0</v>
      </c>
      <c r="J107" s="137">
        <f>R314</f>
        <v>0</v>
      </c>
      <c r="K107" s="137">
        <f>K314</f>
        <v>0</v>
      </c>
      <c r="M107" s="134"/>
    </row>
    <row r="108" spans="1:65" s="10" customFormat="1" ht="19.899999999999999" customHeight="1" x14ac:dyDescent="0.2">
      <c r="B108" s="134"/>
      <c r="D108" s="135" t="s">
        <v>135</v>
      </c>
      <c r="E108" s="136"/>
      <c r="F108" s="136"/>
      <c r="G108" s="136"/>
      <c r="H108" s="136"/>
      <c r="I108" s="137">
        <f>Q331</f>
        <v>0</v>
      </c>
      <c r="J108" s="137">
        <f>R331</f>
        <v>0</v>
      </c>
      <c r="K108" s="137">
        <f>K331</f>
        <v>0</v>
      </c>
      <c r="M108" s="134"/>
    </row>
    <row r="109" spans="1:65" s="2" customFormat="1" ht="21.95" customHeight="1" x14ac:dyDescent="0.2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6.95" customHeight="1" x14ac:dyDescent="0.2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29.25" customHeight="1" x14ac:dyDescent="0.2">
      <c r="A111" s="34"/>
      <c r="B111" s="35"/>
      <c r="C111" s="129" t="s">
        <v>136</v>
      </c>
      <c r="D111" s="34"/>
      <c r="E111" s="34"/>
      <c r="F111" s="34"/>
      <c r="G111" s="34"/>
      <c r="H111" s="34"/>
      <c r="I111" s="34"/>
      <c r="J111" s="34"/>
      <c r="K111" s="138">
        <f>ROUND(K112 + K113 + K114 + K115 + K116 + K117,2)</f>
        <v>0</v>
      </c>
      <c r="L111" s="34"/>
      <c r="M111" s="44"/>
      <c r="O111" s="139" t="s">
        <v>42</v>
      </c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18" customHeight="1" x14ac:dyDescent="0.2">
      <c r="A112" s="34"/>
      <c r="B112" s="140"/>
      <c r="C112" s="141"/>
      <c r="D112" s="322" t="s">
        <v>137</v>
      </c>
      <c r="E112" s="327"/>
      <c r="F112" s="327"/>
      <c r="G112" s="141"/>
      <c r="H112" s="141"/>
      <c r="I112" s="141"/>
      <c r="J112" s="141"/>
      <c r="K112" s="103">
        <v>0</v>
      </c>
      <c r="L112" s="141"/>
      <c r="M112" s="143"/>
      <c r="N112" s="144"/>
      <c r="O112" s="145" t="s">
        <v>44</v>
      </c>
      <c r="P112" s="144"/>
      <c r="Q112" s="144"/>
      <c r="R112" s="144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6" t="s">
        <v>138</v>
      </c>
      <c r="AZ112" s="144"/>
      <c r="BA112" s="144"/>
      <c r="BB112" s="144"/>
      <c r="BC112" s="144"/>
      <c r="BD112" s="144"/>
      <c r="BE112" s="147">
        <f t="shared" ref="BE112:BE117" si="1">IF(O112="základná",K112,0)</f>
        <v>0</v>
      </c>
      <c r="BF112" s="147">
        <f t="shared" ref="BF112:BF117" si="2">IF(O112="znížená",K112,0)</f>
        <v>0</v>
      </c>
      <c r="BG112" s="147">
        <f t="shared" ref="BG112:BG117" si="3">IF(O112="zákl. prenesená",K112,0)</f>
        <v>0</v>
      </c>
      <c r="BH112" s="147">
        <f t="shared" ref="BH112:BH117" si="4">IF(O112="zníž. prenesená",K112,0)</f>
        <v>0</v>
      </c>
      <c r="BI112" s="147">
        <f t="shared" ref="BI112:BI117" si="5">IF(O112="nulová",K112,0)</f>
        <v>0</v>
      </c>
      <c r="BJ112" s="146" t="s">
        <v>92</v>
      </c>
      <c r="BK112" s="144"/>
      <c r="BL112" s="144"/>
      <c r="BM112" s="144"/>
    </row>
    <row r="113" spans="1:65" s="2" customFormat="1" ht="18" customHeight="1" x14ac:dyDescent="0.2">
      <c r="A113" s="34"/>
      <c r="B113" s="140"/>
      <c r="C113" s="141"/>
      <c r="D113" s="322" t="s">
        <v>139</v>
      </c>
      <c r="E113" s="327"/>
      <c r="F113" s="327"/>
      <c r="G113" s="141"/>
      <c r="H113" s="141"/>
      <c r="I113" s="141"/>
      <c r="J113" s="141"/>
      <c r="K113" s="103">
        <v>0</v>
      </c>
      <c r="L113" s="141"/>
      <c r="M113" s="143"/>
      <c r="N113" s="144"/>
      <c r="O113" s="145" t="s">
        <v>44</v>
      </c>
      <c r="P113" s="144"/>
      <c r="Q113" s="144"/>
      <c r="R113" s="144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6" t="s">
        <v>138</v>
      </c>
      <c r="AZ113" s="144"/>
      <c r="BA113" s="144"/>
      <c r="BB113" s="144"/>
      <c r="BC113" s="144"/>
      <c r="BD113" s="144"/>
      <c r="BE113" s="147">
        <f t="shared" si="1"/>
        <v>0</v>
      </c>
      <c r="BF113" s="147">
        <f t="shared" si="2"/>
        <v>0</v>
      </c>
      <c r="BG113" s="147">
        <f t="shared" si="3"/>
        <v>0</v>
      </c>
      <c r="BH113" s="147">
        <f t="shared" si="4"/>
        <v>0</v>
      </c>
      <c r="BI113" s="147">
        <f t="shared" si="5"/>
        <v>0</v>
      </c>
      <c r="BJ113" s="146" t="s">
        <v>92</v>
      </c>
      <c r="BK113" s="144"/>
      <c r="BL113" s="144"/>
      <c r="BM113" s="144"/>
    </row>
    <row r="114" spans="1:65" s="2" customFormat="1" ht="18" customHeight="1" x14ac:dyDescent="0.2">
      <c r="A114" s="34"/>
      <c r="B114" s="140"/>
      <c r="C114" s="141"/>
      <c r="D114" s="322" t="s">
        <v>140</v>
      </c>
      <c r="E114" s="327"/>
      <c r="F114" s="327"/>
      <c r="G114" s="141"/>
      <c r="H114" s="141"/>
      <c r="I114" s="141"/>
      <c r="J114" s="141"/>
      <c r="K114" s="103">
        <v>0</v>
      </c>
      <c r="L114" s="141"/>
      <c r="M114" s="143"/>
      <c r="N114" s="144"/>
      <c r="O114" s="145" t="s">
        <v>44</v>
      </c>
      <c r="P114" s="144"/>
      <c r="Q114" s="144"/>
      <c r="R114" s="144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6" t="s">
        <v>138</v>
      </c>
      <c r="AZ114" s="144"/>
      <c r="BA114" s="144"/>
      <c r="BB114" s="144"/>
      <c r="BC114" s="144"/>
      <c r="BD114" s="144"/>
      <c r="BE114" s="147">
        <f t="shared" si="1"/>
        <v>0</v>
      </c>
      <c r="BF114" s="147">
        <f t="shared" si="2"/>
        <v>0</v>
      </c>
      <c r="BG114" s="147">
        <f t="shared" si="3"/>
        <v>0</v>
      </c>
      <c r="BH114" s="147">
        <f t="shared" si="4"/>
        <v>0</v>
      </c>
      <c r="BI114" s="147">
        <f t="shared" si="5"/>
        <v>0</v>
      </c>
      <c r="BJ114" s="146" t="s">
        <v>92</v>
      </c>
      <c r="BK114" s="144"/>
      <c r="BL114" s="144"/>
      <c r="BM114" s="144"/>
    </row>
    <row r="115" spans="1:65" s="2" customFormat="1" ht="18" customHeight="1" x14ac:dyDescent="0.2">
      <c r="A115" s="34"/>
      <c r="B115" s="140"/>
      <c r="C115" s="141"/>
      <c r="D115" s="322" t="s">
        <v>141</v>
      </c>
      <c r="E115" s="327"/>
      <c r="F115" s="327"/>
      <c r="G115" s="141"/>
      <c r="H115" s="141"/>
      <c r="I115" s="141"/>
      <c r="J115" s="141"/>
      <c r="K115" s="103">
        <v>0</v>
      </c>
      <c r="L115" s="141"/>
      <c r="M115" s="143"/>
      <c r="N115" s="144"/>
      <c r="O115" s="145" t="s">
        <v>44</v>
      </c>
      <c r="P115" s="144"/>
      <c r="Q115" s="144"/>
      <c r="R115" s="144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6" t="s">
        <v>138</v>
      </c>
      <c r="AZ115" s="144"/>
      <c r="BA115" s="144"/>
      <c r="BB115" s="144"/>
      <c r="BC115" s="144"/>
      <c r="BD115" s="144"/>
      <c r="BE115" s="147">
        <f t="shared" si="1"/>
        <v>0</v>
      </c>
      <c r="BF115" s="147">
        <f t="shared" si="2"/>
        <v>0</v>
      </c>
      <c r="BG115" s="147">
        <f t="shared" si="3"/>
        <v>0</v>
      </c>
      <c r="BH115" s="147">
        <f t="shared" si="4"/>
        <v>0</v>
      </c>
      <c r="BI115" s="147">
        <f t="shared" si="5"/>
        <v>0</v>
      </c>
      <c r="BJ115" s="146" t="s">
        <v>92</v>
      </c>
      <c r="BK115" s="144"/>
      <c r="BL115" s="144"/>
      <c r="BM115" s="144"/>
    </row>
    <row r="116" spans="1:65" s="2" customFormat="1" ht="18" customHeight="1" x14ac:dyDescent="0.2">
      <c r="A116" s="34"/>
      <c r="B116" s="140"/>
      <c r="C116" s="141"/>
      <c r="D116" s="322" t="s">
        <v>142</v>
      </c>
      <c r="E116" s="327"/>
      <c r="F116" s="327"/>
      <c r="G116" s="141"/>
      <c r="H116" s="141"/>
      <c r="I116" s="141"/>
      <c r="J116" s="141"/>
      <c r="K116" s="103">
        <v>0</v>
      </c>
      <c r="L116" s="141"/>
      <c r="M116" s="143"/>
      <c r="N116" s="144"/>
      <c r="O116" s="145" t="s">
        <v>44</v>
      </c>
      <c r="P116" s="144"/>
      <c r="Q116" s="144"/>
      <c r="R116" s="144"/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6" t="s">
        <v>138</v>
      </c>
      <c r="AZ116" s="144"/>
      <c r="BA116" s="144"/>
      <c r="BB116" s="144"/>
      <c r="BC116" s="144"/>
      <c r="BD116" s="144"/>
      <c r="BE116" s="147">
        <f t="shared" si="1"/>
        <v>0</v>
      </c>
      <c r="BF116" s="147">
        <f t="shared" si="2"/>
        <v>0</v>
      </c>
      <c r="BG116" s="147">
        <f t="shared" si="3"/>
        <v>0</v>
      </c>
      <c r="BH116" s="147">
        <f t="shared" si="4"/>
        <v>0</v>
      </c>
      <c r="BI116" s="147">
        <f t="shared" si="5"/>
        <v>0</v>
      </c>
      <c r="BJ116" s="146" t="s">
        <v>92</v>
      </c>
      <c r="BK116" s="144"/>
      <c r="BL116" s="144"/>
      <c r="BM116" s="144"/>
    </row>
    <row r="117" spans="1:65" s="2" customFormat="1" ht="18" customHeight="1" x14ac:dyDescent="0.2">
      <c r="A117" s="34"/>
      <c r="B117" s="140"/>
      <c r="C117" s="141"/>
      <c r="D117" s="142" t="s">
        <v>143</v>
      </c>
      <c r="E117" s="141"/>
      <c r="F117" s="141"/>
      <c r="G117" s="141"/>
      <c r="H117" s="141"/>
      <c r="I117" s="141"/>
      <c r="J117" s="141"/>
      <c r="K117" s="103">
        <f>ROUND(K32*T117,2)</f>
        <v>0</v>
      </c>
      <c r="L117" s="141"/>
      <c r="M117" s="143"/>
      <c r="N117" s="144"/>
      <c r="O117" s="145" t="s">
        <v>44</v>
      </c>
      <c r="P117" s="144"/>
      <c r="Q117" s="144"/>
      <c r="R117" s="144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6" t="s">
        <v>144</v>
      </c>
      <c r="AZ117" s="144"/>
      <c r="BA117" s="144"/>
      <c r="BB117" s="144"/>
      <c r="BC117" s="144"/>
      <c r="BD117" s="144"/>
      <c r="BE117" s="147">
        <f t="shared" si="1"/>
        <v>0</v>
      </c>
      <c r="BF117" s="147">
        <f t="shared" si="2"/>
        <v>0</v>
      </c>
      <c r="BG117" s="147">
        <f t="shared" si="3"/>
        <v>0</v>
      </c>
      <c r="BH117" s="147">
        <f t="shared" si="4"/>
        <v>0</v>
      </c>
      <c r="BI117" s="147">
        <f t="shared" si="5"/>
        <v>0</v>
      </c>
      <c r="BJ117" s="146" t="s">
        <v>92</v>
      </c>
      <c r="BK117" s="144"/>
      <c r="BL117" s="144"/>
      <c r="BM117" s="144"/>
    </row>
    <row r="118" spans="1:65" s="2" customFormat="1" x14ac:dyDescent="0.2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9.25" customHeight="1" x14ac:dyDescent="0.2">
      <c r="A119" s="34"/>
      <c r="B119" s="35"/>
      <c r="C119" s="109" t="s">
        <v>112</v>
      </c>
      <c r="D119" s="110"/>
      <c r="E119" s="110"/>
      <c r="F119" s="110"/>
      <c r="G119" s="110"/>
      <c r="H119" s="110"/>
      <c r="I119" s="110"/>
      <c r="J119" s="110"/>
      <c r="K119" s="111">
        <f>ROUND(K98+K111,2)</f>
        <v>0</v>
      </c>
      <c r="L119" s="110"/>
      <c r="M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 x14ac:dyDescent="0.2">
      <c r="A120" s="34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65" s="2" customFormat="1" ht="6.95" customHeight="1" x14ac:dyDescent="0.2">
      <c r="A124" s="34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24.95" customHeight="1" x14ac:dyDescent="0.2">
      <c r="A125" s="34"/>
      <c r="B125" s="35"/>
      <c r="C125" s="20" t="s">
        <v>145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6.95" customHeight="1" x14ac:dyDescent="0.2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2" customHeight="1" x14ac:dyDescent="0.2">
      <c r="A127" s="34"/>
      <c r="B127" s="35"/>
      <c r="C127" s="26" t="s">
        <v>15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6.5" customHeight="1" x14ac:dyDescent="0.2">
      <c r="A128" s="34"/>
      <c r="B128" s="35"/>
      <c r="C128" s="34"/>
      <c r="D128" s="34"/>
      <c r="E128" s="326" t="str">
        <f>E7</f>
        <v>Zníženie energetickej náročnosti objektov ZŠ Ľ. Štúra v Šali</v>
      </c>
      <c r="F128" s="328"/>
      <c r="G128" s="328"/>
      <c r="H128" s="328"/>
      <c r="I128" s="34"/>
      <c r="J128" s="34"/>
      <c r="K128" s="34"/>
      <c r="L128" s="34"/>
      <c r="M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" customFormat="1" ht="12" customHeight="1" x14ac:dyDescent="0.2">
      <c r="B129" s="19"/>
      <c r="C129" s="26" t="s">
        <v>114</v>
      </c>
      <c r="M129" s="19"/>
    </row>
    <row r="130" spans="1:65" s="2" customFormat="1" ht="16.5" customHeight="1" x14ac:dyDescent="0.2">
      <c r="A130" s="34"/>
      <c r="B130" s="35"/>
      <c r="C130" s="34"/>
      <c r="D130" s="34"/>
      <c r="E130" s="326" t="s">
        <v>115</v>
      </c>
      <c r="F130" s="325"/>
      <c r="G130" s="325"/>
      <c r="H130" s="325"/>
      <c r="I130" s="34"/>
      <c r="J130" s="34"/>
      <c r="K130" s="34"/>
      <c r="L130" s="34"/>
      <c r="M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 x14ac:dyDescent="0.2">
      <c r="A131" s="34"/>
      <c r="B131" s="35"/>
      <c r="C131" s="26" t="s">
        <v>116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6.5" customHeight="1" x14ac:dyDescent="0.2">
      <c r="A132" s="34"/>
      <c r="B132" s="35"/>
      <c r="C132" s="34"/>
      <c r="D132" s="34"/>
      <c r="E132" s="306" t="str">
        <f>E11</f>
        <v>D1 - Stavebná časť</v>
      </c>
      <c r="F132" s="325"/>
      <c r="G132" s="325"/>
      <c r="H132" s="325"/>
      <c r="I132" s="34"/>
      <c r="J132" s="34"/>
      <c r="K132" s="34"/>
      <c r="L132" s="34"/>
      <c r="M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 x14ac:dyDescent="0.2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2" customHeight="1" x14ac:dyDescent="0.2">
      <c r="A134" s="34"/>
      <c r="B134" s="35"/>
      <c r="C134" s="26" t="s">
        <v>19</v>
      </c>
      <c r="D134" s="34"/>
      <c r="E134" s="34"/>
      <c r="F134" s="24" t="str">
        <f>F14</f>
        <v>Šaľa</v>
      </c>
      <c r="G134" s="34"/>
      <c r="H134" s="34"/>
      <c r="I134" s="26" t="s">
        <v>21</v>
      </c>
      <c r="J134" s="57">
        <f>IF(J14="","",J14)</f>
        <v>44404</v>
      </c>
      <c r="K134" s="34"/>
      <c r="L134" s="34"/>
      <c r="M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6.95" customHeight="1" x14ac:dyDescent="0.2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 x14ac:dyDescent="0.2">
      <c r="A136" s="34"/>
      <c r="B136" s="35"/>
      <c r="C136" s="26" t="s">
        <v>22</v>
      </c>
      <c r="D136" s="34"/>
      <c r="E136" s="34"/>
      <c r="F136" s="24" t="str">
        <f>E17</f>
        <v>Mesto Šaľa</v>
      </c>
      <c r="G136" s="34"/>
      <c r="H136" s="34"/>
      <c r="I136" s="26" t="s">
        <v>28</v>
      </c>
      <c r="J136" s="29" t="str">
        <f>E23</f>
        <v>Ing. Ivan Tamaškovič</v>
      </c>
      <c r="K136" s="34"/>
      <c r="L136" s="34"/>
      <c r="M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 x14ac:dyDescent="0.2">
      <c r="A137" s="34"/>
      <c r="B137" s="35"/>
      <c r="C137" s="26" t="s">
        <v>26</v>
      </c>
      <c r="D137" s="34"/>
      <c r="E137" s="34"/>
      <c r="F137" s="24" t="str">
        <f>IF(E20="","",E20)</f>
        <v>Vyplň údaj</v>
      </c>
      <c r="G137" s="34"/>
      <c r="H137" s="34"/>
      <c r="I137" s="26" t="s">
        <v>31</v>
      </c>
      <c r="J137" s="29" t="str">
        <f>E26</f>
        <v>Ing. Jozef Tamaškovič</v>
      </c>
      <c r="K137" s="34"/>
      <c r="L137" s="34"/>
      <c r="M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0.35" customHeight="1" x14ac:dyDescent="0.2">
      <c r="A138" s="34"/>
      <c r="B138" s="35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4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11" customFormat="1" ht="29.25" customHeight="1" x14ac:dyDescent="0.2">
      <c r="A139" s="148"/>
      <c r="B139" s="149"/>
      <c r="C139" s="150" t="s">
        <v>146</v>
      </c>
      <c r="D139" s="151" t="s">
        <v>63</v>
      </c>
      <c r="E139" s="151" t="s">
        <v>59</v>
      </c>
      <c r="F139" s="151" t="s">
        <v>60</v>
      </c>
      <c r="G139" s="151" t="s">
        <v>147</v>
      </c>
      <c r="H139" s="151" t="s">
        <v>148</v>
      </c>
      <c r="I139" s="151" t="s">
        <v>149</v>
      </c>
      <c r="J139" s="151" t="s">
        <v>150</v>
      </c>
      <c r="K139" s="152" t="s">
        <v>123</v>
      </c>
      <c r="L139" s="153" t="s">
        <v>151</v>
      </c>
      <c r="M139" s="154"/>
      <c r="N139" s="64" t="s">
        <v>1</v>
      </c>
      <c r="O139" s="65" t="s">
        <v>42</v>
      </c>
      <c r="P139" s="65" t="s">
        <v>152</v>
      </c>
      <c r="Q139" s="65" t="s">
        <v>153</v>
      </c>
      <c r="R139" s="65" t="s">
        <v>154</v>
      </c>
      <c r="S139" s="65" t="s">
        <v>155</v>
      </c>
      <c r="T139" s="65" t="s">
        <v>156</v>
      </c>
      <c r="U139" s="65" t="s">
        <v>157</v>
      </c>
      <c r="V139" s="65" t="s">
        <v>158</v>
      </c>
      <c r="W139" s="65" t="s">
        <v>159</v>
      </c>
      <c r="X139" s="65" t="s">
        <v>160</v>
      </c>
      <c r="Y139" s="66" t="s">
        <v>161</v>
      </c>
      <c r="Z139" s="148"/>
      <c r="AA139" s="148"/>
      <c r="AB139" s="148"/>
      <c r="AC139" s="148"/>
      <c r="AD139" s="148"/>
      <c r="AE139" s="148"/>
    </row>
    <row r="140" spans="1:65" s="2" customFormat="1" ht="22.9" customHeight="1" x14ac:dyDescent="0.25">
      <c r="A140" s="34"/>
      <c r="B140" s="35"/>
      <c r="C140" s="71" t="s">
        <v>118</v>
      </c>
      <c r="D140" s="34"/>
      <c r="E140" s="34"/>
      <c r="F140" s="34"/>
      <c r="G140" s="34"/>
      <c r="H140" s="34"/>
      <c r="I140" s="34"/>
      <c r="J140" s="34"/>
      <c r="K140" s="155">
        <f>BK140</f>
        <v>0</v>
      </c>
      <c r="L140" s="34"/>
      <c r="M140" s="35"/>
      <c r="N140" s="67"/>
      <c r="O140" s="58"/>
      <c r="P140" s="68"/>
      <c r="Q140" s="156">
        <f>Q141+Q204</f>
        <v>0</v>
      </c>
      <c r="R140" s="156">
        <f>R141+R204</f>
        <v>0</v>
      </c>
      <c r="S140" s="68"/>
      <c r="T140" s="157">
        <f>T141+T204</f>
        <v>0</v>
      </c>
      <c r="U140" s="68"/>
      <c r="V140" s="157">
        <f>V141+V204</f>
        <v>44.094942669400005</v>
      </c>
      <c r="W140" s="68"/>
      <c r="X140" s="157">
        <f>X141+X204</f>
        <v>10.138007</v>
      </c>
      <c r="Y140" s="69"/>
      <c r="Z140" s="34"/>
      <c r="AA140" s="34"/>
      <c r="AB140" s="34"/>
      <c r="AC140" s="34"/>
      <c r="AD140" s="34"/>
      <c r="AE140" s="34"/>
      <c r="AT140" s="16" t="s">
        <v>79</v>
      </c>
      <c r="AU140" s="16" t="s">
        <v>125</v>
      </c>
      <c r="BK140" s="158">
        <f>BK141+BK204</f>
        <v>0</v>
      </c>
    </row>
    <row r="141" spans="1:65" s="12" customFormat="1" ht="25.9" customHeight="1" x14ac:dyDescent="0.2">
      <c r="B141" s="159"/>
      <c r="C141" s="231"/>
      <c r="D141" s="232" t="s">
        <v>79</v>
      </c>
      <c r="E141" s="239" t="s">
        <v>162</v>
      </c>
      <c r="F141" s="239" t="s">
        <v>163</v>
      </c>
      <c r="G141" s="231"/>
      <c r="H141" s="231"/>
      <c r="I141" s="270"/>
      <c r="J141" s="270"/>
      <c r="K141" s="163">
        <f>BK141</f>
        <v>0</v>
      </c>
      <c r="M141" s="159"/>
      <c r="N141" s="164"/>
      <c r="O141" s="165"/>
      <c r="P141" s="165"/>
      <c r="Q141" s="166">
        <f>Q142+Q180+Q199</f>
        <v>0</v>
      </c>
      <c r="R141" s="166">
        <f>R142+R180+R199</f>
        <v>0</v>
      </c>
      <c r="S141" s="165"/>
      <c r="T141" s="167">
        <f>T142+T180+T199</f>
        <v>0</v>
      </c>
      <c r="U141" s="165"/>
      <c r="V141" s="167">
        <f>V142+V180+V199</f>
        <v>36.111003629400003</v>
      </c>
      <c r="W141" s="165"/>
      <c r="X141" s="167">
        <f>X142+X180+X199</f>
        <v>9.1059000000000001</v>
      </c>
      <c r="Y141" s="168"/>
      <c r="AR141" s="160" t="s">
        <v>86</v>
      </c>
      <c r="AT141" s="169" t="s">
        <v>79</v>
      </c>
      <c r="AU141" s="169" t="s">
        <v>80</v>
      </c>
      <c r="AY141" s="160" t="s">
        <v>164</v>
      </c>
      <c r="BK141" s="170">
        <f>BK142+BK180+BK199</f>
        <v>0</v>
      </c>
    </row>
    <row r="142" spans="1:65" s="12" customFormat="1" ht="22.9" customHeight="1" x14ac:dyDescent="0.2">
      <c r="B142" s="159"/>
      <c r="C142" s="231"/>
      <c r="D142" s="232" t="s">
        <v>79</v>
      </c>
      <c r="E142" s="233" t="s">
        <v>165</v>
      </c>
      <c r="F142" s="233" t="s">
        <v>166</v>
      </c>
      <c r="G142" s="231"/>
      <c r="H142" s="231"/>
      <c r="I142" s="270"/>
      <c r="J142" s="270"/>
      <c r="K142" s="172">
        <f>BK142</f>
        <v>0</v>
      </c>
      <c r="M142" s="159"/>
      <c r="N142" s="164"/>
      <c r="O142" s="165"/>
      <c r="P142" s="165"/>
      <c r="Q142" s="166">
        <f>SUM(Q143:Q179)</f>
        <v>0</v>
      </c>
      <c r="R142" s="166">
        <f>SUM(R143:R179)</f>
        <v>0</v>
      </c>
      <c r="S142" s="165"/>
      <c r="T142" s="167">
        <f>SUM(T143:T179)</f>
        <v>0</v>
      </c>
      <c r="U142" s="165"/>
      <c r="V142" s="167">
        <f>SUM(V143:V179)</f>
        <v>35.634032060000003</v>
      </c>
      <c r="W142" s="165"/>
      <c r="X142" s="167">
        <f>SUM(X143:X179)</f>
        <v>0</v>
      </c>
      <c r="Y142" s="168"/>
      <c r="AR142" s="160" t="s">
        <v>86</v>
      </c>
      <c r="AT142" s="169" t="s">
        <v>79</v>
      </c>
      <c r="AU142" s="169" t="s">
        <v>86</v>
      </c>
      <c r="AY142" s="160" t="s">
        <v>164</v>
      </c>
      <c r="BK142" s="170">
        <f>SUM(BK143:BK179)</f>
        <v>0</v>
      </c>
    </row>
    <row r="143" spans="1:65" s="2" customFormat="1" ht="24.2" customHeight="1" x14ac:dyDescent="0.2">
      <c r="A143" s="34"/>
      <c r="B143" s="140"/>
      <c r="C143" s="220" t="s">
        <v>86</v>
      </c>
      <c r="D143" s="220" t="s">
        <v>167</v>
      </c>
      <c r="E143" s="221" t="s">
        <v>168</v>
      </c>
      <c r="F143" s="222" t="s">
        <v>169</v>
      </c>
      <c r="G143" s="223" t="s">
        <v>170</v>
      </c>
      <c r="H143" s="224">
        <v>3.5</v>
      </c>
      <c r="I143" s="224"/>
      <c r="J143" s="224"/>
      <c r="K143" s="177">
        <f>ROUND(P143*H143,3)</f>
        <v>0</v>
      </c>
      <c r="L143" s="179"/>
      <c r="M143" s="35"/>
      <c r="N143" s="180" t="s">
        <v>1</v>
      </c>
      <c r="O143" s="181" t="s">
        <v>44</v>
      </c>
      <c r="P143" s="182">
        <f>I143+J143</f>
        <v>0</v>
      </c>
      <c r="Q143" s="182">
        <f>ROUND(I143*H143,3)</f>
        <v>0</v>
      </c>
      <c r="R143" s="182">
        <f>ROUND(J143*H143,3)</f>
        <v>0</v>
      </c>
      <c r="S143" s="60"/>
      <c r="T143" s="183">
        <f>S143*H143</f>
        <v>0</v>
      </c>
      <c r="U143" s="183">
        <v>4.3108E-3</v>
      </c>
      <c r="V143" s="183">
        <f>U143*H143</f>
        <v>1.50878E-2</v>
      </c>
      <c r="W143" s="183">
        <v>0</v>
      </c>
      <c r="X143" s="183">
        <f>W143*H143</f>
        <v>0</v>
      </c>
      <c r="Y143" s="184" t="s">
        <v>1</v>
      </c>
      <c r="Z143" s="34"/>
      <c r="AA143" s="34"/>
      <c r="AB143" s="34"/>
      <c r="AC143" s="34"/>
      <c r="AD143" s="34"/>
      <c r="AE143" s="34"/>
      <c r="AR143" s="185" t="s">
        <v>171</v>
      </c>
      <c r="AT143" s="185" t="s">
        <v>167</v>
      </c>
      <c r="AU143" s="185" t="s">
        <v>92</v>
      </c>
      <c r="AY143" s="16" t="s">
        <v>164</v>
      </c>
      <c r="BE143" s="106">
        <f>IF(O143="základná",K143,0)</f>
        <v>0</v>
      </c>
      <c r="BF143" s="106">
        <f>IF(O143="znížená",K143,0)</f>
        <v>0</v>
      </c>
      <c r="BG143" s="106">
        <f>IF(O143="zákl. prenesená",K143,0)</f>
        <v>0</v>
      </c>
      <c r="BH143" s="106">
        <f>IF(O143="zníž. prenesená",K143,0)</f>
        <v>0</v>
      </c>
      <c r="BI143" s="106">
        <f>IF(O143="nulová",K143,0)</f>
        <v>0</v>
      </c>
      <c r="BJ143" s="16" t="s">
        <v>92</v>
      </c>
      <c r="BK143" s="186">
        <f>ROUND(P143*H143,3)</f>
        <v>0</v>
      </c>
      <c r="BL143" s="16" t="s">
        <v>171</v>
      </c>
      <c r="BM143" s="185" t="s">
        <v>172</v>
      </c>
    </row>
    <row r="144" spans="1:65" s="2" customFormat="1" ht="24.2" customHeight="1" x14ac:dyDescent="0.2">
      <c r="A144" s="34"/>
      <c r="B144" s="140"/>
      <c r="C144" s="220" t="s">
        <v>92</v>
      </c>
      <c r="D144" s="220" t="s">
        <v>167</v>
      </c>
      <c r="E144" s="221" t="s">
        <v>173</v>
      </c>
      <c r="F144" s="222" t="s">
        <v>174</v>
      </c>
      <c r="G144" s="223" t="s">
        <v>175</v>
      </c>
      <c r="H144" s="224">
        <v>1.05</v>
      </c>
      <c r="I144" s="224"/>
      <c r="J144" s="224"/>
      <c r="K144" s="177">
        <f>ROUND(P144*H144,3)</f>
        <v>0</v>
      </c>
      <c r="L144" s="179"/>
      <c r="M144" s="35"/>
      <c r="N144" s="180" t="s">
        <v>1</v>
      </c>
      <c r="O144" s="181" t="s">
        <v>44</v>
      </c>
      <c r="P144" s="182">
        <f>I144+J144</f>
        <v>0</v>
      </c>
      <c r="Q144" s="182">
        <f>ROUND(I144*H144,3)</f>
        <v>0</v>
      </c>
      <c r="R144" s="182">
        <f>ROUND(J144*H144,3)</f>
        <v>0</v>
      </c>
      <c r="S144" s="60"/>
      <c r="T144" s="183">
        <f>S144*H144</f>
        <v>0</v>
      </c>
      <c r="U144" s="183">
        <v>8.0000000000000007E-5</v>
      </c>
      <c r="V144" s="183">
        <f>U144*H144</f>
        <v>8.4000000000000009E-5</v>
      </c>
      <c r="W144" s="183">
        <v>0</v>
      </c>
      <c r="X144" s="183">
        <f>W144*H144</f>
        <v>0</v>
      </c>
      <c r="Y144" s="184" t="s">
        <v>1</v>
      </c>
      <c r="Z144" s="34"/>
      <c r="AA144" s="34"/>
      <c r="AB144" s="34"/>
      <c r="AC144" s="34"/>
      <c r="AD144" s="34"/>
      <c r="AE144" s="34"/>
      <c r="AR144" s="185" t="s">
        <v>171</v>
      </c>
      <c r="AT144" s="185" t="s">
        <v>167</v>
      </c>
      <c r="AU144" s="185" t="s">
        <v>92</v>
      </c>
      <c r="AY144" s="16" t="s">
        <v>164</v>
      </c>
      <c r="BE144" s="106">
        <f>IF(O144="základná",K144,0)</f>
        <v>0</v>
      </c>
      <c r="BF144" s="106">
        <f>IF(O144="znížená",K144,0)</f>
        <v>0</v>
      </c>
      <c r="BG144" s="106">
        <f>IF(O144="zákl. prenesená",K144,0)</f>
        <v>0</v>
      </c>
      <c r="BH144" s="106">
        <f>IF(O144="zníž. prenesená",K144,0)</f>
        <v>0</v>
      </c>
      <c r="BI144" s="106">
        <f>IF(O144="nulová",K144,0)</f>
        <v>0</v>
      </c>
      <c r="BJ144" s="16" t="s">
        <v>92</v>
      </c>
      <c r="BK144" s="186">
        <f>ROUND(P144*H144,3)</f>
        <v>0</v>
      </c>
      <c r="BL144" s="16" t="s">
        <v>171</v>
      </c>
      <c r="BM144" s="185" t="s">
        <v>176</v>
      </c>
    </row>
    <row r="145" spans="1:65" s="2" customFormat="1" ht="19.5" x14ac:dyDescent="0.2">
      <c r="A145" s="34"/>
      <c r="B145" s="35"/>
      <c r="C145" s="218"/>
      <c r="D145" s="225" t="s">
        <v>177</v>
      </c>
      <c r="E145" s="218"/>
      <c r="F145" s="226" t="s">
        <v>178</v>
      </c>
      <c r="G145" s="218"/>
      <c r="H145" s="218"/>
      <c r="I145" s="268"/>
      <c r="J145" s="268"/>
      <c r="K145" s="34"/>
      <c r="L145" s="34"/>
      <c r="M145" s="35"/>
      <c r="N145" s="189"/>
      <c r="O145" s="190"/>
      <c r="P145" s="60"/>
      <c r="Q145" s="60"/>
      <c r="R145" s="60"/>
      <c r="S145" s="60"/>
      <c r="T145" s="60"/>
      <c r="U145" s="60"/>
      <c r="V145" s="60"/>
      <c r="W145" s="60"/>
      <c r="X145" s="60"/>
      <c r="Y145" s="61"/>
      <c r="Z145" s="34"/>
      <c r="AA145" s="34"/>
      <c r="AB145" s="34"/>
      <c r="AC145" s="34"/>
      <c r="AD145" s="34"/>
      <c r="AE145" s="34"/>
      <c r="AT145" s="16" t="s">
        <v>177</v>
      </c>
      <c r="AU145" s="16" t="s">
        <v>92</v>
      </c>
    </row>
    <row r="146" spans="1:65" s="13" customFormat="1" x14ac:dyDescent="0.2">
      <c r="B146" s="191"/>
      <c r="C146" s="227"/>
      <c r="D146" s="225" t="s">
        <v>179</v>
      </c>
      <c r="E146" s="228" t="s">
        <v>1</v>
      </c>
      <c r="F146" s="229" t="s">
        <v>180</v>
      </c>
      <c r="G146" s="227"/>
      <c r="H146" s="230">
        <v>1.05</v>
      </c>
      <c r="I146" s="271"/>
      <c r="J146" s="271"/>
      <c r="M146" s="191"/>
      <c r="N146" s="193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5"/>
      <c r="AT146" s="192" t="s">
        <v>179</v>
      </c>
      <c r="AU146" s="192" t="s">
        <v>92</v>
      </c>
      <c r="AV146" s="13" t="s">
        <v>92</v>
      </c>
      <c r="AW146" s="13" t="s">
        <v>4</v>
      </c>
      <c r="AX146" s="13" t="s">
        <v>80</v>
      </c>
      <c r="AY146" s="192" t="s">
        <v>164</v>
      </c>
    </row>
    <row r="147" spans="1:65" s="14" customFormat="1" x14ac:dyDescent="0.2">
      <c r="B147" s="196"/>
      <c r="C147" s="234"/>
      <c r="D147" s="225" t="s">
        <v>179</v>
      </c>
      <c r="E147" s="235" t="s">
        <v>1</v>
      </c>
      <c r="F147" s="236" t="s">
        <v>181</v>
      </c>
      <c r="G147" s="234"/>
      <c r="H147" s="237">
        <v>1.05</v>
      </c>
      <c r="I147" s="272"/>
      <c r="J147" s="272"/>
      <c r="M147" s="196"/>
      <c r="N147" s="198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200"/>
      <c r="AT147" s="197" t="s">
        <v>179</v>
      </c>
      <c r="AU147" s="197" t="s">
        <v>92</v>
      </c>
      <c r="AV147" s="14" t="s">
        <v>171</v>
      </c>
      <c r="AW147" s="14" t="s">
        <v>4</v>
      </c>
      <c r="AX147" s="14" t="s">
        <v>86</v>
      </c>
      <c r="AY147" s="197" t="s">
        <v>164</v>
      </c>
    </row>
    <row r="148" spans="1:65" s="2" customFormat="1" ht="24.2" customHeight="1" x14ac:dyDescent="0.2">
      <c r="A148" s="34"/>
      <c r="B148" s="140"/>
      <c r="C148" s="220" t="s">
        <v>182</v>
      </c>
      <c r="D148" s="220" t="s">
        <v>167</v>
      </c>
      <c r="E148" s="221" t="s">
        <v>183</v>
      </c>
      <c r="F148" s="222" t="s">
        <v>184</v>
      </c>
      <c r="G148" s="223" t="s">
        <v>175</v>
      </c>
      <c r="H148" s="224">
        <v>1.05</v>
      </c>
      <c r="I148" s="224"/>
      <c r="J148" s="224"/>
      <c r="K148" s="177">
        <f>ROUND(P148*H148,3)</f>
        <v>0</v>
      </c>
      <c r="L148" s="179"/>
      <c r="M148" s="35"/>
      <c r="N148" s="180" t="s">
        <v>1</v>
      </c>
      <c r="O148" s="181" t="s">
        <v>44</v>
      </c>
      <c r="P148" s="182">
        <f>I148+J148</f>
        <v>0</v>
      </c>
      <c r="Q148" s="182">
        <f>ROUND(I148*H148,3)</f>
        <v>0</v>
      </c>
      <c r="R148" s="182">
        <f>ROUND(J148*H148,3)</f>
        <v>0</v>
      </c>
      <c r="S148" s="60"/>
      <c r="T148" s="183">
        <f>S148*H148</f>
        <v>0</v>
      </c>
      <c r="U148" s="183">
        <v>3.15E-2</v>
      </c>
      <c r="V148" s="183">
        <f>U148*H148</f>
        <v>3.3075E-2</v>
      </c>
      <c r="W148" s="183">
        <v>0</v>
      </c>
      <c r="X148" s="183">
        <f>W148*H148</f>
        <v>0</v>
      </c>
      <c r="Y148" s="184" t="s">
        <v>1</v>
      </c>
      <c r="Z148" s="34"/>
      <c r="AA148" s="34"/>
      <c r="AB148" s="34"/>
      <c r="AC148" s="34"/>
      <c r="AD148" s="34"/>
      <c r="AE148" s="34"/>
      <c r="AR148" s="185" t="s">
        <v>171</v>
      </c>
      <c r="AT148" s="185" t="s">
        <v>167</v>
      </c>
      <c r="AU148" s="185" t="s">
        <v>92</v>
      </c>
      <c r="AY148" s="16" t="s">
        <v>164</v>
      </c>
      <c r="BE148" s="106">
        <f>IF(O148="základná",K148,0)</f>
        <v>0</v>
      </c>
      <c r="BF148" s="106">
        <f>IF(O148="znížená",K148,0)</f>
        <v>0</v>
      </c>
      <c r="BG148" s="106">
        <f>IF(O148="zákl. prenesená",K148,0)</f>
        <v>0</v>
      </c>
      <c r="BH148" s="106">
        <f>IF(O148="zníž. prenesená",K148,0)</f>
        <v>0</v>
      </c>
      <c r="BI148" s="106">
        <f>IF(O148="nulová",K148,0)</f>
        <v>0</v>
      </c>
      <c r="BJ148" s="16" t="s">
        <v>92</v>
      </c>
      <c r="BK148" s="186">
        <f>ROUND(P148*H148,3)</f>
        <v>0</v>
      </c>
      <c r="BL148" s="16" t="s">
        <v>171</v>
      </c>
      <c r="BM148" s="185" t="s">
        <v>185</v>
      </c>
    </row>
    <row r="149" spans="1:65" s="2" customFormat="1" ht="29.25" x14ac:dyDescent="0.2">
      <c r="A149" s="34"/>
      <c r="B149" s="35"/>
      <c r="C149" s="218"/>
      <c r="D149" s="225" t="s">
        <v>177</v>
      </c>
      <c r="E149" s="218"/>
      <c r="F149" s="226" t="s">
        <v>1104</v>
      </c>
      <c r="G149" s="218"/>
      <c r="H149" s="218"/>
      <c r="I149" s="268"/>
      <c r="J149" s="268"/>
      <c r="K149" s="34"/>
      <c r="L149" s="34"/>
      <c r="M149" s="35"/>
      <c r="N149" s="189"/>
      <c r="O149" s="190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34"/>
      <c r="AA149" s="34"/>
      <c r="AB149" s="34"/>
      <c r="AC149" s="34"/>
      <c r="AD149" s="34"/>
      <c r="AE149" s="34"/>
      <c r="AT149" s="16" t="s">
        <v>177</v>
      </c>
      <c r="AU149" s="16" t="s">
        <v>92</v>
      </c>
    </row>
    <row r="150" spans="1:65" s="2" customFormat="1" ht="24.2" customHeight="1" x14ac:dyDescent="0.2">
      <c r="A150" s="34"/>
      <c r="B150" s="140"/>
      <c r="C150" s="220" t="s">
        <v>171</v>
      </c>
      <c r="D150" s="220" t="s">
        <v>167</v>
      </c>
      <c r="E150" s="221" t="s">
        <v>186</v>
      </c>
      <c r="F150" s="222" t="s">
        <v>187</v>
      </c>
      <c r="G150" s="223" t="s">
        <v>175</v>
      </c>
      <c r="H150" s="224">
        <v>1.05</v>
      </c>
      <c r="I150" s="224"/>
      <c r="J150" s="224"/>
      <c r="K150" s="177">
        <f>ROUND(P150*H150,3)</f>
        <v>0</v>
      </c>
      <c r="L150" s="179"/>
      <c r="M150" s="35"/>
      <c r="N150" s="180" t="s">
        <v>1</v>
      </c>
      <c r="O150" s="181" t="s">
        <v>44</v>
      </c>
      <c r="P150" s="182">
        <f>I150+J150</f>
        <v>0</v>
      </c>
      <c r="Q150" s="182">
        <f>ROUND(I150*H150,3)</f>
        <v>0</v>
      </c>
      <c r="R150" s="182">
        <f>ROUND(J150*H150,3)</f>
        <v>0</v>
      </c>
      <c r="S150" s="60"/>
      <c r="T150" s="183">
        <f>S150*H150</f>
        <v>0</v>
      </c>
      <c r="U150" s="183">
        <v>2.6199999999999999E-3</v>
      </c>
      <c r="V150" s="183">
        <f>U150*H150</f>
        <v>2.751E-3</v>
      </c>
      <c r="W150" s="183">
        <v>0</v>
      </c>
      <c r="X150" s="183">
        <f>W150*H150</f>
        <v>0</v>
      </c>
      <c r="Y150" s="184" t="s">
        <v>1</v>
      </c>
      <c r="Z150" s="34"/>
      <c r="AA150" s="34"/>
      <c r="AB150" s="34"/>
      <c r="AC150" s="34"/>
      <c r="AD150" s="34"/>
      <c r="AE150" s="34"/>
      <c r="AR150" s="185" t="s">
        <v>171</v>
      </c>
      <c r="AT150" s="185" t="s">
        <v>167</v>
      </c>
      <c r="AU150" s="185" t="s">
        <v>92</v>
      </c>
      <c r="AY150" s="16" t="s">
        <v>164</v>
      </c>
      <c r="BE150" s="106">
        <f>IF(O150="základná",K150,0)</f>
        <v>0</v>
      </c>
      <c r="BF150" s="106">
        <f>IF(O150="znížená",K150,0)</f>
        <v>0</v>
      </c>
      <c r="BG150" s="106">
        <f>IF(O150="zákl. prenesená",K150,0)</f>
        <v>0</v>
      </c>
      <c r="BH150" s="106">
        <f>IF(O150="zníž. prenesená",K150,0)</f>
        <v>0</v>
      </c>
      <c r="BI150" s="106">
        <f>IF(O150="nulová",K150,0)</f>
        <v>0</v>
      </c>
      <c r="BJ150" s="16" t="s">
        <v>92</v>
      </c>
      <c r="BK150" s="186">
        <f>ROUND(P150*H150,3)</f>
        <v>0</v>
      </c>
      <c r="BL150" s="16" t="s">
        <v>171</v>
      </c>
      <c r="BM150" s="185" t="s">
        <v>188</v>
      </c>
    </row>
    <row r="151" spans="1:65" s="2" customFormat="1" ht="29.25" x14ac:dyDescent="0.2">
      <c r="A151" s="34"/>
      <c r="B151" s="35"/>
      <c r="C151" s="218"/>
      <c r="D151" s="225" t="s">
        <v>177</v>
      </c>
      <c r="E151" s="218"/>
      <c r="F151" s="226" t="s">
        <v>1105</v>
      </c>
      <c r="G151" s="218"/>
      <c r="H151" s="218"/>
      <c r="I151" s="268"/>
      <c r="J151" s="268"/>
      <c r="K151" s="34"/>
      <c r="L151" s="34"/>
      <c r="M151" s="35"/>
      <c r="N151" s="189"/>
      <c r="O151" s="190"/>
      <c r="P151" s="60"/>
      <c r="Q151" s="60"/>
      <c r="R151" s="60"/>
      <c r="S151" s="60"/>
      <c r="T151" s="60"/>
      <c r="U151" s="60"/>
      <c r="V151" s="60"/>
      <c r="W151" s="60"/>
      <c r="X151" s="60"/>
      <c r="Y151" s="61"/>
      <c r="Z151" s="34"/>
      <c r="AA151" s="34"/>
      <c r="AB151" s="34"/>
      <c r="AC151" s="34"/>
      <c r="AD151" s="34"/>
      <c r="AE151" s="34"/>
      <c r="AT151" s="16" t="s">
        <v>177</v>
      </c>
      <c r="AU151" s="16" t="s">
        <v>92</v>
      </c>
    </row>
    <row r="152" spans="1:65" s="2" customFormat="1" ht="24.2" customHeight="1" x14ac:dyDescent="0.2">
      <c r="A152" s="34"/>
      <c r="B152" s="140"/>
      <c r="C152" s="220" t="s">
        <v>189</v>
      </c>
      <c r="D152" s="220" t="s">
        <v>167</v>
      </c>
      <c r="E152" s="221" t="s">
        <v>190</v>
      </c>
      <c r="F152" s="222" t="s">
        <v>191</v>
      </c>
      <c r="G152" s="223" t="s">
        <v>175</v>
      </c>
      <c r="H152" s="224">
        <v>27.908000000000001</v>
      </c>
      <c r="I152" s="224"/>
      <c r="J152" s="224"/>
      <c r="K152" s="177">
        <f>ROUND(P152*H152,3)</f>
        <v>0</v>
      </c>
      <c r="L152" s="179"/>
      <c r="M152" s="35"/>
      <c r="N152" s="180" t="s">
        <v>1</v>
      </c>
      <c r="O152" s="181" t="s">
        <v>44</v>
      </c>
      <c r="P152" s="182">
        <f>I152+J152</f>
        <v>0</v>
      </c>
      <c r="Q152" s="182">
        <f>ROUND(I152*H152,3)</f>
        <v>0</v>
      </c>
      <c r="R152" s="182">
        <f>ROUND(J152*H152,3)</f>
        <v>0</v>
      </c>
      <c r="S152" s="60"/>
      <c r="T152" s="183">
        <f>S152*H152</f>
        <v>0</v>
      </c>
      <c r="U152" s="183">
        <v>3.3E-3</v>
      </c>
      <c r="V152" s="183">
        <f>U152*H152</f>
        <v>9.2096400000000009E-2</v>
      </c>
      <c r="W152" s="183">
        <v>0</v>
      </c>
      <c r="X152" s="183">
        <f>W152*H152</f>
        <v>0</v>
      </c>
      <c r="Y152" s="184" t="s">
        <v>1</v>
      </c>
      <c r="Z152" s="34"/>
      <c r="AA152" s="34"/>
      <c r="AB152" s="34"/>
      <c r="AC152" s="34"/>
      <c r="AD152" s="34"/>
      <c r="AE152" s="34"/>
      <c r="AR152" s="185" t="s">
        <v>171</v>
      </c>
      <c r="AT152" s="185" t="s">
        <v>167</v>
      </c>
      <c r="AU152" s="185" t="s">
        <v>92</v>
      </c>
      <c r="AY152" s="16" t="s">
        <v>164</v>
      </c>
      <c r="BE152" s="106">
        <f>IF(O152="základná",K152,0)</f>
        <v>0</v>
      </c>
      <c r="BF152" s="106">
        <f>IF(O152="znížená",K152,0)</f>
        <v>0</v>
      </c>
      <c r="BG152" s="106">
        <f>IF(O152="zákl. prenesená",K152,0)</f>
        <v>0</v>
      </c>
      <c r="BH152" s="106">
        <f>IF(O152="zníž. prenesená",K152,0)</f>
        <v>0</v>
      </c>
      <c r="BI152" s="106">
        <f>IF(O152="nulová",K152,0)</f>
        <v>0</v>
      </c>
      <c r="BJ152" s="16" t="s">
        <v>92</v>
      </c>
      <c r="BK152" s="186">
        <f>ROUND(P152*H152,3)</f>
        <v>0</v>
      </c>
      <c r="BL152" s="16" t="s">
        <v>171</v>
      </c>
      <c r="BM152" s="185" t="s">
        <v>192</v>
      </c>
    </row>
    <row r="153" spans="1:65" s="2" customFormat="1" ht="19.5" x14ac:dyDescent="0.2">
      <c r="A153" s="34"/>
      <c r="B153" s="35"/>
      <c r="C153" s="218"/>
      <c r="D153" s="225" t="s">
        <v>177</v>
      </c>
      <c r="E153" s="218"/>
      <c r="F153" s="226" t="s">
        <v>1106</v>
      </c>
      <c r="G153" s="218"/>
      <c r="H153" s="218"/>
      <c r="I153" s="268"/>
      <c r="J153" s="268"/>
      <c r="K153" s="34"/>
      <c r="L153" s="34"/>
      <c r="M153" s="35"/>
      <c r="N153" s="189"/>
      <c r="O153" s="190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Z153" s="34"/>
      <c r="AA153" s="34"/>
      <c r="AB153" s="34"/>
      <c r="AC153" s="34"/>
      <c r="AD153" s="34"/>
      <c r="AE153" s="34"/>
      <c r="AT153" s="16" t="s">
        <v>177</v>
      </c>
      <c r="AU153" s="16" t="s">
        <v>92</v>
      </c>
    </row>
    <row r="154" spans="1:65" s="13" customFormat="1" x14ac:dyDescent="0.2">
      <c r="B154" s="191"/>
      <c r="C154" s="227"/>
      <c r="D154" s="225" t="s">
        <v>179</v>
      </c>
      <c r="E154" s="228" t="s">
        <v>1</v>
      </c>
      <c r="F154" s="229" t="s">
        <v>193</v>
      </c>
      <c r="G154" s="227"/>
      <c r="H154" s="230">
        <v>20.608000000000001</v>
      </c>
      <c r="I154" s="271"/>
      <c r="J154" s="271"/>
      <c r="M154" s="191"/>
      <c r="N154" s="193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5"/>
      <c r="AT154" s="192" t="s">
        <v>179</v>
      </c>
      <c r="AU154" s="192" t="s">
        <v>92</v>
      </c>
      <c r="AV154" s="13" t="s">
        <v>92</v>
      </c>
      <c r="AW154" s="13" t="s">
        <v>4</v>
      </c>
      <c r="AX154" s="13" t="s">
        <v>80</v>
      </c>
      <c r="AY154" s="192" t="s">
        <v>164</v>
      </c>
    </row>
    <row r="155" spans="1:65" s="13" customFormat="1" x14ac:dyDescent="0.2">
      <c r="B155" s="191"/>
      <c r="C155" s="227"/>
      <c r="D155" s="225" t="s">
        <v>179</v>
      </c>
      <c r="E155" s="228" t="s">
        <v>1</v>
      </c>
      <c r="F155" s="229" t="s">
        <v>194</v>
      </c>
      <c r="G155" s="227"/>
      <c r="H155" s="230">
        <v>7.3</v>
      </c>
      <c r="I155" s="271"/>
      <c r="J155" s="271"/>
      <c r="M155" s="191"/>
      <c r="N155" s="193"/>
      <c r="O155" s="194"/>
      <c r="P155" s="194"/>
      <c r="Q155" s="194"/>
      <c r="R155" s="194"/>
      <c r="S155" s="194"/>
      <c r="T155" s="194"/>
      <c r="U155" s="194"/>
      <c r="V155" s="194"/>
      <c r="W155" s="194"/>
      <c r="X155" s="194"/>
      <c r="Y155" s="195"/>
      <c r="AT155" s="192" t="s">
        <v>179</v>
      </c>
      <c r="AU155" s="192" t="s">
        <v>92</v>
      </c>
      <c r="AV155" s="13" t="s">
        <v>92</v>
      </c>
      <c r="AW155" s="13" t="s">
        <v>4</v>
      </c>
      <c r="AX155" s="13" t="s">
        <v>80</v>
      </c>
      <c r="AY155" s="192" t="s">
        <v>164</v>
      </c>
    </row>
    <row r="156" spans="1:65" s="14" customFormat="1" x14ac:dyDescent="0.2">
      <c r="B156" s="196"/>
      <c r="C156" s="234"/>
      <c r="D156" s="225" t="s">
        <v>179</v>
      </c>
      <c r="E156" s="235" t="s">
        <v>1</v>
      </c>
      <c r="F156" s="236" t="s">
        <v>181</v>
      </c>
      <c r="G156" s="234"/>
      <c r="H156" s="237">
        <v>27.908000000000001</v>
      </c>
      <c r="I156" s="272"/>
      <c r="J156" s="272"/>
      <c r="M156" s="196"/>
      <c r="N156" s="198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200"/>
      <c r="AT156" s="197" t="s">
        <v>179</v>
      </c>
      <c r="AU156" s="197" t="s">
        <v>92</v>
      </c>
      <c r="AV156" s="14" t="s">
        <v>171</v>
      </c>
      <c r="AW156" s="14" t="s">
        <v>4</v>
      </c>
      <c r="AX156" s="14" t="s">
        <v>86</v>
      </c>
      <c r="AY156" s="197" t="s">
        <v>164</v>
      </c>
    </row>
    <row r="157" spans="1:65" s="2" customFormat="1" ht="24.2" customHeight="1" x14ac:dyDescent="0.2">
      <c r="A157" s="34"/>
      <c r="B157" s="140"/>
      <c r="C157" s="220" t="s">
        <v>165</v>
      </c>
      <c r="D157" s="220" t="s">
        <v>167</v>
      </c>
      <c r="E157" s="221" t="s">
        <v>195</v>
      </c>
      <c r="F157" s="222" t="s">
        <v>196</v>
      </c>
      <c r="G157" s="223" t="s">
        <v>175</v>
      </c>
      <c r="H157" s="224">
        <v>562</v>
      </c>
      <c r="I157" s="224"/>
      <c r="J157" s="224"/>
      <c r="K157" s="177">
        <f>ROUND(P157*H157,3)</f>
        <v>0</v>
      </c>
      <c r="L157" s="179"/>
      <c r="M157" s="35"/>
      <c r="N157" s="180" t="s">
        <v>1</v>
      </c>
      <c r="O157" s="181" t="s">
        <v>44</v>
      </c>
      <c r="P157" s="182">
        <f>I157+J157</f>
        <v>0</v>
      </c>
      <c r="Q157" s="182">
        <f>ROUND(I157*H157,3)</f>
        <v>0</v>
      </c>
      <c r="R157" s="182">
        <f>ROUND(J157*H157,3)</f>
        <v>0</v>
      </c>
      <c r="S157" s="60"/>
      <c r="T157" s="183">
        <f>S157*H157</f>
        <v>0</v>
      </c>
      <c r="U157" s="183">
        <v>2.1760000000000002E-2</v>
      </c>
      <c r="V157" s="183">
        <f>U157*H157</f>
        <v>12.229120000000002</v>
      </c>
      <c r="W157" s="183">
        <v>0</v>
      </c>
      <c r="X157" s="183">
        <f>W157*H157</f>
        <v>0</v>
      </c>
      <c r="Y157" s="184" t="s">
        <v>1</v>
      </c>
      <c r="Z157" s="34"/>
      <c r="AA157" s="34"/>
      <c r="AB157" s="34"/>
      <c r="AC157" s="34"/>
      <c r="AD157" s="34"/>
      <c r="AE157" s="34"/>
      <c r="AR157" s="185" t="s">
        <v>171</v>
      </c>
      <c r="AT157" s="185" t="s">
        <v>167</v>
      </c>
      <c r="AU157" s="185" t="s">
        <v>92</v>
      </c>
      <c r="AY157" s="16" t="s">
        <v>164</v>
      </c>
      <c r="BE157" s="106">
        <f>IF(O157="základná",K157,0)</f>
        <v>0</v>
      </c>
      <c r="BF157" s="106">
        <f>IF(O157="znížená",K157,0)</f>
        <v>0</v>
      </c>
      <c r="BG157" s="106">
        <f>IF(O157="zákl. prenesená",K157,0)</f>
        <v>0</v>
      </c>
      <c r="BH157" s="106">
        <f>IF(O157="zníž. prenesená",K157,0)</f>
        <v>0</v>
      </c>
      <c r="BI157" s="106">
        <f>IF(O157="nulová",K157,0)</f>
        <v>0</v>
      </c>
      <c r="BJ157" s="16" t="s">
        <v>92</v>
      </c>
      <c r="BK157" s="186">
        <f>ROUND(P157*H157,3)</f>
        <v>0</v>
      </c>
      <c r="BL157" s="16" t="s">
        <v>171</v>
      </c>
      <c r="BM157" s="185" t="s">
        <v>197</v>
      </c>
    </row>
    <row r="158" spans="1:65" s="2" customFormat="1" ht="29.25" x14ac:dyDescent="0.2">
      <c r="A158" s="34"/>
      <c r="B158" s="35"/>
      <c r="C158" s="218"/>
      <c r="D158" s="225" t="s">
        <v>177</v>
      </c>
      <c r="E158" s="218"/>
      <c r="F158" s="226" t="s">
        <v>198</v>
      </c>
      <c r="G158" s="218"/>
      <c r="H158" s="218"/>
      <c r="I158" s="268"/>
      <c r="J158" s="268"/>
      <c r="K158" s="34"/>
      <c r="L158" s="34"/>
      <c r="M158" s="35"/>
      <c r="N158" s="189"/>
      <c r="O158" s="190"/>
      <c r="P158" s="60"/>
      <c r="Q158" s="60"/>
      <c r="R158" s="60"/>
      <c r="S158" s="60"/>
      <c r="T158" s="60"/>
      <c r="U158" s="60"/>
      <c r="V158" s="60"/>
      <c r="W158" s="60"/>
      <c r="X158" s="60"/>
      <c r="Y158" s="61"/>
      <c r="Z158" s="34"/>
      <c r="AA158" s="34"/>
      <c r="AB158" s="34"/>
      <c r="AC158" s="34"/>
      <c r="AD158" s="34"/>
      <c r="AE158" s="34"/>
      <c r="AT158" s="16" t="s">
        <v>177</v>
      </c>
      <c r="AU158" s="16" t="s">
        <v>92</v>
      </c>
    </row>
    <row r="159" spans="1:65" s="2" customFormat="1" ht="24.2" customHeight="1" x14ac:dyDescent="0.2">
      <c r="A159" s="34"/>
      <c r="B159" s="140"/>
      <c r="C159" s="220" t="s">
        <v>199</v>
      </c>
      <c r="D159" s="220" t="s">
        <v>167</v>
      </c>
      <c r="E159" s="221" t="s">
        <v>200</v>
      </c>
      <c r="F159" s="222" t="s">
        <v>201</v>
      </c>
      <c r="G159" s="223" t="s">
        <v>175</v>
      </c>
      <c r="H159" s="224">
        <v>610</v>
      </c>
      <c r="I159" s="224"/>
      <c r="J159" s="224"/>
      <c r="K159" s="177">
        <f>ROUND(P159*H159,3)</f>
        <v>0</v>
      </c>
      <c r="L159" s="179"/>
      <c r="M159" s="35"/>
      <c r="N159" s="180" t="s">
        <v>1</v>
      </c>
      <c r="O159" s="181" t="s">
        <v>44</v>
      </c>
      <c r="P159" s="182">
        <f>I159+J159</f>
        <v>0</v>
      </c>
      <c r="Q159" s="182">
        <f>ROUND(I159*H159,3)</f>
        <v>0</v>
      </c>
      <c r="R159" s="182">
        <f>ROUND(J159*H159,3)</f>
        <v>0</v>
      </c>
      <c r="S159" s="60"/>
      <c r="T159" s="183">
        <f>S159*H159</f>
        <v>0</v>
      </c>
      <c r="U159" s="183">
        <v>3.3E-3</v>
      </c>
      <c r="V159" s="183">
        <f>U159*H159</f>
        <v>2.0129999999999999</v>
      </c>
      <c r="W159" s="183">
        <v>0</v>
      </c>
      <c r="X159" s="183">
        <f>W159*H159</f>
        <v>0</v>
      </c>
      <c r="Y159" s="184" t="s">
        <v>1</v>
      </c>
      <c r="Z159" s="34"/>
      <c r="AA159" s="34"/>
      <c r="AB159" s="34"/>
      <c r="AC159" s="34"/>
      <c r="AD159" s="34"/>
      <c r="AE159" s="34"/>
      <c r="AR159" s="185" t="s">
        <v>171</v>
      </c>
      <c r="AT159" s="185" t="s">
        <v>167</v>
      </c>
      <c r="AU159" s="185" t="s">
        <v>92</v>
      </c>
      <c r="AY159" s="16" t="s">
        <v>164</v>
      </c>
      <c r="BE159" s="106">
        <f>IF(O159="základná",K159,0)</f>
        <v>0</v>
      </c>
      <c r="BF159" s="106">
        <f>IF(O159="znížená",K159,0)</f>
        <v>0</v>
      </c>
      <c r="BG159" s="106">
        <f>IF(O159="zákl. prenesená",K159,0)</f>
        <v>0</v>
      </c>
      <c r="BH159" s="106">
        <f>IF(O159="zníž. prenesená",K159,0)</f>
        <v>0</v>
      </c>
      <c r="BI159" s="106">
        <f>IF(O159="nulová",K159,0)</f>
        <v>0</v>
      </c>
      <c r="BJ159" s="16" t="s">
        <v>92</v>
      </c>
      <c r="BK159" s="186">
        <f>ROUND(P159*H159,3)</f>
        <v>0</v>
      </c>
      <c r="BL159" s="16" t="s">
        <v>171</v>
      </c>
      <c r="BM159" s="185" t="s">
        <v>202</v>
      </c>
    </row>
    <row r="160" spans="1:65" s="13" customFormat="1" x14ac:dyDescent="0.2">
      <c r="B160" s="191"/>
      <c r="C160" s="227"/>
      <c r="D160" s="225" t="s">
        <v>179</v>
      </c>
      <c r="E160" s="228" t="s">
        <v>1</v>
      </c>
      <c r="F160" s="229" t="s">
        <v>203</v>
      </c>
      <c r="G160" s="227"/>
      <c r="H160" s="230">
        <v>610</v>
      </c>
      <c r="I160" s="271"/>
      <c r="J160" s="271"/>
      <c r="M160" s="191"/>
      <c r="N160" s="193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5"/>
      <c r="AT160" s="192" t="s">
        <v>179</v>
      </c>
      <c r="AU160" s="192" t="s">
        <v>92</v>
      </c>
      <c r="AV160" s="13" t="s">
        <v>92</v>
      </c>
      <c r="AW160" s="13" t="s">
        <v>4</v>
      </c>
      <c r="AX160" s="13" t="s">
        <v>86</v>
      </c>
      <c r="AY160" s="192" t="s">
        <v>164</v>
      </c>
    </row>
    <row r="161" spans="1:65" s="2" customFormat="1" ht="24.2" customHeight="1" x14ac:dyDescent="0.2">
      <c r="A161" s="34"/>
      <c r="B161" s="140"/>
      <c r="C161" s="220" t="s">
        <v>204</v>
      </c>
      <c r="D161" s="220" t="s">
        <v>167</v>
      </c>
      <c r="E161" s="221" t="s">
        <v>205</v>
      </c>
      <c r="F161" s="222" t="s">
        <v>206</v>
      </c>
      <c r="G161" s="223" t="s">
        <v>175</v>
      </c>
      <c r="H161" s="224">
        <v>71</v>
      </c>
      <c r="I161" s="224"/>
      <c r="J161" s="224"/>
      <c r="K161" s="177">
        <f>ROUND(P161*H161,3)</f>
        <v>0</v>
      </c>
      <c r="L161" s="179"/>
      <c r="M161" s="35"/>
      <c r="N161" s="180" t="s">
        <v>1</v>
      </c>
      <c r="O161" s="181" t="s">
        <v>44</v>
      </c>
      <c r="P161" s="182">
        <f>I161+J161</f>
        <v>0</v>
      </c>
      <c r="Q161" s="182">
        <f>ROUND(I161*H161,3)</f>
        <v>0</v>
      </c>
      <c r="R161" s="182">
        <f>ROUND(J161*H161,3)</f>
        <v>0</v>
      </c>
      <c r="S161" s="60"/>
      <c r="T161" s="183">
        <f>S161*H161</f>
        <v>0</v>
      </c>
      <c r="U161" s="183">
        <v>5.8999999999999999E-3</v>
      </c>
      <c r="V161" s="183">
        <f>U161*H161</f>
        <v>0.41889999999999999</v>
      </c>
      <c r="W161" s="183">
        <v>0</v>
      </c>
      <c r="X161" s="183">
        <f>W161*H161</f>
        <v>0</v>
      </c>
      <c r="Y161" s="184" t="s">
        <v>1</v>
      </c>
      <c r="Z161" s="34"/>
      <c r="AA161" s="34"/>
      <c r="AB161" s="34"/>
      <c r="AC161" s="34"/>
      <c r="AD161" s="34"/>
      <c r="AE161" s="34"/>
      <c r="AR161" s="185" t="s">
        <v>171</v>
      </c>
      <c r="AT161" s="185" t="s">
        <v>167</v>
      </c>
      <c r="AU161" s="185" t="s">
        <v>92</v>
      </c>
      <c r="AY161" s="16" t="s">
        <v>164</v>
      </c>
      <c r="BE161" s="106">
        <f>IF(O161="základná",K161,0)</f>
        <v>0</v>
      </c>
      <c r="BF161" s="106">
        <f>IF(O161="znížená",K161,0)</f>
        <v>0</v>
      </c>
      <c r="BG161" s="106">
        <f>IF(O161="zákl. prenesená",K161,0)</f>
        <v>0</v>
      </c>
      <c r="BH161" s="106">
        <f>IF(O161="zníž. prenesená",K161,0)</f>
        <v>0</v>
      </c>
      <c r="BI161" s="106">
        <f>IF(O161="nulová",K161,0)</f>
        <v>0</v>
      </c>
      <c r="BJ161" s="16" t="s">
        <v>92</v>
      </c>
      <c r="BK161" s="186">
        <f>ROUND(P161*H161,3)</f>
        <v>0</v>
      </c>
      <c r="BL161" s="16" t="s">
        <v>171</v>
      </c>
      <c r="BM161" s="185" t="s">
        <v>207</v>
      </c>
    </row>
    <row r="162" spans="1:65" s="2" customFormat="1" ht="19.5" x14ac:dyDescent="0.2">
      <c r="A162" s="34"/>
      <c r="B162" s="35"/>
      <c r="C162" s="218"/>
      <c r="D162" s="225" t="s">
        <v>177</v>
      </c>
      <c r="E162" s="218"/>
      <c r="F162" s="226" t="s">
        <v>1107</v>
      </c>
      <c r="G162" s="218"/>
      <c r="H162" s="218"/>
      <c r="I162" s="268"/>
      <c r="J162" s="268"/>
      <c r="K162" s="34"/>
      <c r="L162" s="34"/>
      <c r="M162" s="35"/>
      <c r="N162" s="189"/>
      <c r="O162" s="190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34"/>
      <c r="AA162" s="34"/>
      <c r="AB162" s="34"/>
      <c r="AC162" s="34"/>
      <c r="AD162" s="34"/>
      <c r="AE162" s="34"/>
      <c r="AT162" s="16" t="s">
        <v>177</v>
      </c>
      <c r="AU162" s="16" t="s">
        <v>92</v>
      </c>
    </row>
    <row r="163" spans="1:65" s="13" customFormat="1" x14ac:dyDescent="0.2">
      <c r="B163" s="191"/>
      <c r="C163" s="227"/>
      <c r="D163" s="225" t="s">
        <v>179</v>
      </c>
      <c r="E163" s="228" t="s">
        <v>1</v>
      </c>
      <c r="F163" s="229" t="s">
        <v>208</v>
      </c>
      <c r="G163" s="227"/>
      <c r="H163" s="230">
        <v>71</v>
      </c>
      <c r="I163" s="271"/>
      <c r="J163" s="271"/>
      <c r="M163" s="191"/>
      <c r="N163" s="193"/>
      <c r="O163" s="194"/>
      <c r="P163" s="194"/>
      <c r="Q163" s="194"/>
      <c r="R163" s="194"/>
      <c r="S163" s="194"/>
      <c r="T163" s="194"/>
      <c r="U163" s="194"/>
      <c r="V163" s="194"/>
      <c r="W163" s="194"/>
      <c r="X163" s="194"/>
      <c r="Y163" s="195"/>
      <c r="AT163" s="192" t="s">
        <v>179</v>
      </c>
      <c r="AU163" s="192" t="s">
        <v>92</v>
      </c>
      <c r="AV163" s="13" t="s">
        <v>92</v>
      </c>
      <c r="AW163" s="13" t="s">
        <v>4</v>
      </c>
      <c r="AX163" s="13" t="s">
        <v>86</v>
      </c>
      <c r="AY163" s="192" t="s">
        <v>164</v>
      </c>
    </row>
    <row r="164" spans="1:65" s="2" customFormat="1" ht="24.2" customHeight="1" x14ac:dyDescent="0.2">
      <c r="A164" s="34"/>
      <c r="B164" s="140"/>
      <c r="C164" s="220" t="s">
        <v>209</v>
      </c>
      <c r="D164" s="220" t="s">
        <v>167</v>
      </c>
      <c r="E164" s="221" t="s">
        <v>210</v>
      </c>
      <c r="F164" s="222" t="s">
        <v>211</v>
      </c>
      <c r="G164" s="223" t="s">
        <v>175</v>
      </c>
      <c r="H164" s="224">
        <v>28</v>
      </c>
      <c r="I164" s="224"/>
      <c r="J164" s="224"/>
      <c r="K164" s="177">
        <f>ROUND(P164*H164,3)</f>
        <v>0</v>
      </c>
      <c r="L164" s="179"/>
      <c r="M164" s="35"/>
      <c r="N164" s="180" t="s">
        <v>1</v>
      </c>
      <c r="O164" s="181" t="s">
        <v>44</v>
      </c>
      <c r="P164" s="182">
        <f>I164+J164</f>
        <v>0</v>
      </c>
      <c r="Q164" s="182">
        <f>ROUND(I164*H164,3)</f>
        <v>0</v>
      </c>
      <c r="R164" s="182">
        <f>ROUND(J164*H164,3)</f>
        <v>0</v>
      </c>
      <c r="S164" s="60"/>
      <c r="T164" s="183">
        <f>S164*H164</f>
        <v>0</v>
      </c>
      <c r="U164" s="183">
        <v>1.4149999999999999E-2</v>
      </c>
      <c r="V164" s="183">
        <f>U164*H164</f>
        <v>0.3962</v>
      </c>
      <c r="W164" s="183">
        <v>0</v>
      </c>
      <c r="X164" s="183">
        <f>W164*H164</f>
        <v>0</v>
      </c>
      <c r="Y164" s="184" t="s">
        <v>1</v>
      </c>
      <c r="Z164" s="34"/>
      <c r="AA164" s="34"/>
      <c r="AB164" s="34"/>
      <c r="AC164" s="34"/>
      <c r="AD164" s="34"/>
      <c r="AE164" s="34"/>
      <c r="AR164" s="185" t="s">
        <v>171</v>
      </c>
      <c r="AT164" s="185" t="s">
        <v>167</v>
      </c>
      <c r="AU164" s="185" t="s">
        <v>92</v>
      </c>
      <c r="AY164" s="16" t="s">
        <v>164</v>
      </c>
      <c r="BE164" s="106">
        <f>IF(O164="základná",K164,0)</f>
        <v>0</v>
      </c>
      <c r="BF164" s="106">
        <f>IF(O164="znížená",K164,0)</f>
        <v>0</v>
      </c>
      <c r="BG164" s="106">
        <f>IF(O164="zákl. prenesená",K164,0)</f>
        <v>0</v>
      </c>
      <c r="BH164" s="106">
        <f>IF(O164="zníž. prenesená",K164,0)</f>
        <v>0</v>
      </c>
      <c r="BI164" s="106">
        <f>IF(O164="nulová",K164,0)</f>
        <v>0</v>
      </c>
      <c r="BJ164" s="16" t="s">
        <v>92</v>
      </c>
      <c r="BK164" s="186">
        <f>ROUND(P164*H164,3)</f>
        <v>0</v>
      </c>
      <c r="BL164" s="16" t="s">
        <v>171</v>
      </c>
      <c r="BM164" s="185" t="s">
        <v>212</v>
      </c>
    </row>
    <row r="165" spans="1:65" s="2" customFormat="1" ht="29.25" x14ac:dyDescent="0.2">
      <c r="A165" s="34"/>
      <c r="B165" s="35"/>
      <c r="C165" s="218"/>
      <c r="D165" s="225" t="s">
        <v>177</v>
      </c>
      <c r="E165" s="218"/>
      <c r="F165" s="226" t="s">
        <v>1108</v>
      </c>
      <c r="G165" s="218"/>
      <c r="H165" s="218"/>
      <c r="I165" s="268"/>
      <c r="J165" s="268"/>
      <c r="K165" s="34"/>
      <c r="L165" s="34"/>
      <c r="M165" s="35"/>
      <c r="N165" s="189"/>
      <c r="O165" s="190"/>
      <c r="P165" s="60"/>
      <c r="Q165" s="60"/>
      <c r="R165" s="60"/>
      <c r="S165" s="60"/>
      <c r="T165" s="60"/>
      <c r="U165" s="60"/>
      <c r="V165" s="60"/>
      <c r="W165" s="60"/>
      <c r="X165" s="60"/>
      <c r="Y165" s="61"/>
      <c r="Z165" s="34"/>
      <c r="AA165" s="34"/>
      <c r="AB165" s="34"/>
      <c r="AC165" s="34"/>
      <c r="AD165" s="34"/>
      <c r="AE165" s="34"/>
      <c r="AT165" s="16" t="s">
        <v>177</v>
      </c>
      <c r="AU165" s="16" t="s">
        <v>92</v>
      </c>
    </row>
    <row r="166" spans="1:65" s="2" customFormat="1" ht="37.9" customHeight="1" x14ac:dyDescent="0.2">
      <c r="A166" s="34"/>
      <c r="B166" s="140"/>
      <c r="C166" s="220" t="s">
        <v>213</v>
      </c>
      <c r="D166" s="220" t="s">
        <v>167</v>
      </c>
      <c r="E166" s="221" t="s">
        <v>214</v>
      </c>
      <c r="F166" s="222" t="s">
        <v>1110</v>
      </c>
      <c r="G166" s="223" t="s">
        <v>175</v>
      </c>
      <c r="H166" s="224">
        <v>72.42</v>
      </c>
      <c r="I166" s="224"/>
      <c r="J166" s="224"/>
      <c r="K166" s="177">
        <f>ROUND(P166*H166,3)</f>
        <v>0</v>
      </c>
      <c r="L166" s="179"/>
      <c r="M166" s="35"/>
      <c r="N166" s="180" t="s">
        <v>1</v>
      </c>
      <c r="O166" s="181" t="s">
        <v>44</v>
      </c>
      <c r="P166" s="182">
        <f>I166+J166</f>
        <v>0</v>
      </c>
      <c r="Q166" s="182">
        <f>ROUND(I166*H166,3)</f>
        <v>0</v>
      </c>
      <c r="R166" s="182">
        <f>ROUND(J166*H166,3)</f>
        <v>0</v>
      </c>
      <c r="S166" s="60"/>
      <c r="T166" s="183">
        <f>S166*H166</f>
        <v>0</v>
      </c>
      <c r="U166" s="183">
        <v>1.6469999999999999E-2</v>
      </c>
      <c r="V166" s="183">
        <f>U166*H166</f>
        <v>1.1927573999999999</v>
      </c>
      <c r="W166" s="183">
        <v>0</v>
      </c>
      <c r="X166" s="183">
        <f>W166*H166</f>
        <v>0</v>
      </c>
      <c r="Y166" s="184" t="s">
        <v>1</v>
      </c>
      <c r="Z166" s="34"/>
      <c r="AA166" s="34"/>
      <c r="AB166" s="34"/>
      <c r="AC166" s="34"/>
      <c r="AD166" s="34"/>
      <c r="AE166" s="34"/>
      <c r="AR166" s="185" t="s">
        <v>171</v>
      </c>
      <c r="AT166" s="185" t="s">
        <v>167</v>
      </c>
      <c r="AU166" s="185" t="s">
        <v>92</v>
      </c>
      <c r="AY166" s="16" t="s">
        <v>164</v>
      </c>
      <c r="BE166" s="106">
        <f>IF(O166="základná",K166,0)</f>
        <v>0</v>
      </c>
      <c r="BF166" s="106">
        <f>IF(O166="znížená",K166,0)</f>
        <v>0</v>
      </c>
      <c r="BG166" s="106">
        <f>IF(O166="zákl. prenesená",K166,0)</f>
        <v>0</v>
      </c>
      <c r="BH166" s="106">
        <f>IF(O166="zníž. prenesená",K166,0)</f>
        <v>0</v>
      </c>
      <c r="BI166" s="106">
        <f>IF(O166="nulová",K166,0)</f>
        <v>0</v>
      </c>
      <c r="BJ166" s="16" t="s">
        <v>92</v>
      </c>
      <c r="BK166" s="186">
        <f>ROUND(P166*H166,3)</f>
        <v>0</v>
      </c>
      <c r="BL166" s="16" t="s">
        <v>171</v>
      </c>
      <c r="BM166" s="185" t="s">
        <v>215</v>
      </c>
    </row>
    <row r="167" spans="1:65" s="2" customFormat="1" ht="29.25" x14ac:dyDescent="0.2">
      <c r="A167" s="34"/>
      <c r="B167" s="35"/>
      <c r="C167" s="218"/>
      <c r="D167" s="225" t="s">
        <v>177</v>
      </c>
      <c r="E167" s="218"/>
      <c r="F167" s="226" t="s">
        <v>1109</v>
      </c>
      <c r="G167" s="218"/>
      <c r="H167" s="218"/>
      <c r="I167" s="268"/>
      <c r="J167" s="268"/>
      <c r="K167" s="34"/>
      <c r="L167" s="34"/>
      <c r="M167" s="35"/>
      <c r="N167" s="189"/>
      <c r="O167" s="190"/>
      <c r="P167" s="60"/>
      <c r="Q167" s="60"/>
      <c r="R167" s="60"/>
      <c r="S167" s="60"/>
      <c r="T167" s="60"/>
      <c r="U167" s="60"/>
      <c r="V167" s="60"/>
      <c r="W167" s="60"/>
      <c r="X167" s="60"/>
      <c r="Y167" s="61"/>
      <c r="Z167" s="34"/>
      <c r="AA167" s="34"/>
      <c r="AB167" s="34"/>
      <c r="AC167" s="34"/>
      <c r="AD167" s="34"/>
      <c r="AE167" s="34"/>
      <c r="AT167" s="16" t="s">
        <v>177</v>
      </c>
      <c r="AU167" s="16" t="s">
        <v>92</v>
      </c>
    </row>
    <row r="168" spans="1:65" s="13" customFormat="1" x14ac:dyDescent="0.2">
      <c r="B168" s="191"/>
      <c r="C168" s="227"/>
      <c r="D168" s="225" t="s">
        <v>179</v>
      </c>
      <c r="E168" s="228" t="s">
        <v>1</v>
      </c>
      <c r="F168" s="229" t="s">
        <v>216</v>
      </c>
      <c r="G168" s="227"/>
      <c r="H168" s="230">
        <v>72.42</v>
      </c>
      <c r="I168" s="271"/>
      <c r="J168" s="271"/>
      <c r="M168" s="191"/>
      <c r="N168" s="193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5"/>
      <c r="AT168" s="192" t="s">
        <v>179</v>
      </c>
      <c r="AU168" s="192" t="s">
        <v>92</v>
      </c>
      <c r="AV168" s="13" t="s">
        <v>92</v>
      </c>
      <c r="AW168" s="13" t="s">
        <v>4</v>
      </c>
      <c r="AX168" s="13" t="s">
        <v>86</v>
      </c>
      <c r="AY168" s="192" t="s">
        <v>164</v>
      </c>
    </row>
    <row r="169" spans="1:65" s="2" customFormat="1" ht="24.2" customHeight="1" x14ac:dyDescent="0.2">
      <c r="A169" s="34"/>
      <c r="B169" s="140"/>
      <c r="C169" s="220" t="s">
        <v>217</v>
      </c>
      <c r="D169" s="220" t="s">
        <v>167</v>
      </c>
      <c r="E169" s="221" t="s">
        <v>218</v>
      </c>
      <c r="F169" s="222" t="s">
        <v>219</v>
      </c>
      <c r="G169" s="223" t="s">
        <v>175</v>
      </c>
      <c r="H169" s="224">
        <v>54.366</v>
      </c>
      <c r="I169" s="224"/>
      <c r="J169" s="224"/>
      <c r="K169" s="177">
        <f>ROUND(P169*H169,3)</f>
        <v>0</v>
      </c>
      <c r="L169" s="179"/>
      <c r="M169" s="35"/>
      <c r="N169" s="180" t="s">
        <v>1</v>
      </c>
      <c r="O169" s="181" t="s">
        <v>44</v>
      </c>
      <c r="P169" s="182">
        <f>I169+J169</f>
        <v>0</v>
      </c>
      <c r="Q169" s="182">
        <f>ROUND(I169*H169,3)</f>
        <v>0</v>
      </c>
      <c r="R169" s="182">
        <f>ROUND(J169*H169,3)</f>
        <v>0</v>
      </c>
      <c r="S169" s="60"/>
      <c r="T169" s="183">
        <f>S169*H169</f>
        <v>0</v>
      </c>
      <c r="U169" s="183">
        <v>2.0809999999999999E-2</v>
      </c>
      <c r="V169" s="183">
        <f>U169*H169</f>
        <v>1.1313564599999999</v>
      </c>
      <c r="W169" s="183">
        <v>0</v>
      </c>
      <c r="X169" s="183">
        <f>W169*H169</f>
        <v>0</v>
      </c>
      <c r="Y169" s="184" t="s">
        <v>1</v>
      </c>
      <c r="Z169" s="34"/>
      <c r="AA169" s="34"/>
      <c r="AB169" s="34"/>
      <c r="AC169" s="34"/>
      <c r="AD169" s="34"/>
      <c r="AE169" s="34"/>
      <c r="AR169" s="185" t="s">
        <v>171</v>
      </c>
      <c r="AT169" s="185" t="s">
        <v>167</v>
      </c>
      <c r="AU169" s="185" t="s">
        <v>92</v>
      </c>
      <c r="AY169" s="16" t="s">
        <v>164</v>
      </c>
      <c r="BE169" s="106">
        <f>IF(O169="základná",K169,0)</f>
        <v>0</v>
      </c>
      <c r="BF169" s="106">
        <f>IF(O169="znížená",K169,0)</f>
        <v>0</v>
      </c>
      <c r="BG169" s="106">
        <f>IF(O169="zákl. prenesená",K169,0)</f>
        <v>0</v>
      </c>
      <c r="BH169" s="106">
        <f>IF(O169="zníž. prenesená",K169,0)</f>
        <v>0</v>
      </c>
      <c r="BI169" s="106">
        <f>IF(O169="nulová",K169,0)</f>
        <v>0</v>
      </c>
      <c r="BJ169" s="16" t="s">
        <v>92</v>
      </c>
      <c r="BK169" s="186">
        <f>ROUND(P169*H169,3)</f>
        <v>0</v>
      </c>
      <c r="BL169" s="16" t="s">
        <v>171</v>
      </c>
      <c r="BM169" s="185" t="s">
        <v>220</v>
      </c>
    </row>
    <row r="170" spans="1:65" s="2" customFormat="1" ht="19.5" x14ac:dyDescent="0.2">
      <c r="A170" s="34"/>
      <c r="B170" s="35"/>
      <c r="C170" s="218"/>
      <c r="D170" s="225" t="s">
        <v>177</v>
      </c>
      <c r="E170" s="218"/>
      <c r="F170" s="226" t="s">
        <v>1111</v>
      </c>
      <c r="G170" s="218"/>
      <c r="H170" s="218"/>
      <c r="I170" s="268"/>
      <c r="J170" s="268"/>
      <c r="K170" s="34"/>
      <c r="L170" s="34"/>
      <c r="M170" s="35"/>
      <c r="N170" s="189"/>
      <c r="O170" s="190"/>
      <c r="P170" s="60"/>
      <c r="Q170" s="60"/>
      <c r="R170" s="60"/>
      <c r="S170" s="60"/>
      <c r="T170" s="60"/>
      <c r="U170" s="60"/>
      <c r="V170" s="60"/>
      <c r="W170" s="60"/>
      <c r="X170" s="60"/>
      <c r="Y170" s="61"/>
      <c r="Z170" s="34"/>
      <c r="AA170" s="34"/>
      <c r="AB170" s="34"/>
      <c r="AC170" s="34"/>
      <c r="AD170" s="34"/>
      <c r="AE170" s="34"/>
      <c r="AT170" s="16" t="s">
        <v>177</v>
      </c>
      <c r="AU170" s="16" t="s">
        <v>92</v>
      </c>
    </row>
    <row r="171" spans="1:65" s="13" customFormat="1" x14ac:dyDescent="0.2">
      <c r="B171" s="191"/>
      <c r="C171" s="227"/>
      <c r="D171" s="225" t="s">
        <v>179</v>
      </c>
      <c r="E171" s="228" t="s">
        <v>1</v>
      </c>
      <c r="F171" s="229" t="s">
        <v>221</v>
      </c>
      <c r="G171" s="227"/>
      <c r="H171" s="230">
        <v>54.366</v>
      </c>
      <c r="I171" s="271"/>
      <c r="J171" s="271"/>
      <c r="M171" s="191"/>
      <c r="N171" s="193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5"/>
      <c r="AT171" s="192" t="s">
        <v>179</v>
      </c>
      <c r="AU171" s="192" t="s">
        <v>92</v>
      </c>
      <c r="AV171" s="13" t="s">
        <v>92</v>
      </c>
      <c r="AW171" s="13" t="s">
        <v>4</v>
      </c>
      <c r="AX171" s="13" t="s">
        <v>86</v>
      </c>
      <c r="AY171" s="192" t="s">
        <v>164</v>
      </c>
    </row>
    <row r="172" spans="1:65" s="2" customFormat="1" ht="24.2" customHeight="1" x14ac:dyDescent="0.2">
      <c r="A172" s="34"/>
      <c r="B172" s="140"/>
      <c r="C172" s="220" t="s">
        <v>222</v>
      </c>
      <c r="D172" s="220" t="s">
        <v>167</v>
      </c>
      <c r="E172" s="221" t="s">
        <v>223</v>
      </c>
      <c r="F172" s="222" t="s">
        <v>224</v>
      </c>
      <c r="G172" s="223" t="s">
        <v>175</v>
      </c>
      <c r="H172" s="224">
        <v>1.3</v>
      </c>
      <c r="I172" s="224"/>
      <c r="J172" s="224"/>
      <c r="K172" s="177">
        <f>ROUND(P172*H172,3)</f>
        <v>0</v>
      </c>
      <c r="L172" s="179"/>
      <c r="M172" s="35"/>
      <c r="N172" s="180" t="s">
        <v>1</v>
      </c>
      <c r="O172" s="181" t="s">
        <v>44</v>
      </c>
      <c r="P172" s="182">
        <f>I172+J172</f>
        <v>0</v>
      </c>
      <c r="Q172" s="182">
        <f>ROUND(I172*H172,3)</f>
        <v>0</v>
      </c>
      <c r="R172" s="182">
        <f>ROUND(J172*H172,3)</f>
        <v>0</v>
      </c>
      <c r="S172" s="60"/>
      <c r="T172" s="183">
        <f>S172*H172</f>
        <v>0</v>
      </c>
      <c r="U172" s="183">
        <v>2.759E-2</v>
      </c>
      <c r="V172" s="183">
        <f>U172*H172</f>
        <v>3.5867000000000003E-2</v>
      </c>
      <c r="W172" s="183">
        <v>0</v>
      </c>
      <c r="X172" s="183">
        <f>W172*H172</f>
        <v>0</v>
      </c>
      <c r="Y172" s="184" t="s">
        <v>1</v>
      </c>
      <c r="Z172" s="34"/>
      <c r="AA172" s="34"/>
      <c r="AB172" s="34"/>
      <c r="AC172" s="34"/>
      <c r="AD172" s="34"/>
      <c r="AE172" s="34"/>
      <c r="AR172" s="185" t="s">
        <v>171</v>
      </c>
      <c r="AT172" s="185" t="s">
        <v>167</v>
      </c>
      <c r="AU172" s="185" t="s">
        <v>92</v>
      </c>
      <c r="AY172" s="16" t="s">
        <v>164</v>
      </c>
      <c r="BE172" s="106">
        <f>IF(O172="základná",K172,0)</f>
        <v>0</v>
      </c>
      <c r="BF172" s="106">
        <f>IF(O172="znížená",K172,0)</f>
        <v>0</v>
      </c>
      <c r="BG172" s="106">
        <f>IF(O172="zákl. prenesená",K172,0)</f>
        <v>0</v>
      </c>
      <c r="BH172" s="106">
        <f>IF(O172="zníž. prenesená",K172,0)</f>
        <v>0</v>
      </c>
      <c r="BI172" s="106">
        <f>IF(O172="nulová",K172,0)</f>
        <v>0</v>
      </c>
      <c r="BJ172" s="16" t="s">
        <v>92</v>
      </c>
      <c r="BK172" s="186">
        <f>ROUND(P172*H172,3)</f>
        <v>0</v>
      </c>
      <c r="BL172" s="16" t="s">
        <v>171</v>
      </c>
      <c r="BM172" s="185" t="s">
        <v>225</v>
      </c>
    </row>
    <row r="173" spans="1:65" s="2" customFormat="1" ht="19.5" x14ac:dyDescent="0.2">
      <c r="A173" s="34"/>
      <c r="B173" s="35"/>
      <c r="C173" s="218"/>
      <c r="D173" s="225" t="s">
        <v>177</v>
      </c>
      <c r="E173" s="218"/>
      <c r="F173" s="226" t="s">
        <v>1112</v>
      </c>
      <c r="G173" s="218"/>
      <c r="H173" s="218"/>
      <c r="I173" s="268"/>
      <c r="J173" s="268"/>
      <c r="K173" s="34"/>
      <c r="L173" s="34"/>
      <c r="M173" s="35"/>
      <c r="N173" s="189"/>
      <c r="O173" s="190"/>
      <c r="P173" s="60"/>
      <c r="Q173" s="60"/>
      <c r="R173" s="60"/>
      <c r="S173" s="60"/>
      <c r="T173" s="60"/>
      <c r="U173" s="60"/>
      <c r="V173" s="60"/>
      <c r="W173" s="60"/>
      <c r="X173" s="60"/>
      <c r="Y173" s="61"/>
      <c r="Z173" s="34"/>
      <c r="AA173" s="34"/>
      <c r="AB173" s="34"/>
      <c r="AC173" s="34"/>
      <c r="AD173" s="34"/>
      <c r="AE173" s="34"/>
      <c r="AT173" s="16" t="s">
        <v>177</v>
      </c>
      <c r="AU173" s="16" t="s">
        <v>92</v>
      </c>
    </row>
    <row r="174" spans="1:65" s="2" customFormat="1" ht="24.2" customHeight="1" x14ac:dyDescent="0.2">
      <c r="A174" s="34"/>
      <c r="B174" s="140"/>
      <c r="C174" s="220" t="s">
        <v>226</v>
      </c>
      <c r="D174" s="220" t="s">
        <v>167</v>
      </c>
      <c r="E174" s="221" t="s">
        <v>227</v>
      </c>
      <c r="F174" s="222" t="s">
        <v>228</v>
      </c>
      <c r="G174" s="223" t="s">
        <v>175</v>
      </c>
      <c r="H174" s="224">
        <v>500.82</v>
      </c>
      <c r="I174" s="224"/>
      <c r="J174" s="224"/>
      <c r="K174" s="177">
        <f>ROUND(P174*H174,3)</f>
        <v>0</v>
      </c>
      <c r="L174" s="179"/>
      <c r="M174" s="35"/>
      <c r="N174" s="180" t="s">
        <v>1</v>
      </c>
      <c r="O174" s="181" t="s">
        <v>44</v>
      </c>
      <c r="P174" s="182">
        <f>I174+J174</f>
        <v>0</v>
      </c>
      <c r="Q174" s="182">
        <f>ROUND(I174*H174,3)</f>
        <v>0</v>
      </c>
      <c r="R174" s="182">
        <f>ROUND(J174*H174,3)</f>
        <v>0</v>
      </c>
      <c r="S174" s="60"/>
      <c r="T174" s="183">
        <f>S174*H174</f>
        <v>0</v>
      </c>
      <c r="U174" s="183">
        <v>3.4950000000000002E-2</v>
      </c>
      <c r="V174" s="183">
        <f>U174*H174</f>
        <v>17.503658999999999</v>
      </c>
      <c r="W174" s="183">
        <v>0</v>
      </c>
      <c r="X174" s="183">
        <f>W174*H174</f>
        <v>0</v>
      </c>
      <c r="Y174" s="184" t="s">
        <v>1</v>
      </c>
      <c r="Z174" s="34"/>
      <c r="AA174" s="34"/>
      <c r="AB174" s="34"/>
      <c r="AC174" s="34"/>
      <c r="AD174" s="34"/>
      <c r="AE174" s="34"/>
      <c r="AR174" s="185" t="s">
        <v>171</v>
      </c>
      <c r="AT174" s="185" t="s">
        <v>167</v>
      </c>
      <c r="AU174" s="185" t="s">
        <v>92</v>
      </c>
      <c r="AY174" s="16" t="s">
        <v>164</v>
      </c>
      <c r="BE174" s="106">
        <f>IF(O174="základná",K174,0)</f>
        <v>0</v>
      </c>
      <c r="BF174" s="106">
        <f>IF(O174="znížená",K174,0)</f>
        <v>0</v>
      </c>
      <c r="BG174" s="106">
        <f>IF(O174="zákl. prenesená",K174,0)</f>
        <v>0</v>
      </c>
      <c r="BH174" s="106">
        <f>IF(O174="zníž. prenesená",K174,0)</f>
        <v>0</v>
      </c>
      <c r="BI174" s="106">
        <f>IF(O174="nulová",K174,0)</f>
        <v>0</v>
      </c>
      <c r="BJ174" s="16" t="s">
        <v>92</v>
      </c>
      <c r="BK174" s="186">
        <f>ROUND(P174*H174,3)</f>
        <v>0</v>
      </c>
      <c r="BL174" s="16" t="s">
        <v>171</v>
      </c>
      <c r="BM174" s="185" t="s">
        <v>229</v>
      </c>
    </row>
    <row r="175" spans="1:65" s="2" customFormat="1" ht="19.5" x14ac:dyDescent="0.2">
      <c r="A175" s="34"/>
      <c r="B175" s="35"/>
      <c r="C175" s="218"/>
      <c r="D175" s="225" t="s">
        <v>177</v>
      </c>
      <c r="E175" s="218"/>
      <c r="F175" s="226" t="s">
        <v>1113</v>
      </c>
      <c r="G175" s="218"/>
      <c r="H175" s="218"/>
      <c r="I175" s="268"/>
      <c r="J175" s="268"/>
      <c r="K175" s="34"/>
      <c r="L175" s="34"/>
      <c r="M175" s="35"/>
      <c r="N175" s="189"/>
      <c r="O175" s="190"/>
      <c r="P175" s="60"/>
      <c r="Q175" s="60"/>
      <c r="R175" s="60"/>
      <c r="S175" s="60"/>
      <c r="T175" s="60"/>
      <c r="U175" s="60"/>
      <c r="V175" s="60"/>
      <c r="W175" s="60"/>
      <c r="X175" s="60"/>
      <c r="Y175" s="61"/>
      <c r="Z175" s="34"/>
      <c r="AA175" s="34"/>
      <c r="AB175" s="34"/>
      <c r="AC175" s="34"/>
      <c r="AD175" s="34"/>
      <c r="AE175" s="34"/>
      <c r="AT175" s="16" t="s">
        <v>177</v>
      </c>
      <c r="AU175" s="16" t="s">
        <v>92</v>
      </c>
    </row>
    <row r="176" spans="1:65" s="13" customFormat="1" x14ac:dyDescent="0.2">
      <c r="B176" s="191"/>
      <c r="C176" s="227"/>
      <c r="D176" s="225" t="s">
        <v>179</v>
      </c>
      <c r="E176" s="228" t="s">
        <v>1</v>
      </c>
      <c r="F176" s="229" t="s">
        <v>230</v>
      </c>
      <c r="G176" s="227"/>
      <c r="H176" s="230">
        <v>500.82</v>
      </c>
      <c r="I176" s="271"/>
      <c r="J176" s="271"/>
      <c r="M176" s="191"/>
      <c r="N176" s="193"/>
      <c r="O176" s="194"/>
      <c r="P176" s="194"/>
      <c r="Q176" s="194"/>
      <c r="R176" s="194"/>
      <c r="S176" s="194"/>
      <c r="T176" s="194"/>
      <c r="U176" s="194"/>
      <c r="V176" s="194"/>
      <c r="W176" s="194"/>
      <c r="X176" s="194"/>
      <c r="Y176" s="195"/>
      <c r="AT176" s="192" t="s">
        <v>179</v>
      </c>
      <c r="AU176" s="192" t="s">
        <v>92</v>
      </c>
      <c r="AV176" s="13" t="s">
        <v>92</v>
      </c>
      <c r="AW176" s="13" t="s">
        <v>4</v>
      </c>
      <c r="AX176" s="13" t="s">
        <v>86</v>
      </c>
      <c r="AY176" s="192" t="s">
        <v>164</v>
      </c>
    </row>
    <row r="177" spans="1:65" s="2" customFormat="1" ht="24.2" customHeight="1" x14ac:dyDescent="0.2">
      <c r="A177" s="34"/>
      <c r="B177" s="140"/>
      <c r="C177" s="220" t="s">
        <v>231</v>
      </c>
      <c r="D177" s="220" t="s">
        <v>167</v>
      </c>
      <c r="E177" s="221" t="s">
        <v>232</v>
      </c>
      <c r="F177" s="222" t="s">
        <v>233</v>
      </c>
      <c r="G177" s="223" t="s">
        <v>175</v>
      </c>
      <c r="H177" s="224">
        <v>30.6</v>
      </c>
      <c r="I177" s="224"/>
      <c r="J177" s="224"/>
      <c r="K177" s="177">
        <f>ROUND(P177*H177,3)</f>
        <v>0</v>
      </c>
      <c r="L177" s="179"/>
      <c r="M177" s="35"/>
      <c r="N177" s="180" t="s">
        <v>1</v>
      </c>
      <c r="O177" s="181" t="s">
        <v>44</v>
      </c>
      <c r="P177" s="182">
        <f>I177+J177</f>
        <v>0</v>
      </c>
      <c r="Q177" s="182">
        <f>ROUND(I177*H177,3)</f>
        <v>0</v>
      </c>
      <c r="R177" s="182">
        <f>ROUND(J177*H177,3)</f>
        <v>0</v>
      </c>
      <c r="S177" s="60"/>
      <c r="T177" s="183">
        <f>S177*H177</f>
        <v>0</v>
      </c>
      <c r="U177" s="183">
        <v>1.8630000000000001E-2</v>
      </c>
      <c r="V177" s="183">
        <f>U177*H177</f>
        <v>0.57007800000000008</v>
      </c>
      <c r="W177" s="183">
        <v>0</v>
      </c>
      <c r="X177" s="183">
        <f>W177*H177</f>
        <v>0</v>
      </c>
      <c r="Y177" s="184" t="s">
        <v>1</v>
      </c>
      <c r="Z177" s="34"/>
      <c r="AA177" s="34"/>
      <c r="AB177" s="34"/>
      <c r="AC177" s="34"/>
      <c r="AD177" s="34"/>
      <c r="AE177" s="34"/>
      <c r="AR177" s="185" t="s">
        <v>171</v>
      </c>
      <c r="AT177" s="185" t="s">
        <v>167</v>
      </c>
      <c r="AU177" s="185" t="s">
        <v>92</v>
      </c>
      <c r="AY177" s="16" t="s">
        <v>164</v>
      </c>
      <c r="BE177" s="106">
        <f>IF(O177="základná",K177,0)</f>
        <v>0</v>
      </c>
      <c r="BF177" s="106">
        <f>IF(O177="znížená",K177,0)</f>
        <v>0</v>
      </c>
      <c r="BG177" s="106">
        <f>IF(O177="zákl. prenesená",K177,0)</f>
        <v>0</v>
      </c>
      <c r="BH177" s="106">
        <f>IF(O177="zníž. prenesená",K177,0)</f>
        <v>0</v>
      </c>
      <c r="BI177" s="106">
        <f>IF(O177="nulová",K177,0)</f>
        <v>0</v>
      </c>
      <c r="BJ177" s="16" t="s">
        <v>92</v>
      </c>
      <c r="BK177" s="186">
        <f>ROUND(P177*H177,3)</f>
        <v>0</v>
      </c>
      <c r="BL177" s="16" t="s">
        <v>171</v>
      </c>
      <c r="BM177" s="185" t="s">
        <v>234</v>
      </c>
    </row>
    <row r="178" spans="1:65" s="2" customFormat="1" ht="19.5" x14ac:dyDescent="0.2">
      <c r="A178" s="34"/>
      <c r="B178" s="35"/>
      <c r="C178" s="218"/>
      <c r="D178" s="225" t="s">
        <v>177</v>
      </c>
      <c r="E178" s="218"/>
      <c r="F178" s="226" t="s">
        <v>1114</v>
      </c>
      <c r="G178" s="218"/>
      <c r="H178" s="218"/>
      <c r="I178" s="268"/>
      <c r="J178" s="268"/>
      <c r="K178" s="34"/>
      <c r="L178" s="34"/>
      <c r="M178" s="35"/>
      <c r="N178" s="189"/>
      <c r="O178" s="190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34"/>
      <c r="AA178" s="34"/>
      <c r="AB178" s="34"/>
      <c r="AC178" s="34"/>
      <c r="AD178" s="34"/>
      <c r="AE178" s="34"/>
      <c r="AT178" s="16" t="s">
        <v>177</v>
      </c>
      <c r="AU178" s="16" t="s">
        <v>92</v>
      </c>
    </row>
    <row r="179" spans="1:65" s="13" customFormat="1" x14ac:dyDescent="0.2">
      <c r="B179" s="191"/>
      <c r="C179" s="227"/>
      <c r="D179" s="225" t="s">
        <v>179</v>
      </c>
      <c r="E179" s="228" t="s">
        <v>1</v>
      </c>
      <c r="F179" s="229" t="s">
        <v>235</v>
      </c>
      <c r="G179" s="227"/>
      <c r="H179" s="230">
        <v>30.6</v>
      </c>
      <c r="I179" s="271"/>
      <c r="J179" s="271"/>
      <c r="M179" s="191"/>
      <c r="N179" s="193"/>
      <c r="O179" s="194"/>
      <c r="P179" s="194"/>
      <c r="Q179" s="194"/>
      <c r="R179" s="194"/>
      <c r="S179" s="194"/>
      <c r="T179" s="194"/>
      <c r="U179" s="194"/>
      <c r="V179" s="194"/>
      <c r="W179" s="194"/>
      <c r="X179" s="194"/>
      <c r="Y179" s="195"/>
      <c r="AT179" s="192" t="s">
        <v>179</v>
      </c>
      <c r="AU179" s="192" t="s">
        <v>92</v>
      </c>
      <c r="AV179" s="13" t="s">
        <v>92</v>
      </c>
      <c r="AW179" s="13" t="s">
        <v>4</v>
      </c>
      <c r="AX179" s="13" t="s">
        <v>86</v>
      </c>
      <c r="AY179" s="192" t="s">
        <v>164</v>
      </c>
    </row>
    <row r="180" spans="1:65" s="12" customFormat="1" ht="22.9" customHeight="1" x14ac:dyDescent="0.2">
      <c r="B180" s="159"/>
      <c r="C180" s="231"/>
      <c r="D180" s="232" t="s">
        <v>79</v>
      </c>
      <c r="E180" s="233" t="s">
        <v>209</v>
      </c>
      <c r="F180" s="233" t="s">
        <v>236</v>
      </c>
      <c r="G180" s="231"/>
      <c r="H180" s="231"/>
      <c r="I180" s="270"/>
      <c r="J180" s="270"/>
      <c r="K180" s="172">
        <f>BK180</f>
        <v>0</v>
      </c>
      <c r="M180" s="159"/>
      <c r="N180" s="164"/>
      <c r="O180" s="165"/>
      <c r="P180" s="165"/>
      <c r="Q180" s="166">
        <f>SUM(Q181:Q198)</f>
        <v>0</v>
      </c>
      <c r="R180" s="166">
        <f>SUM(R181:R198)</f>
        <v>0</v>
      </c>
      <c r="S180" s="165"/>
      <c r="T180" s="167">
        <f>SUM(T181:T198)</f>
        <v>0</v>
      </c>
      <c r="U180" s="165"/>
      <c r="V180" s="167">
        <f>SUM(V181:V198)</f>
        <v>0.47697156940000002</v>
      </c>
      <c r="W180" s="165"/>
      <c r="X180" s="167">
        <f>SUM(X181:X198)</f>
        <v>9.1059000000000001</v>
      </c>
      <c r="Y180" s="168"/>
      <c r="AR180" s="160" t="s">
        <v>86</v>
      </c>
      <c r="AT180" s="169" t="s">
        <v>79</v>
      </c>
      <c r="AU180" s="169" t="s">
        <v>86</v>
      </c>
      <c r="AY180" s="160" t="s">
        <v>164</v>
      </c>
      <c r="BK180" s="170">
        <f>SUM(BK181:BK198)</f>
        <v>0</v>
      </c>
    </row>
    <row r="181" spans="1:65" s="2" customFormat="1" ht="24.2" customHeight="1" x14ac:dyDescent="0.2">
      <c r="A181" s="34"/>
      <c r="B181" s="140"/>
      <c r="C181" s="220" t="s">
        <v>237</v>
      </c>
      <c r="D181" s="220" t="s">
        <v>167</v>
      </c>
      <c r="E181" s="221" t="s">
        <v>238</v>
      </c>
      <c r="F181" s="222" t="s">
        <v>239</v>
      </c>
      <c r="G181" s="223" t="s">
        <v>175</v>
      </c>
      <c r="H181" s="224">
        <v>704</v>
      </c>
      <c r="I181" s="224"/>
      <c r="J181" s="224"/>
      <c r="K181" s="177">
        <f>ROUND(P181*H181,3)</f>
        <v>0</v>
      </c>
      <c r="L181" s="179"/>
      <c r="M181" s="35"/>
      <c r="N181" s="180" t="s">
        <v>1</v>
      </c>
      <c r="O181" s="181" t="s">
        <v>44</v>
      </c>
      <c r="P181" s="182">
        <f>I181+J181</f>
        <v>0</v>
      </c>
      <c r="Q181" s="182">
        <f>ROUND(I181*H181,3)</f>
        <v>0</v>
      </c>
      <c r="R181" s="182">
        <f>ROUND(J181*H181,3)</f>
        <v>0</v>
      </c>
      <c r="S181" s="60"/>
      <c r="T181" s="183">
        <f>S181*H181</f>
        <v>0</v>
      </c>
      <c r="U181" s="183">
        <v>0</v>
      </c>
      <c r="V181" s="183">
        <f>U181*H181</f>
        <v>0</v>
      </c>
      <c r="W181" s="183">
        <v>0</v>
      </c>
      <c r="X181" s="183">
        <f>W181*H181</f>
        <v>0</v>
      </c>
      <c r="Y181" s="184" t="s">
        <v>1</v>
      </c>
      <c r="Z181" s="34"/>
      <c r="AA181" s="34"/>
      <c r="AB181" s="34"/>
      <c r="AC181" s="34"/>
      <c r="AD181" s="34"/>
      <c r="AE181" s="34"/>
      <c r="AR181" s="185" t="s">
        <v>171</v>
      </c>
      <c r="AT181" s="185" t="s">
        <v>167</v>
      </c>
      <c r="AU181" s="185" t="s">
        <v>92</v>
      </c>
      <c r="AY181" s="16" t="s">
        <v>164</v>
      </c>
      <c r="BE181" s="106">
        <f>IF(O181="základná",K181,0)</f>
        <v>0</v>
      </c>
      <c r="BF181" s="106">
        <f>IF(O181="znížená",K181,0)</f>
        <v>0</v>
      </c>
      <c r="BG181" s="106">
        <f>IF(O181="zákl. prenesená",K181,0)</f>
        <v>0</v>
      </c>
      <c r="BH181" s="106">
        <f>IF(O181="zníž. prenesená",K181,0)</f>
        <v>0</v>
      </c>
      <c r="BI181" s="106">
        <f>IF(O181="nulová",K181,0)</f>
        <v>0</v>
      </c>
      <c r="BJ181" s="16" t="s">
        <v>92</v>
      </c>
      <c r="BK181" s="186">
        <f>ROUND(P181*H181,3)</f>
        <v>0</v>
      </c>
      <c r="BL181" s="16" t="s">
        <v>171</v>
      </c>
      <c r="BM181" s="185" t="s">
        <v>240</v>
      </c>
    </row>
    <row r="182" spans="1:65" s="13" customFormat="1" x14ac:dyDescent="0.2">
      <c r="B182" s="191"/>
      <c r="C182" s="227"/>
      <c r="D182" s="225" t="s">
        <v>179</v>
      </c>
      <c r="E182" s="228" t="s">
        <v>1</v>
      </c>
      <c r="F182" s="229" t="s">
        <v>241</v>
      </c>
      <c r="G182" s="227"/>
      <c r="H182" s="230">
        <v>704</v>
      </c>
      <c r="I182" s="271"/>
      <c r="J182" s="271"/>
      <c r="M182" s="191"/>
      <c r="N182" s="193"/>
      <c r="O182" s="194"/>
      <c r="P182" s="194"/>
      <c r="Q182" s="194"/>
      <c r="R182" s="194"/>
      <c r="S182" s="194"/>
      <c r="T182" s="194"/>
      <c r="U182" s="194"/>
      <c r="V182" s="194"/>
      <c r="W182" s="194"/>
      <c r="X182" s="194"/>
      <c r="Y182" s="195"/>
      <c r="AT182" s="192" t="s">
        <v>179</v>
      </c>
      <c r="AU182" s="192" t="s">
        <v>92</v>
      </c>
      <c r="AV182" s="13" t="s">
        <v>92</v>
      </c>
      <c r="AW182" s="13" t="s">
        <v>4</v>
      </c>
      <c r="AX182" s="13" t="s">
        <v>86</v>
      </c>
      <c r="AY182" s="192" t="s">
        <v>164</v>
      </c>
    </row>
    <row r="183" spans="1:65" s="2" customFormat="1" ht="24.2" customHeight="1" x14ac:dyDescent="0.2">
      <c r="A183" s="34"/>
      <c r="B183" s="140"/>
      <c r="C183" s="220" t="s">
        <v>242</v>
      </c>
      <c r="D183" s="220" t="s">
        <v>167</v>
      </c>
      <c r="E183" s="221" t="s">
        <v>243</v>
      </c>
      <c r="F183" s="222" t="s">
        <v>244</v>
      </c>
      <c r="G183" s="223" t="s">
        <v>175</v>
      </c>
      <c r="H183" s="224">
        <v>704</v>
      </c>
      <c r="I183" s="224"/>
      <c r="J183" s="224"/>
      <c r="K183" s="177">
        <f>ROUND(P183*H183,3)</f>
        <v>0</v>
      </c>
      <c r="L183" s="179"/>
      <c r="M183" s="35"/>
      <c r="N183" s="180" t="s">
        <v>1</v>
      </c>
      <c r="O183" s="181" t="s">
        <v>44</v>
      </c>
      <c r="P183" s="182">
        <f>I183+J183</f>
        <v>0</v>
      </c>
      <c r="Q183" s="182">
        <f>ROUND(I183*H183,3)</f>
        <v>0</v>
      </c>
      <c r="R183" s="182">
        <f>ROUND(J183*H183,3)</f>
        <v>0</v>
      </c>
      <c r="S183" s="60"/>
      <c r="T183" s="183">
        <f>S183*H183</f>
        <v>0</v>
      </c>
      <c r="U183" s="183">
        <v>6.7733859999999997E-4</v>
      </c>
      <c r="V183" s="183">
        <f>U183*H183</f>
        <v>0.47684637439999999</v>
      </c>
      <c r="W183" s="183">
        <v>0</v>
      </c>
      <c r="X183" s="183">
        <f>W183*H183</f>
        <v>0</v>
      </c>
      <c r="Y183" s="184" t="s">
        <v>1</v>
      </c>
      <c r="Z183" s="34"/>
      <c r="AA183" s="34"/>
      <c r="AB183" s="34"/>
      <c r="AC183" s="34"/>
      <c r="AD183" s="34"/>
      <c r="AE183" s="34"/>
      <c r="AR183" s="185" t="s">
        <v>171</v>
      </c>
      <c r="AT183" s="185" t="s">
        <v>167</v>
      </c>
      <c r="AU183" s="185" t="s">
        <v>92</v>
      </c>
      <c r="AY183" s="16" t="s">
        <v>164</v>
      </c>
      <c r="BE183" s="106">
        <f>IF(O183="základná",K183,0)</f>
        <v>0</v>
      </c>
      <c r="BF183" s="106">
        <f>IF(O183="znížená",K183,0)</f>
        <v>0</v>
      </c>
      <c r="BG183" s="106">
        <f>IF(O183="zákl. prenesená",K183,0)</f>
        <v>0</v>
      </c>
      <c r="BH183" s="106">
        <f>IF(O183="zníž. prenesená",K183,0)</f>
        <v>0</v>
      </c>
      <c r="BI183" s="106">
        <f>IF(O183="nulová",K183,0)</f>
        <v>0</v>
      </c>
      <c r="BJ183" s="16" t="s">
        <v>92</v>
      </c>
      <c r="BK183" s="186">
        <f>ROUND(P183*H183,3)</f>
        <v>0</v>
      </c>
      <c r="BL183" s="16" t="s">
        <v>171</v>
      </c>
      <c r="BM183" s="185" t="s">
        <v>245</v>
      </c>
    </row>
    <row r="184" spans="1:65" s="2" customFormat="1" ht="24.2" customHeight="1" x14ac:dyDescent="0.2">
      <c r="A184" s="34"/>
      <c r="B184" s="140"/>
      <c r="C184" s="220" t="s">
        <v>246</v>
      </c>
      <c r="D184" s="220" t="s">
        <v>167</v>
      </c>
      <c r="E184" s="221" t="s">
        <v>247</v>
      </c>
      <c r="F184" s="222" t="s">
        <v>248</v>
      </c>
      <c r="G184" s="223" t="s">
        <v>175</v>
      </c>
      <c r="H184" s="224">
        <v>704</v>
      </c>
      <c r="I184" s="224"/>
      <c r="J184" s="224"/>
      <c r="K184" s="177">
        <f>ROUND(P184*H184,3)</f>
        <v>0</v>
      </c>
      <c r="L184" s="179"/>
      <c r="M184" s="35"/>
      <c r="N184" s="180" t="s">
        <v>1</v>
      </c>
      <c r="O184" s="181" t="s">
        <v>44</v>
      </c>
      <c r="P184" s="182">
        <f>I184+J184</f>
        <v>0</v>
      </c>
      <c r="Q184" s="182">
        <f>ROUND(I184*H184,3)</f>
        <v>0</v>
      </c>
      <c r="R184" s="182">
        <f>ROUND(J184*H184,3)</f>
        <v>0</v>
      </c>
      <c r="S184" s="60"/>
      <c r="T184" s="183">
        <f>S184*H184</f>
        <v>0</v>
      </c>
      <c r="U184" s="183">
        <v>0</v>
      </c>
      <c r="V184" s="183">
        <f>U184*H184</f>
        <v>0</v>
      </c>
      <c r="W184" s="183">
        <v>0</v>
      </c>
      <c r="X184" s="183">
        <f>W184*H184</f>
        <v>0</v>
      </c>
      <c r="Y184" s="184" t="s">
        <v>1</v>
      </c>
      <c r="Z184" s="34"/>
      <c r="AA184" s="34"/>
      <c r="AB184" s="34"/>
      <c r="AC184" s="34"/>
      <c r="AD184" s="34"/>
      <c r="AE184" s="34"/>
      <c r="AR184" s="185" t="s">
        <v>171</v>
      </c>
      <c r="AT184" s="185" t="s">
        <v>167</v>
      </c>
      <c r="AU184" s="185" t="s">
        <v>92</v>
      </c>
      <c r="AY184" s="16" t="s">
        <v>164</v>
      </c>
      <c r="BE184" s="106">
        <f>IF(O184="základná",K184,0)</f>
        <v>0</v>
      </c>
      <c r="BF184" s="106">
        <f>IF(O184="znížená",K184,0)</f>
        <v>0</v>
      </c>
      <c r="BG184" s="106">
        <f>IF(O184="zákl. prenesená",K184,0)</f>
        <v>0</v>
      </c>
      <c r="BH184" s="106">
        <f>IF(O184="zníž. prenesená",K184,0)</f>
        <v>0</v>
      </c>
      <c r="BI184" s="106">
        <f>IF(O184="nulová",K184,0)</f>
        <v>0</v>
      </c>
      <c r="BJ184" s="16" t="s">
        <v>92</v>
      </c>
      <c r="BK184" s="186">
        <f>ROUND(P184*H184,3)</f>
        <v>0</v>
      </c>
      <c r="BL184" s="16" t="s">
        <v>171</v>
      </c>
      <c r="BM184" s="185" t="s">
        <v>249</v>
      </c>
    </row>
    <row r="185" spans="1:65" s="2" customFormat="1" ht="24.2" customHeight="1" x14ac:dyDescent="0.2">
      <c r="A185" s="34"/>
      <c r="B185" s="140"/>
      <c r="C185" s="220" t="s">
        <v>250</v>
      </c>
      <c r="D185" s="220" t="s">
        <v>167</v>
      </c>
      <c r="E185" s="221" t="s">
        <v>251</v>
      </c>
      <c r="F185" s="222" t="s">
        <v>252</v>
      </c>
      <c r="G185" s="223" t="s">
        <v>175</v>
      </c>
      <c r="H185" s="224">
        <v>4.9000000000000004</v>
      </c>
      <c r="I185" s="224"/>
      <c r="J185" s="224"/>
      <c r="K185" s="177">
        <f>ROUND(P185*H185,3)</f>
        <v>0</v>
      </c>
      <c r="L185" s="179"/>
      <c r="M185" s="35"/>
      <c r="N185" s="180" t="s">
        <v>1</v>
      </c>
      <c r="O185" s="181" t="s">
        <v>44</v>
      </c>
      <c r="P185" s="182">
        <f>I185+J185</f>
        <v>0</v>
      </c>
      <c r="Q185" s="182">
        <f>ROUND(I185*H185,3)</f>
        <v>0</v>
      </c>
      <c r="R185" s="182">
        <f>ROUND(J185*H185,3)</f>
        <v>0</v>
      </c>
      <c r="S185" s="60"/>
      <c r="T185" s="183">
        <f>S185*H185</f>
        <v>0</v>
      </c>
      <c r="U185" s="183">
        <v>2.5550000000000001E-5</v>
      </c>
      <c r="V185" s="183">
        <f>U185*H185</f>
        <v>1.2519500000000001E-4</v>
      </c>
      <c r="W185" s="183">
        <v>0</v>
      </c>
      <c r="X185" s="183">
        <f>W185*H185</f>
        <v>0</v>
      </c>
      <c r="Y185" s="184" t="s">
        <v>1</v>
      </c>
      <c r="Z185" s="34"/>
      <c r="AA185" s="34"/>
      <c r="AB185" s="34"/>
      <c r="AC185" s="34"/>
      <c r="AD185" s="34"/>
      <c r="AE185" s="34"/>
      <c r="AR185" s="185" t="s">
        <v>171</v>
      </c>
      <c r="AT185" s="185" t="s">
        <v>167</v>
      </c>
      <c r="AU185" s="185" t="s">
        <v>92</v>
      </c>
      <c r="AY185" s="16" t="s">
        <v>164</v>
      </c>
      <c r="BE185" s="106">
        <f>IF(O185="základná",K185,0)</f>
        <v>0</v>
      </c>
      <c r="BF185" s="106">
        <f>IF(O185="znížená",K185,0)</f>
        <v>0</v>
      </c>
      <c r="BG185" s="106">
        <f>IF(O185="zákl. prenesená",K185,0)</f>
        <v>0</v>
      </c>
      <c r="BH185" s="106">
        <f>IF(O185="zníž. prenesená",K185,0)</f>
        <v>0</v>
      </c>
      <c r="BI185" s="106">
        <f>IF(O185="nulová",K185,0)</f>
        <v>0</v>
      </c>
      <c r="BJ185" s="16" t="s">
        <v>92</v>
      </c>
      <c r="BK185" s="186">
        <f>ROUND(P185*H185,3)</f>
        <v>0</v>
      </c>
      <c r="BL185" s="16" t="s">
        <v>171</v>
      </c>
      <c r="BM185" s="185" t="s">
        <v>253</v>
      </c>
    </row>
    <row r="186" spans="1:65" s="2" customFormat="1" ht="24.2" customHeight="1" x14ac:dyDescent="0.2">
      <c r="A186" s="34"/>
      <c r="B186" s="140"/>
      <c r="C186" s="220" t="s">
        <v>254</v>
      </c>
      <c r="D186" s="220" t="s">
        <v>167</v>
      </c>
      <c r="E186" s="221" t="s">
        <v>255</v>
      </c>
      <c r="F186" s="222" t="s">
        <v>256</v>
      </c>
      <c r="G186" s="223" t="s">
        <v>175</v>
      </c>
      <c r="H186" s="224">
        <v>0.8</v>
      </c>
      <c r="I186" s="224"/>
      <c r="J186" s="224"/>
      <c r="K186" s="177">
        <f>ROUND(P186*H186,3)</f>
        <v>0</v>
      </c>
      <c r="L186" s="179"/>
      <c r="M186" s="35"/>
      <c r="N186" s="180" t="s">
        <v>1</v>
      </c>
      <c r="O186" s="181" t="s">
        <v>44</v>
      </c>
      <c r="P186" s="182">
        <f>I186+J186</f>
        <v>0</v>
      </c>
      <c r="Q186" s="182">
        <f>ROUND(I186*H186,3)</f>
        <v>0</v>
      </c>
      <c r="R186" s="182">
        <f>ROUND(J186*H186,3)</f>
        <v>0</v>
      </c>
      <c r="S186" s="60"/>
      <c r="T186" s="183">
        <f>S186*H186</f>
        <v>0</v>
      </c>
      <c r="U186" s="183">
        <v>0</v>
      </c>
      <c r="V186" s="183">
        <f>U186*H186</f>
        <v>0</v>
      </c>
      <c r="W186" s="183">
        <v>8.2000000000000003E-2</v>
      </c>
      <c r="X186" s="183">
        <f>W186*H186</f>
        <v>6.5600000000000006E-2</v>
      </c>
      <c r="Y186" s="184" t="s">
        <v>1</v>
      </c>
      <c r="Z186" s="34"/>
      <c r="AA186" s="34"/>
      <c r="AB186" s="34"/>
      <c r="AC186" s="34"/>
      <c r="AD186" s="34"/>
      <c r="AE186" s="34"/>
      <c r="AR186" s="185" t="s">
        <v>171</v>
      </c>
      <c r="AT186" s="185" t="s">
        <v>167</v>
      </c>
      <c r="AU186" s="185" t="s">
        <v>92</v>
      </c>
      <c r="AY186" s="16" t="s">
        <v>164</v>
      </c>
      <c r="BE186" s="106">
        <f>IF(O186="základná",K186,0)</f>
        <v>0</v>
      </c>
      <c r="BF186" s="106">
        <f>IF(O186="znížená",K186,0)</f>
        <v>0</v>
      </c>
      <c r="BG186" s="106">
        <f>IF(O186="zákl. prenesená",K186,0)</f>
        <v>0</v>
      </c>
      <c r="BH186" s="106">
        <f>IF(O186="zníž. prenesená",K186,0)</f>
        <v>0</v>
      </c>
      <c r="BI186" s="106">
        <f>IF(O186="nulová",K186,0)</f>
        <v>0</v>
      </c>
      <c r="BJ186" s="16" t="s">
        <v>92</v>
      </c>
      <c r="BK186" s="186">
        <f>ROUND(P186*H186,3)</f>
        <v>0</v>
      </c>
      <c r="BL186" s="16" t="s">
        <v>171</v>
      </c>
      <c r="BM186" s="185" t="s">
        <v>257</v>
      </c>
    </row>
    <row r="187" spans="1:65" s="2" customFormat="1" ht="19.5" x14ac:dyDescent="0.2">
      <c r="A187" s="34"/>
      <c r="B187" s="35"/>
      <c r="C187" s="218"/>
      <c r="D187" s="225" t="s">
        <v>177</v>
      </c>
      <c r="E187" s="218"/>
      <c r="F187" s="226" t="s">
        <v>258</v>
      </c>
      <c r="G187" s="218"/>
      <c r="H187" s="218"/>
      <c r="I187" s="268"/>
      <c r="J187" s="268"/>
      <c r="K187" s="34"/>
      <c r="L187" s="34"/>
      <c r="M187" s="35"/>
      <c r="N187" s="189"/>
      <c r="O187" s="190"/>
      <c r="P187" s="60"/>
      <c r="Q187" s="60"/>
      <c r="R187" s="60"/>
      <c r="S187" s="60"/>
      <c r="T187" s="60"/>
      <c r="U187" s="60"/>
      <c r="V187" s="60"/>
      <c r="W187" s="60"/>
      <c r="X187" s="60"/>
      <c r="Y187" s="61"/>
      <c r="Z187" s="34"/>
      <c r="AA187" s="34"/>
      <c r="AB187" s="34"/>
      <c r="AC187" s="34"/>
      <c r="AD187" s="34"/>
      <c r="AE187" s="34"/>
      <c r="AT187" s="16" t="s">
        <v>177</v>
      </c>
      <c r="AU187" s="16" t="s">
        <v>92</v>
      </c>
    </row>
    <row r="188" spans="1:65" s="2" customFormat="1" ht="14.45" customHeight="1" x14ac:dyDescent="0.2">
      <c r="A188" s="34"/>
      <c r="B188" s="140"/>
      <c r="C188" s="220" t="s">
        <v>8</v>
      </c>
      <c r="D188" s="220" t="s">
        <v>167</v>
      </c>
      <c r="E188" s="221" t="s">
        <v>259</v>
      </c>
      <c r="F188" s="222" t="s">
        <v>260</v>
      </c>
      <c r="G188" s="223" t="s">
        <v>175</v>
      </c>
      <c r="H188" s="224">
        <v>1.05</v>
      </c>
      <c r="I188" s="224"/>
      <c r="J188" s="224"/>
      <c r="K188" s="177">
        <f>ROUND(P188*H188,3)</f>
        <v>0</v>
      </c>
      <c r="L188" s="179"/>
      <c r="M188" s="35"/>
      <c r="N188" s="180" t="s">
        <v>1</v>
      </c>
      <c r="O188" s="181" t="s">
        <v>44</v>
      </c>
      <c r="P188" s="182">
        <f>I188+J188</f>
        <v>0</v>
      </c>
      <c r="Q188" s="182">
        <f>ROUND(I188*H188,3)</f>
        <v>0</v>
      </c>
      <c r="R188" s="182">
        <f>ROUND(J188*H188,3)</f>
        <v>0</v>
      </c>
      <c r="S188" s="60"/>
      <c r="T188" s="183">
        <f>S188*H188</f>
        <v>0</v>
      </c>
      <c r="U188" s="183">
        <v>0</v>
      </c>
      <c r="V188" s="183">
        <f>U188*H188</f>
        <v>0</v>
      </c>
      <c r="W188" s="183">
        <v>4.5999999999999999E-2</v>
      </c>
      <c r="X188" s="183">
        <f>W188*H188</f>
        <v>4.8300000000000003E-2</v>
      </c>
      <c r="Y188" s="184" t="s">
        <v>1</v>
      </c>
      <c r="Z188" s="34"/>
      <c r="AA188" s="34"/>
      <c r="AB188" s="34"/>
      <c r="AC188" s="34"/>
      <c r="AD188" s="34"/>
      <c r="AE188" s="34"/>
      <c r="AR188" s="185" t="s">
        <v>171</v>
      </c>
      <c r="AT188" s="185" t="s">
        <v>167</v>
      </c>
      <c r="AU188" s="185" t="s">
        <v>92</v>
      </c>
      <c r="AY188" s="16" t="s">
        <v>164</v>
      </c>
      <c r="BE188" s="106">
        <f>IF(O188="základná",K188,0)</f>
        <v>0</v>
      </c>
      <c r="BF188" s="106">
        <f>IF(O188="znížená",K188,0)</f>
        <v>0</v>
      </c>
      <c r="BG188" s="106">
        <f>IF(O188="zákl. prenesená",K188,0)</f>
        <v>0</v>
      </c>
      <c r="BH188" s="106">
        <f>IF(O188="zníž. prenesená",K188,0)</f>
        <v>0</v>
      </c>
      <c r="BI188" s="106">
        <f>IF(O188="nulová",K188,0)</f>
        <v>0</v>
      </c>
      <c r="BJ188" s="16" t="s">
        <v>92</v>
      </c>
      <c r="BK188" s="186">
        <f>ROUND(P188*H188,3)</f>
        <v>0</v>
      </c>
      <c r="BL188" s="16" t="s">
        <v>171</v>
      </c>
      <c r="BM188" s="185" t="s">
        <v>261</v>
      </c>
    </row>
    <row r="189" spans="1:65" s="2" customFormat="1" ht="24.2" customHeight="1" x14ac:dyDescent="0.2">
      <c r="A189" s="34"/>
      <c r="B189" s="140"/>
      <c r="C189" s="220" t="s">
        <v>262</v>
      </c>
      <c r="D189" s="220" t="s">
        <v>167</v>
      </c>
      <c r="E189" s="221" t="s">
        <v>263</v>
      </c>
      <c r="F189" s="222" t="s">
        <v>264</v>
      </c>
      <c r="G189" s="223" t="s">
        <v>175</v>
      </c>
      <c r="H189" s="224">
        <v>562</v>
      </c>
      <c r="I189" s="224"/>
      <c r="J189" s="224"/>
      <c r="K189" s="177">
        <f>ROUND(P189*H189,3)</f>
        <v>0</v>
      </c>
      <c r="L189" s="179"/>
      <c r="M189" s="35"/>
      <c r="N189" s="180" t="s">
        <v>1</v>
      </c>
      <c r="O189" s="181" t="s">
        <v>44</v>
      </c>
      <c r="P189" s="182">
        <f>I189+J189</f>
        <v>0</v>
      </c>
      <c r="Q189" s="182">
        <f>ROUND(I189*H189,3)</f>
        <v>0</v>
      </c>
      <c r="R189" s="182">
        <f>ROUND(J189*H189,3)</f>
        <v>0</v>
      </c>
      <c r="S189" s="60"/>
      <c r="T189" s="183">
        <f>S189*H189</f>
        <v>0</v>
      </c>
      <c r="U189" s="183">
        <v>0</v>
      </c>
      <c r="V189" s="183">
        <f>U189*H189</f>
        <v>0</v>
      </c>
      <c r="W189" s="183">
        <v>1.6E-2</v>
      </c>
      <c r="X189" s="183">
        <f>W189*H189</f>
        <v>8.9920000000000009</v>
      </c>
      <c r="Y189" s="184" t="s">
        <v>1</v>
      </c>
      <c r="Z189" s="34"/>
      <c r="AA189" s="34"/>
      <c r="AB189" s="34"/>
      <c r="AC189" s="34"/>
      <c r="AD189" s="34"/>
      <c r="AE189" s="34"/>
      <c r="AR189" s="185" t="s">
        <v>171</v>
      </c>
      <c r="AT189" s="185" t="s">
        <v>167</v>
      </c>
      <c r="AU189" s="185" t="s">
        <v>92</v>
      </c>
      <c r="AY189" s="16" t="s">
        <v>164</v>
      </c>
      <c r="BE189" s="106">
        <f>IF(O189="základná",K189,0)</f>
        <v>0</v>
      </c>
      <c r="BF189" s="106">
        <f>IF(O189="znížená",K189,0)</f>
        <v>0</v>
      </c>
      <c r="BG189" s="106">
        <f>IF(O189="zákl. prenesená",K189,0)</f>
        <v>0</v>
      </c>
      <c r="BH189" s="106">
        <f>IF(O189="zníž. prenesená",K189,0)</f>
        <v>0</v>
      </c>
      <c r="BI189" s="106">
        <f>IF(O189="nulová",K189,0)</f>
        <v>0</v>
      </c>
      <c r="BJ189" s="16" t="s">
        <v>92</v>
      </c>
      <c r="BK189" s="186">
        <f>ROUND(P189*H189,3)</f>
        <v>0</v>
      </c>
      <c r="BL189" s="16" t="s">
        <v>171</v>
      </c>
      <c r="BM189" s="185" t="s">
        <v>265</v>
      </c>
    </row>
    <row r="190" spans="1:65" s="2" customFormat="1" ht="19.5" x14ac:dyDescent="0.2">
      <c r="A190" s="34"/>
      <c r="B190" s="35"/>
      <c r="C190" s="218"/>
      <c r="D190" s="225" t="s">
        <v>177</v>
      </c>
      <c r="E190" s="218"/>
      <c r="F190" s="226" t="s">
        <v>266</v>
      </c>
      <c r="G190" s="218"/>
      <c r="H190" s="218"/>
      <c r="I190" s="268"/>
      <c r="J190" s="268"/>
      <c r="K190" s="34"/>
      <c r="L190" s="34"/>
      <c r="M190" s="35"/>
      <c r="N190" s="189"/>
      <c r="O190" s="190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34"/>
      <c r="AA190" s="34"/>
      <c r="AB190" s="34"/>
      <c r="AC190" s="34"/>
      <c r="AD190" s="34"/>
      <c r="AE190" s="34"/>
      <c r="AT190" s="16" t="s">
        <v>177</v>
      </c>
      <c r="AU190" s="16" t="s">
        <v>92</v>
      </c>
    </row>
    <row r="191" spans="1:65" s="2" customFormat="1" ht="24.2" customHeight="1" x14ac:dyDescent="0.2">
      <c r="A191" s="34"/>
      <c r="B191" s="140"/>
      <c r="C191" s="220" t="s">
        <v>267</v>
      </c>
      <c r="D191" s="220" t="s">
        <v>167</v>
      </c>
      <c r="E191" s="221" t="s">
        <v>268</v>
      </c>
      <c r="F191" s="222" t="s">
        <v>269</v>
      </c>
      <c r="G191" s="223" t="s">
        <v>270</v>
      </c>
      <c r="H191" s="224">
        <v>10.138</v>
      </c>
      <c r="I191" s="224"/>
      <c r="J191" s="224"/>
      <c r="K191" s="177">
        <f>ROUND(P191*H191,3)</f>
        <v>0</v>
      </c>
      <c r="L191" s="179"/>
      <c r="M191" s="35"/>
      <c r="N191" s="180" t="s">
        <v>1</v>
      </c>
      <c r="O191" s="181" t="s">
        <v>44</v>
      </c>
      <c r="P191" s="182">
        <f>I191+J191</f>
        <v>0</v>
      </c>
      <c r="Q191" s="182">
        <f>ROUND(I191*H191,3)</f>
        <v>0</v>
      </c>
      <c r="R191" s="182">
        <f>ROUND(J191*H191,3)</f>
        <v>0</v>
      </c>
      <c r="S191" s="60"/>
      <c r="T191" s="183">
        <f>S191*H191</f>
        <v>0</v>
      </c>
      <c r="U191" s="183">
        <v>0</v>
      </c>
      <c r="V191" s="183">
        <f>U191*H191</f>
        <v>0</v>
      </c>
      <c r="W191" s="183">
        <v>0</v>
      </c>
      <c r="X191" s="183">
        <f>W191*H191</f>
        <v>0</v>
      </c>
      <c r="Y191" s="184" t="s">
        <v>1</v>
      </c>
      <c r="Z191" s="34"/>
      <c r="AA191" s="34"/>
      <c r="AB191" s="34"/>
      <c r="AC191" s="34"/>
      <c r="AD191" s="34"/>
      <c r="AE191" s="34"/>
      <c r="AR191" s="185" t="s">
        <v>242</v>
      </c>
      <c r="AT191" s="185" t="s">
        <v>167</v>
      </c>
      <c r="AU191" s="185" t="s">
        <v>92</v>
      </c>
      <c r="AY191" s="16" t="s">
        <v>164</v>
      </c>
      <c r="BE191" s="106">
        <f>IF(O191="základná",K191,0)</f>
        <v>0</v>
      </c>
      <c r="BF191" s="106">
        <f>IF(O191="znížená",K191,0)</f>
        <v>0</v>
      </c>
      <c r="BG191" s="106">
        <f>IF(O191="zákl. prenesená",K191,0)</f>
        <v>0</v>
      </c>
      <c r="BH191" s="106">
        <f>IF(O191="zníž. prenesená",K191,0)</f>
        <v>0</v>
      </c>
      <c r="BI191" s="106">
        <f>IF(O191="nulová",K191,0)</f>
        <v>0</v>
      </c>
      <c r="BJ191" s="16" t="s">
        <v>92</v>
      </c>
      <c r="BK191" s="186">
        <f>ROUND(P191*H191,3)</f>
        <v>0</v>
      </c>
      <c r="BL191" s="16" t="s">
        <v>242</v>
      </c>
      <c r="BM191" s="185" t="s">
        <v>271</v>
      </c>
    </row>
    <row r="192" spans="1:65" s="2" customFormat="1" ht="19.5" x14ac:dyDescent="0.2">
      <c r="A192" s="34"/>
      <c r="B192" s="35"/>
      <c r="C192" s="218"/>
      <c r="D192" s="225" t="s">
        <v>177</v>
      </c>
      <c r="E192" s="218"/>
      <c r="F192" s="226" t="s">
        <v>269</v>
      </c>
      <c r="G192" s="218"/>
      <c r="H192" s="218"/>
      <c r="I192" s="268"/>
      <c r="J192" s="268"/>
      <c r="K192" s="34"/>
      <c r="L192" s="34"/>
      <c r="M192" s="35"/>
      <c r="N192" s="189"/>
      <c r="O192" s="190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34"/>
      <c r="AA192" s="34"/>
      <c r="AB192" s="34"/>
      <c r="AC192" s="34"/>
      <c r="AD192" s="34"/>
      <c r="AE192" s="34"/>
      <c r="AT192" s="16" t="s">
        <v>177</v>
      </c>
      <c r="AU192" s="16" t="s">
        <v>92</v>
      </c>
    </row>
    <row r="193" spans="1:65" s="2" customFormat="1" ht="14.45" customHeight="1" x14ac:dyDescent="0.2">
      <c r="A193" s="34"/>
      <c r="B193" s="140"/>
      <c r="C193" s="220" t="s">
        <v>272</v>
      </c>
      <c r="D193" s="220" t="s">
        <v>167</v>
      </c>
      <c r="E193" s="221" t="s">
        <v>273</v>
      </c>
      <c r="F193" s="222" t="s">
        <v>274</v>
      </c>
      <c r="G193" s="223" t="s">
        <v>270</v>
      </c>
      <c r="H193" s="224">
        <v>10.138</v>
      </c>
      <c r="I193" s="224"/>
      <c r="J193" s="224"/>
      <c r="K193" s="177">
        <f>ROUND(P193*H193,3)</f>
        <v>0</v>
      </c>
      <c r="L193" s="179"/>
      <c r="M193" s="35"/>
      <c r="N193" s="180" t="s">
        <v>1</v>
      </c>
      <c r="O193" s="181" t="s">
        <v>44</v>
      </c>
      <c r="P193" s="182">
        <f>I193+J193</f>
        <v>0</v>
      </c>
      <c r="Q193" s="182">
        <f>ROUND(I193*H193,3)</f>
        <v>0</v>
      </c>
      <c r="R193" s="182">
        <f>ROUND(J193*H193,3)</f>
        <v>0</v>
      </c>
      <c r="S193" s="60"/>
      <c r="T193" s="183">
        <f>S193*H193</f>
        <v>0</v>
      </c>
      <c r="U193" s="183">
        <v>0</v>
      </c>
      <c r="V193" s="183">
        <f>U193*H193</f>
        <v>0</v>
      </c>
      <c r="W193" s="183">
        <v>0</v>
      </c>
      <c r="X193" s="183">
        <f>W193*H193</f>
        <v>0</v>
      </c>
      <c r="Y193" s="184" t="s">
        <v>1</v>
      </c>
      <c r="Z193" s="34"/>
      <c r="AA193" s="34"/>
      <c r="AB193" s="34"/>
      <c r="AC193" s="34"/>
      <c r="AD193" s="34"/>
      <c r="AE193" s="34"/>
      <c r="AR193" s="185" t="s">
        <v>171</v>
      </c>
      <c r="AT193" s="185" t="s">
        <v>167</v>
      </c>
      <c r="AU193" s="185" t="s">
        <v>92</v>
      </c>
      <c r="AY193" s="16" t="s">
        <v>164</v>
      </c>
      <c r="BE193" s="106">
        <f>IF(O193="základná",K193,0)</f>
        <v>0</v>
      </c>
      <c r="BF193" s="106">
        <f>IF(O193="znížená",K193,0)</f>
        <v>0</v>
      </c>
      <c r="BG193" s="106">
        <f>IF(O193="zákl. prenesená",K193,0)</f>
        <v>0</v>
      </c>
      <c r="BH193" s="106">
        <f>IF(O193="zníž. prenesená",K193,0)</f>
        <v>0</v>
      </c>
      <c r="BI193" s="106">
        <f>IF(O193="nulová",K193,0)</f>
        <v>0</v>
      </c>
      <c r="BJ193" s="16" t="s">
        <v>92</v>
      </c>
      <c r="BK193" s="186">
        <f>ROUND(P193*H193,3)</f>
        <v>0</v>
      </c>
      <c r="BL193" s="16" t="s">
        <v>171</v>
      </c>
      <c r="BM193" s="185" t="s">
        <v>275</v>
      </c>
    </row>
    <row r="194" spans="1:65" s="2" customFormat="1" ht="24.2" customHeight="1" x14ac:dyDescent="0.2">
      <c r="A194" s="34"/>
      <c r="B194" s="140"/>
      <c r="C194" s="220" t="s">
        <v>276</v>
      </c>
      <c r="D194" s="220" t="s">
        <v>167</v>
      </c>
      <c r="E194" s="221" t="s">
        <v>277</v>
      </c>
      <c r="F194" s="222" t="s">
        <v>278</v>
      </c>
      <c r="G194" s="223" t="s">
        <v>270</v>
      </c>
      <c r="H194" s="224">
        <v>101.38</v>
      </c>
      <c r="I194" s="224"/>
      <c r="J194" s="224"/>
      <c r="K194" s="177">
        <f>ROUND(P194*H194,3)</f>
        <v>0</v>
      </c>
      <c r="L194" s="179"/>
      <c r="M194" s="35"/>
      <c r="N194" s="180" t="s">
        <v>1</v>
      </c>
      <c r="O194" s="181" t="s">
        <v>44</v>
      </c>
      <c r="P194" s="182">
        <f>I194+J194</f>
        <v>0</v>
      </c>
      <c r="Q194" s="182">
        <f>ROUND(I194*H194,3)</f>
        <v>0</v>
      </c>
      <c r="R194" s="182">
        <f>ROUND(J194*H194,3)</f>
        <v>0</v>
      </c>
      <c r="S194" s="60"/>
      <c r="T194" s="183">
        <f>S194*H194</f>
        <v>0</v>
      </c>
      <c r="U194" s="183">
        <v>0</v>
      </c>
      <c r="V194" s="183">
        <f>U194*H194</f>
        <v>0</v>
      </c>
      <c r="W194" s="183">
        <v>0</v>
      </c>
      <c r="X194" s="183">
        <f>W194*H194</f>
        <v>0</v>
      </c>
      <c r="Y194" s="184" t="s">
        <v>1</v>
      </c>
      <c r="Z194" s="34"/>
      <c r="AA194" s="34"/>
      <c r="AB194" s="34"/>
      <c r="AC194" s="34"/>
      <c r="AD194" s="34"/>
      <c r="AE194" s="34"/>
      <c r="AR194" s="185" t="s">
        <v>171</v>
      </c>
      <c r="AT194" s="185" t="s">
        <v>167</v>
      </c>
      <c r="AU194" s="185" t="s">
        <v>92</v>
      </c>
      <c r="AY194" s="16" t="s">
        <v>164</v>
      </c>
      <c r="BE194" s="106">
        <f>IF(O194="základná",K194,0)</f>
        <v>0</v>
      </c>
      <c r="BF194" s="106">
        <f>IF(O194="znížená",K194,0)</f>
        <v>0</v>
      </c>
      <c r="BG194" s="106">
        <f>IF(O194="zákl. prenesená",K194,0)</f>
        <v>0</v>
      </c>
      <c r="BH194" s="106">
        <f>IF(O194="zníž. prenesená",K194,0)</f>
        <v>0</v>
      </c>
      <c r="BI194" s="106">
        <f>IF(O194="nulová",K194,0)</f>
        <v>0</v>
      </c>
      <c r="BJ194" s="16" t="s">
        <v>92</v>
      </c>
      <c r="BK194" s="186">
        <f>ROUND(P194*H194,3)</f>
        <v>0</v>
      </c>
      <c r="BL194" s="16" t="s">
        <v>171</v>
      </c>
      <c r="BM194" s="185" t="s">
        <v>279</v>
      </c>
    </row>
    <row r="195" spans="1:65" s="13" customFormat="1" x14ac:dyDescent="0.2">
      <c r="B195" s="191"/>
      <c r="C195" s="227"/>
      <c r="D195" s="225" t="s">
        <v>179</v>
      </c>
      <c r="E195" s="227"/>
      <c r="F195" s="229" t="s">
        <v>280</v>
      </c>
      <c r="G195" s="227"/>
      <c r="H195" s="230">
        <v>101.38</v>
      </c>
      <c r="I195" s="271"/>
      <c r="J195" s="271"/>
      <c r="M195" s="191"/>
      <c r="N195" s="193"/>
      <c r="O195" s="194"/>
      <c r="P195" s="194"/>
      <c r="Q195" s="194"/>
      <c r="R195" s="194"/>
      <c r="S195" s="194"/>
      <c r="T195" s="194"/>
      <c r="U195" s="194"/>
      <c r="V195" s="194"/>
      <c r="W195" s="194"/>
      <c r="X195" s="194"/>
      <c r="Y195" s="195"/>
      <c r="AT195" s="192" t="s">
        <v>179</v>
      </c>
      <c r="AU195" s="192" t="s">
        <v>92</v>
      </c>
      <c r="AV195" s="13" t="s">
        <v>92</v>
      </c>
      <c r="AW195" s="13" t="s">
        <v>3</v>
      </c>
      <c r="AX195" s="13" t="s">
        <v>86</v>
      </c>
      <c r="AY195" s="192" t="s">
        <v>164</v>
      </c>
    </row>
    <row r="196" spans="1:65" s="2" customFormat="1" ht="24.2" customHeight="1" x14ac:dyDescent="0.2">
      <c r="A196" s="34"/>
      <c r="B196" s="140"/>
      <c r="C196" s="220" t="s">
        <v>281</v>
      </c>
      <c r="D196" s="220" t="s">
        <v>167</v>
      </c>
      <c r="E196" s="221" t="s">
        <v>282</v>
      </c>
      <c r="F196" s="222" t="s">
        <v>283</v>
      </c>
      <c r="G196" s="223" t="s">
        <v>270</v>
      </c>
      <c r="H196" s="224">
        <v>10.138</v>
      </c>
      <c r="I196" s="224"/>
      <c r="J196" s="224"/>
      <c r="K196" s="177">
        <f>ROUND(P196*H196,3)</f>
        <v>0</v>
      </c>
      <c r="L196" s="179"/>
      <c r="M196" s="35"/>
      <c r="N196" s="180" t="s">
        <v>1</v>
      </c>
      <c r="O196" s="181" t="s">
        <v>44</v>
      </c>
      <c r="P196" s="182">
        <f>I196+J196</f>
        <v>0</v>
      </c>
      <c r="Q196" s="182">
        <f>ROUND(I196*H196,3)</f>
        <v>0</v>
      </c>
      <c r="R196" s="182">
        <f>ROUND(J196*H196,3)</f>
        <v>0</v>
      </c>
      <c r="S196" s="60"/>
      <c r="T196" s="183">
        <f>S196*H196</f>
        <v>0</v>
      </c>
      <c r="U196" s="183">
        <v>0</v>
      </c>
      <c r="V196" s="183">
        <f>U196*H196</f>
        <v>0</v>
      </c>
      <c r="W196" s="183">
        <v>0</v>
      </c>
      <c r="X196" s="183">
        <f>W196*H196</f>
        <v>0</v>
      </c>
      <c r="Y196" s="184" t="s">
        <v>1</v>
      </c>
      <c r="Z196" s="34"/>
      <c r="AA196" s="34"/>
      <c r="AB196" s="34"/>
      <c r="AC196" s="34"/>
      <c r="AD196" s="34"/>
      <c r="AE196" s="34"/>
      <c r="AR196" s="185" t="s">
        <v>171</v>
      </c>
      <c r="AT196" s="185" t="s">
        <v>167</v>
      </c>
      <c r="AU196" s="185" t="s">
        <v>92</v>
      </c>
      <c r="AY196" s="16" t="s">
        <v>164</v>
      </c>
      <c r="BE196" s="106">
        <f>IF(O196="základná",K196,0)</f>
        <v>0</v>
      </c>
      <c r="BF196" s="106">
        <f>IF(O196="znížená",K196,0)</f>
        <v>0</v>
      </c>
      <c r="BG196" s="106">
        <f>IF(O196="zákl. prenesená",K196,0)</f>
        <v>0</v>
      </c>
      <c r="BH196" s="106">
        <f>IF(O196="zníž. prenesená",K196,0)</f>
        <v>0</v>
      </c>
      <c r="BI196" s="106">
        <f>IF(O196="nulová",K196,0)</f>
        <v>0</v>
      </c>
      <c r="BJ196" s="16" t="s">
        <v>92</v>
      </c>
      <c r="BK196" s="186">
        <f>ROUND(P196*H196,3)</f>
        <v>0</v>
      </c>
      <c r="BL196" s="16" t="s">
        <v>171</v>
      </c>
      <c r="BM196" s="185" t="s">
        <v>284</v>
      </c>
    </row>
    <row r="197" spans="1:65" s="2" customFormat="1" ht="24.2" customHeight="1" x14ac:dyDescent="0.2">
      <c r="A197" s="34"/>
      <c r="B197" s="140"/>
      <c r="C197" s="220" t="s">
        <v>285</v>
      </c>
      <c r="D197" s="220" t="s">
        <v>167</v>
      </c>
      <c r="E197" s="221" t="s">
        <v>286</v>
      </c>
      <c r="F197" s="222" t="s">
        <v>287</v>
      </c>
      <c r="G197" s="223" t="s">
        <v>270</v>
      </c>
      <c r="H197" s="224">
        <v>10.138</v>
      </c>
      <c r="I197" s="224"/>
      <c r="J197" s="224"/>
      <c r="K197" s="177">
        <f>ROUND(P197*H197,3)</f>
        <v>0</v>
      </c>
      <c r="L197" s="179"/>
      <c r="M197" s="35"/>
      <c r="N197" s="180" t="s">
        <v>1</v>
      </c>
      <c r="O197" s="181" t="s">
        <v>44</v>
      </c>
      <c r="P197" s="182">
        <f>I197+J197</f>
        <v>0</v>
      </c>
      <c r="Q197" s="182">
        <f>ROUND(I197*H197,3)</f>
        <v>0</v>
      </c>
      <c r="R197" s="182">
        <f>ROUND(J197*H197,3)</f>
        <v>0</v>
      </c>
      <c r="S197" s="60"/>
      <c r="T197" s="183">
        <f>S197*H197</f>
        <v>0</v>
      </c>
      <c r="U197" s="183">
        <v>0</v>
      </c>
      <c r="V197" s="183">
        <f>U197*H197</f>
        <v>0</v>
      </c>
      <c r="W197" s="183">
        <v>0</v>
      </c>
      <c r="X197" s="183">
        <f>W197*H197</f>
        <v>0</v>
      </c>
      <c r="Y197" s="184" t="s">
        <v>1</v>
      </c>
      <c r="Z197" s="34"/>
      <c r="AA197" s="34"/>
      <c r="AB197" s="34"/>
      <c r="AC197" s="34"/>
      <c r="AD197" s="34"/>
      <c r="AE197" s="34"/>
      <c r="AR197" s="185" t="s">
        <v>171</v>
      </c>
      <c r="AT197" s="185" t="s">
        <v>167</v>
      </c>
      <c r="AU197" s="185" t="s">
        <v>92</v>
      </c>
      <c r="AY197" s="16" t="s">
        <v>164</v>
      </c>
      <c r="BE197" s="106">
        <f>IF(O197="základná",K197,0)</f>
        <v>0</v>
      </c>
      <c r="BF197" s="106">
        <f>IF(O197="znížená",K197,0)</f>
        <v>0</v>
      </c>
      <c r="BG197" s="106">
        <f>IF(O197="zákl. prenesená",K197,0)</f>
        <v>0</v>
      </c>
      <c r="BH197" s="106">
        <f>IF(O197="zníž. prenesená",K197,0)</f>
        <v>0</v>
      </c>
      <c r="BI197" s="106">
        <f>IF(O197="nulová",K197,0)</f>
        <v>0</v>
      </c>
      <c r="BJ197" s="16" t="s">
        <v>92</v>
      </c>
      <c r="BK197" s="186">
        <f>ROUND(P197*H197,3)</f>
        <v>0</v>
      </c>
      <c r="BL197" s="16" t="s">
        <v>171</v>
      </c>
      <c r="BM197" s="185" t="s">
        <v>288</v>
      </c>
    </row>
    <row r="198" spans="1:65" s="2" customFormat="1" ht="19.5" x14ac:dyDescent="0.2">
      <c r="A198" s="34"/>
      <c r="B198" s="35"/>
      <c r="C198" s="218"/>
      <c r="D198" s="225" t="s">
        <v>177</v>
      </c>
      <c r="E198" s="218"/>
      <c r="F198" s="226" t="s">
        <v>289</v>
      </c>
      <c r="G198" s="218"/>
      <c r="H198" s="218"/>
      <c r="I198" s="268"/>
      <c r="J198" s="268"/>
      <c r="K198" s="34"/>
      <c r="L198" s="34"/>
      <c r="M198" s="35"/>
      <c r="N198" s="189"/>
      <c r="O198" s="190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34"/>
      <c r="AA198" s="34"/>
      <c r="AB198" s="34"/>
      <c r="AC198" s="34"/>
      <c r="AD198" s="34"/>
      <c r="AE198" s="34"/>
      <c r="AT198" s="16" t="s">
        <v>177</v>
      </c>
      <c r="AU198" s="16" t="s">
        <v>92</v>
      </c>
    </row>
    <row r="199" spans="1:65" s="12" customFormat="1" ht="22.9" customHeight="1" x14ac:dyDescent="0.2">
      <c r="B199" s="159"/>
      <c r="C199" s="231"/>
      <c r="D199" s="232" t="s">
        <v>79</v>
      </c>
      <c r="E199" s="233" t="s">
        <v>290</v>
      </c>
      <c r="F199" s="233" t="s">
        <v>291</v>
      </c>
      <c r="G199" s="231"/>
      <c r="H199" s="231"/>
      <c r="I199" s="270"/>
      <c r="J199" s="270"/>
      <c r="K199" s="172">
        <f>BK199</f>
        <v>0</v>
      </c>
      <c r="M199" s="159"/>
      <c r="N199" s="164"/>
      <c r="O199" s="165"/>
      <c r="P199" s="165"/>
      <c r="Q199" s="166">
        <f>SUM(Q200:Q203)</f>
        <v>0</v>
      </c>
      <c r="R199" s="166">
        <f>SUM(R200:R203)</f>
        <v>0</v>
      </c>
      <c r="S199" s="165"/>
      <c r="T199" s="167">
        <f>SUM(T200:T203)</f>
        <v>0</v>
      </c>
      <c r="U199" s="165"/>
      <c r="V199" s="167">
        <f>SUM(V200:V203)</f>
        <v>0</v>
      </c>
      <c r="W199" s="165"/>
      <c r="X199" s="167">
        <f>SUM(X200:X203)</f>
        <v>0</v>
      </c>
      <c r="Y199" s="168"/>
      <c r="AR199" s="160" t="s">
        <v>86</v>
      </c>
      <c r="AT199" s="169" t="s">
        <v>79</v>
      </c>
      <c r="AU199" s="169" t="s">
        <v>86</v>
      </c>
      <c r="AY199" s="160" t="s">
        <v>164</v>
      </c>
      <c r="BK199" s="170">
        <f>SUM(BK200:BK203)</f>
        <v>0</v>
      </c>
    </row>
    <row r="200" spans="1:65" s="2" customFormat="1" ht="24.2" customHeight="1" x14ac:dyDescent="0.2">
      <c r="A200" s="34"/>
      <c r="B200" s="140"/>
      <c r="C200" s="220" t="s">
        <v>292</v>
      </c>
      <c r="D200" s="220" t="s">
        <v>167</v>
      </c>
      <c r="E200" s="221" t="s">
        <v>293</v>
      </c>
      <c r="F200" s="222" t="s">
        <v>294</v>
      </c>
      <c r="G200" s="223" t="s">
        <v>270</v>
      </c>
      <c r="H200" s="224">
        <v>36.110999999999997</v>
      </c>
      <c r="I200" s="224"/>
      <c r="J200" s="224"/>
      <c r="K200" s="177">
        <f>ROUND(P200*H200,3)</f>
        <v>0</v>
      </c>
      <c r="L200" s="179"/>
      <c r="M200" s="35"/>
      <c r="N200" s="180" t="s">
        <v>1</v>
      </c>
      <c r="O200" s="181" t="s">
        <v>44</v>
      </c>
      <c r="P200" s="182">
        <f>I200+J200</f>
        <v>0</v>
      </c>
      <c r="Q200" s="182">
        <f>ROUND(I200*H200,3)</f>
        <v>0</v>
      </c>
      <c r="R200" s="182">
        <f>ROUND(J200*H200,3)</f>
        <v>0</v>
      </c>
      <c r="S200" s="60"/>
      <c r="T200" s="183">
        <f>S200*H200</f>
        <v>0</v>
      </c>
      <c r="U200" s="183">
        <v>0</v>
      </c>
      <c r="V200" s="183">
        <f>U200*H200</f>
        <v>0</v>
      </c>
      <c r="W200" s="183">
        <v>0</v>
      </c>
      <c r="X200" s="183">
        <f>W200*H200</f>
        <v>0</v>
      </c>
      <c r="Y200" s="184" t="s">
        <v>1</v>
      </c>
      <c r="Z200" s="34"/>
      <c r="AA200" s="34"/>
      <c r="AB200" s="34"/>
      <c r="AC200" s="34"/>
      <c r="AD200" s="34"/>
      <c r="AE200" s="34"/>
      <c r="AR200" s="185" t="s">
        <v>171</v>
      </c>
      <c r="AT200" s="185" t="s">
        <v>167</v>
      </c>
      <c r="AU200" s="185" t="s">
        <v>92</v>
      </c>
      <c r="AY200" s="16" t="s">
        <v>164</v>
      </c>
      <c r="BE200" s="106">
        <f>IF(O200="základná",K200,0)</f>
        <v>0</v>
      </c>
      <c r="BF200" s="106">
        <f>IF(O200="znížená",K200,0)</f>
        <v>0</v>
      </c>
      <c r="BG200" s="106">
        <f>IF(O200="zákl. prenesená",K200,0)</f>
        <v>0</v>
      </c>
      <c r="BH200" s="106">
        <f>IF(O200="zníž. prenesená",K200,0)</f>
        <v>0</v>
      </c>
      <c r="BI200" s="106">
        <f>IF(O200="nulová",K200,0)</f>
        <v>0</v>
      </c>
      <c r="BJ200" s="16" t="s">
        <v>92</v>
      </c>
      <c r="BK200" s="186">
        <f>ROUND(P200*H200,3)</f>
        <v>0</v>
      </c>
      <c r="BL200" s="16" t="s">
        <v>171</v>
      </c>
      <c r="BM200" s="185" t="s">
        <v>295</v>
      </c>
    </row>
    <row r="201" spans="1:65" s="2" customFormat="1" ht="39" x14ac:dyDescent="0.2">
      <c r="A201" s="34"/>
      <c r="B201" s="35"/>
      <c r="C201" s="218"/>
      <c r="D201" s="225" t="s">
        <v>177</v>
      </c>
      <c r="E201" s="218"/>
      <c r="F201" s="226" t="s">
        <v>296</v>
      </c>
      <c r="G201" s="218"/>
      <c r="H201" s="218"/>
      <c r="I201" s="268"/>
      <c r="J201" s="268"/>
      <c r="K201" s="34"/>
      <c r="L201" s="34"/>
      <c r="M201" s="35"/>
      <c r="N201" s="189"/>
      <c r="O201" s="190"/>
      <c r="P201" s="60"/>
      <c r="Q201" s="60"/>
      <c r="R201" s="60"/>
      <c r="S201" s="60"/>
      <c r="T201" s="60"/>
      <c r="U201" s="60"/>
      <c r="V201" s="60"/>
      <c r="W201" s="60"/>
      <c r="X201" s="60"/>
      <c r="Y201" s="61"/>
      <c r="Z201" s="34"/>
      <c r="AA201" s="34"/>
      <c r="AB201" s="34"/>
      <c r="AC201" s="34"/>
      <c r="AD201" s="34"/>
      <c r="AE201" s="34"/>
      <c r="AT201" s="16" t="s">
        <v>177</v>
      </c>
      <c r="AU201" s="16" t="s">
        <v>92</v>
      </c>
    </row>
    <row r="202" spans="1:65" s="2" customFormat="1" ht="37.9" customHeight="1" x14ac:dyDescent="0.2">
      <c r="A202" s="34"/>
      <c r="B202" s="140"/>
      <c r="C202" s="220" t="s">
        <v>297</v>
      </c>
      <c r="D202" s="220" t="s">
        <v>167</v>
      </c>
      <c r="E202" s="221" t="s">
        <v>298</v>
      </c>
      <c r="F202" s="222" t="s">
        <v>299</v>
      </c>
      <c r="G202" s="223" t="s">
        <v>270</v>
      </c>
      <c r="H202" s="224">
        <v>36.110999999999997</v>
      </c>
      <c r="I202" s="224"/>
      <c r="J202" s="224"/>
      <c r="K202" s="177">
        <f>ROUND(P202*H202,3)</f>
        <v>0</v>
      </c>
      <c r="L202" s="179"/>
      <c r="M202" s="35"/>
      <c r="N202" s="180" t="s">
        <v>1</v>
      </c>
      <c r="O202" s="181" t="s">
        <v>44</v>
      </c>
      <c r="P202" s="182">
        <f>I202+J202</f>
        <v>0</v>
      </c>
      <c r="Q202" s="182">
        <f>ROUND(I202*H202,3)</f>
        <v>0</v>
      </c>
      <c r="R202" s="182">
        <f>ROUND(J202*H202,3)</f>
        <v>0</v>
      </c>
      <c r="S202" s="60"/>
      <c r="T202" s="183">
        <f>S202*H202</f>
        <v>0</v>
      </c>
      <c r="U202" s="183">
        <v>0</v>
      </c>
      <c r="V202" s="183">
        <f>U202*H202</f>
        <v>0</v>
      </c>
      <c r="W202" s="183">
        <v>0</v>
      </c>
      <c r="X202" s="183">
        <f>W202*H202</f>
        <v>0</v>
      </c>
      <c r="Y202" s="184" t="s">
        <v>1</v>
      </c>
      <c r="Z202" s="34"/>
      <c r="AA202" s="34"/>
      <c r="AB202" s="34"/>
      <c r="AC202" s="34"/>
      <c r="AD202" s="34"/>
      <c r="AE202" s="34"/>
      <c r="AR202" s="185" t="s">
        <v>171</v>
      </c>
      <c r="AT202" s="185" t="s">
        <v>167</v>
      </c>
      <c r="AU202" s="185" t="s">
        <v>92</v>
      </c>
      <c r="AY202" s="16" t="s">
        <v>164</v>
      </c>
      <c r="BE202" s="106">
        <f>IF(O202="základná",K202,0)</f>
        <v>0</v>
      </c>
      <c r="BF202" s="106">
        <f>IF(O202="znížená",K202,0)</f>
        <v>0</v>
      </c>
      <c r="BG202" s="106">
        <f>IF(O202="zákl. prenesená",K202,0)</f>
        <v>0</v>
      </c>
      <c r="BH202" s="106">
        <f>IF(O202="zníž. prenesená",K202,0)</f>
        <v>0</v>
      </c>
      <c r="BI202" s="106">
        <f>IF(O202="nulová",K202,0)</f>
        <v>0</v>
      </c>
      <c r="BJ202" s="16" t="s">
        <v>92</v>
      </c>
      <c r="BK202" s="186">
        <f>ROUND(P202*H202,3)</f>
        <v>0</v>
      </c>
      <c r="BL202" s="16" t="s">
        <v>171</v>
      </c>
      <c r="BM202" s="185" t="s">
        <v>300</v>
      </c>
    </row>
    <row r="203" spans="1:65" s="2" customFormat="1" ht="48.75" x14ac:dyDescent="0.2">
      <c r="A203" s="34"/>
      <c r="B203" s="35"/>
      <c r="C203" s="218"/>
      <c r="D203" s="225" t="s">
        <v>177</v>
      </c>
      <c r="E203" s="218"/>
      <c r="F203" s="226" t="s">
        <v>301</v>
      </c>
      <c r="G203" s="218"/>
      <c r="H203" s="218"/>
      <c r="I203" s="268"/>
      <c r="J203" s="268"/>
      <c r="K203" s="34"/>
      <c r="L203" s="34"/>
      <c r="M203" s="35"/>
      <c r="N203" s="189"/>
      <c r="O203" s="190"/>
      <c r="P203" s="60"/>
      <c r="Q203" s="60"/>
      <c r="R203" s="60"/>
      <c r="S203" s="60"/>
      <c r="T203" s="60"/>
      <c r="U203" s="60"/>
      <c r="V203" s="60"/>
      <c r="W203" s="60"/>
      <c r="X203" s="60"/>
      <c r="Y203" s="61"/>
      <c r="Z203" s="34"/>
      <c r="AA203" s="34"/>
      <c r="AB203" s="34"/>
      <c r="AC203" s="34"/>
      <c r="AD203" s="34"/>
      <c r="AE203" s="34"/>
      <c r="AT203" s="16" t="s">
        <v>177</v>
      </c>
      <c r="AU203" s="16" t="s">
        <v>92</v>
      </c>
    </row>
    <row r="204" spans="1:65" s="12" customFormat="1" ht="25.9" customHeight="1" x14ac:dyDescent="0.2">
      <c r="B204" s="159"/>
      <c r="C204" s="231"/>
      <c r="D204" s="232" t="s">
        <v>79</v>
      </c>
      <c r="E204" s="239" t="s">
        <v>302</v>
      </c>
      <c r="F204" s="239" t="s">
        <v>303</v>
      </c>
      <c r="G204" s="231"/>
      <c r="H204" s="231"/>
      <c r="I204" s="270"/>
      <c r="J204" s="270"/>
      <c r="K204" s="163">
        <f>BK204</f>
        <v>0</v>
      </c>
      <c r="M204" s="159"/>
      <c r="N204" s="164"/>
      <c r="O204" s="165"/>
      <c r="P204" s="165"/>
      <c r="Q204" s="166">
        <f>Q205+Q268+Q282+Q314+Q331</f>
        <v>0</v>
      </c>
      <c r="R204" s="166">
        <f>R205+R268+R282+R314+R331</f>
        <v>0</v>
      </c>
      <c r="S204" s="165"/>
      <c r="T204" s="167">
        <f>T205+T268+T282+T314+T331</f>
        <v>0</v>
      </c>
      <c r="U204" s="165"/>
      <c r="V204" s="167">
        <f>V205+V268+V282+V314+V331</f>
        <v>7.983939040000001</v>
      </c>
      <c r="W204" s="165"/>
      <c r="X204" s="167">
        <f>X205+X268+X282+X314+X331</f>
        <v>1.0321069999999999</v>
      </c>
      <c r="Y204" s="168"/>
      <c r="AR204" s="160" t="s">
        <v>92</v>
      </c>
      <c r="AT204" s="169" t="s">
        <v>79</v>
      </c>
      <c r="AU204" s="169" t="s">
        <v>80</v>
      </c>
      <c r="AY204" s="160" t="s">
        <v>164</v>
      </c>
      <c r="BK204" s="170">
        <f>BK205+BK268+BK282+BK314+BK331</f>
        <v>0</v>
      </c>
    </row>
    <row r="205" spans="1:65" s="12" customFormat="1" ht="22.9" customHeight="1" x14ac:dyDescent="0.2">
      <c r="B205" s="159"/>
      <c r="C205" s="231"/>
      <c r="D205" s="232" t="s">
        <v>79</v>
      </c>
      <c r="E205" s="233" t="s">
        <v>304</v>
      </c>
      <c r="F205" s="233" t="s">
        <v>305</v>
      </c>
      <c r="G205" s="231"/>
      <c r="H205" s="231"/>
      <c r="I205" s="270"/>
      <c r="J205" s="270"/>
      <c r="K205" s="172">
        <f>BK205</f>
        <v>0</v>
      </c>
      <c r="M205" s="159"/>
      <c r="N205" s="164"/>
      <c r="O205" s="165"/>
      <c r="P205" s="165"/>
      <c r="Q205" s="166">
        <f>SUM(Q206:Q267)</f>
        <v>0</v>
      </c>
      <c r="R205" s="166">
        <f>SUM(R206:R267)</f>
        <v>0</v>
      </c>
      <c r="S205" s="165"/>
      <c r="T205" s="167">
        <f>SUM(T206:T267)</f>
        <v>0</v>
      </c>
      <c r="U205" s="165"/>
      <c r="V205" s="167">
        <f>SUM(V206:V267)</f>
        <v>3.5595116000000009</v>
      </c>
      <c r="W205" s="165"/>
      <c r="X205" s="167">
        <f>SUM(X206:X267)</f>
        <v>0</v>
      </c>
      <c r="Y205" s="168"/>
      <c r="AR205" s="160" t="s">
        <v>92</v>
      </c>
      <c r="AT205" s="169" t="s">
        <v>79</v>
      </c>
      <c r="AU205" s="169" t="s">
        <v>86</v>
      </c>
      <c r="AY205" s="160" t="s">
        <v>164</v>
      </c>
      <c r="BK205" s="170">
        <f>SUM(BK206:BK267)</f>
        <v>0</v>
      </c>
    </row>
    <row r="206" spans="1:65" s="2" customFormat="1" ht="14.45" customHeight="1" x14ac:dyDescent="0.2">
      <c r="A206" s="34"/>
      <c r="B206" s="140"/>
      <c r="C206" s="220" t="s">
        <v>306</v>
      </c>
      <c r="D206" s="220" t="s">
        <v>167</v>
      </c>
      <c r="E206" s="221" t="s">
        <v>307</v>
      </c>
      <c r="F206" s="222" t="s">
        <v>308</v>
      </c>
      <c r="G206" s="223" t="s">
        <v>175</v>
      </c>
      <c r="H206" s="224">
        <v>878</v>
      </c>
      <c r="I206" s="224"/>
      <c r="J206" s="224"/>
      <c r="K206" s="177">
        <f>ROUND(P206*H206,3)</f>
        <v>0</v>
      </c>
      <c r="L206" s="179"/>
      <c r="M206" s="35"/>
      <c r="N206" s="180" t="s">
        <v>1</v>
      </c>
      <c r="O206" s="181" t="s">
        <v>44</v>
      </c>
      <c r="P206" s="182">
        <f>I206+J206</f>
        <v>0</v>
      </c>
      <c r="Q206" s="182">
        <f>ROUND(I206*H206,3)</f>
        <v>0</v>
      </c>
      <c r="R206" s="182">
        <f>ROUND(J206*H206,3)</f>
        <v>0</v>
      </c>
      <c r="S206" s="60"/>
      <c r="T206" s="183">
        <f>S206*H206</f>
        <v>0</v>
      </c>
      <c r="U206" s="183">
        <v>0</v>
      </c>
      <c r="V206" s="183">
        <f>U206*H206</f>
        <v>0</v>
      </c>
      <c r="W206" s="183">
        <v>0</v>
      </c>
      <c r="X206" s="183">
        <f>W206*H206</f>
        <v>0</v>
      </c>
      <c r="Y206" s="184" t="s">
        <v>1</v>
      </c>
      <c r="Z206" s="34"/>
      <c r="AA206" s="34"/>
      <c r="AB206" s="34"/>
      <c r="AC206" s="34"/>
      <c r="AD206" s="34"/>
      <c r="AE206" s="34"/>
      <c r="AR206" s="185" t="s">
        <v>242</v>
      </c>
      <c r="AT206" s="185" t="s">
        <v>167</v>
      </c>
      <c r="AU206" s="185" t="s">
        <v>92</v>
      </c>
      <c r="AY206" s="16" t="s">
        <v>164</v>
      </c>
      <c r="BE206" s="106">
        <f>IF(O206="základná",K206,0)</f>
        <v>0</v>
      </c>
      <c r="BF206" s="106">
        <f>IF(O206="znížená",K206,0)</f>
        <v>0</v>
      </c>
      <c r="BG206" s="106">
        <f>IF(O206="zákl. prenesená",K206,0)</f>
        <v>0</v>
      </c>
      <c r="BH206" s="106">
        <f>IF(O206="zníž. prenesená",K206,0)</f>
        <v>0</v>
      </c>
      <c r="BI206" s="106">
        <f>IF(O206="nulová",K206,0)</f>
        <v>0</v>
      </c>
      <c r="BJ206" s="16" t="s">
        <v>92</v>
      </c>
      <c r="BK206" s="186">
        <f>ROUND(P206*H206,3)</f>
        <v>0</v>
      </c>
      <c r="BL206" s="16" t="s">
        <v>242</v>
      </c>
      <c r="BM206" s="185" t="s">
        <v>309</v>
      </c>
    </row>
    <row r="207" spans="1:65" s="2" customFormat="1" x14ac:dyDescent="0.2">
      <c r="A207" s="34"/>
      <c r="B207" s="35"/>
      <c r="C207" s="218"/>
      <c r="D207" s="225" t="s">
        <v>177</v>
      </c>
      <c r="E207" s="218"/>
      <c r="F207" s="226" t="s">
        <v>310</v>
      </c>
      <c r="G207" s="218"/>
      <c r="H207" s="218"/>
      <c r="I207" s="268"/>
      <c r="J207" s="268"/>
      <c r="K207" s="34"/>
      <c r="L207" s="34"/>
      <c r="M207" s="35"/>
      <c r="N207" s="189"/>
      <c r="O207" s="190"/>
      <c r="P207" s="60"/>
      <c r="Q207" s="60"/>
      <c r="R207" s="60"/>
      <c r="S207" s="60"/>
      <c r="T207" s="60"/>
      <c r="U207" s="60"/>
      <c r="V207" s="60"/>
      <c r="W207" s="60"/>
      <c r="X207" s="60"/>
      <c r="Y207" s="61"/>
      <c r="Z207" s="34"/>
      <c r="AA207" s="34"/>
      <c r="AB207" s="34"/>
      <c r="AC207" s="34"/>
      <c r="AD207" s="34"/>
      <c r="AE207" s="34"/>
      <c r="AT207" s="16" t="s">
        <v>177</v>
      </c>
      <c r="AU207" s="16" t="s">
        <v>92</v>
      </c>
    </row>
    <row r="208" spans="1:65" s="13" customFormat="1" x14ac:dyDescent="0.2">
      <c r="B208" s="191"/>
      <c r="C208" s="227"/>
      <c r="D208" s="225" t="s">
        <v>179</v>
      </c>
      <c r="E208" s="228" t="s">
        <v>1</v>
      </c>
      <c r="F208" s="229" t="s">
        <v>311</v>
      </c>
      <c r="G208" s="227"/>
      <c r="H208" s="230">
        <v>878</v>
      </c>
      <c r="I208" s="271"/>
      <c r="J208" s="271"/>
      <c r="M208" s="191"/>
      <c r="N208" s="193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5"/>
      <c r="AT208" s="192" t="s">
        <v>179</v>
      </c>
      <c r="AU208" s="192" t="s">
        <v>92</v>
      </c>
      <c r="AV208" s="13" t="s">
        <v>92</v>
      </c>
      <c r="AW208" s="13" t="s">
        <v>4</v>
      </c>
      <c r="AX208" s="13" t="s">
        <v>86</v>
      </c>
      <c r="AY208" s="192" t="s">
        <v>164</v>
      </c>
    </row>
    <row r="209" spans="1:65" s="2" customFormat="1" ht="24.2" customHeight="1" x14ac:dyDescent="0.2">
      <c r="A209" s="34"/>
      <c r="B209" s="140"/>
      <c r="C209" s="240" t="s">
        <v>312</v>
      </c>
      <c r="D209" s="240" t="s">
        <v>313</v>
      </c>
      <c r="E209" s="241" t="s">
        <v>314</v>
      </c>
      <c r="F209" s="242" t="s">
        <v>315</v>
      </c>
      <c r="G209" s="243" t="s">
        <v>175</v>
      </c>
      <c r="H209" s="244">
        <v>1009.7</v>
      </c>
      <c r="I209" s="244"/>
      <c r="J209" s="273"/>
      <c r="K209" s="205">
        <f>ROUND(P209*H209,3)</f>
        <v>0</v>
      </c>
      <c r="L209" s="207"/>
      <c r="M209" s="208"/>
      <c r="N209" s="209" t="s">
        <v>1</v>
      </c>
      <c r="O209" s="181" t="s">
        <v>44</v>
      </c>
      <c r="P209" s="182">
        <f>I209+J209</f>
        <v>0</v>
      </c>
      <c r="Q209" s="182">
        <f>ROUND(I209*H209,3)</f>
        <v>0</v>
      </c>
      <c r="R209" s="182">
        <f>ROUND(J209*H209,3)</f>
        <v>0</v>
      </c>
      <c r="S209" s="60"/>
      <c r="T209" s="183">
        <f>S209*H209</f>
        <v>0</v>
      </c>
      <c r="U209" s="183">
        <v>1.9000000000000001E-4</v>
      </c>
      <c r="V209" s="183">
        <f>U209*H209</f>
        <v>0.19184300000000001</v>
      </c>
      <c r="W209" s="183">
        <v>0</v>
      </c>
      <c r="X209" s="183">
        <f>W209*H209</f>
        <v>0</v>
      </c>
      <c r="Y209" s="184" t="s">
        <v>1</v>
      </c>
      <c r="Z209" s="34"/>
      <c r="AA209" s="34"/>
      <c r="AB209" s="34"/>
      <c r="AC209" s="34"/>
      <c r="AD209" s="34"/>
      <c r="AE209" s="34"/>
      <c r="AR209" s="185" t="s">
        <v>316</v>
      </c>
      <c r="AT209" s="185" t="s">
        <v>313</v>
      </c>
      <c r="AU209" s="185" t="s">
        <v>92</v>
      </c>
      <c r="AY209" s="16" t="s">
        <v>164</v>
      </c>
      <c r="BE209" s="106">
        <f>IF(O209="základná",K209,0)</f>
        <v>0</v>
      </c>
      <c r="BF209" s="106">
        <f>IF(O209="znížená",K209,0)</f>
        <v>0</v>
      </c>
      <c r="BG209" s="106">
        <f>IF(O209="zákl. prenesená",K209,0)</f>
        <v>0</v>
      </c>
      <c r="BH209" s="106">
        <f>IF(O209="zníž. prenesená",K209,0)</f>
        <v>0</v>
      </c>
      <c r="BI209" s="106">
        <f>IF(O209="nulová",K209,0)</f>
        <v>0</v>
      </c>
      <c r="BJ209" s="16" t="s">
        <v>92</v>
      </c>
      <c r="BK209" s="186">
        <f>ROUND(P209*H209,3)</f>
        <v>0</v>
      </c>
      <c r="BL209" s="16" t="s">
        <v>242</v>
      </c>
      <c r="BM209" s="185" t="s">
        <v>317</v>
      </c>
    </row>
    <row r="210" spans="1:65" s="2" customFormat="1" ht="19.5" x14ac:dyDescent="0.2">
      <c r="A210" s="34"/>
      <c r="B210" s="35"/>
      <c r="C210" s="218"/>
      <c r="D210" s="225" t="s">
        <v>177</v>
      </c>
      <c r="E210" s="218"/>
      <c r="F210" s="226" t="s">
        <v>1115</v>
      </c>
      <c r="G210" s="218"/>
      <c r="H210" s="218"/>
      <c r="I210" s="268"/>
      <c r="J210" s="268"/>
      <c r="K210" s="34"/>
      <c r="L210" s="34"/>
      <c r="M210" s="35"/>
      <c r="N210" s="189"/>
      <c r="O210" s="190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34"/>
      <c r="AA210" s="34"/>
      <c r="AB210" s="34"/>
      <c r="AC210" s="34"/>
      <c r="AD210" s="34"/>
      <c r="AE210" s="34"/>
      <c r="AT210" s="16" t="s">
        <v>177</v>
      </c>
      <c r="AU210" s="16" t="s">
        <v>92</v>
      </c>
    </row>
    <row r="211" spans="1:65" s="2" customFormat="1" ht="48.75" x14ac:dyDescent="0.2">
      <c r="A211" s="34"/>
      <c r="B211" s="35"/>
      <c r="C211" s="218"/>
      <c r="D211" s="225" t="s">
        <v>318</v>
      </c>
      <c r="E211" s="218"/>
      <c r="F211" s="245" t="s">
        <v>319</v>
      </c>
      <c r="G211" s="218"/>
      <c r="H211" s="218"/>
      <c r="I211" s="268"/>
      <c r="J211" s="268"/>
      <c r="K211" s="34"/>
      <c r="L211" s="34"/>
      <c r="M211" s="35"/>
      <c r="N211" s="189"/>
      <c r="O211" s="190"/>
      <c r="P211" s="60"/>
      <c r="Q211" s="60"/>
      <c r="R211" s="60"/>
      <c r="S211" s="60"/>
      <c r="T211" s="60"/>
      <c r="U211" s="60"/>
      <c r="V211" s="60"/>
      <c r="W211" s="60"/>
      <c r="X211" s="60"/>
      <c r="Y211" s="61"/>
      <c r="Z211" s="34"/>
      <c r="AA211" s="34"/>
      <c r="AB211" s="34"/>
      <c r="AC211" s="34"/>
      <c r="AD211" s="34"/>
      <c r="AE211" s="34"/>
      <c r="AT211" s="16" t="s">
        <v>318</v>
      </c>
      <c r="AU211" s="16" t="s">
        <v>92</v>
      </c>
    </row>
    <row r="212" spans="1:65" s="13" customFormat="1" x14ac:dyDescent="0.2">
      <c r="B212" s="191"/>
      <c r="C212" s="227"/>
      <c r="D212" s="225" t="s">
        <v>179</v>
      </c>
      <c r="E212" s="227"/>
      <c r="F212" s="229" t="s">
        <v>320</v>
      </c>
      <c r="G212" s="227"/>
      <c r="H212" s="230">
        <v>1009.7</v>
      </c>
      <c r="I212" s="271"/>
      <c r="J212" s="271"/>
      <c r="M212" s="191"/>
      <c r="N212" s="193"/>
      <c r="O212" s="194"/>
      <c r="P212" s="194"/>
      <c r="Q212" s="194"/>
      <c r="R212" s="194"/>
      <c r="S212" s="194"/>
      <c r="T212" s="194"/>
      <c r="U212" s="194"/>
      <c r="V212" s="194"/>
      <c r="W212" s="194"/>
      <c r="X212" s="194"/>
      <c r="Y212" s="195"/>
      <c r="AT212" s="192" t="s">
        <v>179</v>
      </c>
      <c r="AU212" s="192" t="s">
        <v>92</v>
      </c>
      <c r="AV212" s="13" t="s">
        <v>92</v>
      </c>
      <c r="AW212" s="13" t="s">
        <v>3</v>
      </c>
      <c r="AX212" s="13" t="s">
        <v>86</v>
      </c>
      <c r="AY212" s="192" t="s">
        <v>164</v>
      </c>
    </row>
    <row r="213" spans="1:65" s="2" customFormat="1" ht="37.9" customHeight="1" x14ac:dyDescent="0.2">
      <c r="A213" s="34"/>
      <c r="B213" s="140"/>
      <c r="C213" s="220" t="s">
        <v>321</v>
      </c>
      <c r="D213" s="220" t="s">
        <v>167</v>
      </c>
      <c r="E213" s="221" t="s">
        <v>322</v>
      </c>
      <c r="F213" s="222" t="s">
        <v>323</v>
      </c>
      <c r="G213" s="223" t="s">
        <v>175</v>
      </c>
      <c r="H213" s="224">
        <v>878</v>
      </c>
      <c r="I213" s="224"/>
      <c r="J213" s="224"/>
      <c r="K213" s="177">
        <f>ROUND(P213*H213,3)</f>
        <v>0</v>
      </c>
      <c r="L213" s="179"/>
      <c r="M213" s="35"/>
      <c r="N213" s="180" t="s">
        <v>1</v>
      </c>
      <c r="O213" s="181" t="s">
        <v>44</v>
      </c>
      <c r="P213" s="182">
        <f>I213+J213</f>
        <v>0</v>
      </c>
      <c r="Q213" s="182">
        <f>ROUND(I213*H213,3)</f>
        <v>0</v>
      </c>
      <c r="R213" s="182">
        <f>ROUND(J213*H213,3)</f>
        <v>0</v>
      </c>
      <c r="S213" s="60"/>
      <c r="T213" s="183">
        <f>S213*H213</f>
        <v>0</v>
      </c>
      <c r="U213" s="183">
        <v>0</v>
      </c>
      <c r="V213" s="183">
        <f>U213*H213</f>
        <v>0</v>
      </c>
      <c r="W213" s="183">
        <v>0</v>
      </c>
      <c r="X213" s="183">
        <f>W213*H213</f>
        <v>0</v>
      </c>
      <c r="Y213" s="184" t="s">
        <v>1</v>
      </c>
      <c r="Z213" s="34"/>
      <c r="AA213" s="34"/>
      <c r="AB213" s="34"/>
      <c r="AC213" s="34"/>
      <c r="AD213" s="34"/>
      <c r="AE213" s="34"/>
      <c r="AR213" s="185" t="s">
        <v>242</v>
      </c>
      <c r="AT213" s="185" t="s">
        <v>167</v>
      </c>
      <c r="AU213" s="185" t="s">
        <v>92</v>
      </c>
      <c r="AY213" s="16" t="s">
        <v>164</v>
      </c>
      <c r="BE213" s="106">
        <f>IF(O213="základná",K213,0)</f>
        <v>0</v>
      </c>
      <c r="BF213" s="106">
        <f>IF(O213="znížená",K213,0)</f>
        <v>0</v>
      </c>
      <c r="BG213" s="106">
        <f>IF(O213="zákl. prenesená",K213,0)</f>
        <v>0</v>
      </c>
      <c r="BH213" s="106">
        <f>IF(O213="zníž. prenesená",K213,0)</f>
        <v>0</v>
      </c>
      <c r="BI213" s="106">
        <f>IF(O213="nulová",K213,0)</f>
        <v>0</v>
      </c>
      <c r="BJ213" s="16" t="s">
        <v>92</v>
      </c>
      <c r="BK213" s="186">
        <f>ROUND(P213*H213,3)</f>
        <v>0</v>
      </c>
      <c r="BL213" s="16" t="s">
        <v>242</v>
      </c>
      <c r="BM213" s="185" t="s">
        <v>324</v>
      </c>
    </row>
    <row r="214" spans="1:65" s="2" customFormat="1" ht="19.5" x14ac:dyDescent="0.2">
      <c r="A214" s="34"/>
      <c r="B214" s="35"/>
      <c r="C214" s="218"/>
      <c r="D214" s="225" t="s">
        <v>177</v>
      </c>
      <c r="E214" s="218"/>
      <c r="F214" s="226" t="s">
        <v>325</v>
      </c>
      <c r="G214" s="218"/>
      <c r="H214" s="218"/>
      <c r="I214" s="268"/>
      <c r="J214" s="268"/>
      <c r="K214" s="34"/>
      <c r="L214" s="34"/>
      <c r="M214" s="35"/>
      <c r="N214" s="189"/>
      <c r="O214" s="190"/>
      <c r="P214" s="60"/>
      <c r="Q214" s="60"/>
      <c r="R214" s="60"/>
      <c r="S214" s="60"/>
      <c r="T214" s="60"/>
      <c r="U214" s="60"/>
      <c r="V214" s="60"/>
      <c r="W214" s="60"/>
      <c r="X214" s="60"/>
      <c r="Y214" s="61"/>
      <c r="Z214" s="34"/>
      <c r="AA214" s="34"/>
      <c r="AB214" s="34"/>
      <c r="AC214" s="34"/>
      <c r="AD214" s="34"/>
      <c r="AE214" s="34"/>
      <c r="AT214" s="16" t="s">
        <v>177</v>
      </c>
      <c r="AU214" s="16" t="s">
        <v>92</v>
      </c>
    </row>
    <row r="215" spans="1:65" s="13" customFormat="1" x14ac:dyDescent="0.2">
      <c r="B215" s="191"/>
      <c r="C215" s="227"/>
      <c r="D215" s="225" t="s">
        <v>179</v>
      </c>
      <c r="E215" s="228" t="s">
        <v>1</v>
      </c>
      <c r="F215" s="229" t="s">
        <v>311</v>
      </c>
      <c r="G215" s="227"/>
      <c r="H215" s="230">
        <v>878</v>
      </c>
      <c r="I215" s="271"/>
      <c r="J215" s="271"/>
      <c r="M215" s="191"/>
      <c r="N215" s="193"/>
      <c r="O215" s="194"/>
      <c r="P215" s="194"/>
      <c r="Q215" s="194"/>
      <c r="R215" s="194"/>
      <c r="S215" s="194"/>
      <c r="T215" s="194"/>
      <c r="U215" s="194"/>
      <c r="V215" s="194"/>
      <c r="W215" s="194"/>
      <c r="X215" s="194"/>
      <c r="Y215" s="195"/>
      <c r="AT215" s="192" t="s">
        <v>179</v>
      </c>
      <c r="AU215" s="192" t="s">
        <v>92</v>
      </c>
      <c r="AV215" s="13" t="s">
        <v>92</v>
      </c>
      <c r="AW215" s="13" t="s">
        <v>4</v>
      </c>
      <c r="AX215" s="13" t="s">
        <v>86</v>
      </c>
      <c r="AY215" s="192" t="s">
        <v>164</v>
      </c>
    </row>
    <row r="216" spans="1:65" s="2" customFormat="1" ht="24.2" customHeight="1" x14ac:dyDescent="0.2">
      <c r="A216" s="34"/>
      <c r="B216" s="140"/>
      <c r="C216" s="240" t="s">
        <v>316</v>
      </c>
      <c r="D216" s="240" t="s">
        <v>313</v>
      </c>
      <c r="E216" s="241" t="s">
        <v>326</v>
      </c>
      <c r="F216" s="242" t="s">
        <v>327</v>
      </c>
      <c r="G216" s="243" t="s">
        <v>175</v>
      </c>
      <c r="H216" s="244">
        <v>1025.1220000000001</v>
      </c>
      <c r="I216" s="244"/>
      <c r="J216" s="273"/>
      <c r="K216" s="205">
        <f>ROUND(P216*H216,3)</f>
        <v>0</v>
      </c>
      <c r="L216" s="207"/>
      <c r="M216" s="208"/>
      <c r="N216" s="209" t="s">
        <v>1</v>
      </c>
      <c r="O216" s="181" t="s">
        <v>44</v>
      </c>
      <c r="P216" s="182">
        <f>I216+J216</f>
        <v>0</v>
      </c>
      <c r="Q216" s="182">
        <f>ROUND(I216*H216,3)</f>
        <v>0</v>
      </c>
      <c r="R216" s="182">
        <f>ROUND(J216*H216,3)</f>
        <v>0</v>
      </c>
      <c r="S216" s="60"/>
      <c r="T216" s="183">
        <f>S216*H216</f>
        <v>0</v>
      </c>
      <c r="U216" s="183">
        <v>1.9E-3</v>
      </c>
      <c r="V216" s="183">
        <f>U216*H216</f>
        <v>1.9477318000000001</v>
      </c>
      <c r="W216" s="183">
        <v>0</v>
      </c>
      <c r="X216" s="183">
        <f>W216*H216</f>
        <v>0</v>
      </c>
      <c r="Y216" s="184" t="s">
        <v>1</v>
      </c>
      <c r="Z216" s="34"/>
      <c r="AA216" s="34"/>
      <c r="AB216" s="34"/>
      <c r="AC216" s="34"/>
      <c r="AD216" s="34"/>
      <c r="AE216" s="34"/>
      <c r="AR216" s="185" t="s">
        <v>316</v>
      </c>
      <c r="AT216" s="185" t="s">
        <v>313</v>
      </c>
      <c r="AU216" s="185" t="s">
        <v>92</v>
      </c>
      <c r="AY216" s="16" t="s">
        <v>164</v>
      </c>
      <c r="BE216" s="106">
        <f>IF(O216="základná",K216,0)</f>
        <v>0</v>
      </c>
      <c r="BF216" s="106">
        <f>IF(O216="znížená",K216,0)</f>
        <v>0</v>
      </c>
      <c r="BG216" s="106">
        <f>IF(O216="zákl. prenesená",K216,0)</f>
        <v>0</v>
      </c>
      <c r="BH216" s="106">
        <f>IF(O216="zníž. prenesená",K216,0)</f>
        <v>0</v>
      </c>
      <c r="BI216" s="106">
        <f>IF(O216="nulová",K216,0)</f>
        <v>0</v>
      </c>
      <c r="BJ216" s="16" t="s">
        <v>92</v>
      </c>
      <c r="BK216" s="186">
        <f>ROUND(P216*H216,3)</f>
        <v>0</v>
      </c>
      <c r="BL216" s="16" t="s">
        <v>242</v>
      </c>
      <c r="BM216" s="185" t="s">
        <v>328</v>
      </c>
    </row>
    <row r="217" spans="1:65" s="2" customFormat="1" ht="19.5" x14ac:dyDescent="0.2">
      <c r="A217" s="34"/>
      <c r="B217" s="35"/>
      <c r="C217" s="218"/>
      <c r="D217" s="225" t="s">
        <v>177</v>
      </c>
      <c r="E217" s="218"/>
      <c r="F217" s="226" t="s">
        <v>1116</v>
      </c>
      <c r="G217" s="218"/>
      <c r="H217" s="218"/>
      <c r="I217" s="268"/>
      <c r="J217" s="268"/>
      <c r="K217" s="34"/>
      <c r="L217" s="34"/>
      <c r="M217" s="35"/>
      <c r="N217" s="189"/>
      <c r="O217" s="190"/>
      <c r="P217" s="60"/>
      <c r="Q217" s="60"/>
      <c r="R217" s="60"/>
      <c r="S217" s="60"/>
      <c r="T217" s="60"/>
      <c r="U217" s="60"/>
      <c r="V217" s="60"/>
      <c r="W217" s="60"/>
      <c r="X217" s="60"/>
      <c r="Y217" s="61"/>
      <c r="Z217" s="34"/>
      <c r="AA217" s="34"/>
      <c r="AB217" s="34"/>
      <c r="AC217" s="34"/>
      <c r="AD217" s="34"/>
      <c r="AE217" s="34"/>
      <c r="AT217" s="16" t="s">
        <v>177</v>
      </c>
      <c r="AU217" s="16" t="s">
        <v>92</v>
      </c>
    </row>
    <row r="218" spans="1:65" s="13" customFormat="1" x14ac:dyDescent="0.2">
      <c r="B218" s="191"/>
      <c r="C218" s="227"/>
      <c r="D218" s="225" t="s">
        <v>179</v>
      </c>
      <c r="E218" s="228" t="s">
        <v>1</v>
      </c>
      <c r="F218" s="229" t="s">
        <v>329</v>
      </c>
      <c r="G218" s="227"/>
      <c r="H218" s="230">
        <v>891.41</v>
      </c>
      <c r="I218" s="271"/>
      <c r="J218" s="271"/>
      <c r="M218" s="191"/>
      <c r="N218" s="193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5"/>
      <c r="AT218" s="192" t="s">
        <v>179</v>
      </c>
      <c r="AU218" s="192" t="s">
        <v>92</v>
      </c>
      <c r="AV218" s="13" t="s">
        <v>92</v>
      </c>
      <c r="AW218" s="13" t="s">
        <v>4</v>
      </c>
      <c r="AX218" s="13" t="s">
        <v>86</v>
      </c>
      <c r="AY218" s="192" t="s">
        <v>164</v>
      </c>
    </row>
    <row r="219" spans="1:65" s="13" customFormat="1" x14ac:dyDescent="0.2">
      <c r="B219" s="191"/>
      <c r="C219" s="227"/>
      <c r="D219" s="225" t="s">
        <v>179</v>
      </c>
      <c r="E219" s="227"/>
      <c r="F219" s="229" t="s">
        <v>330</v>
      </c>
      <c r="G219" s="227"/>
      <c r="H219" s="230">
        <v>1025.1220000000001</v>
      </c>
      <c r="I219" s="271"/>
      <c r="J219" s="271"/>
      <c r="M219" s="191"/>
      <c r="N219" s="193"/>
      <c r="O219" s="194"/>
      <c r="P219" s="194"/>
      <c r="Q219" s="194"/>
      <c r="R219" s="194"/>
      <c r="S219" s="194"/>
      <c r="T219" s="194"/>
      <c r="U219" s="194"/>
      <c r="V219" s="194"/>
      <c r="W219" s="194"/>
      <c r="X219" s="194"/>
      <c r="Y219" s="195"/>
      <c r="AT219" s="192" t="s">
        <v>179</v>
      </c>
      <c r="AU219" s="192" t="s">
        <v>92</v>
      </c>
      <c r="AV219" s="13" t="s">
        <v>92</v>
      </c>
      <c r="AW219" s="13" t="s">
        <v>3</v>
      </c>
      <c r="AX219" s="13" t="s">
        <v>86</v>
      </c>
      <c r="AY219" s="192" t="s">
        <v>164</v>
      </c>
    </row>
    <row r="220" spans="1:65" s="2" customFormat="1" ht="24.2" customHeight="1" x14ac:dyDescent="0.2">
      <c r="A220" s="34"/>
      <c r="B220" s="140"/>
      <c r="C220" s="240" t="s">
        <v>331</v>
      </c>
      <c r="D220" s="240" t="s">
        <v>313</v>
      </c>
      <c r="E220" s="241" t="s">
        <v>332</v>
      </c>
      <c r="F220" s="242" t="s">
        <v>333</v>
      </c>
      <c r="G220" s="243" t="s">
        <v>334</v>
      </c>
      <c r="H220" s="244">
        <v>2756.92</v>
      </c>
      <c r="I220" s="244"/>
      <c r="J220" s="273"/>
      <c r="K220" s="205">
        <f>ROUND(P220*H220,3)</f>
        <v>0</v>
      </c>
      <c r="L220" s="207"/>
      <c r="M220" s="208"/>
      <c r="N220" s="209" t="s">
        <v>1</v>
      </c>
      <c r="O220" s="181" t="s">
        <v>44</v>
      </c>
      <c r="P220" s="182">
        <f>I220+J220</f>
        <v>0</v>
      </c>
      <c r="Q220" s="182">
        <f>ROUND(I220*H220,3)</f>
        <v>0</v>
      </c>
      <c r="R220" s="182">
        <f>ROUND(J220*H220,3)</f>
        <v>0</v>
      </c>
      <c r="S220" s="60"/>
      <c r="T220" s="183">
        <f>S220*H220</f>
        <v>0</v>
      </c>
      <c r="U220" s="183">
        <v>1.4999999999999999E-4</v>
      </c>
      <c r="V220" s="183">
        <f>U220*H220</f>
        <v>0.41353799999999996</v>
      </c>
      <c r="W220" s="183">
        <v>0</v>
      </c>
      <c r="X220" s="183">
        <f>W220*H220</f>
        <v>0</v>
      </c>
      <c r="Y220" s="184" t="s">
        <v>1</v>
      </c>
      <c r="Z220" s="34"/>
      <c r="AA220" s="34"/>
      <c r="AB220" s="34"/>
      <c r="AC220" s="34"/>
      <c r="AD220" s="34"/>
      <c r="AE220" s="34"/>
      <c r="AR220" s="185" t="s">
        <v>316</v>
      </c>
      <c r="AT220" s="185" t="s">
        <v>313</v>
      </c>
      <c r="AU220" s="185" t="s">
        <v>92</v>
      </c>
      <c r="AY220" s="16" t="s">
        <v>164</v>
      </c>
      <c r="BE220" s="106">
        <f>IF(O220="základná",K220,0)</f>
        <v>0</v>
      </c>
      <c r="BF220" s="106">
        <f>IF(O220="znížená",K220,0)</f>
        <v>0</v>
      </c>
      <c r="BG220" s="106">
        <f>IF(O220="zákl. prenesená",K220,0)</f>
        <v>0</v>
      </c>
      <c r="BH220" s="106">
        <f>IF(O220="zníž. prenesená",K220,0)</f>
        <v>0</v>
      </c>
      <c r="BI220" s="106">
        <f>IF(O220="nulová",K220,0)</f>
        <v>0</v>
      </c>
      <c r="BJ220" s="16" t="s">
        <v>92</v>
      </c>
      <c r="BK220" s="186">
        <f>ROUND(P220*H220,3)</f>
        <v>0</v>
      </c>
      <c r="BL220" s="16" t="s">
        <v>242</v>
      </c>
      <c r="BM220" s="185" t="s">
        <v>335</v>
      </c>
    </row>
    <row r="221" spans="1:65" s="2" customFormat="1" ht="19.5" x14ac:dyDescent="0.2">
      <c r="A221" s="34"/>
      <c r="B221" s="35"/>
      <c r="C221" s="218"/>
      <c r="D221" s="225" t="s">
        <v>177</v>
      </c>
      <c r="E221" s="218"/>
      <c r="F221" s="226" t="s">
        <v>1117</v>
      </c>
      <c r="G221" s="218"/>
      <c r="H221" s="218"/>
      <c r="I221" s="268"/>
      <c r="J221" s="268"/>
      <c r="K221" s="34"/>
      <c r="L221" s="34"/>
      <c r="M221" s="35"/>
      <c r="N221" s="189"/>
      <c r="O221" s="190"/>
      <c r="P221" s="60"/>
      <c r="Q221" s="60"/>
      <c r="R221" s="60"/>
      <c r="S221" s="60"/>
      <c r="T221" s="60"/>
      <c r="U221" s="60"/>
      <c r="V221" s="60"/>
      <c r="W221" s="60"/>
      <c r="X221" s="60"/>
      <c r="Y221" s="61"/>
      <c r="Z221" s="34"/>
      <c r="AA221" s="34"/>
      <c r="AB221" s="34"/>
      <c r="AC221" s="34"/>
      <c r="AD221" s="34"/>
      <c r="AE221" s="34"/>
      <c r="AT221" s="16" t="s">
        <v>177</v>
      </c>
      <c r="AU221" s="16" t="s">
        <v>92</v>
      </c>
    </row>
    <row r="222" spans="1:65" s="2" customFormat="1" ht="24.2" customHeight="1" x14ac:dyDescent="0.2">
      <c r="A222" s="34"/>
      <c r="B222" s="140"/>
      <c r="C222" s="220" t="s">
        <v>336</v>
      </c>
      <c r="D222" s="220" t="s">
        <v>167</v>
      </c>
      <c r="E222" s="221" t="s">
        <v>337</v>
      </c>
      <c r="F222" s="222" t="s">
        <v>338</v>
      </c>
      <c r="G222" s="223" t="s">
        <v>170</v>
      </c>
      <c r="H222" s="224">
        <v>98</v>
      </c>
      <c r="I222" s="224"/>
      <c r="J222" s="224"/>
      <c r="K222" s="177">
        <f>ROUND(P222*H222,3)</f>
        <v>0</v>
      </c>
      <c r="L222" s="179"/>
      <c r="M222" s="35"/>
      <c r="N222" s="180" t="s">
        <v>1</v>
      </c>
      <c r="O222" s="181" t="s">
        <v>44</v>
      </c>
      <c r="P222" s="182">
        <f>I222+J222</f>
        <v>0</v>
      </c>
      <c r="Q222" s="182">
        <f>ROUND(I222*H222,3)</f>
        <v>0</v>
      </c>
      <c r="R222" s="182">
        <f>ROUND(J222*H222,3)</f>
        <v>0</v>
      </c>
      <c r="S222" s="60"/>
      <c r="T222" s="183">
        <f>S222*H222</f>
        <v>0</v>
      </c>
      <c r="U222" s="183">
        <v>2.0000000000000002E-5</v>
      </c>
      <c r="V222" s="183">
        <f>U222*H222</f>
        <v>1.9600000000000004E-3</v>
      </c>
      <c r="W222" s="183">
        <v>0</v>
      </c>
      <c r="X222" s="183">
        <f>W222*H222</f>
        <v>0</v>
      </c>
      <c r="Y222" s="184" t="s">
        <v>1</v>
      </c>
      <c r="Z222" s="34"/>
      <c r="AA222" s="34"/>
      <c r="AB222" s="34"/>
      <c r="AC222" s="34"/>
      <c r="AD222" s="34"/>
      <c r="AE222" s="34"/>
      <c r="AR222" s="185" t="s">
        <v>242</v>
      </c>
      <c r="AT222" s="185" t="s">
        <v>167</v>
      </c>
      <c r="AU222" s="185" t="s">
        <v>92</v>
      </c>
      <c r="AY222" s="16" t="s">
        <v>164</v>
      </c>
      <c r="BE222" s="106">
        <f>IF(O222="základná",K222,0)</f>
        <v>0</v>
      </c>
      <c r="BF222" s="106">
        <f>IF(O222="znížená",K222,0)</f>
        <v>0</v>
      </c>
      <c r="BG222" s="106">
        <f>IF(O222="zákl. prenesená",K222,0)</f>
        <v>0</v>
      </c>
      <c r="BH222" s="106">
        <f>IF(O222="zníž. prenesená",K222,0)</f>
        <v>0</v>
      </c>
      <c r="BI222" s="106">
        <f>IF(O222="nulová",K222,0)</f>
        <v>0</v>
      </c>
      <c r="BJ222" s="16" t="s">
        <v>92</v>
      </c>
      <c r="BK222" s="186">
        <f>ROUND(P222*H222,3)</f>
        <v>0</v>
      </c>
      <c r="BL222" s="16" t="s">
        <v>242</v>
      </c>
      <c r="BM222" s="185" t="s">
        <v>339</v>
      </c>
    </row>
    <row r="223" spans="1:65" s="2" customFormat="1" ht="19.5" x14ac:dyDescent="0.2">
      <c r="A223" s="34"/>
      <c r="B223" s="35"/>
      <c r="C223" s="218"/>
      <c r="D223" s="225" t="s">
        <v>177</v>
      </c>
      <c r="E223" s="218"/>
      <c r="F223" s="226" t="s">
        <v>340</v>
      </c>
      <c r="G223" s="218"/>
      <c r="H223" s="218"/>
      <c r="I223" s="268"/>
      <c r="J223" s="268"/>
      <c r="K223" s="34"/>
      <c r="L223" s="34"/>
      <c r="M223" s="35"/>
      <c r="N223" s="189"/>
      <c r="O223" s="190"/>
      <c r="P223" s="60"/>
      <c r="Q223" s="60"/>
      <c r="R223" s="60"/>
      <c r="S223" s="60"/>
      <c r="T223" s="60"/>
      <c r="U223" s="60"/>
      <c r="V223" s="60"/>
      <c r="W223" s="60"/>
      <c r="X223" s="60"/>
      <c r="Y223" s="61"/>
      <c r="Z223" s="34"/>
      <c r="AA223" s="34"/>
      <c r="AB223" s="34"/>
      <c r="AC223" s="34"/>
      <c r="AD223" s="34"/>
      <c r="AE223" s="34"/>
      <c r="AT223" s="16" t="s">
        <v>177</v>
      </c>
      <c r="AU223" s="16" t="s">
        <v>92</v>
      </c>
    </row>
    <row r="224" spans="1:65" s="2" customFormat="1" ht="24.2" customHeight="1" x14ac:dyDescent="0.2">
      <c r="A224" s="34"/>
      <c r="B224" s="140"/>
      <c r="C224" s="240" t="s">
        <v>341</v>
      </c>
      <c r="D224" s="240" t="s">
        <v>313</v>
      </c>
      <c r="E224" s="241" t="s">
        <v>342</v>
      </c>
      <c r="F224" s="242" t="s">
        <v>343</v>
      </c>
      <c r="G224" s="243" t="s">
        <v>170</v>
      </c>
      <c r="H224" s="244">
        <v>10.35</v>
      </c>
      <c r="I224" s="244"/>
      <c r="J224" s="273"/>
      <c r="K224" s="205">
        <f>ROUND(P224*H224,3)</f>
        <v>0</v>
      </c>
      <c r="L224" s="207"/>
      <c r="M224" s="208"/>
      <c r="N224" s="209" t="s">
        <v>1</v>
      </c>
      <c r="O224" s="181" t="s">
        <v>44</v>
      </c>
      <c r="P224" s="182">
        <f>I224+J224</f>
        <v>0</v>
      </c>
      <c r="Q224" s="182">
        <f>ROUND(I224*H224,3)</f>
        <v>0</v>
      </c>
      <c r="R224" s="182">
        <f>ROUND(J224*H224,3)</f>
        <v>0</v>
      </c>
      <c r="S224" s="60"/>
      <c r="T224" s="183">
        <f>S224*H224</f>
        <v>0</v>
      </c>
      <c r="U224" s="183">
        <v>2.9999999999999997E-4</v>
      </c>
      <c r="V224" s="183">
        <f>U224*H224</f>
        <v>3.1049999999999997E-3</v>
      </c>
      <c r="W224" s="183">
        <v>0</v>
      </c>
      <c r="X224" s="183">
        <f>W224*H224</f>
        <v>0</v>
      </c>
      <c r="Y224" s="184" t="s">
        <v>1</v>
      </c>
      <c r="Z224" s="34"/>
      <c r="AA224" s="34"/>
      <c r="AB224" s="34"/>
      <c r="AC224" s="34"/>
      <c r="AD224" s="34"/>
      <c r="AE224" s="34"/>
      <c r="AR224" s="185" t="s">
        <v>316</v>
      </c>
      <c r="AT224" s="185" t="s">
        <v>313</v>
      </c>
      <c r="AU224" s="185" t="s">
        <v>92</v>
      </c>
      <c r="AY224" s="16" t="s">
        <v>164</v>
      </c>
      <c r="BE224" s="106">
        <f>IF(O224="základná",K224,0)</f>
        <v>0</v>
      </c>
      <c r="BF224" s="106">
        <f>IF(O224="znížená",K224,0)</f>
        <v>0</v>
      </c>
      <c r="BG224" s="106">
        <f>IF(O224="zákl. prenesená",K224,0)</f>
        <v>0</v>
      </c>
      <c r="BH224" s="106">
        <f>IF(O224="zníž. prenesená",K224,0)</f>
        <v>0</v>
      </c>
      <c r="BI224" s="106">
        <f>IF(O224="nulová",K224,0)</f>
        <v>0</v>
      </c>
      <c r="BJ224" s="16" t="s">
        <v>92</v>
      </c>
      <c r="BK224" s="186">
        <f>ROUND(P224*H224,3)</f>
        <v>0</v>
      </c>
      <c r="BL224" s="16" t="s">
        <v>242</v>
      </c>
      <c r="BM224" s="185" t="s">
        <v>344</v>
      </c>
    </row>
    <row r="225" spans="1:65" s="2" customFormat="1" ht="19.5" x14ac:dyDescent="0.2">
      <c r="A225" s="34"/>
      <c r="B225" s="35"/>
      <c r="C225" s="218"/>
      <c r="D225" s="225" t="s">
        <v>177</v>
      </c>
      <c r="E225" s="218"/>
      <c r="F225" s="226" t="s">
        <v>1118</v>
      </c>
      <c r="G225" s="218"/>
      <c r="H225" s="218"/>
      <c r="I225" s="268"/>
      <c r="J225" s="268"/>
      <c r="K225" s="34"/>
      <c r="L225" s="34"/>
      <c r="M225" s="35"/>
      <c r="N225" s="189"/>
      <c r="O225" s="190"/>
      <c r="P225" s="60"/>
      <c r="Q225" s="60"/>
      <c r="R225" s="60"/>
      <c r="S225" s="60"/>
      <c r="T225" s="60"/>
      <c r="U225" s="60"/>
      <c r="V225" s="60"/>
      <c r="W225" s="60"/>
      <c r="X225" s="60"/>
      <c r="Y225" s="61"/>
      <c r="Z225" s="34"/>
      <c r="AA225" s="34"/>
      <c r="AB225" s="34"/>
      <c r="AC225" s="34"/>
      <c r="AD225" s="34"/>
      <c r="AE225" s="34"/>
      <c r="AT225" s="16" t="s">
        <v>177</v>
      </c>
      <c r="AU225" s="16" t="s">
        <v>92</v>
      </c>
    </row>
    <row r="226" spans="1:65" s="2" customFormat="1" ht="58.5" x14ac:dyDescent="0.2">
      <c r="A226" s="34"/>
      <c r="B226" s="35"/>
      <c r="C226" s="218"/>
      <c r="D226" s="225" t="s">
        <v>318</v>
      </c>
      <c r="E226" s="218"/>
      <c r="F226" s="245" t="s">
        <v>1121</v>
      </c>
      <c r="G226" s="218"/>
      <c r="H226" s="218"/>
      <c r="I226" s="268"/>
      <c r="J226" s="268"/>
      <c r="K226" s="34"/>
      <c r="L226" s="34"/>
      <c r="M226" s="35"/>
      <c r="N226" s="189"/>
      <c r="O226" s="190"/>
      <c r="P226" s="60"/>
      <c r="Q226" s="60"/>
      <c r="R226" s="60"/>
      <c r="S226" s="60"/>
      <c r="T226" s="60"/>
      <c r="U226" s="60"/>
      <c r="V226" s="60"/>
      <c r="W226" s="60"/>
      <c r="X226" s="60"/>
      <c r="Y226" s="61"/>
      <c r="Z226" s="34"/>
      <c r="AA226" s="34"/>
      <c r="AB226" s="34"/>
      <c r="AC226" s="34"/>
      <c r="AD226" s="34"/>
      <c r="AE226" s="34"/>
      <c r="AT226" s="16" t="s">
        <v>318</v>
      </c>
      <c r="AU226" s="16" t="s">
        <v>92</v>
      </c>
    </row>
    <row r="227" spans="1:65" s="13" customFormat="1" x14ac:dyDescent="0.2">
      <c r="B227" s="191"/>
      <c r="C227" s="227"/>
      <c r="D227" s="225" t="s">
        <v>179</v>
      </c>
      <c r="E227" s="227"/>
      <c r="F227" s="229" t="s">
        <v>345</v>
      </c>
      <c r="G227" s="227"/>
      <c r="H227" s="230">
        <v>10.35</v>
      </c>
      <c r="I227" s="271"/>
      <c r="J227" s="271"/>
      <c r="M227" s="191"/>
      <c r="N227" s="193"/>
      <c r="O227" s="194"/>
      <c r="P227" s="194"/>
      <c r="Q227" s="194"/>
      <c r="R227" s="194"/>
      <c r="S227" s="194"/>
      <c r="T227" s="194"/>
      <c r="U227" s="194"/>
      <c r="V227" s="194"/>
      <c r="W227" s="194"/>
      <c r="X227" s="194"/>
      <c r="Y227" s="195"/>
      <c r="AT227" s="192" t="s">
        <v>179</v>
      </c>
      <c r="AU227" s="192" t="s">
        <v>92</v>
      </c>
      <c r="AV227" s="13" t="s">
        <v>92</v>
      </c>
      <c r="AW227" s="13" t="s">
        <v>3</v>
      </c>
      <c r="AX227" s="13" t="s">
        <v>86</v>
      </c>
      <c r="AY227" s="192" t="s">
        <v>164</v>
      </c>
    </row>
    <row r="228" spans="1:65" s="2" customFormat="1" ht="24.2" customHeight="1" x14ac:dyDescent="0.2">
      <c r="A228" s="34"/>
      <c r="B228" s="140"/>
      <c r="C228" s="240" t="s">
        <v>346</v>
      </c>
      <c r="D228" s="240" t="s">
        <v>313</v>
      </c>
      <c r="E228" s="241" t="s">
        <v>347</v>
      </c>
      <c r="F228" s="242" t="s">
        <v>348</v>
      </c>
      <c r="G228" s="243" t="s">
        <v>170</v>
      </c>
      <c r="H228" s="244">
        <v>87.4</v>
      </c>
      <c r="I228" s="244"/>
      <c r="J228" s="273"/>
      <c r="K228" s="205">
        <f>ROUND(P228*H228,3)</f>
        <v>0</v>
      </c>
      <c r="L228" s="207"/>
      <c r="M228" s="208"/>
      <c r="N228" s="209" t="s">
        <v>1</v>
      </c>
      <c r="O228" s="181" t="s">
        <v>44</v>
      </c>
      <c r="P228" s="182">
        <f>I228+J228</f>
        <v>0</v>
      </c>
      <c r="Q228" s="182">
        <f>ROUND(I228*H228,3)</f>
        <v>0</v>
      </c>
      <c r="R228" s="182">
        <f>ROUND(J228*H228,3)</f>
        <v>0</v>
      </c>
      <c r="S228" s="60"/>
      <c r="T228" s="183">
        <f>S228*H228</f>
        <v>0</v>
      </c>
      <c r="U228" s="183">
        <v>2.9999999999999997E-4</v>
      </c>
      <c r="V228" s="183">
        <f>U228*H228</f>
        <v>2.622E-2</v>
      </c>
      <c r="W228" s="183">
        <v>0</v>
      </c>
      <c r="X228" s="183">
        <f>W228*H228</f>
        <v>0</v>
      </c>
      <c r="Y228" s="184" t="s">
        <v>1</v>
      </c>
      <c r="Z228" s="34"/>
      <c r="AA228" s="34"/>
      <c r="AB228" s="34"/>
      <c r="AC228" s="34"/>
      <c r="AD228" s="34"/>
      <c r="AE228" s="34"/>
      <c r="AR228" s="185" t="s">
        <v>316</v>
      </c>
      <c r="AT228" s="185" t="s">
        <v>313</v>
      </c>
      <c r="AU228" s="185" t="s">
        <v>92</v>
      </c>
      <c r="AY228" s="16" t="s">
        <v>164</v>
      </c>
      <c r="BE228" s="106">
        <f>IF(O228="základná",K228,0)</f>
        <v>0</v>
      </c>
      <c r="BF228" s="106">
        <f>IF(O228="znížená",K228,0)</f>
        <v>0</v>
      </c>
      <c r="BG228" s="106">
        <f>IF(O228="zákl. prenesená",K228,0)</f>
        <v>0</v>
      </c>
      <c r="BH228" s="106">
        <f>IF(O228="zníž. prenesená",K228,0)</f>
        <v>0</v>
      </c>
      <c r="BI228" s="106">
        <f>IF(O228="nulová",K228,0)</f>
        <v>0</v>
      </c>
      <c r="BJ228" s="16" t="s">
        <v>92</v>
      </c>
      <c r="BK228" s="186">
        <f>ROUND(P228*H228,3)</f>
        <v>0</v>
      </c>
      <c r="BL228" s="16" t="s">
        <v>242</v>
      </c>
      <c r="BM228" s="185" t="s">
        <v>349</v>
      </c>
    </row>
    <row r="229" spans="1:65" s="2" customFormat="1" ht="19.5" x14ac:dyDescent="0.2">
      <c r="A229" s="34"/>
      <c r="B229" s="35"/>
      <c r="C229" s="218"/>
      <c r="D229" s="225" t="s">
        <v>177</v>
      </c>
      <c r="E229" s="218"/>
      <c r="F229" s="226" t="s">
        <v>1119</v>
      </c>
      <c r="G229" s="218"/>
      <c r="H229" s="218"/>
      <c r="I229" s="268"/>
      <c r="J229" s="268"/>
      <c r="K229" s="34"/>
      <c r="L229" s="34"/>
      <c r="M229" s="35"/>
      <c r="N229" s="189"/>
      <c r="O229" s="190"/>
      <c r="P229" s="60"/>
      <c r="Q229" s="60"/>
      <c r="R229" s="60"/>
      <c r="S229" s="60"/>
      <c r="T229" s="60"/>
      <c r="U229" s="60"/>
      <c r="V229" s="60"/>
      <c r="W229" s="60"/>
      <c r="X229" s="60"/>
      <c r="Y229" s="61"/>
      <c r="Z229" s="34"/>
      <c r="AA229" s="34"/>
      <c r="AB229" s="34"/>
      <c r="AC229" s="34"/>
      <c r="AD229" s="34"/>
      <c r="AE229" s="34"/>
      <c r="AT229" s="16" t="s">
        <v>177</v>
      </c>
      <c r="AU229" s="16" t="s">
        <v>92</v>
      </c>
    </row>
    <row r="230" spans="1:65" s="2" customFormat="1" ht="58.5" x14ac:dyDescent="0.2">
      <c r="A230" s="34"/>
      <c r="B230" s="35"/>
      <c r="C230" s="218"/>
      <c r="D230" s="225" t="s">
        <v>318</v>
      </c>
      <c r="E230" s="218"/>
      <c r="F230" s="245" t="s">
        <v>1120</v>
      </c>
      <c r="G230" s="218"/>
      <c r="H230" s="218"/>
      <c r="I230" s="268"/>
      <c r="J230" s="268"/>
      <c r="K230" s="34"/>
      <c r="L230" s="34"/>
      <c r="M230" s="35"/>
      <c r="N230" s="189"/>
      <c r="O230" s="190"/>
      <c r="P230" s="60"/>
      <c r="Q230" s="60"/>
      <c r="R230" s="60"/>
      <c r="S230" s="60"/>
      <c r="T230" s="60"/>
      <c r="U230" s="60"/>
      <c r="V230" s="60"/>
      <c r="W230" s="60"/>
      <c r="X230" s="60"/>
      <c r="Y230" s="61"/>
      <c r="Z230" s="34"/>
      <c r="AA230" s="34"/>
      <c r="AB230" s="34"/>
      <c r="AC230" s="34"/>
      <c r="AD230" s="34"/>
      <c r="AE230" s="34"/>
      <c r="AT230" s="16" t="s">
        <v>318</v>
      </c>
      <c r="AU230" s="16" t="s">
        <v>92</v>
      </c>
    </row>
    <row r="231" spans="1:65" s="13" customFormat="1" x14ac:dyDescent="0.2">
      <c r="B231" s="191"/>
      <c r="C231" s="227"/>
      <c r="D231" s="225" t="s">
        <v>179</v>
      </c>
      <c r="E231" s="228" t="s">
        <v>1</v>
      </c>
      <c r="F231" s="229" t="s">
        <v>350</v>
      </c>
      <c r="G231" s="227"/>
      <c r="H231" s="230">
        <v>76</v>
      </c>
      <c r="I231" s="271"/>
      <c r="J231" s="271"/>
      <c r="M231" s="191"/>
      <c r="N231" s="193"/>
      <c r="O231" s="194"/>
      <c r="P231" s="194"/>
      <c r="Q231" s="194"/>
      <c r="R231" s="194"/>
      <c r="S231" s="194"/>
      <c r="T231" s="194"/>
      <c r="U231" s="194"/>
      <c r="V231" s="194"/>
      <c r="W231" s="194"/>
      <c r="X231" s="194"/>
      <c r="Y231" s="195"/>
      <c r="AT231" s="192" t="s">
        <v>179</v>
      </c>
      <c r="AU231" s="192" t="s">
        <v>92</v>
      </c>
      <c r="AV231" s="13" t="s">
        <v>92</v>
      </c>
      <c r="AW231" s="13" t="s">
        <v>4</v>
      </c>
      <c r="AX231" s="13" t="s">
        <v>80</v>
      </c>
      <c r="AY231" s="192" t="s">
        <v>164</v>
      </c>
    </row>
    <row r="232" spans="1:65" s="14" customFormat="1" x14ac:dyDescent="0.2">
      <c r="B232" s="196"/>
      <c r="C232" s="234"/>
      <c r="D232" s="225" t="s">
        <v>179</v>
      </c>
      <c r="E232" s="235" t="s">
        <v>1</v>
      </c>
      <c r="F232" s="236" t="s">
        <v>181</v>
      </c>
      <c r="G232" s="234"/>
      <c r="H232" s="237">
        <v>76</v>
      </c>
      <c r="I232" s="272"/>
      <c r="J232" s="272"/>
      <c r="M232" s="196"/>
      <c r="N232" s="198"/>
      <c r="O232" s="199"/>
      <c r="P232" s="199"/>
      <c r="Q232" s="199"/>
      <c r="R232" s="199"/>
      <c r="S232" s="199"/>
      <c r="T232" s="199"/>
      <c r="U232" s="199"/>
      <c r="V232" s="199"/>
      <c r="W232" s="199"/>
      <c r="X232" s="199"/>
      <c r="Y232" s="200"/>
      <c r="AT232" s="197" t="s">
        <v>179</v>
      </c>
      <c r="AU232" s="197" t="s">
        <v>92</v>
      </c>
      <c r="AV232" s="14" t="s">
        <v>171</v>
      </c>
      <c r="AW232" s="14" t="s">
        <v>4</v>
      </c>
      <c r="AX232" s="14" t="s">
        <v>86</v>
      </c>
      <c r="AY232" s="197" t="s">
        <v>164</v>
      </c>
    </row>
    <row r="233" spans="1:65" s="13" customFormat="1" x14ac:dyDescent="0.2">
      <c r="B233" s="191"/>
      <c r="C233" s="227"/>
      <c r="D233" s="225" t="s">
        <v>179</v>
      </c>
      <c r="E233" s="227"/>
      <c r="F233" s="229" t="s">
        <v>351</v>
      </c>
      <c r="G233" s="227"/>
      <c r="H233" s="230">
        <v>87.4</v>
      </c>
      <c r="I233" s="271"/>
      <c r="J233" s="271"/>
      <c r="M233" s="191"/>
      <c r="N233" s="193"/>
      <c r="O233" s="194"/>
      <c r="P233" s="194"/>
      <c r="Q233" s="194"/>
      <c r="R233" s="194"/>
      <c r="S233" s="194"/>
      <c r="T233" s="194"/>
      <c r="U233" s="194"/>
      <c r="V233" s="194"/>
      <c r="W233" s="194"/>
      <c r="X233" s="194"/>
      <c r="Y233" s="195"/>
      <c r="AT233" s="192" t="s">
        <v>179</v>
      </c>
      <c r="AU233" s="192" t="s">
        <v>92</v>
      </c>
      <c r="AV233" s="13" t="s">
        <v>92</v>
      </c>
      <c r="AW233" s="13" t="s">
        <v>3</v>
      </c>
      <c r="AX233" s="13" t="s">
        <v>86</v>
      </c>
      <c r="AY233" s="192" t="s">
        <v>164</v>
      </c>
    </row>
    <row r="234" spans="1:65" s="2" customFormat="1" ht="37.9" customHeight="1" x14ac:dyDescent="0.2">
      <c r="A234" s="34"/>
      <c r="B234" s="140"/>
      <c r="C234" s="220" t="s">
        <v>352</v>
      </c>
      <c r="D234" s="220" t="s">
        <v>167</v>
      </c>
      <c r="E234" s="221" t="s">
        <v>353</v>
      </c>
      <c r="F234" s="222" t="s">
        <v>354</v>
      </c>
      <c r="G234" s="223" t="s">
        <v>175</v>
      </c>
      <c r="H234" s="224">
        <v>13.41</v>
      </c>
      <c r="I234" s="224"/>
      <c r="J234" s="224"/>
      <c r="K234" s="177">
        <f>ROUND(P234*H234,3)</f>
        <v>0</v>
      </c>
      <c r="L234" s="179"/>
      <c r="M234" s="35"/>
      <c r="N234" s="180" t="s">
        <v>1</v>
      </c>
      <c r="O234" s="181" t="s">
        <v>44</v>
      </c>
      <c r="P234" s="182">
        <f>I234+J234</f>
        <v>0</v>
      </c>
      <c r="Q234" s="182">
        <f>ROUND(I234*H234,3)</f>
        <v>0</v>
      </c>
      <c r="R234" s="182">
        <f>ROUND(J234*H234,3)</f>
        <v>0</v>
      </c>
      <c r="S234" s="60"/>
      <c r="T234" s="183">
        <f>S234*H234</f>
        <v>0</v>
      </c>
      <c r="U234" s="183">
        <v>0</v>
      </c>
      <c r="V234" s="183">
        <f>U234*H234</f>
        <v>0</v>
      </c>
      <c r="W234" s="183">
        <v>0</v>
      </c>
      <c r="X234" s="183">
        <f>W234*H234</f>
        <v>0</v>
      </c>
      <c r="Y234" s="184" t="s">
        <v>1</v>
      </c>
      <c r="Z234" s="34"/>
      <c r="AA234" s="34"/>
      <c r="AB234" s="34"/>
      <c r="AC234" s="34"/>
      <c r="AD234" s="34"/>
      <c r="AE234" s="34"/>
      <c r="AR234" s="185" t="s">
        <v>242</v>
      </c>
      <c r="AT234" s="185" t="s">
        <v>167</v>
      </c>
      <c r="AU234" s="185" t="s">
        <v>92</v>
      </c>
      <c r="AY234" s="16" t="s">
        <v>164</v>
      </c>
      <c r="BE234" s="106">
        <f>IF(O234="základná",K234,0)</f>
        <v>0</v>
      </c>
      <c r="BF234" s="106">
        <f>IF(O234="znížená",K234,0)</f>
        <v>0</v>
      </c>
      <c r="BG234" s="106">
        <f>IF(O234="zákl. prenesená",K234,0)</f>
        <v>0</v>
      </c>
      <c r="BH234" s="106">
        <f>IF(O234="zníž. prenesená",K234,0)</f>
        <v>0</v>
      </c>
      <c r="BI234" s="106">
        <f>IF(O234="nulová",K234,0)</f>
        <v>0</v>
      </c>
      <c r="BJ234" s="16" t="s">
        <v>92</v>
      </c>
      <c r="BK234" s="186">
        <f>ROUND(P234*H234,3)</f>
        <v>0</v>
      </c>
      <c r="BL234" s="16" t="s">
        <v>242</v>
      </c>
      <c r="BM234" s="185" t="s">
        <v>355</v>
      </c>
    </row>
    <row r="235" spans="1:65" s="2" customFormat="1" ht="29.25" x14ac:dyDescent="0.2">
      <c r="A235" s="34"/>
      <c r="B235" s="35"/>
      <c r="C235" s="218"/>
      <c r="D235" s="225" t="s">
        <v>177</v>
      </c>
      <c r="E235" s="218"/>
      <c r="F235" s="226" t="s">
        <v>356</v>
      </c>
      <c r="G235" s="218"/>
      <c r="H235" s="218"/>
      <c r="I235" s="268"/>
      <c r="J235" s="268"/>
      <c r="K235" s="34"/>
      <c r="L235" s="34"/>
      <c r="M235" s="35"/>
      <c r="N235" s="189"/>
      <c r="O235" s="190"/>
      <c r="P235" s="60"/>
      <c r="Q235" s="60"/>
      <c r="R235" s="60"/>
      <c r="S235" s="60"/>
      <c r="T235" s="60"/>
      <c r="U235" s="60"/>
      <c r="V235" s="60"/>
      <c r="W235" s="60"/>
      <c r="X235" s="60"/>
      <c r="Y235" s="61"/>
      <c r="Z235" s="34"/>
      <c r="AA235" s="34"/>
      <c r="AB235" s="34"/>
      <c r="AC235" s="34"/>
      <c r="AD235" s="34"/>
      <c r="AE235" s="34"/>
      <c r="AT235" s="16" t="s">
        <v>177</v>
      </c>
      <c r="AU235" s="16" t="s">
        <v>92</v>
      </c>
    </row>
    <row r="236" spans="1:65" s="13" customFormat="1" x14ac:dyDescent="0.2">
      <c r="B236" s="191"/>
      <c r="C236" s="227"/>
      <c r="D236" s="225" t="s">
        <v>179</v>
      </c>
      <c r="E236" s="228" t="s">
        <v>1</v>
      </c>
      <c r="F236" s="229" t="s">
        <v>357</v>
      </c>
      <c r="G236" s="227"/>
      <c r="H236" s="230">
        <v>9.5</v>
      </c>
      <c r="I236" s="271"/>
      <c r="J236" s="271"/>
      <c r="M236" s="191"/>
      <c r="N236" s="193"/>
      <c r="O236" s="194"/>
      <c r="P236" s="194"/>
      <c r="Q236" s="194"/>
      <c r="R236" s="194"/>
      <c r="S236" s="194"/>
      <c r="T236" s="194"/>
      <c r="U236" s="194"/>
      <c r="V236" s="194"/>
      <c r="W236" s="194"/>
      <c r="X236" s="194"/>
      <c r="Y236" s="195"/>
      <c r="AT236" s="192" t="s">
        <v>179</v>
      </c>
      <c r="AU236" s="192" t="s">
        <v>92</v>
      </c>
      <c r="AV236" s="13" t="s">
        <v>92</v>
      </c>
      <c r="AW236" s="13" t="s">
        <v>4</v>
      </c>
      <c r="AX236" s="13" t="s">
        <v>80</v>
      </c>
      <c r="AY236" s="192" t="s">
        <v>164</v>
      </c>
    </row>
    <row r="237" spans="1:65" s="13" customFormat="1" x14ac:dyDescent="0.2">
      <c r="B237" s="191"/>
      <c r="C237" s="227"/>
      <c r="D237" s="225" t="s">
        <v>179</v>
      </c>
      <c r="E237" s="228" t="s">
        <v>1</v>
      </c>
      <c r="F237" s="229" t="s">
        <v>358</v>
      </c>
      <c r="G237" s="227"/>
      <c r="H237" s="230">
        <v>3.91</v>
      </c>
      <c r="I237" s="271"/>
      <c r="J237" s="271"/>
      <c r="M237" s="191"/>
      <c r="N237" s="193"/>
      <c r="O237" s="194"/>
      <c r="P237" s="194"/>
      <c r="Q237" s="194"/>
      <c r="R237" s="194"/>
      <c r="S237" s="194"/>
      <c r="T237" s="194"/>
      <c r="U237" s="194"/>
      <c r="V237" s="194"/>
      <c r="W237" s="194"/>
      <c r="X237" s="194"/>
      <c r="Y237" s="195"/>
      <c r="AT237" s="192" t="s">
        <v>179</v>
      </c>
      <c r="AU237" s="192" t="s">
        <v>92</v>
      </c>
      <c r="AV237" s="13" t="s">
        <v>92</v>
      </c>
      <c r="AW237" s="13" t="s">
        <v>4</v>
      </c>
      <c r="AX237" s="13" t="s">
        <v>80</v>
      </c>
      <c r="AY237" s="192" t="s">
        <v>164</v>
      </c>
    </row>
    <row r="238" spans="1:65" s="14" customFormat="1" x14ac:dyDescent="0.2">
      <c r="B238" s="196"/>
      <c r="C238" s="234"/>
      <c r="D238" s="225" t="s">
        <v>179</v>
      </c>
      <c r="E238" s="235" t="s">
        <v>1</v>
      </c>
      <c r="F238" s="236" t="s">
        <v>181</v>
      </c>
      <c r="G238" s="234"/>
      <c r="H238" s="237">
        <v>13.41</v>
      </c>
      <c r="I238" s="272"/>
      <c r="J238" s="272"/>
      <c r="M238" s="196"/>
      <c r="N238" s="198"/>
      <c r="O238" s="199"/>
      <c r="P238" s="199"/>
      <c r="Q238" s="199"/>
      <c r="R238" s="199"/>
      <c r="S238" s="199"/>
      <c r="T238" s="199"/>
      <c r="U238" s="199"/>
      <c r="V238" s="199"/>
      <c r="W238" s="199"/>
      <c r="X238" s="199"/>
      <c r="Y238" s="200"/>
      <c r="AT238" s="197" t="s">
        <v>179</v>
      </c>
      <c r="AU238" s="197" t="s">
        <v>92</v>
      </c>
      <c r="AV238" s="14" t="s">
        <v>171</v>
      </c>
      <c r="AW238" s="14" t="s">
        <v>4</v>
      </c>
      <c r="AX238" s="14" t="s">
        <v>86</v>
      </c>
      <c r="AY238" s="197" t="s">
        <v>164</v>
      </c>
    </row>
    <row r="239" spans="1:65" s="2" customFormat="1" ht="14.45" customHeight="1" x14ac:dyDescent="0.2">
      <c r="A239" s="34"/>
      <c r="B239" s="140"/>
      <c r="C239" s="240" t="s">
        <v>359</v>
      </c>
      <c r="D239" s="240" t="s">
        <v>313</v>
      </c>
      <c r="E239" s="241" t="s">
        <v>360</v>
      </c>
      <c r="F239" s="242" t="s">
        <v>361</v>
      </c>
      <c r="G239" s="243" t="s">
        <v>362</v>
      </c>
      <c r="H239" s="244">
        <v>0.112</v>
      </c>
      <c r="I239" s="244"/>
      <c r="J239" s="273"/>
      <c r="K239" s="205">
        <f>ROUND(P239*H239,3)</f>
        <v>0</v>
      </c>
      <c r="L239" s="207"/>
      <c r="M239" s="208"/>
      <c r="N239" s="209" t="s">
        <v>1</v>
      </c>
      <c r="O239" s="181" t="s">
        <v>44</v>
      </c>
      <c r="P239" s="182">
        <f>I239+J239</f>
        <v>0</v>
      </c>
      <c r="Q239" s="182">
        <f>ROUND(I239*H239,3)</f>
        <v>0</v>
      </c>
      <c r="R239" s="182">
        <f>ROUND(J239*H239,3)</f>
        <v>0</v>
      </c>
      <c r="S239" s="60"/>
      <c r="T239" s="183">
        <f>S239*H239</f>
        <v>0</v>
      </c>
      <c r="U239" s="183">
        <v>1E-3</v>
      </c>
      <c r="V239" s="183">
        <f>U239*H239</f>
        <v>1.12E-4</v>
      </c>
      <c r="W239" s="183">
        <v>0</v>
      </c>
      <c r="X239" s="183">
        <f>W239*H239</f>
        <v>0</v>
      </c>
      <c r="Y239" s="184" t="s">
        <v>1</v>
      </c>
      <c r="Z239" s="34"/>
      <c r="AA239" s="34"/>
      <c r="AB239" s="34"/>
      <c r="AC239" s="34"/>
      <c r="AD239" s="34"/>
      <c r="AE239" s="34"/>
      <c r="AR239" s="185" t="s">
        <v>316</v>
      </c>
      <c r="AT239" s="185" t="s">
        <v>313</v>
      </c>
      <c r="AU239" s="185" t="s">
        <v>92</v>
      </c>
      <c r="AY239" s="16" t="s">
        <v>164</v>
      </c>
      <c r="BE239" s="106">
        <f>IF(O239="základná",K239,0)</f>
        <v>0</v>
      </c>
      <c r="BF239" s="106">
        <f>IF(O239="znížená",K239,0)</f>
        <v>0</v>
      </c>
      <c r="BG239" s="106">
        <f>IF(O239="zákl. prenesená",K239,0)</f>
        <v>0</v>
      </c>
      <c r="BH239" s="106">
        <f>IF(O239="zníž. prenesená",K239,0)</f>
        <v>0</v>
      </c>
      <c r="BI239" s="106">
        <f>IF(O239="nulová",K239,0)</f>
        <v>0</v>
      </c>
      <c r="BJ239" s="16" t="s">
        <v>92</v>
      </c>
      <c r="BK239" s="186">
        <f>ROUND(P239*H239,3)</f>
        <v>0</v>
      </c>
      <c r="BL239" s="16" t="s">
        <v>242</v>
      </c>
      <c r="BM239" s="185" t="s">
        <v>363</v>
      </c>
    </row>
    <row r="240" spans="1:65" s="2" customFormat="1" ht="19.5" x14ac:dyDescent="0.2">
      <c r="A240" s="34"/>
      <c r="B240" s="35"/>
      <c r="C240" s="218"/>
      <c r="D240" s="225" t="s">
        <v>177</v>
      </c>
      <c r="E240" s="218"/>
      <c r="F240" s="226" t="s">
        <v>1122</v>
      </c>
      <c r="G240" s="218"/>
      <c r="H240" s="218"/>
      <c r="I240" s="268"/>
      <c r="J240" s="268"/>
      <c r="K240" s="34"/>
      <c r="L240" s="34"/>
      <c r="M240" s="35"/>
      <c r="N240" s="189"/>
      <c r="O240" s="190"/>
      <c r="P240" s="60"/>
      <c r="Q240" s="60"/>
      <c r="R240" s="60"/>
      <c r="S240" s="60"/>
      <c r="T240" s="60"/>
      <c r="U240" s="60"/>
      <c r="V240" s="60"/>
      <c r="W240" s="60"/>
      <c r="X240" s="60"/>
      <c r="Y240" s="61"/>
      <c r="Z240" s="34"/>
      <c r="AA240" s="34"/>
      <c r="AB240" s="34"/>
      <c r="AC240" s="34"/>
      <c r="AD240" s="34"/>
      <c r="AE240" s="34"/>
      <c r="AT240" s="16" t="s">
        <v>177</v>
      </c>
      <c r="AU240" s="16" t="s">
        <v>92</v>
      </c>
    </row>
    <row r="241" spans="1:65" s="2" customFormat="1" ht="24.2" customHeight="1" x14ac:dyDescent="0.2">
      <c r="A241" s="34"/>
      <c r="B241" s="140"/>
      <c r="C241" s="220" t="s">
        <v>364</v>
      </c>
      <c r="D241" s="220" t="s">
        <v>167</v>
      </c>
      <c r="E241" s="221" t="s">
        <v>365</v>
      </c>
      <c r="F241" s="222" t="s">
        <v>366</v>
      </c>
      <c r="G241" s="223" t="s">
        <v>334</v>
      </c>
      <c r="H241" s="224">
        <v>5</v>
      </c>
      <c r="I241" s="224"/>
      <c r="J241" s="224"/>
      <c r="K241" s="177">
        <f>ROUND(P241*H241,3)</f>
        <v>0</v>
      </c>
      <c r="L241" s="179"/>
      <c r="M241" s="35"/>
      <c r="N241" s="180" t="s">
        <v>1</v>
      </c>
      <c r="O241" s="181" t="s">
        <v>44</v>
      </c>
      <c r="P241" s="182">
        <f>I241+J241</f>
        <v>0</v>
      </c>
      <c r="Q241" s="182">
        <f>ROUND(I241*H241,3)</f>
        <v>0</v>
      </c>
      <c r="R241" s="182">
        <f>ROUND(J241*H241,3)</f>
        <v>0</v>
      </c>
      <c r="S241" s="60"/>
      <c r="T241" s="183">
        <f>S241*H241</f>
        <v>0</v>
      </c>
      <c r="U241" s="183">
        <v>1.3999999999999999E-4</v>
      </c>
      <c r="V241" s="183">
        <f>U241*H241</f>
        <v>6.9999999999999988E-4</v>
      </c>
      <c r="W241" s="183">
        <v>0</v>
      </c>
      <c r="X241" s="183">
        <f>W241*H241</f>
        <v>0</v>
      </c>
      <c r="Y241" s="184" t="s">
        <v>1</v>
      </c>
      <c r="Z241" s="34"/>
      <c r="AA241" s="34"/>
      <c r="AB241" s="34"/>
      <c r="AC241" s="34"/>
      <c r="AD241" s="34"/>
      <c r="AE241" s="34"/>
      <c r="AR241" s="185" t="s">
        <v>242</v>
      </c>
      <c r="AT241" s="185" t="s">
        <v>167</v>
      </c>
      <c r="AU241" s="185" t="s">
        <v>92</v>
      </c>
      <c r="AY241" s="16" t="s">
        <v>164</v>
      </c>
      <c r="BE241" s="106">
        <f>IF(O241="základná",K241,0)</f>
        <v>0</v>
      </c>
      <c r="BF241" s="106">
        <f>IF(O241="znížená",K241,0)</f>
        <v>0</v>
      </c>
      <c r="BG241" s="106">
        <f>IF(O241="zákl. prenesená",K241,0)</f>
        <v>0</v>
      </c>
      <c r="BH241" s="106">
        <f>IF(O241="zníž. prenesená",K241,0)</f>
        <v>0</v>
      </c>
      <c r="BI241" s="106">
        <f>IF(O241="nulová",K241,0)</f>
        <v>0</v>
      </c>
      <c r="BJ241" s="16" t="s">
        <v>92</v>
      </c>
      <c r="BK241" s="186">
        <f>ROUND(P241*H241,3)</f>
        <v>0</v>
      </c>
      <c r="BL241" s="16" t="s">
        <v>242</v>
      </c>
      <c r="BM241" s="185" t="s">
        <v>367</v>
      </c>
    </row>
    <row r="242" spans="1:65" s="2" customFormat="1" ht="19.5" x14ac:dyDescent="0.2">
      <c r="A242" s="34"/>
      <c r="B242" s="35"/>
      <c r="C242" s="218"/>
      <c r="D242" s="225" t="s">
        <v>177</v>
      </c>
      <c r="E242" s="218"/>
      <c r="F242" s="226" t="s">
        <v>368</v>
      </c>
      <c r="G242" s="218"/>
      <c r="H242" s="218"/>
      <c r="I242" s="268"/>
      <c r="J242" s="268"/>
      <c r="K242" s="34"/>
      <c r="L242" s="34"/>
      <c r="M242" s="35"/>
      <c r="N242" s="189"/>
      <c r="O242" s="190"/>
      <c r="P242" s="60"/>
      <c r="Q242" s="60"/>
      <c r="R242" s="60"/>
      <c r="S242" s="60"/>
      <c r="T242" s="60"/>
      <c r="U242" s="60"/>
      <c r="V242" s="60"/>
      <c r="W242" s="60"/>
      <c r="X242" s="60"/>
      <c r="Y242" s="61"/>
      <c r="Z242" s="34"/>
      <c r="AA242" s="34"/>
      <c r="AB242" s="34"/>
      <c r="AC242" s="34"/>
      <c r="AD242" s="34"/>
      <c r="AE242" s="34"/>
      <c r="AT242" s="16" t="s">
        <v>177</v>
      </c>
      <c r="AU242" s="16" t="s">
        <v>92</v>
      </c>
    </row>
    <row r="243" spans="1:65" s="2" customFormat="1" ht="14.45" customHeight="1" x14ac:dyDescent="0.2">
      <c r="A243" s="34"/>
      <c r="B243" s="140"/>
      <c r="C243" s="240" t="s">
        <v>369</v>
      </c>
      <c r="D243" s="240" t="s">
        <v>313</v>
      </c>
      <c r="E243" s="241" t="s">
        <v>370</v>
      </c>
      <c r="F243" s="242" t="s">
        <v>1125</v>
      </c>
      <c r="G243" s="243" t="s">
        <v>334</v>
      </c>
      <c r="H243" s="244">
        <v>5</v>
      </c>
      <c r="I243" s="244"/>
      <c r="J243" s="273"/>
      <c r="K243" s="205">
        <f>ROUND(P243*H243,3)</f>
        <v>0</v>
      </c>
      <c r="L243" s="207"/>
      <c r="M243" s="208"/>
      <c r="N243" s="209" t="s">
        <v>1</v>
      </c>
      <c r="O243" s="181" t="s">
        <v>44</v>
      </c>
      <c r="P243" s="182">
        <f>I243+J243</f>
        <v>0</v>
      </c>
      <c r="Q243" s="182">
        <f>ROUND(I243*H243,3)</f>
        <v>0</v>
      </c>
      <c r="R243" s="182">
        <f>ROUND(J243*H243,3)</f>
        <v>0</v>
      </c>
      <c r="S243" s="60"/>
      <c r="T243" s="183">
        <f>S243*H243</f>
        <v>0</v>
      </c>
      <c r="U243" s="183">
        <v>0</v>
      </c>
      <c r="V243" s="183">
        <f>U243*H243</f>
        <v>0</v>
      </c>
      <c r="W243" s="183">
        <v>0</v>
      </c>
      <c r="X243" s="183">
        <f>W243*H243</f>
        <v>0</v>
      </c>
      <c r="Y243" s="184" t="s">
        <v>1</v>
      </c>
      <c r="Z243" s="34"/>
      <c r="AA243" s="34"/>
      <c r="AB243" s="34"/>
      <c r="AC243" s="34"/>
      <c r="AD243" s="34"/>
      <c r="AE243" s="34"/>
      <c r="AR243" s="185" t="s">
        <v>316</v>
      </c>
      <c r="AT243" s="185" t="s">
        <v>313</v>
      </c>
      <c r="AU243" s="185" t="s">
        <v>92</v>
      </c>
      <c r="AY243" s="16" t="s">
        <v>164</v>
      </c>
      <c r="BE243" s="106">
        <f>IF(O243="základná",K243,0)</f>
        <v>0</v>
      </c>
      <c r="BF243" s="106">
        <f>IF(O243="znížená",K243,0)</f>
        <v>0</v>
      </c>
      <c r="BG243" s="106">
        <f>IF(O243="zákl. prenesená",K243,0)</f>
        <v>0</v>
      </c>
      <c r="BH243" s="106">
        <f>IF(O243="zníž. prenesená",K243,0)</f>
        <v>0</v>
      </c>
      <c r="BI243" s="106">
        <f>IF(O243="nulová",K243,0)</f>
        <v>0</v>
      </c>
      <c r="BJ243" s="16" t="s">
        <v>92</v>
      </c>
      <c r="BK243" s="186">
        <f>ROUND(P243*H243,3)</f>
        <v>0</v>
      </c>
      <c r="BL243" s="16" t="s">
        <v>242</v>
      </c>
      <c r="BM243" s="185" t="s">
        <v>371</v>
      </c>
    </row>
    <row r="244" spans="1:65" s="2" customFormat="1" x14ac:dyDescent="0.2">
      <c r="A244" s="34"/>
      <c r="B244" s="35"/>
      <c r="C244" s="218"/>
      <c r="D244" s="225" t="s">
        <v>177</v>
      </c>
      <c r="E244" s="218"/>
      <c r="F244" s="226" t="s">
        <v>1123</v>
      </c>
      <c r="G244" s="218"/>
      <c r="H244" s="218"/>
      <c r="I244" s="268"/>
      <c r="J244" s="268"/>
      <c r="K244" s="34"/>
      <c r="L244" s="34"/>
      <c r="M244" s="35"/>
      <c r="N244" s="189"/>
      <c r="O244" s="190"/>
      <c r="P244" s="60"/>
      <c r="Q244" s="60"/>
      <c r="R244" s="60"/>
      <c r="S244" s="60"/>
      <c r="T244" s="60"/>
      <c r="U244" s="60"/>
      <c r="V244" s="60"/>
      <c r="W244" s="60"/>
      <c r="X244" s="60"/>
      <c r="Y244" s="61"/>
      <c r="Z244" s="34"/>
      <c r="AA244" s="34"/>
      <c r="AB244" s="34"/>
      <c r="AC244" s="34"/>
      <c r="AD244" s="34"/>
      <c r="AE244" s="34"/>
      <c r="AT244" s="16" t="s">
        <v>177</v>
      </c>
      <c r="AU244" s="16" t="s">
        <v>92</v>
      </c>
    </row>
    <row r="245" spans="1:65" s="2" customFormat="1" ht="29.25" x14ac:dyDescent="0.2">
      <c r="A245" s="34"/>
      <c r="B245" s="35"/>
      <c r="C245" s="218"/>
      <c r="D245" s="225" t="s">
        <v>318</v>
      </c>
      <c r="E245" s="218"/>
      <c r="F245" s="245" t="s">
        <v>1124</v>
      </c>
      <c r="G245" s="218"/>
      <c r="H245" s="218"/>
      <c r="I245" s="268"/>
      <c r="J245" s="268"/>
      <c r="K245" s="275"/>
      <c r="L245" s="275"/>
      <c r="M245" s="35"/>
      <c r="N245" s="189"/>
      <c r="O245" s="190"/>
      <c r="P245" s="60"/>
      <c r="Q245" s="60"/>
      <c r="R245" s="60"/>
      <c r="S245" s="60"/>
      <c r="T245" s="60"/>
      <c r="U245" s="60"/>
      <c r="V245" s="60"/>
      <c r="W245" s="60"/>
      <c r="X245" s="60"/>
      <c r="Y245" s="61"/>
      <c r="Z245" s="275"/>
      <c r="AA245" s="275"/>
      <c r="AB245" s="275"/>
      <c r="AC245" s="275"/>
      <c r="AD245" s="275"/>
      <c r="AE245" s="275"/>
      <c r="AT245" s="16" t="s">
        <v>318</v>
      </c>
      <c r="AU245" s="16" t="s">
        <v>92</v>
      </c>
    </row>
    <row r="246" spans="1:65" s="2" customFormat="1" ht="24.2" customHeight="1" x14ac:dyDescent="0.2">
      <c r="A246" s="34"/>
      <c r="B246" s="140"/>
      <c r="C246" s="220" t="s">
        <v>372</v>
      </c>
      <c r="D246" s="220" t="s">
        <v>167</v>
      </c>
      <c r="E246" s="221" t="s">
        <v>373</v>
      </c>
      <c r="F246" s="222" t="s">
        <v>374</v>
      </c>
      <c r="G246" s="223" t="s">
        <v>175</v>
      </c>
      <c r="H246" s="224">
        <v>891.41</v>
      </c>
      <c r="I246" s="224"/>
      <c r="J246" s="224"/>
      <c r="K246" s="177">
        <f>ROUND(P246*H246,3)</f>
        <v>0</v>
      </c>
      <c r="L246" s="179"/>
      <c r="M246" s="35"/>
      <c r="N246" s="180" t="s">
        <v>1</v>
      </c>
      <c r="O246" s="181" t="s">
        <v>44</v>
      </c>
      <c r="P246" s="182">
        <f>I246+J246</f>
        <v>0</v>
      </c>
      <c r="Q246" s="182">
        <f>ROUND(I246*H246,3)</f>
        <v>0</v>
      </c>
      <c r="R246" s="182">
        <f>ROUND(J246*H246,3)</f>
        <v>0</v>
      </c>
      <c r="S246" s="60"/>
      <c r="T246" s="183">
        <f>S246*H246</f>
        <v>0</v>
      </c>
      <c r="U246" s="183">
        <v>0</v>
      </c>
      <c r="V246" s="183">
        <f>U246*H246</f>
        <v>0</v>
      </c>
      <c r="W246" s="183">
        <v>0</v>
      </c>
      <c r="X246" s="183">
        <f>W246*H246</f>
        <v>0</v>
      </c>
      <c r="Y246" s="184" t="s">
        <v>1</v>
      </c>
      <c r="Z246" s="275"/>
      <c r="AA246" s="275"/>
      <c r="AB246" s="275"/>
      <c r="AC246" s="275"/>
      <c r="AD246" s="275"/>
      <c r="AE246" s="275"/>
      <c r="AR246" s="185" t="s">
        <v>242</v>
      </c>
      <c r="AT246" s="185" t="s">
        <v>167</v>
      </c>
      <c r="AU246" s="185" t="s">
        <v>92</v>
      </c>
      <c r="AY246" s="16" t="s">
        <v>164</v>
      </c>
      <c r="BE246" s="106">
        <f>IF(O246="základná",K246,0)</f>
        <v>0</v>
      </c>
      <c r="BF246" s="106">
        <f>IF(O246="znížená",K246,0)</f>
        <v>0</v>
      </c>
      <c r="BG246" s="106">
        <f>IF(O246="zákl. prenesená",K246,0)</f>
        <v>0</v>
      </c>
      <c r="BH246" s="106">
        <f>IF(O246="zníž. prenesená",K246,0)</f>
        <v>0</v>
      </c>
      <c r="BI246" s="106">
        <f>IF(O246="nulová",K246,0)</f>
        <v>0</v>
      </c>
      <c r="BJ246" s="16" t="s">
        <v>92</v>
      </c>
      <c r="BK246" s="186">
        <f>ROUND(P246*H246,3)</f>
        <v>0</v>
      </c>
      <c r="BL246" s="16" t="s">
        <v>242</v>
      </c>
      <c r="BM246" s="185" t="s">
        <v>375</v>
      </c>
    </row>
    <row r="247" spans="1:65" s="2" customFormat="1" ht="19.5" x14ac:dyDescent="0.2">
      <c r="A247" s="34"/>
      <c r="B247" s="35"/>
      <c r="C247" s="218"/>
      <c r="D247" s="225" t="s">
        <v>177</v>
      </c>
      <c r="E247" s="218"/>
      <c r="F247" s="226" t="s">
        <v>374</v>
      </c>
      <c r="G247" s="218"/>
      <c r="H247" s="218"/>
      <c r="I247" s="268"/>
      <c r="J247" s="268"/>
      <c r="K247" s="275"/>
      <c r="L247" s="275"/>
      <c r="M247" s="35"/>
      <c r="N247" s="189"/>
      <c r="O247" s="190"/>
      <c r="P247" s="60"/>
      <c r="Q247" s="60"/>
      <c r="R247" s="60"/>
      <c r="S247" s="60"/>
      <c r="T247" s="60"/>
      <c r="U247" s="60"/>
      <c r="V247" s="60"/>
      <c r="W247" s="60"/>
      <c r="X247" s="60"/>
      <c r="Y247" s="61"/>
      <c r="Z247" s="275"/>
      <c r="AA247" s="275"/>
      <c r="AB247" s="275"/>
      <c r="AC247" s="275"/>
      <c r="AD247" s="275"/>
      <c r="AE247" s="275"/>
      <c r="AT247" s="16" t="s">
        <v>177</v>
      </c>
      <c r="AU247" s="16" t="s">
        <v>92</v>
      </c>
    </row>
    <row r="248" spans="1:65" s="13" customFormat="1" x14ac:dyDescent="0.2">
      <c r="B248" s="191"/>
      <c r="C248" s="227"/>
      <c r="D248" s="225" t="s">
        <v>179</v>
      </c>
      <c r="E248" s="228" t="s">
        <v>1</v>
      </c>
      <c r="F248" s="229" t="s">
        <v>329</v>
      </c>
      <c r="G248" s="227"/>
      <c r="H248" s="230">
        <v>891.41</v>
      </c>
      <c r="I248" s="271"/>
      <c r="J248" s="271"/>
      <c r="M248" s="191"/>
      <c r="N248" s="193"/>
      <c r="O248" s="194"/>
      <c r="P248" s="194"/>
      <c r="Q248" s="194"/>
      <c r="R248" s="194"/>
      <c r="S248" s="194"/>
      <c r="T248" s="194"/>
      <c r="U248" s="194"/>
      <c r="V248" s="194"/>
      <c r="W248" s="194"/>
      <c r="X248" s="194"/>
      <c r="Y248" s="195"/>
      <c r="AT248" s="192" t="s">
        <v>179</v>
      </c>
      <c r="AU248" s="192" t="s">
        <v>92</v>
      </c>
      <c r="AV248" s="13" t="s">
        <v>92</v>
      </c>
      <c r="AW248" s="13" t="s">
        <v>4</v>
      </c>
      <c r="AX248" s="13" t="s">
        <v>86</v>
      </c>
      <c r="AY248" s="192" t="s">
        <v>164</v>
      </c>
    </row>
    <row r="249" spans="1:65" s="2" customFormat="1" ht="24.2" customHeight="1" x14ac:dyDescent="0.2">
      <c r="A249" s="34"/>
      <c r="B249" s="140"/>
      <c r="C249" s="240" t="s">
        <v>376</v>
      </c>
      <c r="D249" s="240" t="s">
        <v>313</v>
      </c>
      <c r="E249" s="241" t="s">
        <v>377</v>
      </c>
      <c r="F249" s="242" t="s">
        <v>378</v>
      </c>
      <c r="G249" s="243" t="s">
        <v>175</v>
      </c>
      <c r="H249" s="244">
        <v>1025.1220000000001</v>
      </c>
      <c r="I249" s="244"/>
      <c r="J249" s="273"/>
      <c r="K249" s="205">
        <f>ROUND(P249*H249,3)</f>
        <v>0</v>
      </c>
      <c r="L249" s="207"/>
      <c r="M249" s="208"/>
      <c r="N249" s="209" t="s">
        <v>1</v>
      </c>
      <c r="O249" s="181" t="s">
        <v>44</v>
      </c>
      <c r="P249" s="182">
        <f>I249+J249</f>
        <v>0</v>
      </c>
      <c r="Q249" s="182">
        <f>ROUND(I249*H249,3)</f>
        <v>0</v>
      </c>
      <c r="R249" s="182">
        <f>ROUND(J249*H249,3)</f>
        <v>0</v>
      </c>
      <c r="S249" s="60"/>
      <c r="T249" s="183">
        <f>S249*H249</f>
        <v>0</v>
      </c>
      <c r="U249" s="183">
        <v>4.0000000000000002E-4</v>
      </c>
      <c r="V249" s="183">
        <f>U249*H249</f>
        <v>0.41004880000000005</v>
      </c>
      <c r="W249" s="183">
        <v>0</v>
      </c>
      <c r="X249" s="183">
        <f>W249*H249</f>
        <v>0</v>
      </c>
      <c r="Y249" s="184" t="s">
        <v>1</v>
      </c>
      <c r="Z249" s="275"/>
      <c r="AA249" s="275"/>
      <c r="AB249" s="275"/>
      <c r="AC249" s="275"/>
      <c r="AD249" s="275"/>
      <c r="AE249" s="275"/>
      <c r="AR249" s="185" t="s">
        <v>316</v>
      </c>
      <c r="AT249" s="185" t="s">
        <v>313</v>
      </c>
      <c r="AU249" s="185" t="s">
        <v>92</v>
      </c>
      <c r="AY249" s="16" t="s">
        <v>164</v>
      </c>
      <c r="BE249" s="106">
        <f>IF(O249="základná",K249,0)</f>
        <v>0</v>
      </c>
      <c r="BF249" s="106">
        <f>IF(O249="znížená",K249,0)</f>
        <v>0</v>
      </c>
      <c r="BG249" s="106">
        <f>IF(O249="zákl. prenesená",K249,0)</f>
        <v>0</v>
      </c>
      <c r="BH249" s="106">
        <f>IF(O249="zníž. prenesená",K249,0)</f>
        <v>0</v>
      </c>
      <c r="BI249" s="106">
        <f>IF(O249="nulová",K249,0)</f>
        <v>0</v>
      </c>
      <c r="BJ249" s="16" t="s">
        <v>92</v>
      </c>
      <c r="BK249" s="186">
        <f>ROUND(P249*H249,3)</f>
        <v>0</v>
      </c>
      <c r="BL249" s="16" t="s">
        <v>242</v>
      </c>
      <c r="BM249" s="185" t="s">
        <v>379</v>
      </c>
    </row>
    <row r="250" spans="1:65" s="2" customFormat="1" ht="19.5" x14ac:dyDescent="0.2">
      <c r="A250" s="34"/>
      <c r="B250" s="35"/>
      <c r="C250" s="218"/>
      <c r="D250" s="225" t="s">
        <v>177</v>
      </c>
      <c r="E250" s="218"/>
      <c r="F250" s="226" t="s">
        <v>1126</v>
      </c>
      <c r="G250" s="218"/>
      <c r="H250" s="218"/>
      <c r="I250" s="268"/>
      <c r="J250" s="268"/>
      <c r="K250" s="275"/>
      <c r="L250" s="275"/>
      <c r="M250" s="35"/>
      <c r="N250" s="189"/>
      <c r="O250" s="190"/>
      <c r="P250" s="60"/>
      <c r="Q250" s="60"/>
      <c r="R250" s="60"/>
      <c r="S250" s="60"/>
      <c r="T250" s="60"/>
      <c r="U250" s="60"/>
      <c r="V250" s="60"/>
      <c r="W250" s="60"/>
      <c r="X250" s="60"/>
      <c r="Y250" s="61"/>
      <c r="Z250" s="275"/>
      <c r="AA250" s="275"/>
      <c r="AB250" s="275"/>
      <c r="AC250" s="275"/>
      <c r="AD250" s="275"/>
      <c r="AE250" s="275"/>
      <c r="AT250" s="16" t="s">
        <v>177</v>
      </c>
      <c r="AU250" s="16" t="s">
        <v>92</v>
      </c>
    </row>
    <row r="251" spans="1:65" s="2" customFormat="1" ht="19.5" x14ac:dyDescent="0.2">
      <c r="A251" s="34"/>
      <c r="B251" s="35"/>
      <c r="C251" s="218"/>
      <c r="D251" s="225" t="s">
        <v>318</v>
      </c>
      <c r="E251" s="218"/>
      <c r="F251" s="245" t="s">
        <v>380</v>
      </c>
      <c r="G251" s="218"/>
      <c r="H251" s="218"/>
      <c r="I251" s="268"/>
      <c r="J251" s="268"/>
      <c r="K251" s="275"/>
      <c r="L251" s="275"/>
      <c r="M251" s="35"/>
      <c r="N251" s="189"/>
      <c r="O251" s="190"/>
      <c r="P251" s="60"/>
      <c r="Q251" s="60"/>
      <c r="R251" s="60"/>
      <c r="S251" s="60"/>
      <c r="T251" s="60"/>
      <c r="U251" s="60"/>
      <c r="V251" s="60"/>
      <c r="W251" s="60"/>
      <c r="X251" s="60"/>
      <c r="Y251" s="61"/>
      <c r="Z251" s="275"/>
      <c r="AA251" s="275"/>
      <c r="AB251" s="275"/>
      <c r="AC251" s="275"/>
      <c r="AD251" s="275"/>
      <c r="AE251" s="275"/>
      <c r="AT251" s="16" t="s">
        <v>318</v>
      </c>
      <c r="AU251" s="16" t="s">
        <v>92</v>
      </c>
    </row>
    <row r="252" spans="1:65" s="13" customFormat="1" x14ac:dyDescent="0.2">
      <c r="B252" s="191"/>
      <c r="C252" s="227"/>
      <c r="D252" s="225" t="s">
        <v>179</v>
      </c>
      <c r="E252" s="227"/>
      <c r="F252" s="229" t="s">
        <v>330</v>
      </c>
      <c r="G252" s="227"/>
      <c r="H252" s="230">
        <v>1025.1220000000001</v>
      </c>
      <c r="I252" s="271"/>
      <c r="J252" s="271"/>
      <c r="M252" s="191"/>
      <c r="N252" s="193"/>
      <c r="O252" s="194"/>
      <c r="P252" s="194"/>
      <c r="Q252" s="194"/>
      <c r="R252" s="194"/>
      <c r="S252" s="194"/>
      <c r="T252" s="194"/>
      <c r="U252" s="194"/>
      <c r="V252" s="194"/>
      <c r="W252" s="194"/>
      <c r="X252" s="194"/>
      <c r="Y252" s="195"/>
      <c r="AT252" s="192" t="s">
        <v>179</v>
      </c>
      <c r="AU252" s="192" t="s">
        <v>92</v>
      </c>
      <c r="AV252" s="13" t="s">
        <v>92</v>
      </c>
      <c r="AW252" s="13" t="s">
        <v>3</v>
      </c>
      <c r="AX252" s="13" t="s">
        <v>86</v>
      </c>
      <c r="AY252" s="192" t="s">
        <v>164</v>
      </c>
    </row>
    <row r="253" spans="1:65" s="2" customFormat="1" ht="24.2" customHeight="1" x14ac:dyDescent="0.2">
      <c r="A253" s="34"/>
      <c r="B253" s="140"/>
      <c r="C253" s="220" t="s">
        <v>381</v>
      </c>
      <c r="D253" s="220" t="s">
        <v>167</v>
      </c>
      <c r="E253" s="221" t="s">
        <v>382</v>
      </c>
      <c r="F253" s="222" t="s">
        <v>383</v>
      </c>
      <c r="G253" s="223" t="s">
        <v>170</v>
      </c>
      <c r="H253" s="224">
        <v>80</v>
      </c>
      <c r="I253" s="224"/>
      <c r="J253" s="224"/>
      <c r="K253" s="177">
        <f>ROUND(P253*H253,3)</f>
        <v>0</v>
      </c>
      <c r="L253" s="179"/>
      <c r="M253" s="35"/>
      <c r="N253" s="180" t="s">
        <v>1</v>
      </c>
      <c r="O253" s="181" t="s">
        <v>44</v>
      </c>
      <c r="P253" s="182">
        <f>I253+J253</f>
        <v>0</v>
      </c>
      <c r="Q253" s="182">
        <f>ROUND(I253*H253,3)</f>
        <v>0</v>
      </c>
      <c r="R253" s="182">
        <f>ROUND(J253*H253,3)</f>
        <v>0</v>
      </c>
      <c r="S253" s="60"/>
      <c r="T253" s="183">
        <f>S253*H253</f>
        <v>0</v>
      </c>
      <c r="U253" s="183">
        <v>3.0000000000000001E-5</v>
      </c>
      <c r="V253" s="183">
        <f>U253*H253</f>
        <v>2.4000000000000002E-3</v>
      </c>
      <c r="W253" s="183">
        <v>0</v>
      </c>
      <c r="X253" s="183">
        <f>W253*H253</f>
        <v>0</v>
      </c>
      <c r="Y253" s="184" t="s">
        <v>1</v>
      </c>
      <c r="Z253" s="275"/>
      <c r="AA253" s="275"/>
      <c r="AB253" s="275"/>
      <c r="AC253" s="275"/>
      <c r="AD253" s="275"/>
      <c r="AE253" s="275"/>
      <c r="AR253" s="185" t="s">
        <v>242</v>
      </c>
      <c r="AT253" s="185" t="s">
        <v>167</v>
      </c>
      <c r="AU253" s="185" t="s">
        <v>92</v>
      </c>
      <c r="AY253" s="16" t="s">
        <v>164</v>
      </c>
      <c r="BE253" s="106">
        <f>IF(O253="základná",K253,0)</f>
        <v>0</v>
      </c>
      <c r="BF253" s="106">
        <f>IF(O253="znížená",K253,0)</f>
        <v>0</v>
      </c>
      <c r="BG253" s="106">
        <f>IF(O253="zákl. prenesená",K253,0)</f>
        <v>0</v>
      </c>
      <c r="BH253" s="106">
        <f>IF(O253="zníž. prenesená",K253,0)</f>
        <v>0</v>
      </c>
      <c r="BI253" s="106">
        <f>IF(O253="nulová",K253,0)</f>
        <v>0</v>
      </c>
      <c r="BJ253" s="16" t="s">
        <v>92</v>
      </c>
      <c r="BK253" s="186">
        <f>ROUND(P253*H253,3)</f>
        <v>0</v>
      </c>
      <c r="BL253" s="16" t="s">
        <v>242</v>
      </c>
      <c r="BM253" s="185" t="s">
        <v>384</v>
      </c>
    </row>
    <row r="254" spans="1:65" s="2" customFormat="1" ht="19.5" x14ac:dyDescent="0.2">
      <c r="A254" s="34"/>
      <c r="B254" s="35"/>
      <c r="C254" s="218"/>
      <c r="D254" s="225" t="s">
        <v>177</v>
      </c>
      <c r="E254" s="218"/>
      <c r="F254" s="226" t="s">
        <v>385</v>
      </c>
      <c r="G254" s="218"/>
      <c r="H254" s="218"/>
      <c r="I254" s="268"/>
      <c r="J254" s="268"/>
      <c r="K254" s="275"/>
      <c r="L254" s="275"/>
      <c r="M254" s="35"/>
      <c r="N254" s="189"/>
      <c r="O254" s="190"/>
      <c r="P254" s="60"/>
      <c r="Q254" s="60"/>
      <c r="R254" s="60"/>
      <c r="S254" s="60"/>
      <c r="T254" s="60"/>
      <c r="U254" s="60"/>
      <c r="V254" s="60"/>
      <c r="W254" s="60"/>
      <c r="X254" s="60"/>
      <c r="Y254" s="61"/>
      <c r="Z254" s="275"/>
      <c r="AA254" s="275"/>
      <c r="AB254" s="275"/>
      <c r="AC254" s="275"/>
      <c r="AD254" s="275"/>
      <c r="AE254" s="275"/>
      <c r="AT254" s="16" t="s">
        <v>177</v>
      </c>
      <c r="AU254" s="16" t="s">
        <v>92</v>
      </c>
    </row>
    <row r="255" spans="1:65" s="2" customFormat="1" ht="26.25" customHeight="1" x14ac:dyDescent="0.2">
      <c r="A255" s="34"/>
      <c r="B255" s="140"/>
      <c r="C255" s="240" t="s">
        <v>386</v>
      </c>
      <c r="D255" s="240" t="s">
        <v>313</v>
      </c>
      <c r="E255" s="241" t="s">
        <v>387</v>
      </c>
      <c r="F255" s="242" t="s">
        <v>1128</v>
      </c>
      <c r="G255" s="243" t="s">
        <v>334</v>
      </c>
      <c r="H255" s="244">
        <v>640</v>
      </c>
      <c r="I255" s="244"/>
      <c r="J255" s="273"/>
      <c r="K255" s="205">
        <f>ROUND(P255*H255,3)</f>
        <v>0</v>
      </c>
      <c r="L255" s="207"/>
      <c r="M255" s="208"/>
      <c r="N255" s="209" t="s">
        <v>1</v>
      </c>
      <c r="O255" s="181" t="s">
        <v>44</v>
      </c>
      <c r="P255" s="182">
        <f>I255+J255</f>
        <v>0</v>
      </c>
      <c r="Q255" s="182">
        <f>ROUND(I255*H255,3)</f>
        <v>0</v>
      </c>
      <c r="R255" s="182">
        <f>ROUND(J255*H255,3)</f>
        <v>0</v>
      </c>
      <c r="S255" s="60"/>
      <c r="T255" s="183">
        <f>S255*H255</f>
        <v>0</v>
      </c>
      <c r="U255" s="183">
        <v>2.0000000000000001E-4</v>
      </c>
      <c r="V255" s="183">
        <f>U255*H255</f>
        <v>0.128</v>
      </c>
      <c r="W255" s="183">
        <v>0</v>
      </c>
      <c r="X255" s="183">
        <f>W255*H255</f>
        <v>0</v>
      </c>
      <c r="Y255" s="184" t="s">
        <v>1</v>
      </c>
      <c r="Z255" s="275"/>
      <c r="AA255" s="275"/>
      <c r="AB255" s="275"/>
      <c r="AC255" s="275"/>
      <c r="AD255" s="275"/>
      <c r="AE255" s="275"/>
      <c r="AR255" s="185" t="s">
        <v>316</v>
      </c>
      <c r="AT255" s="185" t="s">
        <v>313</v>
      </c>
      <c r="AU255" s="185" t="s">
        <v>92</v>
      </c>
      <c r="AY255" s="16" t="s">
        <v>164</v>
      </c>
      <c r="BE255" s="106">
        <f>IF(O255="základná",K255,0)</f>
        <v>0</v>
      </c>
      <c r="BF255" s="106">
        <f>IF(O255="znížená",K255,0)</f>
        <v>0</v>
      </c>
      <c r="BG255" s="106">
        <f>IF(O255="zákl. prenesená",K255,0)</f>
        <v>0</v>
      </c>
      <c r="BH255" s="106">
        <f>IF(O255="zníž. prenesená",K255,0)</f>
        <v>0</v>
      </c>
      <c r="BI255" s="106">
        <f>IF(O255="nulová",K255,0)</f>
        <v>0</v>
      </c>
      <c r="BJ255" s="16" t="s">
        <v>92</v>
      </c>
      <c r="BK255" s="186">
        <f>ROUND(P255*H255,3)</f>
        <v>0</v>
      </c>
      <c r="BL255" s="16" t="s">
        <v>242</v>
      </c>
      <c r="BM255" s="185" t="s">
        <v>388</v>
      </c>
    </row>
    <row r="256" spans="1:65" s="2" customFormat="1" ht="19.5" x14ac:dyDescent="0.2">
      <c r="A256" s="34"/>
      <c r="B256" s="35"/>
      <c r="C256" s="218"/>
      <c r="D256" s="225" t="s">
        <v>177</v>
      </c>
      <c r="E256" s="218"/>
      <c r="F256" s="226" t="s">
        <v>1127</v>
      </c>
      <c r="G256" s="218"/>
      <c r="H256" s="218"/>
      <c r="I256" s="268"/>
      <c r="J256" s="268"/>
      <c r="K256" s="275"/>
      <c r="L256" s="275"/>
      <c r="M256" s="35"/>
      <c r="N256" s="189"/>
      <c r="O256" s="190"/>
      <c r="P256" s="60"/>
      <c r="Q256" s="60"/>
      <c r="R256" s="60"/>
      <c r="S256" s="60"/>
      <c r="T256" s="60"/>
      <c r="U256" s="60"/>
      <c r="V256" s="60"/>
      <c r="W256" s="60"/>
      <c r="X256" s="60"/>
      <c r="Y256" s="61"/>
      <c r="Z256" s="275"/>
      <c r="AA256" s="275"/>
      <c r="AB256" s="275"/>
      <c r="AC256" s="275"/>
      <c r="AD256" s="275"/>
      <c r="AE256" s="275"/>
      <c r="AT256" s="16" t="s">
        <v>177</v>
      </c>
      <c r="AU256" s="16" t="s">
        <v>92</v>
      </c>
    </row>
    <row r="257" spans="1:65" s="2" customFormat="1" ht="14.45" customHeight="1" x14ac:dyDescent="0.2">
      <c r="A257" s="34"/>
      <c r="B257" s="140"/>
      <c r="C257" s="240" t="s">
        <v>389</v>
      </c>
      <c r="D257" s="240" t="s">
        <v>313</v>
      </c>
      <c r="E257" s="241" t="s">
        <v>390</v>
      </c>
      <c r="F257" s="242" t="s">
        <v>391</v>
      </c>
      <c r="G257" s="243" t="s">
        <v>175</v>
      </c>
      <c r="H257" s="244">
        <v>49.6</v>
      </c>
      <c r="I257" s="244"/>
      <c r="J257" s="273"/>
      <c r="K257" s="205">
        <f>ROUND(P257*H257,3)</f>
        <v>0</v>
      </c>
      <c r="L257" s="207"/>
      <c r="M257" s="208"/>
      <c r="N257" s="209" t="s">
        <v>1</v>
      </c>
      <c r="O257" s="181" t="s">
        <v>44</v>
      </c>
      <c r="P257" s="182">
        <f>I257+J257</f>
        <v>0</v>
      </c>
      <c r="Q257" s="182">
        <f>ROUND(I257*H257,3)</f>
        <v>0</v>
      </c>
      <c r="R257" s="182">
        <f>ROUND(J257*H257,3)</f>
        <v>0</v>
      </c>
      <c r="S257" s="60"/>
      <c r="T257" s="183">
        <f>S257*H257</f>
        <v>0</v>
      </c>
      <c r="U257" s="183">
        <v>7.92E-3</v>
      </c>
      <c r="V257" s="183">
        <f>U257*H257</f>
        <v>0.39283200000000001</v>
      </c>
      <c r="W257" s="183">
        <v>0</v>
      </c>
      <c r="X257" s="183">
        <f>W257*H257</f>
        <v>0</v>
      </c>
      <c r="Y257" s="184" t="s">
        <v>1</v>
      </c>
      <c r="Z257" s="275"/>
      <c r="AA257" s="275"/>
      <c r="AB257" s="275"/>
      <c r="AC257" s="275"/>
      <c r="AD257" s="275"/>
      <c r="AE257" s="275"/>
      <c r="AR257" s="185" t="s">
        <v>316</v>
      </c>
      <c r="AT257" s="185" t="s">
        <v>313</v>
      </c>
      <c r="AU257" s="185" t="s">
        <v>92</v>
      </c>
      <c r="AY257" s="16" t="s">
        <v>164</v>
      </c>
      <c r="BE257" s="106">
        <f>IF(O257="základná",K257,0)</f>
        <v>0</v>
      </c>
      <c r="BF257" s="106">
        <f>IF(O257="znížená",K257,0)</f>
        <v>0</v>
      </c>
      <c r="BG257" s="106">
        <f>IF(O257="zákl. prenesená",K257,0)</f>
        <v>0</v>
      </c>
      <c r="BH257" s="106">
        <f>IF(O257="zníž. prenesená",K257,0)</f>
        <v>0</v>
      </c>
      <c r="BI257" s="106">
        <f>IF(O257="nulová",K257,0)</f>
        <v>0</v>
      </c>
      <c r="BJ257" s="16" t="s">
        <v>92</v>
      </c>
      <c r="BK257" s="186">
        <f>ROUND(P257*H257,3)</f>
        <v>0</v>
      </c>
      <c r="BL257" s="16" t="s">
        <v>242</v>
      </c>
      <c r="BM257" s="185" t="s">
        <v>392</v>
      </c>
    </row>
    <row r="258" spans="1:65" s="2" customFormat="1" ht="19.5" x14ac:dyDescent="0.2">
      <c r="A258" s="34"/>
      <c r="B258" s="35"/>
      <c r="C258" s="218"/>
      <c r="D258" s="225" t="s">
        <v>177</v>
      </c>
      <c r="E258" s="218"/>
      <c r="F258" s="226" t="s">
        <v>1129</v>
      </c>
      <c r="G258" s="218"/>
      <c r="H258" s="218"/>
      <c r="I258" s="268"/>
      <c r="J258" s="268"/>
      <c r="K258" s="275"/>
      <c r="L258" s="275"/>
      <c r="M258" s="35"/>
      <c r="N258" s="189"/>
      <c r="O258" s="190"/>
      <c r="P258" s="60"/>
      <c r="Q258" s="60"/>
      <c r="R258" s="60"/>
      <c r="S258" s="60"/>
      <c r="T258" s="60"/>
      <c r="U258" s="60"/>
      <c r="V258" s="60"/>
      <c r="W258" s="60"/>
      <c r="X258" s="60"/>
      <c r="Y258" s="61"/>
      <c r="Z258" s="275"/>
      <c r="AA258" s="275"/>
      <c r="AB258" s="275"/>
      <c r="AC258" s="275"/>
      <c r="AD258" s="275"/>
      <c r="AE258" s="275"/>
      <c r="AT258" s="16" t="s">
        <v>177</v>
      </c>
      <c r="AU258" s="16" t="s">
        <v>92</v>
      </c>
    </row>
    <row r="259" spans="1:65" s="2" customFormat="1" ht="14.45" customHeight="1" x14ac:dyDescent="0.2">
      <c r="A259" s="34"/>
      <c r="B259" s="140"/>
      <c r="C259" s="220" t="s">
        <v>393</v>
      </c>
      <c r="D259" s="220" t="s">
        <v>167</v>
      </c>
      <c r="E259" s="221" t="s">
        <v>394</v>
      </c>
      <c r="F259" s="222" t="s">
        <v>395</v>
      </c>
      <c r="G259" s="223" t="s">
        <v>170</v>
      </c>
      <c r="H259" s="224">
        <v>80</v>
      </c>
      <c r="I259" s="224"/>
      <c r="J259" s="224"/>
      <c r="K259" s="177">
        <f>ROUND(P259*H259,3)</f>
        <v>0</v>
      </c>
      <c r="L259" s="179"/>
      <c r="M259" s="35"/>
      <c r="N259" s="180" t="s">
        <v>1</v>
      </c>
      <c r="O259" s="181" t="s">
        <v>44</v>
      </c>
      <c r="P259" s="182">
        <f>I259+J259</f>
        <v>0</v>
      </c>
      <c r="Q259" s="182">
        <f>ROUND(I259*H259,3)</f>
        <v>0</v>
      </c>
      <c r="R259" s="182">
        <f>ROUND(J259*H259,3)</f>
        <v>0</v>
      </c>
      <c r="S259" s="60"/>
      <c r="T259" s="183">
        <f>S259*H259</f>
        <v>0</v>
      </c>
      <c r="U259" s="183">
        <v>3.5E-4</v>
      </c>
      <c r="V259" s="183">
        <f>U259*H259</f>
        <v>2.8000000000000001E-2</v>
      </c>
      <c r="W259" s="183">
        <v>0</v>
      </c>
      <c r="X259" s="183">
        <f>W259*H259</f>
        <v>0</v>
      </c>
      <c r="Y259" s="184" t="s">
        <v>1</v>
      </c>
      <c r="Z259" s="275"/>
      <c r="AA259" s="275"/>
      <c r="AB259" s="275"/>
      <c r="AC259" s="275"/>
      <c r="AD259" s="275"/>
      <c r="AE259" s="275"/>
      <c r="AR259" s="185" t="s">
        <v>242</v>
      </c>
      <c r="AT259" s="185" t="s">
        <v>167</v>
      </c>
      <c r="AU259" s="185" t="s">
        <v>92</v>
      </c>
      <c r="AY259" s="16" t="s">
        <v>164</v>
      </c>
      <c r="BE259" s="106">
        <f>IF(O259="základná",K259,0)</f>
        <v>0</v>
      </c>
      <c r="BF259" s="106">
        <f>IF(O259="znížená",K259,0)</f>
        <v>0</v>
      </c>
      <c r="BG259" s="106">
        <f>IF(O259="zákl. prenesená",K259,0)</f>
        <v>0</v>
      </c>
      <c r="BH259" s="106">
        <f>IF(O259="zníž. prenesená",K259,0)</f>
        <v>0</v>
      </c>
      <c r="BI259" s="106">
        <f>IF(O259="nulová",K259,0)</f>
        <v>0</v>
      </c>
      <c r="BJ259" s="16" t="s">
        <v>92</v>
      </c>
      <c r="BK259" s="186">
        <f>ROUND(P259*H259,3)</f>
        <v>0</v>
      </c>
      <c r="BL259" s="16" t="s">
        <v>242</v>
      </c>
      <c r="BM259" s="185" t="s">
        <v>396</v>
      </c>
    </row>
    <row r="260" spans="1:65" s="2" customFormat="1" x14ac:dyDescent="0.2">
      <c r="A260" s="34"/>
      <c r="B260" s="35"/>
      <c r="C260" s="218"/>
      <c r="D260" s="225" t="s">
        <v>177</v>
      </c>
      <c r="E260" s="218"/>
      <c r="F260" s="226" t="s">
        <v>397</v>
      </c>
      <c r="G260" s="218"/>
      <c r="H260" s="218"/>
      <c r="I260" s="268"/>
      <c r="J260" s="268"/>
      <c r="K260" s="275"/>
      <c r="L260" s="275"/>
      <c r="M260" s="35"/>
      <c r="N260" s="189"/>
      <c r="O260" s="190"/>
      <c r="P260" s="60"/>
      <c r="Q260" s="60"/>
      <c r="R260" s="60"/>
      <c r="S260" s="60"/>
      <c r="T260" s="60"/>
      <c r="U260" s="60"/>
      <c r="V260" s="60"/>
      <c r="W260" s="60"/>
      <c r="X260" s="60"/>
      <c r="Y260" s="61"/>
      <c r="Z260" s="275"/>
      <c r="AA260" s="275"/>
      <c r="AB260" s="275"/>
      <c r="AC260" s="275"/>
      <c r="AD260" s="275"/>
      <c r="AE260" s="275"/>
      <c r="AT260" s="16" t="s">
        <v>177</v>
      </c>
      <c r="AU260" s="16" t="s">
        <v>92</v>
      </c>
    </row>
    <row r="261" spans="1:65" s="2" customFormat="1" ht="24.2" customHeight="1" x14ac:dyDescent="0.2">
      <c r="A261" s="34"/>
      <c r="B261" s="140"/>
      <c r="C261" s="240" t="s">
        <v>398</v>
      </c>
      <c r="D261" s="240" t="s">
        <v>313</v>
      </c>
      <c r="E261" s="241" t="s">
        <v>399</v>
      </c>
      <c r="F261" s="242" t="s">
        <v>400</v>
      </c>
      <c r="G261" s="243" t="s">
        <v>401</v>
      </c>
      <c r="H261" s="244">
        <v>0.89800000000000002</v>
      </c>
      <c r="I261" s="244"/>
      <c r="J261" s="273"/>
      <c r="K261" s="205">
        <f>ROUND(P261*H261,3)</f>
        <v>0</v>
      </c>
      <c r="L261" s="207"/>
      <c r="M261" s="208"/>
      <c r="N261" s="209" t="s">
        <v>1</v>
      </c>
      <c r="O261" s="181" t="s">
        <v>44</v>
      </c>
      <c r="P261" s="182">
        <f>I261+J261</f>
        <v>0</v>
      </c>
      <c r="Q261" s="182">
        <f>ROUND(I261*H261,3)</f>
        <v>0</v>
      </c>
      <c r="R261" s="182">
        <f>ROUND(J261*H261,3)</f>
        <v>0</v>
      </c>
      <c r="S261" s="60"/>
      <c r="T261" s="183">
        <f>S261*H261</f>
        <v>0</v>
      </c>
      <c r="U261" s="183">
        <v>1.4500000000000001E-2</v>
      </c>
      <c r="V261" s="183">
        <f>U261*H261</f>
        <v>1.3021000000000001E-2</v>
      </c>
      <c r="W261" s="183">
        <v>0</v>
      </c>
      <c r="X261" s="183">
        <f>W261*H261</f>
        <v>0</v>
      </c>
      <c r="Y261" s="184" t="s">
        <v>1</v>
      </c>
      <c r="Z261" s="275"/>
      <c r="AA261" s="275"/>
      <c r="AB261" s="275"/>
      <c r="AC261" s="275"/>
      <c r="AD261" s="275"/>
      <c r="AE261" s="275"/>
      <c r="AR261" s="185" t="s">
        <v>316</v>
      </c>
      <c r="AT261" s="185" t="s">
        <v>313</v>
      </c>
      <c r="AU261" s="185" t="s">
        <v>92</v>
      </c>
      <c r="AY261" s="16" t="s">
        <v>164</v>
      </c>
      <c r="BE261" s="106">
        <f>IF(O261="základná",K261,0)</f>
        <v>0</v>
      </c>
      <c r="BF261" s="106">
        <f>IF(O261="znížená",K261,0)</f>
        <v>0</v>
      </c>
      <c r="BG261" s="106">
        <f>IF(O261="zákl. prenesená",K261,0)</f>
        <v>0</v>
      </c>
      <c r="BH261" s="106">
        <f>IF(O261="zníž. prenesená",K261,0)</f>
        <v>0</v>
      </c>
      <c r="BI261" s="106">
        <f>IF(O261="nulová",K261,0)</f>
        <v>0</v>
      </c>
      <c r="BJ261" s="16" t="s">
        <v>92</v>
      </c>
      <c r="BK261" s="186">
        <f>ROUND(P261*H261,3)</f>
        <v>0</v>
      </c>
      <c r="BL261" s="16" t="s">
        <v>242</v>
      </c>
      <c r="BM261" s="185" t="s">
        <v>402</v>
      </c>
    </row>
    <row r="262" spans="1:65" s="2" customFormat="1" ht="19.5" x14ac:dyDescent="0.2">
      <c r="A262" s="34"/>
      <c r="B262" s="35"/>
      <c r="C262" s="218"/>
      <c r="D262" s="225" t="s">
        <v>177</v>
      </c>
      <c r="E262" s="218"/>
      <c r="F262" s="226" t="s">
        <v>1130</v>
      </c>
      <c r="G262" s="218"/>
      <c r="H262" s="218"/>
      <c r="I262" s="268"/>
      <c r="J262" s="268"/>
      <c r="K262" s="275"/>
      <c r="L262" s="275"/>
      <c r="M262" s="35"/>
      <c r="N262" s="189"/>
      <c r="O262" s="190"/>
      <c r="P262" s="60"/>
      <c r="Q262" s="60"/>
      <c r="R262" s="60"/>
      <c r="S262" s="60"/>
      <c r="T262" s="60"/>
      <c r="U262" s="60"/>
      <c r="V262" s="60"/>
      <c r="W262" s="60"/>
      <c r="X262" s="60"/>
      <c r="Y262" s="61"/>
      <c r="Z262" s="275"/>
      <c r="AA262" s="275"/>
      <c r="AB262" s="275"/>
      <c r="AC262" s="275"/>
      <c r="AD262" s="275"/>
      <c r="AE262" s="275"/>
      <c r="AT262" s="16" t="s">
        <v>177</v>
      </c>
      <c r="AU262" s="16" t="s">
        <v>92</v>
      </c>
    </row>
    <row r="263" spans="1:65" s="2" customFormat="1" ht="19.5" x14ac:dyDescent="0.2">
      <c r="A263" s="34"/>
      <c r="B263" s="35"/>
      <c r="C263" s="218"/>
      <c r="D263" s="225" t="s">
        <v>318</v>
      </c>
      <c r="E263" s="218"/>
      <c r="F263" s="245" t="s">
        <v>403</v>
      </c>
      <c r="G263" s="218"/>
      <c r="H263" s="218"/>
      <c r="I263" s="268"/>
      <c r="J263" s="268"/>
      <c r="K263" s="275"/>
      <c r="L263" s="275"/>
      <c r="M263" s="35"/>
      <c r="N263" s="189"/>
      <c r="O263" s="190"/>
      <c r="P263" s="60"/>
      <c r="Q263" s="60"/>
      <c r="R263" s="60"/>
      <c r="S263" s="60"/>
      <c r="T263" s="60"/>
      <c r="U263" s="60"/>
      <c r="V263" s="60"/>
      <c r="W263" s="60"/>
      <c r="X263" s="60"/>
      <c r="Y263" s="61"/>
      <c r="Z263" s="275"/>
      <c r="AA263" s="275"/>
      <c r="AB263" s="275"/>
      <c r="AC263" s="275"/>
      <c r="AD263" s="275"/>
      <c r="AE263" s="275"/>
      <c r="AT263" s="16" t="s">
        <v>318</v>
      </c>
      <c r="AU263" s="16" t="s">
        <v>92</v>
      </c>
    </row>
    <row r="264" spans="1:65" s="13" customFormat="1" x14ac:dyDescent="0.2">
      <c r="B264" s="191"/>
      <c r="C264" s="227"/>
      <c r="D264" s="225" t="s">
        <v>179</v>
      </c>
      <c r="E264" s="228" t="s">
        <v>1</v>
      </c>
      <c r="F264" s="229" t="s">
        <v>404</v>
      </c>
      <c r="G264" s="227"/>
      <c r="H264" s="230">
        <v>0.89800000000000002</v>
      </c>
      <c r="I264" s="271"/>
      <c r="J264" s="271"/>
      <c r="M264" s="191"/>
      <c r="N264" s="193"/>
      <c r="O264" s="194"/>
      <c r="P264" s="194"/>
      <c r="Q264" s="194"/>
      <c r="R264" s="194"/>
      <c r="S264" s="194"/>
      <c r="T264" s="194"/>
      <c r="U264" s="194"/>
      <c r="V264" s="194"/>
      <c r="W264" s="194"/>
      <c r="X264" s="194"/>
      <c r="Y264" s="195"/>
      <c r="AT264" s="192" t="s">
        <v>179</v>
      </c>
      <c r="AU264" s="192" t="s">
        <v>92</v>
      </c>
      <c r="AV264" s="13" t="s">
        <v>92</v>
      </c>
      <c r="AW264" s="13" t="s">
        <v>4</v>
      </c>
      <c r="AX264" s="13" t="s">
        <v>86</v>
      </c>
      <c r="AY264" s="192" t="s">
        <v>164</v>
      </c>
    </row>
    <row r="265" spans="1:65" s="2" customFormat="1" ht="24.2" customHeight="1" x14ac:dyDescent="0.2">
      <c r="A265" s="34"/>
      <c r="B265" s="140"/>
      <c r="C265" s="220" t="s">
        <v>405</v>
      </c>
      <c r="D265" s="220" t="s">
        <v>167</v>
      </c>
      <c r="E265" s="221" t="s">
        <v>406</v>
      </c>
      <c r="F265" s="222" t="s">
        <v>407</v>
      </c>
      <c r="G265" s="223" t="s">
        <v>270</v>
      </c>
      <c r="H265" s="224">
        <v>3.56</v>
      </c>
      <c r="I265" s="224"/>
      <c r="J265" s="224"/>
      <c r="K265" s="177">
        <f>ROUND(P265*H265,3)</f>
        <v>0</v>
      </c>
      <c r="L265" s="179"/>
      <c r="M265" s="35"/>
      <c r="N265" s="180" t="s">
        <v>1</v>
      </c>
      <c r="O265" s="181" t="s">
        <v>44</v>
      </c>
      <c r="P265" s="182">
        <f>I265+J265</f>
        <v>0</v>
      </c>
      <c r="Q265" s="182">
        <f>ROUND(I265*H265,3)</f>
        <v>0</v>
      </c>
      <c r="R265" s="182">
        <f>ROUND(J265*H265,3)</f>
        <v>0</v>
      </c>
      <c r="S265" s="60"/>
      <c r="T265" s="183">
        <f>S265*H265</f>
        <v>0</v>
      </c>
      <c r="U265" s="183">
        <v>0</v>
      </c>
      <c r="V265" s="183">
        <f>U265*H265</f>
        <v>0</v>
      </c>
      <c r="W265" s="183">
        <v>0</v>
      </c>
      <c r="X265" s="183">
        <f>W265*H265</f>
        <v>0</v>
      </c>
      <c r="Y265" s="184" t="s">
        <v>1</v>
      </c>
      <c r="Z265" s="275"/>
      <c r="AA265" s="275"/>
      <c r="AB265" s="275"/>
      <c r="AC265" s="275"/>
      <c r="AD265" s="275"/>
      <c r="AE265" s="275"/>
      <c r="AR265" s="185" t="s">
        <v>242</v>
      </c>
      <c r="AT265" s="185" t="s">
        <v>167</v>
      </c>
      <c r="AU265" s="185" t="s">
        <v>92</v>
      </c>
      <c r="AY265" s="16" t="s">
        <v>164</v>
      </c>
      <c r="BE265" s="106">
        <f>IF(O265="základná",K265,0)</f>
        <v>0</v>
      </c>
      <c r="BF265" s="106">
        <f>IF(O265="znížená",K265,0)</f>
        <v>0</v>
      </c>
      <c r="BG265" s="106">
        <f>IF(O265="zákl. prenesená",K265,0)</f>
        <v>0</v>
      </c>
      <c r="BH265" s="106">
        <f>IF(O265="zníž. prenesená",K265,0)</f>
        <v>0</v>
      </c>
      <c r="BI265" s="106">
        <f>IF(O265="nulová",K265,0)</f>
        <v>0</v>
      </c>
      <c r="BJ265" s="16" t="s">
        <v>92</v>
      </c>
      <c r="BK265" s="186">
        <f>ROUND(P265*H265,3)</f>
        <v>0</v>
      </c>
      <c r="BL265" s="16" t="s">
        <v>242</v>
      </c>
      <c r="BM265" s="185" t="s">
        <v>408</v>
      </c>
    </row>
    <row r="266" spans="1:65" s="2" customFormat="1" ht="19.5" x14ac:dyDescent="0.2">
      <c r="A266" s="34"/>
      <c r="B266" s="35"/>
      <c r="C266" s="218"/>
      <c r="D266" s="225" t="s">
        <v>177</v>
      </c>
      <c r="E266" s="218"/>
      <c r="F266" s="226" t="s">
        <v>407</v>
      </c>
      <c r="G266" s="218"/>
      <c r="H266" s="218"/>
      <c r="I266" s="268"/>
      <c r="J266" s="268"/>
      <c r="K266" s="275"/>
      <c r="L266" s="275"/>
      <c r="M266" s="35"/>
      <c r="N266" s="189"/>
      <c r="O266" s="190"/>
      <c r="P266" s="60"/>
      <c r="Q266" s="60"/>
      <c r="R266" s="60"/>
      <c r="S266" s="60"/>
      <c r="T266" s="60"/>
      <c r="U266" s="60"/>
      <c r="V266" s="60"/>
      <c r="W266" s="60"/>
      <c r="X266" s="60"/>
      <c r="Y266" s="61"/>
      <c r="Z266" s="275"/>
      <c r="AA266" s="275"/>
      <c r="AB266" s="275"/>
      <c r="AC266" s="275"/>
      <c r="AD266" s="275"/>
      <c r="AE266" s="275"/>
      <c r="AT266" s="16" t="s">
        <v>177</v>
      </c>
      <c r="AU266" s="16" t="s">
        <v>92</v>
      </c>
    </row>
    <row r="267" spans="1:65" s="2" customFormat="1" ht="24.2" customHeight="1" x14ac:dyDescent="0.2">
      <c r="A267" s="34"/>
      <c r="B267" s="140"/>
      <c r="C267" s="220" t="s">
        <v>409</v>
      </c>
      <c r="D267" s="220" t="s">
        <v>167</v>
      </c>
      <c r="E267" s="221" t="s">
        <v>410</v>
      </c>
      <c r="F267" s="222" t="s">
        <v>411</v>
      </c>
      <c r="G267" s="223" t="s">
        <v>270</v>
      </c>
      <c r="H267" s="224">
        <v>3.56</v>
      </c>
      <c r="I267" s="224"/>
      <c r="J267" s="224"/>
      <c r="K267" s="177">
        <f>ROUND(P267*H267,3)</f>
        <v>0</v>
      </c>
      <c r="L267" s="179"/>
      <c r="M267" s="35"/>
      <c r="N267" s="180" t="s">
        <v>1</v>
      </c>
      <c r="O267" s="181" t="s">
        <v>44</v>
      </c>
      <c r="P267" s="182">
        <f>I267+J267</f>
        <v>0</v>
      </c>
      <c r="Q267" s="182">
        <f>ROUND(I267*H267,3)</f>
        <v>0</v>
      </c>
      <c r="R267" s="182">
        <f>ROUND(J267*H267,3)</f>
        <v>0</v>
      </c>
      <c r="S267" s="60"/>
      <c r="T267" s="183">
        <f>S267*H267</f>
        <v>0</v>
      </c>
      <c r="U267" s="183">
        <v>0</v>
      </c>
      <c r="V267" s="183">
        <f>U267*H267</f>
        <v>0</v>
      </c>
      <c r="W267" s="183">
        <v>0</v>
      </c>
      <c r="X267" s="183">
        <f>W267*H267</f>
        <v>0</v>
      </c>
      <c r="Y267" s="184" t="s">
        <v>1</v>
      </c>
      <c r="Z267" s="275"/>
      <c r="AA267" s="275"/>
      <c r="AB267" s="275"/>
      <c r="AC267" s="275"/>
      <c r="AD267" s="275"/>
      <c r="AE267" s="275"/>
      <c r="AR267" s="185" t="s">
        <v>242</v>
      </c>
      <c r="AT267" s="185" t="s">
        <v>167</v>
      </c>
      <c r="AU267" s="185" t="s">
        <v>92</v>
      </c>
      <c r="AY267" s="16" t="s">
        <v>164</v>
      </c>
      <c r="BE267" s="106">
        <f>IF(O267="základná",K267,0)</f>
        <v>0</v>
      </c>
      <c r="BF267" s="106">
        <f>IF(O267="znížená",K267,0)</f>
        <v>0</v>
      </c>
      <c r="BG267" s="106">
        <f>IF(O267="zákl. prenesená",K267,0)</f>
        <v>0</v>
      </c>
      <c r="BH267" s="106">
        <f>IF(O267="zníž. prenesená",K267,0)</f>
        <v>0</v>
      </c>
      <c r="BI267" s="106">
        <f>IF(O267="nulová",K267,0)</f>
        <v>0</v>
      </c>
      <c r="BJ267" s="16" t="s">
        <v>92</v>
      </c>
      <c r="BK267" s="186">
        <f>ROUND(P267*H267,3)</f>
        <v>0</v>
      </c>
      <c r="BL267" s="16" t="s">
        <v>242</v>
      </c>
      <c r="BM267" s="185" t="s">
        <v>412</v>
      </c>
    </row>
    <row r="268" spans="1:65" s="12" customFormat="1" ht="22.9" customHeight="1" x14ac:dyDescent="0.2">
      <c r="B268" s="159"/>
      <c r="C268" s="231"/>
      <c r="D268" s="232" t="s">
        <v>79</v>
      </c>
      <c r="E268" s="233" t="s">
        <v>413</v>
      </c>
      <c r="F268" s="233" t="s">
        <v>414</v>
      </c>
      <c r="G268" s="231"/>
      <c r="H268" s="231"/>
      <c r="I268" s="270"/>
      <c r="J268" s="270"/>
      <c r="K268" s="172">
        <f>BK268</f>
        <v>0</v>
      </c>
      <c r="M268" s="159"/>
      <c r="N268" s="164"/>
      <c r="O268" s="165"/>
      <c r="P268" s="165"/>
      <c r="Q268" s="166">
        <f>SUM(Q269:Q281)</f>
        <v>0</v>
      </c>
      <c r="R268" s="166">
        <f>SUM(R269:R281)</f>
        <v>0</v>
      </c>
      <c r="S268" s="165"/>
      <c r="T268" s="167">
        <f>SUM(T269:T281)</f>
        <v>0</v>
      </c>
      <c r="U268" s="165"/>
      <c r="V268" s="167">
        <f>SUM(V269:V281)</f>
        <v>3.6844236000000001</v>
      </c>
      <c r="W268" s="165"/>
      <c r="X268" s="167">
        <f>SUM(X269:X281)</f>
        <v>0</v>
      </c>
      <c r="Y268" s="168"/>
      <c r="AR268" s="160" t="s">
        <v>92</v>
      </c>
      <c r="AT268" s="169" t="s">
        <v>79</v>
      </c>
      <c r="AU268" s="169" t="s">
        <v>86</v>
      </c>
      <c r="AY268" s="160" t="s">
        <v>164</v>
      </c>
      <c r="BK268" s="170">
        <f>SUM(BK269:BK281)</f>
        <v>0</v>
      </c>
    </row>
    <row r="269" spans="1:65" s="2" customFormat="1" ht="24.2" customHeight="1" x14ac:dyDescent="0.2">
      <c r="A269" s="34"/>
      <c r="B269" s="140"/>
      <c r="C269" s="220" t="s">
        <v>415</v>
      </c>
      <c r="D269" s="220" t="s">
        <v>167</v>
      </c>
      <c r="E269" s="221" t="s">
        <v>416</v>
      </c>
      <c r="F269" s="222" t="s">
        <v>417</v>
      </c>
      <c r="G269" s="223" t="s">
        <v>175</v>
      </c>
      <c r="H269" s="224">
        <v>1684</v>
      </c>
      <c r="I269" s="224"/>
      <c r="J269" s="224"/>
      <c r="K269" s="177">
        <f>ROUND(P269*H269,3)</f>
        <v>0</v>
      </c>
      <c r="L269" s="179"/>
      <c r="M269" s="35"/>
      <c r="N269" s="180" t="s">
        <v>1</v>
      </c>
      <c r="O269" s="181" t="s">
        <v>44</v>
      </c>
      <c r="P269" s="182">
        <f>I269+J269</f>
        <v>0</v>
      </c>
      <c r="Q269" s="182">
        <f>ROUND(I269*H269,3)</f>
        <v>0</v>
      </c>
      <c r="R269" s="182">
        <f>ROUND(J269*H269,3)</f>
        <v>0</v>
      </c>
      <c r="S269" s="60"/>
      <c r="T269" s="183">
        <f>S269*H269</f>
        <v>0</v>
      </c>
      <c r="U269" s="183">
        <v>0</v>
      </c>
      <c r="V269" s="183">
        <f>U269*H269</f>
        <v>0</v>
      </c>
      <c r="W269" s="183">
        <v>0</v>
      </c>
      <c r="X269" s="183">
        <f>W269*H269</f>
        <v>0</v>
      </c>
      <c r="Y269" s="184" t="s">
        <v>1</v>
      </c>
      <c r="Z269" s="275"/>
      <c r="AA269" s="275"/>
      <c r="AB269" s="275"/>
      <c r="AC269" s="275"/>
      <c r="AD269" s="275"/>
      <c r="AE269" s="275"/>
      <c r="AR269" s="185" t="s">
        <v>242</v>
      </c>
      <c r="AT269" s="185" t="s">
        <v>167</v>
      </c>
      <c r="AU269" s="185" t="s">
        <v>92</v>
      </c>
      <c r="AY269" s="16" t="s">
        <v>164</v>
      </c>
      <c r="BE269" s="106">
        <f>IF(O269="základná",K269,0)</f>
        <v>0</v>
      </c>
      <c r="BF269" s="106">
        <f>IF(O269="znížená",K269,0)</f>
        <v>0</v>
      </c>
      <c r="BG269" s="106">
        <f>IF(O269="zákl. prenesená",K269,0)</f>
        <v>0</v>
      </c>
      <c r="BH269" s="106">
        <f>IF(O269="zníž. prenesená",K269,0)</f>
        <v>0</v>
      </c>
      <c r="BI269" s="106">
        <f>IF(O269="nulová",K269,0)</f>
        <v>0</v>
      </c>
      <c r="BJ269" s="16" t="s">
        <v>92</v>
      </c>
      <c r="BK269" s="186">
        <f>ROUND(P269*H269,3)</f>
        <v>0</v>
      </c>
      <c r="BL269" s="16" t="s">
        <v>242</v>
      </c>
      <c r="BM269" s="185" t="s">
        <v>418</v>
      </c>
    </row>
    <row r="270" spans="1:65" s="2" customFormat="1" ht="19.5" x14ac:dyDescent="0.2">
      <c r="A270" s="34"/>
      <c r="B270" s="35"/>
      <c r="C270" s="218"/>
      <c r="D270" s="225" t="s">
        <v>177</v>
      </c>
      <c r="E270" s="218"/>
      <c r="F270" s="226" t="s">
        <v>419</v>
      </c>
      <c r="G270" s="218"/>
      <c r="H270" s="218"/>
      <c r="I270" s="268"/>
      <c r="J270" s="268"/>
      <c r="K270" s="275"/>
      <c r="L270" s="275"/>
      <c r="M270" s="35"/>
      <c r="N270" s="189"/>
      <c r="O270" s="190"/>
      <c r="P270" s="60"/>
      <c r="Q270" s="60"/>
      <c r="R270" s="60"/>
      <c r="S270" s="60"/>
      <c r="T270" s="60"/>
      <c r="U270" s="60"/>
      <c r="V270" s="60"/>
      <c r="W270" s="60"/>
      <c r="X270" s="60"/>
      <c r="Y270" s="61"/>
      <c r="Z270" s="275"/>
      <c r="AA270" s="275"/>
      <c r="AB270" s="275"/>
      <c r="AC270" s="275"/>
      <c r="AD270" s="275"/>
      <c r="AE270" s="275"/>
      <c r="AT270" s="16" t="s">
        <v>177</v>
      </c>
      <c r="AU270" s="16" t="s">
        <v>92</v>
      </c>
    </row>
    <row r="271" spans="1:65" s="13" customFormat="1" x14ac:dyDescent="0.2">
      <c r="B271" s="191"/>
      <c r="C271" s="227"/>
      <c r="D271" s="225" t="s">
        <v>179</v>
      </c>
      <c r="E271" s="228" t="s">
        <v>1</v>
      </c>
      <c r="F271" s="229" t="s">
        <v>420</v>
      </c>
      <c r="G271" s="227"/>
      <c r="H271" s="230">
        <v>1684</v>
      </c>
      <c r="I271" s="271"/>
      <c r="J271" s="271"/>
      <c r="M271" s="191"/>
      <c r="N271" s="193"/>
      <c r="O271" s="194"/>
      <c r="P271" s="194"/>
      <c r="Q271" s="194"/>
      <c r="R271" s="194"/>
      <c r="S271" s="194"/>
      <c r="T271" s="194"/>
      <c r="U271" s="194"/>
      <c r="V271" s="194"/>
      <c r="W271" s="194"/>
      <c r="X271" s="194"/>
      <c r="Y271" s="195"/>
      <c r="AT271" s="192" t="s">
        <v>179</v>
      </c>
      <c r="AU271" s="192" t="s">
        <v>92</v>
      </c>
      <c r="AV271" s="13" t="s">
        <v>92</v>
      </c>
      <c r="AW271" s="13" t="s">
        <v>4</v>
      </c>
      <c r="AX271" s="13" t="s">
        <v>86</v>
      </c>
      <c r="AY271" s="192" t="s">
        <v>164</v>
      </c>
    </row>
    <row r="272" spans="1:65" s="2" customFormat="1" ht="24.2" customHeight="1" x14ac:dyDescent="0.2">
      <c r="A272" s="34"/>
      <c r="B272" s="140"/>
      <c r="C272" s="240" t="s">
        <v>421</v>
      </c>
      <c r="D272" s="240" t="s">
        <v>313</v>
      </c>
      <c r="E272" s="241" t="s">
        <v>422</v>
      </c>
      <c r="F272" s="242" t="s">
        <v>423</v>
      </c>
      <c r="G272" s="243" t="s">
        <v>175</v>
      </c>
      <c r="H272" s="244">
        <v>858.84</v>
      </c>
      <c r="I272" s="244"/>
      <c r="J272" s="273"/>
      <c r="K272" s="205">
        <f>ROUND(P272*H272,3)</f>
        <v>0</v>
      </c>
      <c r="L272" s="207"/>
      <c r="M272" s="208"/>
      <c r="N272" s="209" t="s">
        <v>1</v>
      </c>
      <c r="O272" s="181" t="s">
        <v>44</v>
      </c>
      <c r="P272" s="182">
        <f>I272+J272</f>
        <v>0</v>
      </c>
      <c r="Q272" s="182">
        <f>ROUND(I272*H272,3)</f>
        <v>0</v>
      </c>
      <c r="R272" s="182">
        <f>ROUND(J272*H272,3)</f>
        <v>0</v>
      </c>
      <c r="S272" s="60"/>
      <c r="T272" s="183">
        <f>S272*H272</f>
        <v>0</v>
      </c>
      <c r="U272" s="183">
        <v>1.9499999999999999E-3</v>
      </c>
      <c r="V272" s="183">
        <f>U272*H272</f>
        <v>1.6747380000000001</v>
      </c>
      <c r="W272" s="183">
        <v>0</v>
      </c>
      <c r="X272" s="183">
        <f>W272*H272</f>
        <v>0</v>
      </c>
      <c r="Y272" s="184" t="s">
        <v>1</v>
      </c>
      <c r="Z272" s="275"/>
      <c r="AA272" s="275"/>
      <c r="AB272" s="275"/>
      <c r="AC272" s="275"/>
      <c r="AD272" s="275"/>
      <c r="AE272" s="275"/>
      <c r="AR272" s="185" t="s">
        <v>316</v>
      </c>
      <c r="AT272" s="185" t="s">
        <v>313</v>
      </c>
      <c r="AU272" s="185" t="s">
        <v>92</v>
      </c>
      <c r="AY272" s="16" t="s">
        <v>164</v>
      </c>
      <c r="BE272" s="106">
        <f>IF(O272="základná",K272,0)</f>
        <v>0</v>
      </c>
      <c r="BF272" s="106">
        <f>IF(O272="znížená",K272,0)</f>
        <v>0</v>
      </c>
      <c r="BG272" s="106">
        <f>IF(O272="zákl. prenesená",K272,0)</f>
        <v>0</v>
      </c>
      <c r="BH272" s="106">
        <f>IF(O272="zníž. prenesená",K272,0)</f>
        <v>0</v>
      </c>
      <c r="BI272" s="106">
        <f>IF(O272="nulová",K272,0)</f>
        <v>0</v>
      </c>
      <c r="BJ272" s="16" t="s">
        <v>92</v>
      </c>
      <c r="BK272" s="186">
        <f>ROUND(P272*H272,3)</f>
        <v>0</v>
      </c>
      <c r="BL272" s="16" t="s">
        <v>242</v>
      </c>
      <c r="BM272" s="185" t="s">
        <v>424</v>
      </c>
    </row>
    <row r="273" spans="1:65" s="2" customFormat="1" ht="19.5" x14ac:dyDescent="0.2">
      <c r="A273" s="34"/>
      <c r="B273" s="35"/>
      <c r="C273" s="218"/>
      <c r="D273" s="225" t="s">
        <v>177</v>
      </c>
      <c r="E273" s="218"/>
      <c r="F273" s="226" t="s">
        <v>1131</v>
      </c>
      <c r="G273" s="218"/>
      <c r="H273" s="218"/>
      <c r="I273" s="268"/>
      <c r="J273" s="268"/>
      <c r="K273" s="275"/>
      <c r="L273" s="275"/>
      <c r="M273" s="35"/>
      <c r="N273" s="189"/>
      <c r="O273" s="190"/>
      <c r="P273" s="60"/>
      <c r="Q273" s="60"/>
      <c r="R273" s="60"/>
      <c r="S273" s="60"/>
      <c r="T273" s="60"/>
      <c r="U273" s="60"/>
      <c r="V273" s="60"/>
      <c r="W273" s="60"/>
      <c r="X273" s="60"/>
      <c r="Y273" s="61"/>
      <c r="Z273" s="275"/>
      <c r="AA273" s="275"/>
      <c r="AB273" s="275"/>
      <c r="AC273" s="275"/>
      <c r="AD273" s="275"/>
      <c r="AE273" s="275"/>
      <c r="AT273" s="16" t="s">
        <v>177</v>
      </c>
      <c r="AU273" s="16" t="s">
        <v>92</v>
      </c>
    </row>
    <row r="274" spans="1:65" s="2" customFormat="1" ht="19.5" x14ac:dyDescent="0.2">
      <c r="A274" s="34"/>
      <c r="B274" s="35"/>
      <c r="C274" s="218"/>
      <c r="D274" s="225" t="s">
        <v>318</v>
      </c>
      <c r="E274" s="218"/>
      <c r="F274" s="245" t="s">
        <v>425</v>
      </c>
      <c r="G274" s="218"/>
      <c r="H274" s="218"/>
      <c r="I274" s="268"/>
      <c r="J274" s="268"/>
      <c r="K274" s="275"/>
      <c r="L274" s="275"/>
      <c r="M274" s="35"/>
      <c r="N274" s="189"/>
      <c r="O274" s="190"/>
      <c r="P274" s="60"/>
      <c r="Q274" s="60"/>
      <c r="R274" s="60"/>
      <c r="S274" s="60"/>
      <c r="T274" s="60"/>
      <c r="U274" s="60"/>
      <c r="V274" s="60"/>
      <c r="W274" s="60"/>
      <c r="X274" s="60"/>
      <c r="Y274" s="61"/>
      <c r="Z274" s="275"/>
      <c r="AA274" s="275"/>
      <c r="AB274" s="275"/>
      <c r="AC274" s="275"/>
      <c r="AD274" s="275"/>
      <c r="AE274" s="275"/>
      <c r="AT274" s="16" t="s">
        <v>318</v>
      </c>
      <c r="AU274" s="16" t="s">
        <v>92</v>
      </c>
    </row>
    <row r="275" spans="1:65" s="13" customFormat="1" x14ac:dyDescent="0.2">
      <c r="B275" s="191"/>
      <c r="C275" s="227"/>
      <c r="D275" s="225" t="s">
        <v>179</v>
      </c>
      <c r="E275" s="228" t="s">
        <v>1</v>
      </c>
      <c r="F275" s="229" t="s">
        <v>426</v>
      </c>
      <c r="G275" s="227"/>
      <c r="H275" s="230">
        <v>858.84</v>
      </c>
      <c r="I275" s="271"/>
      <c r="J275" s="271"/>
      <c r="M275" s="191"/>
      <c r="N275" s="193"/>
      <c r="O275" s="194"/>
      <c r="P275" s="194"/>
      <c r="Q275" s="194"/>
      <c r="R275" s="194"/>
      <c r="S275" s="194"/>
      <c r="T275" s="194"/>
      <c r="U275" s="194"/>
      <c r="V275" s="194"/>
      <c r="W275" s="194"/>
      <c r="X275" s="194"/>
      <c r="Y275" s="195"/>
      <c r="AT275" s="192" t="s">
        <v>179</v>
      </c>
      <c r="AU275" s="192" t="s">
        <v>92</v>
      </c>
      <c r="AV275" s="13" t="s">
        <v>92</v>
      </c>
      <c r="AW275" s="13" t="s">
        <v>4</v>
      </c>
      <c r="AX275" s="13" t="s">
        <v>86</v>
      </c>
      <c r="AY275" s="192" t="s">
        <v>164</v>
      </c>
    </row>
    <row r="276" spans="1:65" s="2" customFormat="1" ht="24.2" customHeight="1" x14ac:dyDescent="0.2">
      <c r="A276" s="34"/>
      <c r="B276" s="140"/>
      <c r="C276" s="240" t="s">
        <v>427</v>
      </c>
      <c r="D276" s="240" t="s">
        <v>313</v>
      </c>
      <c r="E276" s="241" t="s">
        <v>428</v>
      </c>
      <c r="F276" s="242" t="s">
        <v>429</v>
      </c>
      <c r="G276" s="243" t="s">
        <v>175</v>
      </c>
      <c r="H276" s="244">
        <v>858.84</v>
      </c>
      <c r="I276" s="244"/>
      <c r="J276" s="273"/>
      <c r="K276" s="205">
        <f>ROUND(P276*H276,3)</f>
        <v>0</v>
      </c>
      <c r="L276" s="207"/>
      <c r="M276" s="208"/>
      <c r="N276" s="209" t="s">
        <v>1</v>
      </c>
      <c r="O276" s="181" t="s">
        <v>44</v>
      </c>
      <c r="P276" s="182">
        <f>I276+J276</f>
        <v>0</v>
      </c>
      <c r="Q276" s="182">
        <f>ROUND(I276*H276,3)</f>
        <v>0</v>
      </c>
      <c r="R276" s="182">
        <f>ROUND(J276*H276,3)</f>
        <v>0</v>
      </c>
      <c r="S276" s="60"/>
      <c r="T276" s="183">
        <f>S276*H276</f>
        <v>0</v>
      </c>
      <c r="U276" s="183">
        <v>2.3400000000000001E-3</v>
      </c>
      <c r="V276" s="183">
        <f>U276*H276</f>
        <v>2.0096856000000001</v>
      </c>
      <c r="W276" s="183">
        <v>0</v>
      </c>
      <c r="X276" s="183">
        <f>W276*H276</f>
        <v>0</v>
      </c>
      <c r="Y276" s="184" t="s">
        <v>1</v>
      </c>
      <c r="Z276" s="275"/>
      <c r="AA276" s="275"/>
      <c r="AB276" s="275"/>
      <c r="AC276" s="275"/>
      <c r="AD276" s="275"/>
      <c r="AE276" s="275"/>
      <c r="AR276" s="185" t="s">
        <v>316</v>
      </c>
      <c r="AT276" s="185" t="s">
        <v>313</v>
      </c>
      <c r="AU276" s="185" t="s">
        <v>92</v>
      </c>
      <c r="AY276" s="16" t="s">
        <v>164</v>
      </c>
      <c r="BE276" s="106">
        <f>IF(O276="základná",K276,0)</f>
        <v>0</v>
      </c>
      <c r="BF276" s="106">
        <f>IF(O276="znížená",K276,0)</f>
        <v>0</v>
      </c>
      <c r="BG276" s="106">
        <f>IF(O276="zákl. prenesená",K276,0)</f>
        <v>0</v>
      </c>
      <c r="BH276" s="106">
        <f>IF(O276="zníž. prenesená",K276,0)</f>
        <v>0</v>
      </c>
      <c r="BI276" s="106">
        <f>IF(O276="nulová",K276,0)</f>
        <v>0</v>
      </c>
      <c r="BJ276" s="16" t="s">
        <v>92</v>
      </c>
      <c r="BK276" s="186">
        <f>ROUND(P276*H276,3)</f>
        <v>0</v>
      </c>
      <c r="BL276" s="16" t="s">
        <v>242</v>
      </c>
      <c r="BM276" s="185" t="s">
        <v>430</v>
      </c>
    </row>
    <row r="277" spans="1:65" s="2" customFormat="1" ht="19.5" x14ac:dyDescent="0.2">
      <c r="A277" s="34"/>
      <c r="B277" s="35"/>
      <c r="C277" s="218"/>
      <c r="D277" s="225" t="s">
        <v>177</v>
      </c>
      <c r="E277" s="218"/>
      <c r="F277" s="226" t="s">
        <v>1132</v>
      </c>
      <c r="G277" s="218"/>
      <c r="H277" s="218"/>
      <c r="I277" s="268"/>
      <c r="J277" s="268"/>
      <c r="K277" s="275"/>
      <c r="L277" s="275"/>
      <c r="M277" s="35"/>
      <c r="N277" s="189"/>
      <c r="O277" s="190"/>
      <c r="P277" s="60"/>
      <c r="Q277" s="60"/>
      <c r="R277" s="60"/>
      <c r="S277" s="60"/>
      <c r="T277" s="60"/>
      <c r="U277" s="60"/>
      <c r="V277" s="60"/>
      <c r="W277" s="60"/>
      <c r="X277" s="60"/>
      <c r="Y277" s="61"/>
      <c r="Z277" s="275"/>
      <c r="AA277" s="275"/>
      <c r="AB277" s="275"/>
      <c r="AC277" s="275"/>
      <c r="AD277" s="275"/>
      <c r="AE277" s="275"/>
      <c r="AT277" s="16" t="s">
        <v>177</v>
      </c>
      <c r="AU277" s="16" t="s">
        <v>92</v>
      </c>
    </row>
    <row r="278" spans="1:65" s="2" customFormat="1" ht="19.5" x14ac:dyDescent="0.2">
      <c r="A278" s="34"/>
      <c r="B278" s="35"/>
      <c r="C278" s="218"/>
      <c r="D278" s="225" t="s">
        <v>318</v>
      </c>
      <c r="E278" s="218"/>
      <c r="F278" s="245" t="s">
        <v>425</v>
      </c>
      <c r="G278" s="218"/>
      <c r="H278" s="218"/>
      <c r="I278" s="268"/>
      <c r="J278" s="268"/>
      <c r="K278" s="275"/>
      <c r="L278" s="275"/>
      <c r="M278" s="35"/>
      <c r="N278" s="189"/>
      <c r="O278" s="190"/>
      <c r="P278" s="60"/>
      <c r="Q278" s="60"/>
      <c r="R278" s="60"/>
      <c r="S278" s="60"/>
      <c r="T278" s="60"/>
      <c r="U278" s="60"/>
      <c r="V278" s="60"/>
      <c r="W278" s="60"/>
      <c r="X278" s="60"/>
      <c r="Y278" s="61"/>
      <c r="Z278" s="275"/>
      <c r="AA278" s="275"/>
      <c r="AB278" s="275"/>
      <c r="AC278" s="275"/>
      <c r="AD278" s="275"/>
      <c r="AE278" s="275"/>
      <c r="AT278" s="16" t="s">
        <v>318</v>
      </c>
      <c r="AU278" s="16" t="s">
        <v>92</v>
      </c>
    </row>
    <row r="279" spans="1:65" s="2" customFormat="1" ht="24.2" customHeight="1" x14ac:dyDescent="0.2">
      <c r="A279" s="34"/>
      <c r="B279" s="140"/>
      <c r="C279" s="220" t="s">
        <v>431</v>
      </c>
      <c r="D279" s="220" t="s">
        <v>167</v>
      </c>
      <c r="E279" s="221" t="s">
        <v>432</v>
      </c>
      <c r="F279" s="222" t="s">
        <v>433</v>
      </c>
      <c r="G279" s="223" t="s">
        <v>270</v>
      </c>
      <c r="H279" s="224">
        <v>3.6840000000000002</v>
      </c>
      <c r="I279" s="224"/>
      <c r="J279" s="224"/>
      <c r="K279" s="177">
        <f>ROUND(P279*H279,3)</f>
        <v>0</v>
      </c>
      <c r="L279" s="179"/>
      <c r="M279" s="35"/>
      <c r="N279" s="180" t="s">
        <v>1</v>
      </c>
      <c r="O279" s="181" t="s">
        <v>44</v>
      </c>
      <c r="P279" s="182">
        <f>I279+J279</f>
        <v>0</v>
      </c>
      <c r="Q279" s="182">
        <f>ROUND(I279*H279,3)</f>
        <v>0</v>
      </c>
      <c r="R279" s="182">
        <f>ROUND(J279*H279,3)</f>
        <v>0</v>
      </c>
      <c r="S279" s="60"/>
      <c r="T279" s="183">
        <f>S279*H279</f>
        <v>0</v>
      </c>
      <c r="U279" s="183">
        <v>0</v>
      </c>
      <c r="V279" s="183">
        <f>U279*H279</f>
        <v>0</v>
      </c>
      <c r="W279" s="183">
        <v>0</v>
      </c>
      <c r="X279" s="183">
        <f>W279*H279</f>
        <v>0</v>
      </c>
      <c r="Y279" s="184" t="s">
        <v>1</v>
      </c>
      <c r="Z279" s="275"/>
      <c r="AA279" s="275"/>
      <c r="AB279" s="275"/>
      <c r="AC279" s="275"/>
      <c r="AD279" s="275"/>
      <c r="AE279" s="275"/>
      <c r="AR279" s="185" t="s">
        <v>242</v>
      </c>
      <c r="AT279" s="185" t="s">
        <v>167</v>
      </c>
      <c r="AU279" s="185" t="s">
        <v>92</v>
      </c>
      <c r="AY279" s="16" t="s">
        <v>164</v>
      </c>
      <c r="BE279" s="106">
        <f>IF(O279="základná",K279,0)</f>
        <v>0</v>
      </c>
      <c r="BF279" s="106">
        <f>IF(O279="znížená",K279,0)</f>
        <v>0</v>
      </c>
      <c r="BG279" s="106">
        <f>IF(O279="zákl. prenesená",K279,0)</f>
        <v>0</v>
      </c>
      <c r="BH279" s="106">
        <f>IF(O279="zníž. prenesená",K279,0)</f>
        <v>0</v>
      </c>
      <c r="BI279" s="106">
        <f>IF(O279="nulová",K279,0)</f>
        <v>0</v>
      </c>
      <c r="BJ279" s="16" t="s">
        <v>92</v>
      </c>
      <c r="BK279" s="186">
        <f>ROUND(P279*H279,3)</f>
        <v>0</v>
      </c>
      <c r="BL279" s="16" t="s">
        <v>242</v>
      </c>
      <c r="BM279" s="185" t="s">
        <v>434</v>
      </c>
    </row>
    <row r="280" spans="1:65" s="2" customFormat="1" ht="19.5" x14ac:dyDescent="0.2">
      <c r="A280" s="34"/>
      <c r="B280" s="35"/>
      <c r="C280" s="218"/>
      <c r="D280" s="225" t="s">
        <v>177</v>
      </c>
      <c r="E280" s="218"/>
      <c r="F280" s="226" t="s">
        <v>433</v>
      </c>
      <c r="G280" s="218"/>
      <c r="H280" s="218"/>
      <c r="I280" s="268"/>
      <c r="J280" s="268"/>
      <c r="K280" s="275"/>
      <c r="L280" s="275"/>
      <c r="M280" s="35"/>
      <c r="N280" s="189"/>
      <c r="O280" s="190"/>
      <c r="P280" s="60"/>
      <c r="Q280" s="60"/>
      <c r="R280" s="60"/>
      <c r="S280" s="60"/>
      <c r="T280" s="60"/>
      <c r="U280" s="60"/>
      <c r="V280" s="60"/>
      <c r="W280" s="60"/>
      <c r="X280" s="60"/>
      <c r="Y280" s="61"/>
      <c r="Z280" s="275"/>
      <c r="AA280" s="275"/>
      <c r="AB280" s="275"/>
      <c r="AC280" s="275"/>
      <c r="AD280" s="275"/>
      <c r="AE280" s="275"/>
      <c r="AT280" s="16" t="s">
        <v>177</v>
      </c>
      <c r="AU280" s="16" t="s">
        <v>92</v>
      </c>
    </row>
    <row r="281" spans="1:65" s="2" customFormat="1" ht="24.2" customHeight="1" x14ac:dyDescent="0.2">
      <c r="A281" s="34"/>
      <c r="B281" s="140"/>
      <c r="C281" s="220" t="s">
        <v>435</v>
      </c>
      <c r="D281" s="220" t="s">
        <v>167</v>
      </c>
      <c r="E281" s="221" t="s">
        <v>436</v>
      </c>
      <c r="F281" s="222" t="s">
        <v>437</v>
      </c>
      <c r="G281" s="223" t="s">
        <v>270</v>
      </c>
      <c r="H281" s="224">
        <v>3.6840000000000002</v>
      </c>
      <c r="I281" s="224"/>
      <c r="J281" s="224"/>
      <c r="K281" s="177">
        <f>ROUND(P281*H281,3)</f>
        <v>0</v>
      </c>
      <c r="L281" s="179"/>
      <c r="M281" s="35"/>
      <c r="N281" s="180" t="s">
        <v>1</v>
      </c>
      <c r="O281" s="181" t="s">
        <v>44</v>
      </c>
      <c r="P281" s="182">
        <f>I281+J281</f>
        <v>0</v>
      </c>
      <c r="Q281" s="182">
        <f>ROUND(I281*H281,3)</f>
        <v>0</v>
      </c>
      <c r="R281" s="182">
        <f>ROUND(J281*H281,3)</f>
        <v>0</v>
      </c>
      <c r="S281" s="60"/>
      <c r="T281" s="183">
        <f>S281*H281</f>
        <v>0</v>
      </c>
      <c r="U281" s="183">
        <v>0</v>
      </c>
      <c r="V281" s="183">
        <f>U281*H281</f>
        <v>0</v>
      </c>
      <c r="W281" s="183">
        <v>0</v>
      </c>
      <c r="X281" s="183">
        <f>W281*H281</f>
        <v>0</v>
      </c>
      <c r="Y281" s="184" t="s">
        <v>1</v>
      </c>
      <c r="Z281" s="275"/>
      <c r="AA281" s="275"/>
      <c r="AB281" s="275"/>
      <c r="AC281" s="275"/>
      <c r="AD281" s="275"/>
      <c r="AE281" s="275"/>
      <c r="AR281" s="185" t="s">
        <v>242</v>
      </c>
      <c r="AT281" s="185" t="s">
        <v>167</v>
      </c>
      <c r="AU281" s="185" t="s">
        <v>92</v>
      </c>
      <c r="AY281" s="16" t="s">
        <v>164</v>
      </c>
      <c r="BE281" s="106">
        <f>IF(O281="základná",K281,0)</f>
        <v>0</v>
      </c>
      <c r="BF281" s="106">
        <f>IF(O281="znížená",K281,0)</f>
        <v>0</v>
      </c>
      <c r="BG281" s="106">
        <f>IF(O281="zákl. prenesená",K281,0)</f>
        <v>0</v>
      </c>
      <c r="BH281" s="106">
        <f>IF(O281="zníž. prenesená",K281,0)</f>
        <v>0</v>
      </c>
      <c r="BI281" s="106">
        <f>IF(O281="nulová",K281,0)</f>
        <v>0</v>
      </c>
      <c r="BJ281" s="16" t="s">
        <v>92</v>
      </c>
      <c r="BK281" s="186">
        <f>ROUND(P281*H281,3)</f>
        <v>0</v>
      </c>
      <c r="BL281" s="16" t="s">
        <v>242</v>
      </c>
      <c r="BM281" s="185" t="s">
        <v>438</v>
      </c>
    </row>
    <row r="282" spans="1:65" s="12" customFormat="1" ht="22.9" customHeight="1" x14ac:dyDescent="0.2">
      <c r="B282" s="159"/>
      <c r="C282" s="231"/>
      <c r="D282" s="232" t="s">
        <v>79</v>
      </c>
      <c r="E282" s="233" t="s">
        <v>439</v>
      </c>
      <c r="F282" s="233" t="s">
        <v>440</v>
      </c>
      <c r="G282" s="231"/>
      <c r="H282" s="231"/>
      <c r="I282" s="270"/>
      <c r="J282" s="270"/>
      <c r="K282" s="172">
        <f>BK282</f>
        <v>0</v>
      </c>
      <c r="M282" s="159"/>
      <c r="N282" s="164"/>
      <c r="O282" s="165"/>
      <c r="P282" s="165"/>
      <c r="Q282" s="166">
        <f>SUM(Q283:Q313)</f>
        <v>0</v>
      </c>
      <c r="R282" s="166">
        <f>SUM(R283:R313)</f>
        <v>0</v>
      </c>
      <c r="S282" s="165"/>
      <c r="T282" s="167">
        <f>SUM(T283:T313)</f>
        <v>0</v>
      </c>
      <c r="U282" s="165"/>
      <c r="V282" s="167">
        <f>SUM(V283:V313)</f>
        <v>0.49807964000000005</v>
      </c>
      <c r="W282" s="165"/>
      <c r="X282" s="167">
        <f>SUM(X283:X313)</f>
        <v>1.0321069999999999</v>
      </c>
      <c r="Y282" s="168"/>
      <c r="AR282" s="160" t="s">
        <v>92</v>
      </c>
      <c r="AT282" s="169" t="s">
        <v>79</v>
      </c>
      <c r="AU282" s="169" t="s">
        <v>86</v>
      </c>
      <c r="AY282" s="160" t="s">
        <v>164</v>
      </c>
      <c r="BK282" s="170">
        <f>SUM(BK283:BK313)</f>
        <v>0</v>
      </c>
    </row>
    <row r="283" spans="1:65" s="2" customFormat="1" ht="24.2" customHeight="1" x14ac:dyDescent="0.2">
      <c r="A283" s="34"/>
      <c r="B283" s="140"/>
      <c r="C283" s="220" t="s">
        <v>441</v>
      </c>
      <c r="D283" s="220" t="s">
        <v>167</v>
      </c>
      <c r="E283" s="221" t="s">
        <v>442</v>
      </c>
      <c r="F283" s="222" t="s">
        <v>443</v>
      </c>
      <c r="G283" s="223" t="s">
        <v>175</v>
      </c>
      <c r="H283" s="224">
        <v>8.6999999999999993</v>
      </c>
      <c r="I283" s="224"/>
      <c r="J283" s="224"/>
      <c r="K283" s="177">
        <f>ROUND(P283*H283,3)</f>
        <v>0</v>
      </c>
      <c r="L283" s="179"/>
      <c r="M283" s="35"/>
      <c r="N283" s="180" t="s">
        <v>1</v>
      </c>
      <c r="O283" s="181" t="s">
        <v>44</v>
      </c>
      <c r="P283" s="182">
        <f>I283+J283</f>
        <v>0</v>
      </c>
      <c r="Q283" s="182">
        <f>ROUND(I283*H283,3)</f>
        <v>0</v>
      </c>
      <c r="R283" s="182">
        <f>ROUND(J283*H283,3)</f>
        <v>0</v>
      </c>
      <c r="S283" s="60"/>
      <c r="T283" s="183">
        <f>S283*H283</f>
        <v>0</v>
      </c>
      <c r="U283" s="183">
        <v>0</v>
      </c>
      <c r="V283" s="183">
        <f>U283*H283</f>
        <v>0</v>
      </c>
      <c r="W283" s="183">
        <v>7.3200000000000001E-3</v>
      </c>
      <c r="X283" s="183">
        <f>W283*H283</f>
        <v>6.3683999999999991E-2</v>
      </c>
      <c r="Y283" s="184" t="s">
        <v>1</v>
      </c>
      <c r="Z283" s="275"/>
      <c r="AA283" s="275"/>
      <c r="AB283" s="275"/>
      <c r="AC283" s="275"/>
      <c r="AD283" s="275"/>
      <c r="AE283" s="275"/>
      <c r="AR283" s="185" t="s">
        <v>242</v>
      </c>
      <c r="AT283" s="185" t="s">
        <v>167</v>
      </c>
      <c r="AU283" s="185" t="s">
        <v>92</v>
      </c>
      <c r="AY283" s="16" t="s">
        <v>164</v>
      </c>
      <c r="BE283" s="106">
        <f>IF(O283="základná",K283,0)</f>
        <v>0</v>
      </c>
      <c r="BF283" s="106">
        <f>IF(O283="znížená",K283,0)</f>
        <v>0</v>
      </c>
      <c r="BG283" s="106">
        <f>IF(O283="zákl. prenesená",K283,0)</f>
        <v>0</v>
      </c>
      <c r="BH283" s="106">
        <f>IF(O283="zníž. prenesená",K283,0)</f>
        <v>0</v>
      </c>
      <c r="BI283" s="106">
        <f>IF(O283="nulová",K283,0)</f>
        <v>0</v>
      </c>
      <c r="BJ283" s="16" t="s">
        <v>92</v>
      </c>
      <c r="BK283" s="186">
        <f>ROUND(P283*H283,3)</f>
        <v>0</v>
      </c>
      <c r="BL283" s="16" t="s">
        <v>242</v>
      </c>
      <c r="BM283" s="185" t="s">
        <v>444</v>
      </c>
    </row>
    <row r="284" spans="1:65" s="2" customFormat="1" ht="19.5" x14ac:dyDescent="0.2">
      <c r="A284" s="34"/>
      <c r="B284" s="35"/>
      <c r="C284" s="218"/>
      <c r="D284" s="225" t="s">
        <v>177</v>
      </c>
      <c r="E284" s="218"/>
      <c r="F284" s="226" t="s">
        <v>445</v>
      </c>
      <c r="G284" s="218"/>
      <c r="H284" s="218"/>
      <c r="I284" s="268"/>
      <c r="J284" s="268"/>
      <c r="K284" s="275"/>
      <c r="L284" s="275"/>
      <c r="M284" s="35"/>
      <c r="N284" s="189"/>
      <c r="O284" s="190"/>
      <c r="P284" s="60"/>
      <c r="Q284" s="60"/>
      <c r="R284" s="60"/>
      <c r="S284" s="60"/>
      <c r="T284" s="60"/>
      <c r="U284" s="60"/>
      <c r="V284" s="60"/>
      <c r="W284" s="60"/>
      <c r="X284" s="60"/>
      <c r="Y284" s="61"/>
      <c r="Z284" s="275"/>
      <c r="AA284" s="275"/>
      <c r="AB284" s="275"/>
      <c r="AC284" s="275"/>
      <c r="AD284" s="275"/>
      <c r="AE284" s="275"/>
      <c r="AT284" s="16" t="s">
        <v>177</v>
      </c>
      <c r="AU284" s="16" t="s">
        <v>92</v>
      </c>
    </row>
    <row r="285" spans="1:65" s="13" customFormat="1" x14ac:dyDescent="0.2">
      <c r="B285" s="191"/>
      <c r="C285" s="227"/>
      <c r="D285" s="225" t="s">
        <v>179</v>
      </c>
      <c r="E285" s="228" t="s">
        <v>1</v>
      </c>
      <c r="F285" s="229" t="s">
        <v>446</v>
      </c>
      <c r="G285" s="227"/>
      <c r="H285" s="230">
        <v>8.6999999999999993</v>
      </c>
      <c r="I285" s="271"/>
      <c r="J285" s="271"/>
      <c r="M285" s="191"/>
      <c r="N285" s="193"/>
      <c r="O285" s="194"/>
      <c r="P285" s="194"/>
      <c r="Q285" s="194"/>
      <c r="R285" s="194"/>
      <c r="S285" s="194"/>
      <c r="T285" s="194"/>
      <c r="U285" s="194"/>
      <c r="V285" s="194"/>
      <c r="W285" s="194"/>
      <c r="X285" s="194"/>
      <c r="Y285" s="195"/>
      <c r="AT285" s="192" t="s">
        <v>179</v>
      </c>
      <c r="AU285" s="192" t="s">
        <v>92</v>
      </c>
      <c r="AV285" s="13" t="s">
        <v>92</v>
      </c>
      <c r="AW285" s="13" t="s">
        <v>4</v>
      </c>
      <c r="AX285" s="13" t="s">
        <v>86</v>
      </c>
      <c r="AY285" s="192" t="s">
        <v>164</v>
      </c>
    </row>
    <row r="286" spans="1:65" s="2" customFormat="1" ht="24.2" customHeight="1" x14ac:dyDescent="0.2">
      <c r="A286" s="34"/>
      <c r="B286" s="140"/>
      <c r="C286" s="220" t="s">
        <v>447</v>
      </c>
      <c r="D286" s="220" t="s">
        <v>167</v>
      </c>
      <c r="E286" s="221" t="s">
        <v>448</v>
      </c>
      <c r="F286" s="222" t="s">
        <v>1075</v>
      </c>
      <c r="G286" s="223" t="s">
        <v>175</v>
      </c>
      <c r="H286" s="224">
        <v>11.465999999999999</v>
      </c>
      <c r="I286" s="224"/>
      <c r="J286" s="224"/>
      <c r="K286" s="177">
        <f>ROUND(P286*H286,3)</f>
        <v>0</v>
      </c>
      <c r="L286" s="179"/>
      <c r="M286" s="35"/>
      <c r="N286" s="180" t="s">
        <v>1</v>
      </c>
      <c r="O286" s="181" t="s">
        <v>44</v>
      </c>
      <c r="P286" s="182">
        <f>I286+J286</f>
        <v>0</v>
      </c>
      <c r="Q286" s="182">
        <f>ROUND(I286*H286,3)</f>
        <v>0</v>
      </c>
      <c r="R286" s="182">
        <f>ROUND(J286*H286,3)</f>
        <v>0</v>
      </c>
      <c r="S286" s="60"/>
      <c r="T286" s="183">
        <f>S286*H286</f>
        <v>0</v>
      </c>
      <c r="U286" s="183">
        <v>8.5400000000000007E-3</v>
      </c>
      <c r="V286" s="183">
        <f>U286*H286</f>
        <v>9.7919640000000002E-2</v>
      </c>
      <c r="W286" s="183">
        <v>0</v>
      </c>
      <c r="X286" s="183">
        <f>W286*H286</f>
        <v>0</v>
      </c>
      <c r="Y286" s="184" t="s">
        <v>1</v>
      </c>
      <c r="Z286" s="275"/>
      <c r="AA286" s="275"/>
      <c r="AB286" s="275"/>
      <c r="AC286" s="275"/>
      <c r="AD286" s="275"/>
      <c r="AE286" s="275"/>
      <c r="AR286" s="185" t="s">
        <v>242</v>
      </c>
      <c r="AT286" s="185" t="s">
        <v>167</v>
      </c>
      <c r="AU286" s="185" t="s">
        <v>92</v>
      </c>
      <c r="AY286" s="16" t="s">
        <v>164</v>
      </c>
      <c r="BE286" s="106">
        <f>IF(O286="základná",K286,0)</f>
        <v>0</v>
      </c>
      <c r="BF286" s="106">
        <f>IF(O286="znížená",K286,0)</f>
        <v>0</v>
      </c>
      <c r="BG286" s="106">
        <f>IF(O286="zákl. prenesená",K286,0)</f>
        <v>0</v>
      </c>
      <c r="BH286" s="106">
        <f>IF(O286="zníž. prenesená",K286,0)</f>
        <v>0</v>
      </c>
      <c r="BI286" s="106">
        <f>IF(O286="nulová",K286,0)</f>
        <v>0</v>
      </c>
      <c r="BJ286" s="16" t="s">
        <v>92</v>
      </c>
      <c r="BK286" s="186">
        <f>ROUND(P286*H286,3)</f>
        <v>0</v>
      </c>
      <c r="BL286" s="16" t="s">
        <v>242</v>
      </c>
      <c r="BM286" s="185" t="s">
        <v>449</v>
      </c>
    </row>
    <row r="287" spans="1:65" s="2" customFormat="1" ht="29.25" x14ac:dyDescent="0.2">
      <c r="A287" s="34"/>
      <c r="B287" s="35"/>
      <c r="C287" s="218"/>
      <c r="D287" s="225" t="s">
        <v>177</v>
      </c>
      <c r="E287" s="218"/>
      <c r="F287" s="226" t="s">
        <v>450</v>
      </c>
      <c r="G287" s="218"/>
      <c r="H287" s="218"/>
      <c r="I287" s="268"/>
      <c r="J287" s="268"/>
      <c r="K287" s="275"/>
      <c r="L287" s="275"/>
      <c r="M287" s="35"/>
      <c r="N287" s="189"/>
      <c r="O287" s="190"/>
      <c r="P287" s="60"/>
      <c r="Q287" s="60"/>
      <c r="R287" s="60"/>
      <c r="S287" s="60"/>
      <c r="T287" s="60"/>
      <c r="U287" s="60"/>
      <c r="V287" s="60"/>
      <c r="W287" s="60"/>
      <c r="X287" s="60"/>
      <c r="Y287" s="61"/>
      <c r="Z287" s="275"/>
      <c r="AA287" s="275"/>
      <c r="AB287" s="275"/>
      <c r="AC287" s="275"/>
      <c r="AD287" s="275"/>
      <c r="AE287" s="275"/>
      <c r="AT287" s="16" t="s">
        <v>177</v>
      </c>
      <c r="AU287" s="16" t="s">
        <v>92</v>
      </c>
    </row>
    <row r="288" spans="1:65" s="13" customFormat="1" x14ac:dyDescent="0.2">
      <c r="B288" s="191"/>
      <c r="C288" s="227"/>
      <c r="D288" s="225" t="s">
        <v>179</v>
      </c>
      <c r="E288" s="228" t="s">
        <v>1</v>
      </c>
      <c r="F288" s="229" t="s">
        <v>451</v>
      </c>
      <c r="G288" s="227"/>
      <c r="H288" s="230">
        <v>11.465999999999999</v>
      </c>
      <c r="I288" s="271"/>
      <c r="J288" s="271"/>
      <c r="M288" s="191"/>
      <c r="N288" s="193"/>
      <c r="O288" s="194"/>
      <c r="P288" s="194"/>
      <c r="Q288" s="194"/>
      <c r="R288" s="194"/>
      <c r="S288" s="194"/>
      <c r="T288" s="194"/>
      <c r="U288" s="194"/>
      <c r="V288" s="194"/>
      <c r="W288" s="194"/>
      <c r="X288" s="194"/>
      <c r="Y288" s="195"/>
      <c r="AT288" s="192" t="s">
        <v>179</v>
      </c>
      <c r="AU288" s="192" t="s">
        <v>92</v>
      </c>
      <c r="AV288" s="13" t="s">
        <v>92</v>
      </c>
      <c r="AW288" s="13" t="s">
        <v>4</v>
      </c>
      <c r="AX288" s="13" t="s">
        <v>86</v>
      </c>
      <c r="AY288" s="192" t="s">
        <v>164</v>
      </c>
    </row>
    <row r="289" spans="1:65" s="2" customFormat="1" ht="24.2" customHeight="1" x14ac:dyDescent="0.2">
      <c r="A289" s="34"/>
      <c r="B289" s="140"/>
      <c r="C289" s="220" t="s">
        <v>452</v>
      </c>
      <c r="D289" s="220" t="s">
        <v>167</v>
      </c>
      <c r="E289" s="221" t="s">
        <v>453</v>
      </c>
      <c r="F289" s="222" t="s">
        <v>454</v>
      </c>
      <c r="G289" s="223" t="s">
        <v>170</v>
      </c>
      <c r="H289" s="224">
        <v>101</v>
      </c>
      <c r="I289" s="224"/>
      <c r="J289" s="224"/>
      <c r="K289" s="177">
        <f>ROUND(P289*H289,3)</f>
        <v>0</v>
      </c>
      <c r="L289" s="179"/>
      <c r="M289" s="35"/>
      <c r="N289" s="180" t="s">
        <v>1</v>
      </c>
      <c r="O289" s="181" t="s">
        <v>44</v>
      </c>
      <c r="P289" s="182">
        <f>I289+J289</f>
        <v>0</v>
      </c>
      <c r="Q289" s="182">
        <f>ROUND(I289*H289,3)</f>
        <v>0</v>
      </c>
      <c r="R289" s="182">
        <f>ROUND(J289*H289,3)</f>
        <v>0</v>
      </c>
      <c r="S289" s="60"/>
      <c r="T289" s="183">
        <f>S289*H289</f>
        <v>0</v>
      </c>
      <c r="U289" s="183">
        <v>0</v>
      </c>
      <c r="V289" s="183">
        <f>U289*H289</f>
        <v>0</v>
      </c>
      <c r="W289" s="183">
        <v>2.5999999999999999E-3</v>
      </c>
      <c r="X289" s="183">
        <f>W289*H289</f>
        <v>0.2626</v>
      </c>
      <c r="Y289" s="184" t="s">
        <v>1</v>
      </c>
      <c r="Z289" s="275"/>
      <c r="AA289" s="275"/>
      <c r="AB289" s="275"/>
      <c r="AC289" s="275"/>
      <c r="AD289" s="275"/>
      <c r="AE289" s="275"/>
      <c r="AR289" s="185" t="s">
        <v>242</v>
      </c>
      <c r="AT289" s="185" t="s">
        <v>167</v>
      </c>
      <c r="AU289" s="185" t="s">
        <v>92</v>
      </c>
      <c r="AY289" s="16" t="s">
        <v>164</v>
      </c>
      <c r="BE289" s="106">
        <f>IF(O289="základná",K289,0)</f>
        <v>0</v>
      </c>
      <c r="BF289" s="106">
        <f>IF(O289="znížená",K289,0)</f>
        <v>0</v>
      </c>
      <c r="BG289" s="106">
        <f>IF(O289="zákl. prenesená",K289,0)</f>
        <v>0</v>
      </c>
      <c r="BH289" s="106">
        <f>IF(O289="zníž. prenesená",K289,0)</f>
        <v>0</v>
      </c>
      <c r="BI289" s="106">
        <f>IF(O289="nulová",K289,0)</f>
        <v>0</v>
      </c>
      <c r="BJ289" s="16" t="s">
        <v>92</v>
      </c>
      <c r="BK289" s="186">
        <f>ROUND(P289*H289,3)</f>
        <v>0</v>
      </c>
      <c r="BL289" s="16" t="s">
        <v>242</v>
      </c>
      <c r="BM289" s="185" t="s">
        <v>455</v>
      </c>
    </row>
    <row r="290" spans="1:65" s="2" customFormat="1" ht="19.5" x14ac:dyDescent="0.2">
      <c r="A290" s="34"/>
      <c r="B290" s="35"/>
      <c r="C290" s="218"/>
      <c r="D290" s="225" t="s">
        <v>177</v>
      </c>
      <c r="E290" s="218"/>
      <c r="F290" s="226" t="s">
        <v>456</v>
      </c>
      <c r="G290" s="218"/>
      <c r="H290" s="218"/>
      <c r="I290" s="268"/>
      <c r="J290" s="268"/>
      <c r="K290" s="275"/>
      <c r="L290" s="275"/>
      <c r="M290" s="35"/>
      <c r="N290" s="189"/>
      <c r="O290" s="190"/>
      <c r="P290" s="60"/>
      <c r="Q290" s="60"/>
      <c r="R290" s="60"/>
      <c r="S290" s="60"/>
      <c r="T290" s="60"/>
      <c r="U290" s="60"/>
      <c r="V290" s="60"/>
      <c r="W290" s="60"/>
      <c r="X290" s="60"/>
      <c r="Y290" s="61"/>
      <c r="Z290" s="275"/>
      <c r="AA290" s="275"/>
      <c r="AB290" s="275"/>
      <c r="AC290" s="275"/>
      <c r="AD290" s="275"/>
      <c r="AE290" s="275"/>
      <c r="AT290" s="16" t="s">
        <v>177</v>
      </c>
      <c r="AU290" s="16" t="s">
        <v>92</v>
      </c>
    </row>
    <row r="291" spans="1:65" s="2" customFormat="1" ht="24.2" customHeight="1" x14ac:dyDescent="0.2">
      <c r="A291" s="34"/>
      <c r="B291" s="140"/>
      <c r="C291" s="220" t="s">
        <v>457</v>
      </c>
      <c r="D291" s="220" t="s">
        <v>167</v>
      </c>
      <c r="E291" s="221" t="s">
        <v>458</v>
      </c>
      <c r="F291" s="222" t="s">
        <v>1076</v>
      </c>
      <c r="G291" s="223" t="s">
        <v>170</v>
      </c>
      <c r="H291" s="224">
        <v>101</v>
      </c>
      <c r="I291" s="224"/>
      <c r="J291" s="224"/>
      <c r="K291" s="177">
        <f>ROUND(P291*H291,3)</f>
        <v>0</v>
      </c>
      <c r="L291" s="179"/>
      <c r="M291" s="35"/>
      <c r="N291" s="180" t="s">
        <v>1</v>
      </c>
      <c r="O291" s="181" t="s">
        <v>44</v>
      </c>
      <c r="P291" s="182">
        <f>I291+J291</f>
        <v>0</v>
      </c>
      <c r="Q291" s="182">
        <f>ROUND(I291*H291,3)</f>
        <v>0</v>
      </c>
      <c r="R291" s="182">
        <f>ROUND(J291*H291,3)</f>
        <v>0</v>
      </c>
      <c r="S291" s="60"/>
      <c r="T291" s="183">
        <f>S291*H291</f>
        <v>0</v>
      </c>
      <c r="U291" s="183">
        <v>2.4499999999999999E-3</v>
      </c>
      <c r="V291" s="183">
        <f>U291*H291</f>
        <v>0.24745</v>
      </c>
      <c r="W291" s="183">
        <v>0</v>
      </c>
      <c r="X291" s="183">
        <f>W291*H291</f>
        <v>0</v>
      </c>
      <c r="Y291" s="184" t="s">
        <v>1</v>
      </c>
      <c r="Z291" s="275"/>
      <c r="AA291" s="275"/>
      <c r="AB291" s="275"/>
      <c r="AC291" s="275"/>
      <c r="AD291" s="275"/>
      <c r="AE291" s="275"/>
      <c r="AR291" s="185" t="s">
        <v>242</v>
      </c>
      <c r="AT291" s="185" t="s">
        <v>167</v>
      </c>
      <c r="AU291" s="185" t="s">
        <v>92</v>
      </c>
      <c r="AY291" s="16" t="s">
        <v>164</v>
      </c>
      <c r="BE291" s="106">
        <f>IF(O291="základná",K291,0)</f>
        <v>0</v>
      </c>
      <c r="BF291" s="106">
        <f>IF(O291="znížená",K291,0)</f>
        <v>0</v>
      </c>
      <c r="BG291" s="106">
        <f>IF(O291="zákl. prenesená",K291,0)</f>
        <v>0</v>
      </c>
      <c r="BH291" s="106">
        <f>IF(O291="zníž. prenesená",K291,0)</f>
        <v>0</v>
      </c>
      <c r="BI291" s="106">
        <f>IF(O291="nulová",K291,0)</f>
        <v>0</v>
      </c>
      <c r="BJ291" s="16" t="s">
        <v>92</v>
      </c>
      <c r="BK291" s="186">
        <f>ROUND(P291*H291,3)</f>
        <v>0</v>
      </c>
      <c r="BL291" s="16" t="s">
        <v>242</v>
      </c>
      <c r="BM291" s="185" t="s">
        <v>459</v>
      </c>
    </row>
    <row r="292" spans="1:65" s="2" customFormat="1" ht="19.5" x14ac:dyDescent="0.2">
      <c r="A292" s="34"/>
      <c r="B292" s="35"/>
      <c r="C292" s="218"/>
      <c r="D292" s="225" t="s">
        <v>177</v>
      </c>
      <c r="E292" s="218"/>
      <c r="F292" s="226" t="s">
        <v>460</v>
      </c>
      <c r="G292" s="218"/>
      <c r="H292" s="218"/>
      <c r="I292" s="268"/>
      <c r="J292" s="268"/>
      <c r="K292" s="275"/>
      <c r="L292" s="275"/>
      <c r="M292" s="35"/>
      <c r="N292" s="189"/>
      <c r="O292" s="190"/>
      <c r="P292" s="60"/>
      <c r="Q292" s="60"/>
      <c r="R292" s="60"/>
      <c r="S292" s="60"/>
      <c r="T292" s="60"/>
      <c r="U292" s="60"/>
      <c r="V292" s="60"/>
      <c r="W292" s="60"/>
      <c r="X292" s="60"/>
      <c r="Y292" s="61"/>
      <c r="Z292" s="275"/>
      <c r="AA292" s="275"/>
      <c r="AB292" s="275"/>
      <c r="AC292" s="275"/>
      <c r="AD292" s="275"/>
      <c r="AE292" s="275"/>
      <c r="AT292" s="16" t="s">
        <v>177</v>
      </c>
      <c r="AU292" s="16" t="s">
        <v>92</v>
      </c>
    </row>
    <row r="293" spans="1:65" s="2" customFormat="1" ht="24.2" customHeight="1" x14ac:dyDescent="0.2">
      <c r="A293" s="34"/>
      <c r="B293" s="140"/>
      <c r="C293" s="220" t="s">
        <v>461</v>
      </c>
      <c r="D293" s="220" t="s">
        <v>167</v>
      </c>
      <c r="E293" s="221" t="s">
        <v>462</v>
      </c>
      <c r="F293" s="222" t="s">
        <v>463</v>
      </c>
      <c r="G293" s="223" t="s">
        <v>170</v>
      </c>
      <c r="H293" s="224">
        <v>101</v>
      </c>
      <c r="I293" s="224"/>
      <c r="J293" s="224"/>
      <c r="K293" s="177">
        <f>ROUND(P293*H293,3)</f>
        <v>0</v>
      </c>
      <c r="L293" s="179"/>
      <c r="M293" s="35"/>
      <c r="N293" s="180" t="s">
        <v>1</v>
      </c>
      <c r="O293" s="181" t="s">
        <v>44</v>
      </c>
      <c r="P293" s="182">
        <f>I293+J293</f>
        <v>0</v>
      </c>
      <c r="Q293" s="182">
        <f>ROUND(I293*H293,3)</f>
        <v>0</v>
      </c>
      <c r="R293" s="182">
        <f>ROUND(J293*H293,3)</f>
        <v>0</v>
      </c>
      <c r="S293" s="60"/>
      <c r="T293" s="183">
        <f>S293*H293</f>
        <v>0</v>
      </c>
      <c r="U293" s="183">
        <v>0</v>
      </c>
      <c r="V293" s="183">
        <f>U293*H293</f>
        <v>0</v>
      </c>
      <c r="W293" s="183">
        <v>3.3E-3</v>
      </c>
      <c r="X293" s="183">
        <f>W293*H293</f>
        <v>0.33329999999999999</v>
      </c>
      <c r="Y293" s="184" t="s">
        <v>1</v>
      </c>
      <c r="Z293" s="275"/>
      <c r="AA293" s="275"/>
      <c r="AB293" s="275"/>
      <c r="AC293" s="275"/>
      <c r="AD293" s="275"/>
      <c r="AE293" s="275"/>
      <c r="AR293" s="185" t="s">
        <v>242</v>
      </c>
      <c r="AT293" s="185" t="s">
        <v>167</v>
      </c>
      <c r="AU293" s="185" t="s">
        <v>92</v>
      </c>
      <c r="AY293" s="16" t="s">
        <v>164</v>
      </c>
      <c r="BE293" s="106">
        <f>IF(O293="základná",K293,0)</f>
        <v>0</v>
      </c>
      <c r="BF293" s="106">
        <f>IF(O293="znížená",K293,0)</f>
        <v>0</v>
      </c>
      <c r="BG293" s="106">
        <f>IF(O293="zákl. prenesená",K293,0)</f>
        <v>0</v>
      </c>
      <c r="BH293" s="106">
        <f>IF(O293="zníž. prenesená",K293,0)</f>
        <v>0</v>
      </c>
      <c r="BI293" s="106">
        <f>IF(O293="nulová",K293,0)</f>
        <v>0</v>
      </c>
      <c r="BJ293" s="16" t="s">
        <v>92</v>
      </c>
      <c r="BK293" s="186">
        <f>ROUND(P293*H293,3)</f>
        <v>0</v>
      </c>
      <c r="BL293" s="16" t="s">
        <v>242</v>
      </c>
      <c r="BM293" s="185" t="s">
        <v>464</v>
      </c>
    </row>
    <row r="294" spans="1:65" s="2" customFormat="1" ht="19.5" x14ac:dyDescent="0.2">
      <c r="A294" s="34"/>
      <c r="B294" s="35"/>
      <c r="C294" s="218"/>
      <c r="D294" s="225" t="s">
        <v>177</v>
      </c>
      <c r="E294" s="218"/>
      <c r="F294" s="226" t="s">
        <v>465</v>
      </c>
      <c r="G294" s="218"/>
      <c r="H294" s="218"/>
      <c r="I294" s="268"/>
      <c r="J294" s="268"/>
      <c r="K294" s="275"/>
      <c r="L294" s="275"/>
      <c r="M294" s="35"/>
      <c r="N294" s="189"/>
      <c r="O294" s="190"/>
      <c r="P294" s="60"/>
      <c r="Q294" s="60"/>
      <c r="R294" s="60"/>
      <c r="S294" s="60"/>
      <c r="T294" s="60"/>
      <c r="U294" s="60"/>
      <c r="V294" s="60"/>
      <c r="W294" s="60"/>
      <c r="X294" s="60"/>
      <c r="Y294" s="61"/>
      <c r="Z294" s="275"/>
      <c r="AA294" s="275"/>
      <c r="AB294" s="275"/>
      <c r="AC294" s="275"/>
      <c r="AD294" s="275"/>
      <c r="AE294" s="275"/>
      <c r="AT294" s="16" t="s">
        <v>177</v>
      </c>
      <c r="AU294" s="16" t="s">
        <v>92</v>
      </c>
    </row>
    <row r="295" spans="1:65" s="2" customFormat="1" ht="24.2" customHeight="1" x14ac:dyDescent="0.2">
      <c r="A295" s="34"/>
      <c r="B295" s="140"/>
      <c r="C295" s="220" t="s">
        <v>466</v>
      </c>
      <c r="D295" s="220" t="s">
        <v>167</v>
      </c>
      <c r="E295" s="221" t="s">
        <v>467</v>
      </c>
      <c r="F295" s="222" t="s">
        <v>468</v>
      </c>
      <c r="G295" s="223" t="s">
        <v>170</v>
      </c>
      <c r="H295" s="224">
        <v>79.38</v>
      </c>
      <c r="I295" s="224"/>
      <c r="J295" s="224"/>
      <c r="K295" s="177">
        <f>ROUND(P295*H295,3)</f>
        <v>0</v>
      </c>
      <c r="L295" s="179"/>
      <c r="M295" s="35"/>
      <c r="N295" s="180" t="s">
        <v>1</v>
      </c>
      <c r="O295" s="181" t="s">
        <v>44</v>
      </c>
      <c r="P295" s="182">
        <f>I295+J295</f>
        <v>0</v>
      </c>
      <c r="Q295" s="182">
        <f>ROUND(I295*H295,3)</f>
        <v>0</v>
      </c>
      <c r="R295" s="182">
        <f>ROUND(J295*H295,3)</f>
        <v>0</v>
      </c>
      <c r="S295" s="60"/>
      <c r="T295" s="183">
        <f>S295*H295</f>
        <v>0</v>
      </c>
      <c r="U295" s="183">
        <v>0</v>
      </c>
      <c r="V295" s="183">
        <f>U295*H295</f>
        <v>0</v>
      </c>
      <c r="W295" s="183">
        <v>1.3500000000000001E-3</v>
      </c>
      <c r="X295" s="183">
        <f>W295*H295</f>
        <v>0.10716299999999999</v>
      </c>
      <c r="Y295" s="184" t="s">
        <v>1</v>
      </c>
      <c r="Z295" s="275"/>
      <c r="AA295" s="275"/>
      <c r="AB295" s="275"/>
      <c r="AC295" s="275"/>
      <c r="AD295" s="275"/>
      <c r="AE295" s="275"/>
      <c r="AR295" s="185" t="s">
        <v>242</v>
      </c>
      <c r="AT295" s="185" t="s">
        <v>167</v>
      </c>
      <c r="AU295" s="185" t="s">
        <v>92</v>
      </c>
      <c r="AY295" s="16" t="s">
        <v>164</v>
      </c>
      <c r="BE295" s="106">
        <f>IF(O295="základná",K295,0)</f>
        <v>0</v>
      </c>
      <c r="BF295" s="106">
        <f>IF(O295="znížená",K295,0)</f>
        <v>0</v>
      </c>
      <c r="BG295" s="106">
        <f>IF(O295="zákl. prenesená",K295,0)</f>
        <v>0</v>
      </c>
      <c r="BH295" s="106">
        <f>IF(O295="zníž. prenesená",K295,0)</f>
        <v>0</v>
      </c>
      <c r="BI295" s="106">
        <f>IF(O295="nulová",K295,0)</f>
        <v>0</v>
      </c>
      <c r="BJ295" s="16" t="s">
        <v>92</v>
      </c>
      <c r="BK295" s="186">
        <f>ROUND(P295*H295,3)</f>
        <v>0</v>
      </c>
      <c r="BL295" s="16" t="s">
        <v>242</v>
      </c>
      <c r="BM295" s="185" t="s">
        <v>469</v>
      </c>
    </row>
    <row r="296" spans="1:65" s="13" customFormat="1" x14ac:dyDescent="0.2">
      <c r="B296" s="191"/>
      <c r="C296" s="227"/>
      <c r="D296" s="225" t="s">
        <v>179</v>
      </c>
      <c r="E296" s="228" t="s">
        <v>1</v>
      </c>
      <c r="F296" s="229" t="s">
        <v>470</v>
      </c>
      <c r="G296" s="227"/>
      <c r="H296" s="230">
        <v>79.38</v>
      </c>
      <c r="I296" s="271"/>
      <c r="J296" s="271"/>
      <c r="M296" s="191"/>
      <c r="N296" s="193"/>
      <c r="O296" s="194"/>
      <c r="P296" s="194"/>
      <c r="Q296" s="194"/>
      <c r="R296" s="194"/>
      <c r="S296" s="194"/>
      <c r="T296" s="194"/>
      <c r="U296" s="194"/>
      <c r="V296" s="194"/>
      <c r="W296" s="194"/>
      <c r="X296" s="194"/>
      <c r="Y296" s="195"/>
      <c r="AT296" s="192" t="s">
        <v>179</v>
      </c>
      <c r="AU296" s="192" t="s">
        <v>92</v>
      </c>
      <c r="AV296" s="13" t="s">
        <v>92</v>
      </c>
      <c r="AW296" s="13" t="s">
        <v>4</v>
      </c>
      <c r="AX296" s="13" t="s">
        <v>86</v>
      </c>
      <c r="AY296" s="192" t="s">
        <v>164</v>
      </c>
    </row>
    <row r="297" spans="1:65" s="2" customFormat="1" ht="24.2" customHeight="1" x14ac:dyDescent="0.2">
      <c r="A297" s="34"/>
      <c r="B297" s="140"/>
      <c r="C297" s="220" t="s">
        <v>471</v>
      </c>
      <c r="D297" s="220" t="s">
        <v>167</v>
      </c>
      <c r="E297" s="221" t="s">
        <v>472</v>
      </c>
      <c r="F297" s="222" t="s">
        <v>1078</v>
      </c>
      <c r="G297" s="223" t="s">
        <v>170</v>
      </c>
      <c r="H297" s="224">
        <v>101</v>
      </c>
      <c r="I297" s="224"/>
      <c r="J297" s="224"/>
      <c r="K297" s="177">
        <f>ROUND(P297*H297,3)</f>
        <v>0</v>
      </c>
      <c r="L297" s="179"/>
      <c r="M297" s="35"/>
      <c r="N297" s="180" t="s">
        <v>1</v>
      </c>
      <c r="O297" s="181" t="s">
        <v>44</v>
      </c>
      <c r="P297" s="182">
        <f>I297+J297</f>
        <v>0</v>
      </c>
      <c r="Q297" s="182">
        <f>ROUND(I297*H297,3)</f>
        <v>0</v>
      </c>
      <c r="R297" s="182">
        <f>ROUND(J297*H297,3)</f>
        <v>0</v>
      </c>
      <c r="S297" s="60"/>
      <c r="T297" s="183">
        <f>S297*H297</f>
        <v>0</v>
      </c>
      <c r="U297" s="183">
        <v>3.3E-4</v>
      </c>
      <c r="V297" s="183">
        <f>U297*H297</f>
        <v>3.3329999999999999E-2</v>
      </c>
      <c r="W297" s="183">
        <v>0</v>
      </c>
      <c r="X297" s="183">
        <f>W297*H297</f>
        <v>0</v>
      </c>
      <c r="Y297" s="184" t="s">
        <v>1</v>
      </c>
      <c r="Z297" s="275"/>
      <c r="AA297" s="275"/>
      <c r="AB297" s="275"/>
      <c r="AC297" s="275"/>
      <c r="AD297" s="275"/>
      <c r="AE297" s="275"/>
      <c r="AR297" s="185" t="s">
        <v>242</v>
      </c>
      <c r="AT297" s="185" t="s">
        <v>167</v>
      </c>
      <c r="AU297" s="185" t="s">
        <v>92</v>
      </c>
      <c r="AY297" s="16" t="s">
        <v>164</v>
      </c>
      <c r="BE297" s="106">
        <f>IF(O297="základná",K297,0)</f>
        <v>0</v>
      </c>
      <c r="BF297" s="106">
        <f>IF(O297="znížená",K297,0)</f>
        <v>0</v>
      </c>
      <c r="BG297" s="106">
        <f>IF(O297="zákl. prenesená",K297,0)</f>
        <v>0</v>
      </c>
      <c r="BH297" s="106">
        <f>IF(O297="zníž. prenesená",K297,0)</f>
        <v>0</v>
      </c>
      <c r="BI297" s="106">
        <f>IF(O297="nulová",K297,0)</f>
        <v>0</v>
      </c>
      <c r="BJ297" s="16" t="s">
        <v>92</v>
      </c>
      <c r="BK297" s="186">
        <f>ROUND(P297*H297,3)</f>
        <v>0</v>
      </c>
      <c r="BL297" s="16" t="s">
        <v>242</v>
      </c>
      <c r="BM297" s="185" t="s">
        <v>473</v>
      </c>
    </row>
    <row r="298" spans="1:65" s="2" customFormat="1" ht="19.5" x14ac:dyDescent="0.2">
      <c r="A298" s="34"/>
      <c r="B298" s="35"/>
      <c r="C298" s="218"/>
      <c r="D298" s="225" t="s">
        <v>177</v>
      </c>
      <c r="E298" s="218"/>
      <c r="F298" s="226" t="s">
        <v>474</v>
      </c>
      <c r="G298" s="218"/>
      <c r="H298" s="218"/>
      <c r="I298" s="268"/>
      <c r="J298" s="268"/>
      <c r="K298" s="275"/>
      <c r="L298" s="275"/>
      <c r="M298" s="35"/>
      <c r="N298" s="189"/>
      <c r="O298" s="190"/>
      <c r="P298" s="60"/>
      <c r="Q298" s="60"/>
      <c r="R298" s="60"/>
      <c r="S298" s="60"/>
      <c r="T298" s="60"/>
      <c r="U298" s="60"/>
      <c r="V298" s="60"/>
      <c r="W298" s="60"/>
      <c r="X298" s="60"/>
      <c r="Y298" s="61"/>
      <c r="Z298" s="275"/>
      <c r="AA298" s="275"/>
      <c r="AB298" s="275"/>
      <c r="AC298" s="275"/>
      <c r="AD298" s="275"/>
      <c r="AE298" s="275"/>
      <c r="AT298" s="16" t="s">
        <v>177</v>
      </c>
      <c r="AU298" s="16" t="s">
        <v>92</v>
      </c>
    </row>
    <row r="299" spans="1:65" s="2" customFormat="1" ht="24.2" customHeight="1" x14ac:dyDescent="0.2">
      <c r="A299" s="34"/>
      <c r="B299" s="140"/>
      <c r="C299" s="220" t="s">
        <v>475</v>
      </c>
      <c r="D299" s="220" t="s">
        <v>167</v>
      </c>
      <c r="E299" s="221" t="s">
        <v>476</v>
      </c>
      <c r="F299" s="222" t="s">
        <v>1077</v>
      </c>
      <c r="G299" s="223" t="s">
        <v>170</v>
      </c>
      <c r="H299" s="224">
        <v>80</v>
      </c>
      <c r="I299" s="224"/>
      <c r="J299" s="224"/>
      <c r="K299" s="177">
        <f>ROUND(P299*H299,3)</f>
        <v>0</v>
      </c>
      <c r="L299" s="179"/>
      <c r="M299" s="35"/>
      <c r="N299" s="180" t="s">
        <v>1</v>
      </c>
      <c r="O299" s="181" t="s">
        <v>44</v>
      </c>
      <c r="P299" s="182">
        <f>I299+J299</f>
        <v>0</v>
      </c>
      <c r="Q299" s="182">
        <f>ROUND(I299*H299,3)</f>
        <v>0</v>
      </c>
      <c r="R299" s="182">
        <f>ROUND(J299*H299,3)</f>
        <v>0</v>
      </c>
      <c r="S299" s="60"/>
      <c r="T299" s="183">
        <f>S299*H299</f>
        <v>0</v>
      </c>
      <c r="U299" s="183">
        <v>3.2000000000000003E-4</v>
      </c>
      <c r="V299" s="183">
        <f>U299*H299</f>
        <v>2.5600000000000001E-2</v>
      </c>
      <c r="W299" s="183">
        <v>0</v>
      </c>
      <c r="X299" s="183">
        <f>W299*H299</f>
        <v>0</v>
      </c>
      <c r="Y299" s="184" t="s">
        <v>1</v>
      </c>
      <c r="Z299" s="275"/>
      <c r="AA299" s="275"/>
      <c r="AB299" s="275"/>
      <c r="AC299" s="275"/>
      <c r="AD299" s="275"/>
      <c r="AE299" s="275"/>
      <c r="AR299" s="185" t="s">
        <v>242</v>
      </c>
      <c r="AT299" s="185" t="s">
        <v>167</v>
      </c>
      <c r="AU299" s="185" t="s">
        <v>92</v>
      </c>
      <c r="AY299" s="16" t="s">
        <v>164</v>
      </c>
      <c r="BE299" s="106">
        <f>IF(O299="základná",K299,0)</f>
        <v>0</v>
      </c>
      <c r="BF299" s="106">
        <f>IF(O299="znížená",K299,0)</f>
        <v>0</v>
      </c>
      <c r="BG299" s="106">
        <f>IF(O299="zákl. prenesená",K299,0)</f>
        <v>0</v>
      </c>
      <c r="BH299" s="106">
        <f>IF(O299="zníž. prenesená",K299,0)</f>
        <v>0</v>
      </c>
      <c r="BI299" s="106">
        <f>IF(O299="nulová",K299,0)</f>
        <v>0</v>
      </c>
      <c r="BJ299" s="16" t="s">
        <v>92</v>
      </c>
      <c r="BK299" s="186">
        <f>ROUND(P299*H299,3)</f>
        <v>0</v>
      </c>
      <c r="BL299" s="16" t="s">
        <v>242</v>
      </c>
      <c r="BM299" s="185" t="s">
        <v>477</v>
      </c>
    </row>
    <row r="300" spans="1:65" s="2" customFormat="1" ht="19.5" x14ac:dyDescent="0.2">
      <c r="A300" s="34"/>
      <c r="B300" s="35"/>
      <c r="C300" s="218"/>
      <c r="D300" s="225" t="s">
        <v>177</v>
      </c>
      <c r="E300" s="218"/>
      <c r="F300" s="226" t="s">
        <v>478</v>
      </c>
      <c r="G300" s="218"/>
      <c r="H300" s="218"/>
      <c r="I300" s="268"/>
      <c r="J300" s="268"/>
      <c r="K300" s="275"/>
      <c r="L300" s="275"/>
      <c r="M300" s="35"/>
      <c r="N300" s="189"/>
      <c r="O300" s="190"/>
      <c r="P300" s="60"/>
      <c r="Q300" s="60"/>
      <c r="R300" s="60"/>
      <c r="S300" s="60"/>
      <c r="T300" s="60"/>
      <c r="U300" s="60"/>
      <c r="V300" s="60"/>
      <c r="W300" s="60"/>
      <c r="X300" s="60"/>
      <c r="Y300" s="61"/>
      <c r="Z300" s="275"/>
      <c r="AA300" s="275"/>
      <c r="AB300" s="275"/>
      <c r="AC300" s="275"/>
      <c r="AD300" s="275"/>
      <c r="AE300" s="275"/>
      <c r="AT300" s="16" t="s">
        <v>177</v>
      </c>
      <c r="AU300" s="16" t="s">
        <v>92</v>
      </c>
    </row>
    <row r="301" spans="1:65" s="2" customFormat="1" ht="24.2" customHeight="1" x14ac:dyDescent="0.2">
      <c r="A301" s="34"/>
      <c r="B301" s="140"/>
      <c r="C301" s="220" t="s">
        <v>479</v>
      </c>
      <c r="D301" s="220" t="s">
        <v>167</v>
      </c>
      <c r="E301" s="221" t="s">
        <v>480</v>
      </c>
      <c r="F301" s="222" t="s">
        <v>481</v>
      </c>
      <c r="G301" s="223" t="s">
        <v>170</v>
      </c>
      <c r="H301" s="224">
        <v>80</v>
      </c>
      <c r="I301" s="224"/>
      <c r="J301" s="224"/>
      <c r="K301" s="177">
        <f>ROUND(P301*H301,3)</f>
        <v>0</v>
      </c>
      <c r="L301" s="179"/>
      <c r="M301" s="35"/>
      <c r="N301" s="180" t="s">
        <v>1</v>
      </c>
      <c r="O301" s="181" t="s">
        <v>44</v>
      </c>
      <c r="P301" s="182">
        <f>I301+J301</f>
        <v>0</v>
      </c>
      <c r="Q301" s="182">
        <f>ROUND(I301*H301,3)</f>
        <v>0</v>
      </c>
      <c r="R301" s="182">
        <f>ROUND(J301*H301,3)</f>
        <v>0</v>
      </c>
      <c r="S301" s="60"/>
      <c r="T301" s="183">
        <f>S301*H301</f>
        <v>0</v>
      </c>
      <c r="U301" s="183">
        <v>0</v>
      </c>
      <c r="V301" s="183">
        <f>U301*H301</f>
        <v>0</v>
      </c>
      <c r="W301" s="183">
        <v>2.3E-3</v>
      </c>
      <c r="X301" s="183">
        <f>W301*H301</f>
        <v>0.184</v>
      </c>
      <c r="Y301" s="184" t="s">
        <v>1</v>
      </c>
      <c r="Z301" s="275"/>
      <c r="AA301" s="275"/>
      <c r="AB301" s="275"/>
      <c r="AC301" s="275"/>
      <c r="AD301" s="275"/>
      <c r="AE301" s="275"/>
      <c r="AR301" s="185" t="s">
        <v>242</v>
      </c>
      <c r="AT301" s="185" t="s">
        <v>167</v>
      </c>
      <c r="AU301" s="185" t="s">
        <v>92</v>
      </c>
      <c r="AY301" s="16" t="s">
        <v>164</v>
      </c>
      <c r="BE301" s="106">
        <f>IF(O301="základná",K301,0)</f>
        <v>0</v>
      </c>
      <c r="BF301" s="106">
        <f>IF(O301="znížená",K301,0)</f>
        <v>0</v>
      </c>
      <c r="BG301" s="106">
        <f>IF(O301="zákl. prenesená",K301,0)</f>
        <v>0</v>
      </c>
      <c r="BH301" s="106">
        <f>IF(O301="zníž. prenesená",K301,0)</f>
        <v>0</v>
      </c>
      <c r="BI301" s="106">
        <f>IF(O301="nulová",K301,0)</f>
        <v>0</v>
      </c>
      <c r="BJ301" s="16" t="s">
        <v>92</v>
      </c>
      <c r="BK301" s="186">
        <f>ROUND(P301*H301,3)</f>
        <v>0</v>
      </c>
      <c r="BL301" s="16" t="s">
        <v>242</v>
      </c>
      <c r="BM301" s="185" t="s">
        <v>482</v>
      </c>
    </row>
    <row r="302" spans="1:65" s="2" customFormat="1" ht="19.5" x14ac:dyDescent="0.2">
      <c r="A302" s="34"/>
      <c r="B302" s="35"/>
      <c r="C302" s="218"/>
      <c r="D302" s="225" t="s">
        <v>177</v>
      </c>
      <c r="E302" s="218"/>
      <c r="F302" s="226" t="s">
        <v>483</v>
      </c>
      <c r="G302" s="218"/>
      <c r="H302" s="218"/>
      <c r="I302" s="268"/>
      <c r="J302" s="268"/>
      <c r="K302" s="275"/>
      <c r="L302" s="275"/>
      <c r="M302" s="35"/>
      <c r="N302" s="189"/>
      <c r="O302" s="190"/>
      <c r="P302" s="60"/>
      <c r="Q302" s="60"/>
      <c r="R302" s="60"/>
      <c r="S302" s="60"/>
      <c r="T302" s="60"/>
      <c r="U302" s="60"/>
      <c r="V302" s="60"/>
      <c r="W302" s="60"/>
      <c r="X302" s="60"/>
      <c r="Y302" s="61"/>
      <c r="Z302" s="275"/>
      <c r="AA302" s="275"/>
      <c r="AB302" s="275"/>
      <c r="AC302" s="275"/>
      <c r="AD302" s="275"/>
      <c r="AE302" s="275"/>
      <c r="AT302" s="16" t="s">
        <v>177</v>
      </c>
      <c r="AU302" s="16" t="s">
        <v>92</v>
      </c>
    </row>
    <row r="303" spans="1:65" s="2" customFormat="1" ht="37.9" customHeight="1" x14ac:dyDescent="0.2">
      <c r="A303" s="34"/>
      <c r="B303" s="140"/>
      <c r="C303" s="220" t="s">
        <v>484</v>
      </c>
      <c r="D303" s="220" t="s">
        <v>167</v>
      </c>
      <c r="E303" s="221" t="s">
        <v>485</v>
      </c>
      <c r="F303" s="222" t="s">
        <v>486</v>
      </c>
      <c r="G303" s="223" t="s">
        <v>334</v>
      </c>
      <c r="H303" s="224">
        <v>18</v>
      </c>
      <c r="I303" s="224"/>
      <c r="J303" s="224"/>
      <c r="K303" s="177">
        <f>ROUND(P303*H303,3)</f>
        <v>0</v>
      </c>
      <c r="L303" s="179"/>
      <c r="M303" s="35"/>
      <c r="N303" s="180" t="s">
        <v>1</v>
      </c>
      <c r="O303" s="181" t="s">
        <v>44</v>
      </c>
      <c r="P303" s="182">
        <f>I303+J303</f>
        <v>0</v>
      </c>
      <c r="Q303" s="182">
        <f>ROUND(I303*H303,3)</f>
        <v>0</v>
      </c>
      <c r="R303" s="182">
        <f>ROUND(J303*H303,3)</f>
        <v>0</v>
      </c>
      <c r="S303" s="60"/>
      <c r="T303" s="183">
        <f>S303*H303</f>
        <v>0</v>
      </c>
      <c r="U303" s="183">
        <v>0</v>
      </c>
      <c r="V303" s="183">
        <f>U303*H303</f>
        <v>0</v>
      </c>
      <c r="W303" s="183">
        <v>0</v>
      </c>
      <c r="X303" s="183">
        <f>W303*H303</f>
        <v>0</v>
      </c>
      <c r="Y303" s="184" t="s">
        <v>1</v>
      </c>
      <c r="Z303" s="275"/>
      <c r="AA303" s="275"/>
      <c r="AB303" s="275"/>
      <c r="AC303" s="275"/>
      <c r="AD303" s="275"/>
      <c r="AE303" s="275"/>
      <c r="AR303" s="185" t="s">
        <v>242</v>
      </c>
      <c r="AT303" s="185" t="s">
        <v>167</v>
      </c>
      <c r="AU303" s="185" t="s">
        <v>92</v>
      </c>
      <c r="AY303" s="16" t="s">
        <v>164</v>
      </c>
      <c r="BE303" s="106">
        <f>IF(O303="základná",K303,0)</f>
        <v>0</v>
      </c>
      <c r="BF303" s="106">
        <f>IF(O303="znížená",K303,0)</f>
        <v>0</v>
      </c>
      <c r="BG303" s="106">
        <f>IF(O303="zákl. prenesená",K303,0)</f>
        <v>0</v>
      </c>
      <c r="BH303" s="106">
        <f>IF(O303="zníž. prenesená",K303,0)</f>
        <v>0</v>
      </c>
      <c r="BI303" s="106">
        <f>IF(O303="nulová",K303,0)</f>
        <v>0</v>
      </c>
      <c r="BJ303" s="16" t="s">
        <v>92</v>
      </c>
      <c r="BK303" s="186">
        <f>ROUND(P303*H303,3)</f>
        <v>0</v>
      </c>
      <c r="BL303" s="16" t="s">
        <v>242</v>
      </c>
      <c r="BM303" s="185" t="s">
        <v>487</v>
      </c>
    </row>
    <row r="304" spans="1:65" s="2" customFormat="1" ht="29.25" x14ac:dyDescent="0.2">
      <c r="A304" s="34"/>
      <c r="B304" s="35"/>
      <c r="C304" s="218"/>
      <c r="D304" s="225" t="s">
        <v>177</v>
      </c>
      <c r="E304" s="218"/>
      <c r="F304" s="226" t="s">
        <v>488</v>
      </c>
      <c r="G304" s="218"/>
      <c r="H304" s="218"/>
      <c r="I304" s="268"/>
      <c r="J304" s="268"/>
      <c r="K304" s="275"/>
      <c r="L304" s="275"/>
      <c r="M304" s="35"/>
      <c r="N304" s="189"/>
      <c r="O304" s="190"/>
      <c r="P304" s="60"/>
      <c r="Q304" s="60"/>
      <c r="R304" s="60"/>
      <c r="S304" s="60"/>
      <c r="T304" s="60"/>
      <c r="U304" s="60"/>
      <c r="V304" s="60"/>
      <c r="W304" s="60"/>
      <c r="X304" s="60"/>
      <c r="Y304" s="61"/>
      <c r="Z304" s="275"/>
      <c r="AA304" s="275"/>
      <c r="AB304" s="275"/>
      <c r="AC304" s="275"/>
      <c r="AD304" s="275"/>
      <c r="AE304" s="275"/>
      <c r="AT304" s="16" t="s">
        <v>177</v>
      </c>
      <c r="AU304" s="16" t="s">
        <v>92</v>
      </c>
    </row>
    <row r="305" spans="1:65" s="2" customFormat="1" ht="24.2" customHeight="1" x14ac:dyDescent="0.2">
      <c r="A305" s="34"/>
      <c r="B305" s="140"/>
      <c r="C305" s="240" t="s">
        <v>489</v>
      </c>
      <c r="D305" s="240" t="s">
        <v>313</v>
      </c>
      <c r="E305" s="241" t="s">
        <v>490</v>
      </c>
      <c r="F305" s="242" t="s">
        <v>491</v>
      </c>
      <c r="G305" s="243" t="s">
        <v>334</v>
      </c>
      <c r="H305" s="244">
        <v>18</v>
      </c>
      <c r="I305" s="244"/>
      <c r="J305" s="273"/>
      <c r="K305" s="205">
        <f>ROUND(P305*H305,3)</f>
        <v>0</v>
      </c>
      <c r="L305" s="207"/>
      <c r="M305" s="208"/>
      <c r="N305" s="209" t="s">
        <v>1</v>
      </c>
      <c r="O305" s="181" t="s">
        <v>44</v>
      </c>
      <c r="P305" s="182">
        <f>I305+J305</f>
        <v>0</v>
      </c>
      <c r="Q305" s="182">
        <f>ROUND(I305*H305,3)</f>
        <v>0</v>
      </c>
      <c r="R305" s="182">
        <f>ROUND(J305*H305,3)</f>
        <v>0</v>
      </c>
      <c r="S305" s="60"/>
      <c r="T305" s="183">
        <f>S305*H305</f>
        <v>0</v>
      </c>
      <c r="U305" s="183">
        <v>2.5000000000000001E-4</v>
      </c>
      <c r="V305" s="183">
        <f>U305*H305</f>
        <v>4.5000000000000005E-3</v>
      </c>
      <c r="W305" s="183">
        <v>0</v>
      </c>
      <c r="X305" s="183">
        <f>W305*H305</f>
        <v>0</v>
      </c>
      <c r="Y305" s="184" t="s">
        <v>1</v>
      </c>
      <c r="Z305" s="34"/>
      <c r="AA305" s="34"/>
      <c r="AB305" s="34"/>
      <c r="AC305" s="34"/>
      <c r="AD305" s="34"/>
      <c r="AE305" s="34"/>
      <c r="AR305" s="185" t="s">
        <v>316</v>
      </c>
      <c r="AT305" s="185" t="s">
        <v>313</v>
      </c>
      <c r="AU305" s="185" t="s">
        <v>92</v>
      </c>
      <c r="AY305" s="16" t="s">
        <v>164</v>
      </c>
      <c r="BE305" s="106">
        <f>IF(O305="základná",K305,0)</f>
        <v>0</v>
      </c>
      <c r="BF305" s="106">
        <f>IF(O305="znížená",K305,0)</f>
        <v>0</v>
      </c>
      <c r="BG305" s="106">
        <f>IF(O305="zákl. prenesená",K305,0)</f>
        <v>0</v>
      </c>
      <c r="BH305" s="106">
        <f>IF(O305="zníž. prenesená",K305,0)</f>
        <v>0</v>
      </c>
      <c r="BI305" s="106">
        <f>IF(O305="nulová",K305,0)</f>
        <v>0</v>
      </c>
      <c r="BJ305" s="16" t="s">
        <v>92</v>
      </c>
      <c r="BK305" s="186">
        <f>ROUND(P305*H305,3)</f>
        <v>0</v>
      </c>
      <c r="BL305" s="16" t="s">
        <v>242</v>
      </c>
      <c r="BM305" s="185" t="s">
        <v>492</v>
      </c>
    </row>
    <row r="306" spans="1:65" s="2" customFormat="1" ht="19.5" x14ac:dyDescent="0.2">
      <c r="A306" s="34"/>
      <c r="B306" s="35"/>
      <c r="C306" s="218"/>
      <c r="D306" s="225" t="s">
        <v>177</v>
      </c>
      <c r="E306" s="218"/>
      <c r="F306" s="226" t="s">
        <v>493</v>
      </c>
      <c r="G306" s="218"/>
      <c r="H306" s="218"/>
      <c r="I306" s="268"/>
      <c r="J306" s="268"/>
      <c r="K306" s="34"/>
      <c r="L306" s="34"/>
      <c r="M306" s="35"/>
      <c r="N306" s="189"/>
      <c r="O306" s="190"/>
      <c r="P306" s="60"/>
      <c r="Q306" s="60"/>
      <c r="R306" s="60"/>
      <c r="S306" s="60"/>
      <c r="T306" s="60"/>
      <c r="U306" s="60"/>
      <c r="V306" s="60"/>
      <c r="W306" s="60"/>
      <c r="X306" s="60"/>
      <c r="Y306" s="61"/>
      <c r="Z306" s="34"/>
      <c r="AA306" s="34"/>
      <c r="AB306" s="34"/>
      <c r="AC306" s="34"/>
      <c r="AD306" s="34"/>
      <c r="AE306" s="34"/>
      <c r="AT306" s="16" t="s">
        <v>177</v>
      </c>
      <c r="AU306" s="16" t="s">
        <v>92</v>
      </c>
    </row>
    <row r="307" spans="1:65" s="2" customFormat="1" ht="24.2" customHeight="1" x14ac:dyDescent="0.2">
      <c r="A307" s="34"/>
      <c r="B307" s="140"/>
      <c r="C307" s="220" t="s">
        <v>494</v>
      </c>
      <c r="D307" s="220" t="s">
        <v>167</v>
      </c>
      <c r="E307" s="221" t="s">
        <v>495</v>
      </c>
      <c r="F307" s="222" t="s">
        <v>1083</v>
      </c>
      <c r="G307" s="223" t="s">
        <v>170</v>
      </c>
      <c r="H307" s="224">
        <v>36</v>
      </c>
      <c r="I307" s="224"/>
      <c r="J307" s="224"/>
      <c r="K307" s="177">
        <f>ROUND(P307*H307,3)</f>
        <v>0</v>
      </c>
      <c r="L307" s="179"/>
      <c r="M307" s="35"/>
      <c r="N307" s="180" t="s">
        <v>1</v>
      </c>
      <c r="O307" s="181" t="s">
        <v>44</v>
      </c>
      <c r="P307" s="182">
        <f>I307+J307</f>
        <v>0</v>
      </c>
      <c r="Q307" s="182">
        <f>ROUND(I307*H307,3)</f>
        <v>0</v>
      </c>
      <c r="R307" s="182">
        <f>ROUND(J307*H307,3)</f>
        <v>0</v>
      </c>
      <c r="S307" s="60"/>
      <c r="T307" s="183">
        <f>S307*H307</f>
        <v>0</v>
      </c>
      <c r="U307" s="183">
        <v>2.48E-3</v>
      </c>
      <c r="V307" s="183">
        <f>U307*H307</f>
        <v>8.9279999999999998E-2</v>
      </c>
      <c r="W307" s="183">
        <v>0</v>
      </c>
      <c r="X307" s="183">
        <f>W307*H307</f>
        <v>0</v>
      </c>
      <c r="Y307" s="184" t="s">
        <v>1</v>
      </c>
      <c r="Z307" s="34"/>
      <c r="AA307" s="34"/>
      <c r="AB307" s="34"/>
      <c r="AC307" s="34"/>
      <c r="AD307" s="34"/>
      <c r="AE307" s="34"/>
      <c r="AR307" s="185" t="s">
        <v>242</v>
      </c>
      <c r="AT307" s="185" t="s">
        <v>167</v>
      </c>
      <c r="AU307" s="185" t="s">
        <v>92</v>
      </c>
      <c r="AY307" s="16" t="s">
        <v>164</v>
      </c>
      <c r="BE307" s="106">
        <f>IF(O307="základná",K307,0)</f>
        <v>0</v>
      </c>
      <c r="BF307" s="106">
        <f>IF(O307="znížená",K307,0)</f>
        <v>0</v>
      </c>
      <c r="BG307" s="106">
        <f>IF(O307="zákl. prenesená",K307,0)</f>
        <v>0</v>
      </c>
      <c r="BH307" s="106">
        <f>IF(O307="zníž. prenesená",K307,0)</f>
        <v>0</v>
      </c>
      <c r="BI307" s="106">
        <f>IF(O307="nulová",K307,0)</f>
        <v>0</v>
      </c>
      <c r="BJ307" s="16" t="s">
        <v>92</v>
      </c>
      <c r="BK307" s="186">
        <f>ROUND(P307*H307,3)</f>
        <v>0</v>
      </c>
      <c r="BL307" s="16" t="s">
        <v>242</v>
      </c>
      <c r="BM307" s="185" t="s">
        <v>496</v>
      </c>
    </row>
    <row r="308" spans="1:65" s="2" customFormat="1" ht="29.25" x14ac:dyDescent="0.2">
      <c r="A308" s="34"/>
      <c r="B308" s="35"/>
      <c r="C308" s="218"/>
      <c r="D308" s="225" t="s">
        <v>177</v>
      </c>
      <c r="E308" s="218"/>
      <c r="F308" s="226" t="s">
        <v>497</v>
      </c>
      <c r="G308" s="218"/>
      <c r="H308" s="218"/>
      <c r="I308" s="268"/>
      <c r="J308" s="268"/>
      <c r="K308" s="34"/>
      <c r="L308" s="34"/>
      <c r="M308" s="35"/>
      <c r="N308" s="189"/>
      <c r="O308" s="190"/>
      <c r="P308" s="60"/>
      <c r="Q308" s="60"/>
      <c r="R308" s="60"/>
      <c r="S308" s="60"/>
      <c r="T308" s="60"/>
      <c r="U308" s="60"/>
      <c r="V308" s="60"/>
      <c r="W308" s="60"/>
      <c r="X308" s="60"/>
      <c r="Y308" s="61"/>
      <c r="Z308" s="34"/>
      <c r="AA308" s="34"/>
      <c r="AB308" s="34"/>
      <c r="AC308" s="34"/>
      <c r="AD308" s="34"/>
      <c r="AE308" s="34"/>
      <c r="AT308" s="16" t="s">
        <v>177</v>
      </c>
      <c r="AU308" s="16" t="s">
        <v>92</v>
      </c>
    </row>
    <row r="309" spans="1:65" s="2" customFormat="1" ht="24.2" customHeight="1" x14ac:dyDescent="0.2">
      <c r="A309" s="34"/>
      <c r="B309" s="140"/>
      <c r="C309" s="220" t="s">
        <v>498</v>
      </c>
      <c r="D309" s="220" t="s">
        <v>167</v>
      </c>
      <c r="E309" s="221" t="s">
        <v>499</v>
      </c>
      <c r="F309" s="222" t="s">
        <v>500</v>
      </c>
      <c r="G309" s="223" t="s">
        <v>170</v>
      </c>
      <c r="H309" s="224">
        <v>36</v>
      </c>
      <c r="I309" s="224"/>
      <c r="J309" s="224"/>
      <c r="K309" s="177">
        <f>ROUND(P309*H309,3)</f>
        <v>0</v>
      </c>
      <c r="L309" s="179"/>
      <c r="M309" s="35"/>
      <c r="N309" s="180" t="s">
        <v>1</v>
      </c>
      <c r="O309" s="181" t="s">
        <v>44</v>
      </c>
      <c r="P309" s="182">
        <f>I309+J309</f>
        <v>0</v>
      </c>
      <c r="Q309" s="182">
        <f>ROUND(I309*H309,3)</f>
        <v>0</v>
      </c>
      <c r="R309" s="182">
        <f>ROUND(J309*H309,3)</f>
        <v>0</v>
      </c>
      <c r="S309" s="60"/>
      <c r="T309" s="183">
        <f>S309*H309</f>
        <v>0</v>
      </c>
      <c r="U309" s="183">
        <v>0</v>
      </c>
      <c r="V309" s="183">
        <f>U309*H309</f>
        <v>0</v>
      </c>
      <c r="W309" s="183">
        <v>2.2599999999999999E-3</v>
      </c>
      <c r="X309" s="183">
        <f>W309*H309</f>
        <v>8.1359999999999988E-2</v>
      </c>
      <c r="Y309" s="184" t="s">
        <v>1</v>
      </c>
      <c r="Z309" s="34"/>
      <c r="AA309" s="34"/>
      <c r="AB309" s="34"/>
      <c r="AC309" s="34"/>
      <c r="AD309" s="34"/>
      <c r="AE309" s="34"/>
      <c r="AR309" s="185" t="s">
        <v>242</v>
      </c>
      <c r="AT309" s="185" t="s">
        <v>167</v>
      </c>
      <c r="AU309" s="185" t="s">
        <v>92</v>
      </c>
      <c r="AY309" s="16" t="s">
        <v>164</v>
      </c>
      <c r="BE309" s="106">
        <f>IF(O309="základná",K309,0)</f>
        <v>0</v>
      </c>
      <c r="BF309" s="106">
        <f>IF(O309="znížená",K309,0)</f>
        <v>0</v>
      </c>
      <c r="BG309" s="106">
        <f>IF(O309="zákl. prenesená",K309,0)</f>
        <v>0</v>
      </c>
      <c r="BH309" s="106">
        <f>IF(O309="zníž. prenesená",K309,0)</f>
        <v>0</v>
      </c>
      <c r="BI309" s="106">
        <f>IF(O309="nulová",K309,0)</f>
        <v>0</v>
      </c>
      <c r="BJ309" s="16" t="s">
        <v>92</v>
      </c>
      <c r="BK309" s="186">
        <f>ROUND(P309*H309,3)</f>
        <v>0</v>
      </c>
      <c r="BL309" s="16" t="s">
        <v>242</v>
      </c>
      <c r="BM309" s="185" t="s">
        <v>501</v>
      </c>
    </row>
    <row r="310" spans="1:65" s="2" customFormat="1" ht="19.5" x14ac:dyDescent="0.2">
      <c r="A310" s="34"/>
      <c r="B310" s="35"/>
      <c r="C310" s="218"/>
      <c r="D310" s="225" t="s">
        <v>177</v>
      </c>
      <c r="E310" s="218"/>
      <c r="F310" s="226" t="s">
        <v>502</v>
      </c>
      <c r="G310" s="218"/>
      <c r="H310" s="218"/>
      <c r="I310" s="268"/>
      <c r="J310" s="268"/>
      <c r="K310" s="34"/>
      <c r="L310" s="34"/>
      <c r="M310" s="35"/>
      <c r="N310" s="189"/>
      <c r="O310" s="190"/>
      <c r="P310" s="60"/>
      <c r="Q310" s="60"/>
      <c r="R310" s="60"/>
      <c r="S310" s="60"/>
      <c r="T310" s="60"/>
      <c r="U310" s="60"/>
      <c r="V310" s="60"/>
      <c r="W310" s="60"/>
      <c r="X310" s="60"/>
      <c r="Y310" s="61"/>
      <c r="Z310" s="34"/>
      <c r="AA310" s="34"/>
      <c r="AB310" s="34"/>
      <c r="AC310" s="34"/>
      <c r="AD310" s="34"/>
      <c r="AE310" s="34"/>
      <c r="AT310" s="16" t="s">
        <v>177</v>
      </c>
      <c r="AU310" s="16" t="s">
        <v>92</v>
      </c>
    </row>
    <row r="311" spans="1:65" s="2" customFormat="1" ht="24.2" customHeight="1" x14ac:dyDescent="0.2">
      <c r="A311" s="34"/>
      <c r="B311" s="140"/>
      <c r="C311" s="220" t="s">
        <v>503</v>
      </c>
      <c r="D311" s="220" t="s">
        <v>167</v>
      </c>
      <c r="E311" s="221" t="s">
        <v>504</v>
      </c>
      <c r="F311" s="222" t="s">
        <v>505</v>
      </c>
      <c r="G311" s="223" t="s">
        <v>270</v>
      </c>
      <c r="H311" s="224">
        <v>0.498</v>
      </c>
      <c r="I311" s="224"/>
      <c r="J311" s="224"/>
      <c r="K311" s="177">
        <f>ROUND(P311*H311,3)</f>
        <v>0</v>
      </c>
      <c r="L311" s="179"/>
      <c r="M311" s="35"/>
      <c r="N311" s="180" t="s">
        <v>1</v>
      </c>
      <c r="O311" s="181" t="s">
        <v>44</v>
      </c>
      <c r="P311" s="182">
        <f>I311+J311</f>
        <v>0</v>
      </c>
      <c r="Q311" s="182">
        <f>ROUND(I311*H311,3)</f>
        <v>0</v>
      </c>
      <c r="R311" s="182">
        <f>ROUND(J311*H311,3)</f>
        <v>0</v>
      </c>
      <c r="S311" s="60"/>
      <c r="T311" s="183">
        <f>S311*H311</f>
        <v>0</v>
      </c>
      <c r="U311" s="183">
        <v>0</v>
      </c>
      <c r="V311" s="183">
        <f>U311*H311</f>
        <v>0</v>
      </c>
      <c r="W311" s="183">
        <v>0</v>
      </c>
      <c r="X311" s="183">
        <f>W311*H311</f>
        <v>0</v>
      </c>
      <c r="Y311" s="184" t="s">
        <v>1</v>
      </c>
      <c r="Z311" s="34"/>
      <c r="AA311" s="34"/>
      <c r="AB311" s="34"/>
      <c r="AC311" s="34"/>
      <c r="AD311" s="34"/>
      <c r="AE311" s="34"/>
      <c r="AR311" s="185" t="s">
        <v>242</v>
      </c>
      <c r="AT311" s="185" t="s">
        <v>167</v>
      </c>
      <c r="AU311" s="185" t="s">
        <v>92</v>
      </c>
      <c r="AY311" s="16" t="s">
        <v>164</v>
      </c>
      <c r="BE311" s="106">
        <f>IF(O311="základná",K311,0)</f>
        <v>0</v>
      </c>
      <c r="BF311" s="106">
        <f>IF(O311="znížená",K311,0)</f>
        <v>0</v>
      </c>
      <c r="BG311" s="106">
        <f>IF(O311="zákl. prenesená",K311,0)</f>
        <v>0</v>
      </c>
      <c r="BH311" s="106">
        <f>IF(O311="zníž. prenesená",K311,0)</f>
        <v>0</v>
      </c>
      <c r="BI311" s="106">
        <f>IF(O311="nulová",K311,0)</f>
        <v>0</v>
      </c>
      <c r="BJ311" s="16" t="s">
        <v>92</v>
      </c>
      <c r="BK311" s="186">
        <f>ROUND(P311*H311,3)</f>
        <v>0</v>
      </c>
      <c r="BL311" s="16" t="s">
        <v>242</v>
      </c>
      <c r="BM311" s="185" t="s">
        <v>506</v>
      </c>
    </row>
    <row r="312" spans="1:65" s="2" customFormat="1" ht="19.5" x14ac:dyDescent="0.2">
      <c r="A312" s="34"/>
      <c r="B312" s="35"/>
      <c r="C312" s="218"/>
      <c r="D312" s="225" t="s">
        <v>177</v>
      </c>
      <c r="E312" s="218"/>
      <c r="F312" s="226" t="s">
        <v>507</v>
      </c>
      <c r="G312" s="218"/>
      <c r="H312" s="218"/>
      <c r="I312" s="268"/>
      <c r="J312" s="268"/>
      <c r="K312" s="34"/>
      <c r="L312" s="34"/>
      <c r="M312" s="35"/>
      <c r="N312" s="189"/>
      <c r="O312" s="190"/>
      <c r="P312" s="60"/>
      <c r="Q312" s="60"/>
      <c r="R312" s="60"/>
      <c r="S312" s="60"/>
      <c r="T312" s="60"/>
      <c r="U312" s="60"/>
      <c r="V312" s="60"/>
      <c r="W312" s="60"/>
      <c r="X312" s="60"/>
      <c r="Y312" s="61"/>
      <c r="Z312" s="34"/>
      <c r="AA312" s="34"/>
      <c r="AB312" s="34"/>
      <c r="AC312" s="34"/>
      <c r="AD312" s="34"/>
      <c r="AE312" s="34"/>
      <c r="AT312" s="16" t="s">
        <v>177</v>
      </c>
      <c r="AU312" s="16" t="s">
        <v>92</v>
      </c>
    </row>
    <row r="313" spans="1:65" s="2" customFormat="1" ht="24.2" customHeight="1" x14ac:dyDescent="0.2">
      <c r="A313" s="34"/>
      <c r="B313" s="140"/>
      <c r="C313" s="220" t="s">
        <v>508</v>
      </c>
      <c r="D313" s="220" t="s">
        <v>167</v>
      </c>
      <c r="E313" s="221" t="s">
        <v>509</v>
      </c>
      <c r="F313" s="222" t="s">
        <v>510</v>
      </c>
      <c r="G313" s="223" t="s">
        <v>270</v>
      </c>
      <c r="H313" s="224">
        <v>0.498</v>
      </c>
      <c r="I313" s="224"/>
      <c r="J313" s="224"/>
      <c r="K313" s="177">
        <f>ROUND(P313*H313,3)</f>
        <v>0</v>
      </c>
      <c r="L313" s="179"/>
      <c r="M313" s="35"/>
      <c r="N313" s="180" t="s">
        <v>1</v>
      </c>
      <c r="O313" s="181" t="s">
        <v>44</v>
      </c>
      <c r="P313" s="182">
        <f>I313+J313</f>
        <v>0</v>
      </c>
      <c r="Q313" s="182">
        <f>ROUND(I313*H313,3)</f>
        <v>0</v>
      </c>
      <c r="R313" s="182">
        <f>ROUND(J313*H313,3)</f>
        <v>0</v>
      </c>
      <c r="S313" s="60"/>
      <c r="T313" s="183">
        <f>S313*H313</f>
        <v>0</v>
      </c>
      <c r="U313" s="183">
        <v>0</v>
      </c>
      <c r="V313" s="183">
        <f>U313*H313</f>
        <v>0</v>
      </c>
      <c r="W313" s="183">
        <v>0</v>
      </c>
      <c r="X313" s="183">
        <f>W313*H313</f>
        <v>0</v>
      </c>
      <c r="Y313" s="184" t="s">
        <v>1</v>
      </c>
      <c r="Z313" s="34"/>
      <c r="AA313" s="34"/>
      <c r="AB313" s="34"/>
      <c r="AC313" s="34"/>
      <c r="AD313" s="34"/>
      <c r="AE313" s="34"/>
      <c r="AR313" s="185" t="s">
        <v>242</v>
      </c>
      <c r="AT313" s="185" t="s">
        <v>167</v>
      </c>
      <c r="AU313" s="185" t="s">
        <v>92</v>
      </c>
      <c r="AY313" s="16" t="s">
        <v>164</v>
      </c>
      <c r="BE313" s="106">
        <f>IF(O313="základná",K313,0)</f>
        <v>0</v>
      </c>
      <c r="BF313" s="106">
        <f>IF(O313="znížená",K313,0)</f>
        <v>0</v>
      </c>
      <c r="BG313" s="106">
        <f>IF(O313="zákl. prenesená",K313,0)</f>
        <v>0</v>
      </c>
      <c r="BH313" s="106">
        <f>IF(O313="zníž. prenesená",K313,0)</f>
        <v>0</v>
      </c>
      <c r="BI313" s="106">
        <f>IF(O313="nulová",K313,0)</f>
        <v>0</v>
      </c>
      <c r="BJ313" s="16" t="s">
        <v>92</v>
      </c>
      <c r="BK313" s="186">
        <f>ROUND(P313*H313,3)</f>
        <v>0</v>
      </c>
      <c r="BL313" s="16" t="s">
        <v>242</v>
      </c>
      <c r="BM313" s="185" t="s">
        <v>511</v>
      </c>
    </row>
    <row r="314" spans="1:65" s="12" customFormat="1" ht="22.9" customHeight="1" x14ac:dyDescent="0.2">
      <c r="B314" s="159"/>
      <c r="C314" s="231"/>
      <c r="D314" s="232" t="s">
        <v>79</v>
      </c>
      <c r="E314" s="233" t="s">
        <v>512</v>
      </c>
      <c r="F314" s="233" t="s">
        <v>513</v>
      </c>
      <c r="G314" s="231"/>
      <c r="H314" s="231"/>
      <c r="I314" s="270"/>
      <c r="J314" s="270"/>
      <c r="K314" s="172">
        <f>BK314</f>
        <v>0</v>
      </c>
      <c r="M314" s="159"/>
      <c r="N314" s="164"/>
      <c r="O314" s="165"/>
      <c r="P314" s="165"/>
      <c r="Q314" s="166">
        <f>SUM(Q315:Q330)</f>
        <v>0</v>
      </c>
      <c r="R314" s="166">
        <f>SUM(R315:R330)</f>
        <v>0</v>
      </c>
      <c r="S314" s="165"/>
      <c r="T314" s="167">
        <f>SUM(T315:T330)</f>
        <v>0</v>
      </c>
      <c r="U314" s="165"/>
      <c r="V314" s="167">
        <f>SUM(V315:V330)</f>
        <v>0.23488420000000002</v>
      </c>
      <c r="W314" s="165"/>
      <c r="X314" s="167">
        <f>SUM(X315:X330)</f>
        <v>0</v>
      </c>
      <c r="Y314" s="168"/>
      <c r="AR314" s="160" t="s">
        <v>92</v>
      </c>
      <c r="AT314" s="169" t="s">
        <v>79</v>
      </c>
      <c r="AU314" s="169" t="s">
        <v>86</v>
      </c>
      <c r="AY314" s="160" t="s">
        <v>164</v>
      </c>
      <c r="BK314" s="170">
        <f>SUM(BK315:BK330)</f>
        <v>0</v>
      </c>
    </row>
    <row r="315" spans="1:65" s="2" customFormat="1" ht="14.45" customHeight="1" x14ac:dyDescent="0.2">
      <c r="A315" s="34"/>
      <c r="B315" s="140"/>
      <c r="C315" s="220" t="s">
        <v>514</v>
      </c>
      <c r="D315" s="220" t="s">
        <v>167</v>
      </c>
      <c r="E315" s="221" t="s">
        <v>515</v>
      </c>
      <c r="F315" s="222" t="s">
        <v>1087</v>
      </c>
      <c r="G315" s="223" t="s">
        <v>170</v>
      </c>
      <c r="H315" s="224">
        <v>3.62</v>
      </c>
      <c r="I315" s="224"/>
      <c r="J315" s="224"/>
      <c r="K315" s="177">
        <f>ROUND(P315*H315,3)</f>
        <v>0</v>
      </c>
      <c r="L315" s="179"/>
      <c r="M315" s="35"/>
      <c r="N315" s="180" t="s">
        <v>1</v>
      </c>
      <c r="O315" s="181" t="s">
        <v>44</v>
      </c>
      <c r="P315" s="182">
        <f>I315+J315</f>
        <v>0</v>
      </c>
      <c r="Q315" s="182">
        <f>ROUND(I315*H315,3)</f>
        <v>0</v>
      </c>
      <c r="R315" s="182">
        <f>ROUND(J315*H315,3)</f>
        <v>0</v>
      </c>
      <c r="S315" s="60"/>
      <c r="T315" s="183">
        <f>S315*H315</f>
        <v>0</v>
      </c>
      <c r="U315" s="183">
        <v>1.8000000000000001E-4</v>
      </c>
      <c r="V315" s="183">
        <f>U315*H315</f>
        <v>6.5160000000000001E-4</v>
      </c>
      <c r="W315" s="183">
        <v>0</v>
      </c>
      <c r="X315" s="183">
        <f>W315*H315</f>
        <v>0</v>
      </c>
      <c r="Y315" s="184" t="s">
        <v>1</v>
      </c>
      <c r="Z315" s="34"/>
      <c r="AA315" s="34"/>
      <c r="AB315" s="34"/>
      <c r="AC315" s="34"/>
      <c r="AD315" s="34"/>
      <c r="AE315" s="34"/>
      <c r="AR315" s="185" t="s">
        <v>242</v>
      </c>
      <c r="AT315" s="185" t="s">
        <v>167</v>
      </c>
      <c r="AU315" s="185" t="s">
        <v>92</v>
      </c>
      <c r="AY315" s="16" t="s">
        <v>164</v>
      </c>
      <c r="BE315" s="106">
        <f>IF(O315="základná",K315,0)</f>
        <v>0</v>
      </c>
      <c r="BF315" s="106">
        <f>IF(O315="znížená",K315,0)</f>
        <v>0</v>
      </c>
      <c r="BG315" s="106">
        <f>IF(O315="zákl. prenesená",K315,0)</f>
        <v>0</v>
      </c>
      <c r="BH315" s="106">
        <f>IF(O315="zníž. prenesená",K315,0)</f>
        <v>0</v>
      </c>
      <c r="BI315" s="106">
        <f>IF(O315="nulová",K315,0)</f>
        <v>0</v>
      </c>
      <c r="BJ315" s="16" t="s">
        <v>92</v>
      </c>
      <c r="BK315" s="186">
        <f>ROUND(P315*H315,3)</f>
        <v>0</v>
      </c>
      <c r="BL315" s="16" t="s">
        <v>242</v>
      </c>
      <c r="BM315" s="185" t="s">
        <v>516</v>
      </c>
    </row>
    <row r="316" spans="1:65" s="2" customFormat="1" x14ac:dyDescent="0.2">
      <c r="A316" s="34"/>
      <c r="B316" s="35"/>
      <c r="C316" s="218"/>
      <c r="D316" s="225" t="s">
        <v>177</v>
      </c>
      <c r="E316" s="218"/>
      <c r="F316" s="226" t="s">
        <v>1133</v>
      </c>
      <c r="G316" s="218"/>
      <c r="H316" s="218"/>
      <c r="I316" s="268"/>
      <c r="J316" s="268"/>
      <c r="K316" s="34"/>
      <c r="L316" s="34"/>
      <c r="M316" s="35"/>
      <c r="N316" s="189"/>
      <c r="O316" s="190"/>
      <c r="P316" s="60"/>
      <c r="Q316" s="60"/>
      <c r="R316" s="60"/>
      <c r="S316" s="60"/>
      <c r="T316" s="60"/>
      <c r="U316" s="60"/>
      <c r="V316" s="60"/>
      <c r="W316" s="60"/>
      <c r="X316" s="60"/>
      <c r="Y316" s="61"/>
      <c r="Z316" s="34"/>
      <c r="AA316" s="34"/>
      <c r="AB316" s="34"/>
      <c r="AC316" s="34"/>
      <c r="AD316" s="34"/>
      <c r="AE316" s="34"/>
      <c r="AT316" s="16" t="s">
        <v>177</v>
      </c>
      <c r="AU316" s="16" t="s">
        <v>92</v>
      </c>
    </row>
    <row r="317" spans="1:65" s="2" customFormat="1" ht="24.2" customHeight="1" x14ac:dyDescent="0.2">
      <c r="A317" s="34"/>
      <c r="B317" s="140"/>
      <c r="C317" s="240" t="s">
        <v>208</v>
      </c>
      <c r="D317" s="240" t="s">
        <v>313</v>
      </c>
      <c r="E317" s="241" t="s">
        <v>517</v>
      </c>
      <c r="F317" s="242" t="s">
        <v>518</v>
      </c>
      <c r="G317" s="243" t="s">
        <v>334</v>
      </c>
      <c r="H317" s="244">
        <v>1</v>
      </c>
      <c r="I317" s="244"/>
      <c r="J317" s="273"/>
      <c r="K317" s="205">
        <f>ROUND(P317*H317,3)</f>
        <v>0</v>
      </c>
      <c r="L317" s="207"/>
      <c r="M317" s="208"/>
      <c r="N317" s="209" t="s">
        <v>1</v>
      </c>
      <c r="O317" s="181" t="s">
        <v>44</v>
      </c>
      <c r="P317" s="182">
        <f>I317+J317</f>
        <v>0</v>
      </c>
      <c r="Q317" s="182">
        <f>ROUND(I317*H317,3)</f>
        <v>0</v>
      </c>
      <c r="R317" s="182">
        <f>ROUND(J317*H317,3)</f>
        <v>0</v>
      </c>
      <c r="S317" s="60"/>
      <c r="T317" s="183">
        <f>S317*H317</f>
        <v>0</v>
      </c>
      <c r="U317" s="183">
        <v>4.3999999999999997E-2</v>
      </c>
      <c r="V317" s="183">
        <f>U317*H317</f>
        <v>4.3999999999999997E-2</v>
      </c>
      <c r="W317" s="183">
        <v>0</v>
      </c>
      <c r="X317" s="183">
        <f>W317*H317</f>
        <v>0</v>
      </c>
      <c r="Y317" s="184" t="s">
        <v>1</v>
      </c>
      <c r="Z317" s="34"/>
      <c r="AA317" s="34"/>
      <c r="AB317" s="34"/>
      <c r="AC317" s="34"/>
      <c r="AD317" s="34"/>
      <c r="AE317" s="34"/>
      <c r="AR317" s="185" t="s">
        <v>316</v>
      </c>
      <c r="AT317" s="185" t="s">
        <v>313</v>
      </c>
      <c r="AU317" s="185" t="s">
        <v>92</v>
      </c>
      <c r="AY317" s="16" t="s">
        <v>164</v>
      </c>
      <c r="BE317" s="106">
        <f>IF(O317="základná",K317,0)</f>
        <v>0</v>
      </c>
      <c r="BF317" s="106">
        <f>IF(O317="znížená",K317,0)</f>
        <v>0</v>
      </c>
      <c r="BG317" s="106">
        <f>IF(O317="zákl. prenesená",K317,0)</f>
        <v>0</v>
      </c>
      <c r="BH317" s="106">
        <f>IF(O317="zníž. prenesená",K317,0)</f>
        <v>0</v>
      </c>
      <c r="BI317" s="106">
        <f>IF(O317="nulová",K317,0)</f>
        <v>0</v>
      </c>
      <c r="BJ317" s="16" t="s">
        <v>92</v>
      </c>
      <c r="BK317" s="186">
        <f>ROUND(P317*H317,3)</f>
        <v>0</v>
      </c>
      <c r="BL317" s="16" t="s">
        <v>242</v>
      </c>
      <c r="BM317" s="185" t="s">
        <v>519</v>
      </c>
    </row>
    <row r="318" spans="1:65" s="2" customFormat="1" ht="29.25" x14ac:dyDescent="0.2">
      <c r="A318" s="34"/>
      <c r="B318" s="35"/>
      <c r="C318" s="218"/>
      <c r="D318" s="225" t="s">
        <v>177</v>
      </c>
      <c r="E318" s="218"/>
      <c r="F318" s="226" t="s">
        <v>1134</v>
      </c>
      <c r="G318" s="218"/>
      <c r="H318" s="218"/>
      <c r="I318" s="268"/>
      <c r="J318" s="268"/>
      <c r="K318" s="34"/>
      <c r="L318" s="34"/>
      <c r="M318" s="35"/>
      <c r="N318" s="189"/>
      <c r="O318" s="190"/>
      <c r="P318" s="60"/>
      <c r="Q318" s="60"/>
      <c r="R318" s="60"/>
      <c r="S318" s="60"/>
      <c r="T318" s="60"/>
      <c r="U318" s="60"/>
      <c r="V318" s="60"/>
      <c r="W318" s="60"/>
      <c r="X318" s="60"/>
      <c r="Y318" s="61"/>
      <c r="Z318" s="34"/>
      <c r="AA318" s="34"/>
      <c r="AB318" s="34"/>
      <c r="AC318" s="34"/>
      <c r="AD318" s="34"/>
      <c r="AE318" s="34"/>
      <c r="AT318" s="16" t="s">
        <v>177</v>
      </c>
      <c r="AU318" s="16" t="s">
        <v>92</v>
      </c>
    </row>
    <row r="319" spans="1:65" s="2" customFormat="1" ht="24.2" customHeight="1" x14ac:dyDescent="0.2">
      <c r="A319" s="34"/>
      <c r="B319" s="140"/>
      <c r="C319" s="220" t="s">
        <v>520</v>
      </c>
      <c r="D319" s="220" t="s">
        <v>167</v>
      </c>
      <c r="E319" s="221" t="s">
        <v>521</v>
      </c>
      <c r="F319" s="222" t="s">
        <v>1079</v>
      </c>
      <c r="G319" s="223" t="s">
        <v>334</v>
      </c>
      <c r="H319" s="224">
        <v>7</v>
      </c>
      <c r="I319" s="224"/>
      <c r="J319" s="224"/>
      <c r="K319" s="177">
        <f>ROUND(P319*H319,3)</f>
        <v>0</v>
      </c>
      <c r="L319" s="179"/>
      <c r="M319" s="35"/>
      <c r="N319" s="180" t="s">
        <v>1</v>
      </c>
      <c r="O319" s="181" t="s">
        <v>44</v>
      </c>
      <c r="P319" s="182">
        <f>I319+J319</f>
        <v>0</v>
      </c>
      <c r="Q319" s="182">
        <f>ROUND(I319*H319,3)</f>
        <v>0</v>
      </c>
      <c r="R319" s="182">
        <f>ROUND(J319*H319,3)</f>
        <v>0</v>
      </c>
      <c r="S319" s="60"/>
      <c r="T319" s="183">
        <f>S319*H319</f>
        <v>0</v>
      </c>
      <c r="U319" s="183">
        <v>2.5000000000000001E-4</v>
      </c>
      <c r="V319" s="183">
        <f>U319*H319</f>
        <v>1.75E-3</v>
      </c>
      <c r="W319" s="183">
        <v>0</v>
      </c>
      <c r="X319" s="183">
        <f>W319*H319</f>
        <v>0</v>
      </c>
      <c r="Y319" s="184" t="s">
        <v>1</v>
      </c>
      <c r="Z319" s="34"/>
      <c r="AA319" s="34"/>
      <c r="AB319" s="34"/>
      <c r="AC319" s="34"/>
      <c r="AD319" s="34"/>
      <c r="AE319" s="34"/>
      <c r="AR319" s="185" t="s">
        <v>242</v>
      </c>
      <c r="AT319" s="185" t="s">
        <v>167</v>
      </c>
      <c r="AU319" s="185" t="s">
        <v>92</v>
      </c>
      <c r="AY319" s="16" t="s">
        <v>164</v>
      </c>
      <c r="BE319" s="106">
        <f>IF(O319="základná",K319,0)</f>
        <v>0</v>
      </c>
      <c r="BF319" s="106">
        <f>IF(O319="znížená",K319,0)</f>
        <v>0</v>
      </c>
      <c r="BG319" s="106">
        <f>IF(O319="zákl. prenesená",K319,0)</f>
        <v>0</v>
      </c>
      <c r="BH319" s="106">
        <f>IF(O319="zníž. prenesená",K319,0)</f>
        <v>0</v>
      </c>
      <c r="BI319" s="106">
        <f>IF(O319="nulová",K319,0)</f>
        <v>0</v>
      </c>
      <c r="BJ319" s="16" t="s">
        <v>92</v>
      </c>
      <c r="BK319" s="186">
        <f>ROUND(P319*H319,3)</f>
        <v>0</v>
      </c>
      <c r="BL319" s="16" t="s">
        <v>242</v>
      </c>
      <c r="BM319" s="185" t="s">
        <v>522</v>
      </c>
    </row>
    <row r="320" spans="1:65" s="2" customFormat="1" ht="19.5" x14ac:dyDescent="0.2">
      <c r="A320" s="34"/>
      <c r="B320" s="35"/>
      <c r="C320" s="218"/>
      <c r="D320" s="225" t="s">
        <v>177</v>
      </c>
      <c r="E320" s="218"/>
      <c r="F320" s="226" t="s">
        <v>523</v>
      </c>
      <c r="G320" s="218"/>
      <c r="H320" s="218"/>
      <c r="I320" s="268"/>
      <c r="J320" s="268"/>
      <c r="K320" s="34"/>
      <c r="L320" s="34"/>
      <c r="M320" s="35"/>
      <c r="N320" s="189"/>
      <c r="O320" s="190"/>
      <c r="P320" s="60"/>
      <c r="Q320" s="60"/>
      <c r="R320" s="60"/>
      <c r="S320" s="60"/>
      <c r="T320" s="60"/>
      <c r="U320" s="60"/>
      <c r="V320" s="60"/>
      <c r="W320" s="60"/>
      <c r="X320" s="60"/>
      <c r="Y320" s="61"/>
      <c r="Z320" s="34"/>
      <c r="AA320" s="34"/>
      <c r="AB320" s="34"/>
      <c r="AC320" s="34"/>
      <c r="AD320" s="34"/>
      <c r="AE320" s="34"/>
      <c r="AT320" s="16" t="s">
        <v>177</v>
      </c>
      <c r="AU320" s="16" t="s">
        <v>92</v>
      </c>
    </row>
    <row r="321" spans="1:65" s="2" customFormat="1" ht="24.2" customHeight="1" x14ac:dyDescent="0.2">
      <c r="A321" s="34"/>
      <c r="B321" s="140"/>
      <c r="C321" s="220" t="s">
        <v>524</v>
      </c>
      <c r="D321" s="220" t="s">
        <v>167</v>
      </c>
      <c r="E321" s="221" t="s">
        <v>525</v>
      </c>
      <c r="F321" s="222" t="s">
        <v>1080</v>
      </c>
      <c r="G321" s="223" t="s">
        <v>334</v>
      </c>
      <c r="H321" s="224">
        <v>56</v>
      </c>
      <c r="I321" s="224"/>
      <c r="J321" s="224"/>
      <c r="K321" s="177">
        <f>ROUND(P321*H321,3)</f>
        <v>0</v>
      </c>
      <c r="L321" s="179"/>
      <c r="M321" s="35"/>
      <c r="N321" s="180" t="s">
        <v>1</v>
      </c>
      <c r="O321" s="181" t="s">
        <v>44</v>
      </c>
      <c r="P321" s="182">
        <f>I321+J321</f>
        <v>0</v>
      </c>
      <c r="Q321" s="182">
        <f>ROUND(I321*H321,3)</f>
        <v>0</v>
      </c>
      <c r="R321" s="182">
        <f>ROUND(J321*H321,3)</f>
        <v>0</v>
      </c>
      <c r="S321" s="60"/>
      <c r="T321" s="183">
        <f>S321*H321</f>
        <v>0</v>
      </c>
      <c r="U321" s="183">
        <v>2.5999999999999998E-4</v>
      </c>
      <c r="V321" s="183">
        <f>U321*H321</f>
        <v>1.4559999999999998E-2</v>
      </c>
      <c r="W321" s="183">
        <v>0</v>
      </c>
      <c r="X321" s="183">
        <f>W321*H321</f>
        <v>0</v>
      </c>
      <c r="Y321" s="184" t="s">
        <v>1</v>
      </c>
      <c r="Z321" s="34"/>
      <c r="AA321" s="34"/>
      <c r="AB321" s="34"/>
      <c r="AC321" s="34"/>
      <c r="AD321" s="34"/>
      <c r="AE321" s="34"/>
      <c r="AR321" s="185" t="s">
        <v>242</v>
      </c>
      <c r="AT321" s="185" t="s">
        <v>167</v>
      </c>
      <c r="AU321" s="185" t="s">
        <v>92</v>
      </c>
      <c r="AY321" s="16" t="s">
        <v>164</v>
      </c>
      <c r="BE321" s="106">
        <f>IF(O321="základná",K321,0)</f>
        <v>0</v>
      </c>
      <c r="BF321" s="106">
        <f>IF(O321="znížená",K321,0)</f>
        <v>0</v>
      </c>
      <c r="BG321" s="106">
        <f>IF(O321="zákl. prenesená",K321,0)</f>
        <v>0</v>
      </c>
      <c r="BH321" s="106">
        <f>IF(O321="zníž. prenesená",K321,0)</f>
        <v>0</v>
      </c>
      <c r="BI321" s="106">
        <f>IF(O321="nulová",K321,0)</f>
        <v>0</v>
      </c>
      <c r="BJ321" s="16" t="s">
        <v>92</v>
      </c>
      <c r="BK321" s="186">
        <f>ROUND(P321*H321,3)</f>
        <v>0</v>
      </c>
      <c r="BL321" s="16" t="s">
        <v>242</v>
      </c>
      <c r="BM321" s="185" t="s">
        <v>526</v>
      </c>
    </row>
    <row r="322" spans="1:65" s="2" customFormat="1" ht="19.5" x14ac:dyDescent="0.2">
      <c r="A322" s="34"/>
      <c r="B322" s="35"/>
      <c r="C322" s="218"/>
      <c r="D322" s="225" t="s">
        <v>177</v>
      </c>
      <c r="E322" s="218"/>
      <c r="F322" s="226" t="s">
        <v>527</v>
      </c>
      <c r="G322" s="218"/>
      <c r="H322" s="218"/>
      <c r="I322" s="268"/>
      <c r="J322" s="268"/>
      <c r="K322" s="34"/>
      <c r="L322" s="34"/>
      <c r="M322" s="35"/>
      <c r="N322" s="189"/>
      <c r="O322" s="190"/>
      <c r="P322" s="60"/>
      <c r="Q322" s="60"/>
      <c r="R322" s="60"/>
      <c r="S322" s="60"/>
      <c r="T322" s="60"/>
      <c r="U322" s="60"/>
      <c r="V322" s="60"/>
      <c r="W322" s="60"/>
      <c r="X322" s="60"/>
      <c r="Y322" s="61"/>
      <c r="Z322" s="34"/>
      <c r="AA322" s="34"/>
      <c r="AB322" s="34"/>
      <c r="AC322" s="34"/>
      <c r="AD322" s="34"/>
      <c r="AE322" s="34"/>
      <c r="AT322" s="16" t="s">
        <v>177</v>
      </c>
      <c r="AU322" s="16" t="s">
        <v>92</v>
      </c>
    </row>
    <row r="323" spans="1:65" s="2" customFormat="1" ht="24.2" customHeight="1" x14ac:dyDescent="0.2">
      <c r="A323" s="34"/>
      <c r="B323" s="140"/>
      <c r="C323" s="240" t="s">
        <v>528</v>
      </c>
      <c r="D323" s="240" t="s">
        <v>313</v>
      </c>
      <c r="E323" s="241" t="s">
        <v>529</v>
      </c>
      <c r="F323" s="242" t="s">
        <v>1081</v>
      </c>
      <c r="G323" s="243" t="s">
        <v>170</v>
      </c>
      <c r="H323" s="244">
        <v>73.47</v>
      </c>
      <c r="I323" s="244"/>
      <c r="J323" s="273"/>
      <c r="K323" s="205">
        <f>ROUND(P323*H323,3)</f>
        <v>0</v>
      </c>
      <c r="L323" s="207"/>
      <c r="M323" s="208"/>
      <c r="N323" s="209" t="s">
        <v>1</v>
      </c>
      <c r="O323" s="181" t="s">
        <v>44</v>
      </c>
      <c r="P323" s="182">
        <f>I323+J323</f>
        <v>0</v>
      </c>
      <c r="Q323" s="182">
        <f>ROUND(I323*H323,3)</f>
        <v>0</v>
      </c>
      <c r="R323" s="182">
        <f>ROUND(J323*H323,3)</f>
        <v>0</v>
      </c>
      <c r="S323" s="60"/>
      <c r="T323" s="183">
        <f>S323*H323</f>
        <v>0</v>
      </c>
      <c r="U323" s="183">
        <v>2.3400000000000001E-3</v>
      </c>
      <c r="V323" s="183">
        <f>U323*H323</f>
        <v>0.17191980000000001</v>
      </c>
      <c r="W323" s="183">
        <v>0</v>
      </c>
      <c r="X323" s="183">
        <f>W323*H323</f>
        <v>0</v>
      </c>
      <c r="Y323" s="184" t="s">
        <v>1</v>
      </c>
      <c r="Z323" s="34"/>
      <c r="AA323" s="34"/>
      <c r="AB323" s="34"/>
      <c r="AC323" s="34"/>
      <c r="AD323" s="34"/>
      <c r="AE323" s="34"/>
      <c r="AR323" s="185" t="s">
        <v>316</v>
      </c>
      <c r="AT323" s="185" t="s">
        <v>313</v>
      </c>
      <c r="AU323" s="185" t="s">
        <v>92</v>
      </c>
      <c r="AY323" s="16" t="s">
        <v>164</v>
      </c>
      <c r="BE323" s="106">
        <f>IF(O323="základná",K323,0)</f>
        <v>0</v>
      </c>
      <c r="BF323" s="106">
        <f>IF(O323="znížená",K323,0)</f>
        <v>0</v>
      </c>
      <c r="BG323" s="106">
        <f>IF(O323="zákl. prenesená",K323,0)</f>
        <v>0</v>
      </c>
      <c r="BH323" s="106">
        <f>IF(O323="zníž. prenesená",K323,0)</f>
        <v>0</v>
      </c>
      <c r="BI323" s="106">
        <f>IF(O323="nulová",K323,0)</f>
        <v>0</v>
      </c>
      <c r="BJ323" s="16" t="s">
        <v>92</v>
      </c>
      <c r="BK323" s="186">
        <f>ROUND(P323*H323,3)</f>
        <v>0</v>
      </c>
      <c r="BL323" s="16" t="s">
        <v>242</v>
      </c>
      <c r="BM323" s="185" t="s">
        <v>530</v>
      </c>
    </row>
    <row r="324" spans="1:65" s="2" customFormat="1" x14ac:dyDescent="0.2">
      <c r="A324" s="34"/>
      <c r="B324" s="35"/>
      <c r="C324" s="218"/>
      <c r="D324" s="225" t="s">
        <v>177</v>
      </c>
      <c r="E324" s="218"/>
      <c r="F324" s="226" t="s">
        <v>1082</v>
      </c>
      <c r="G324" s="218"/>
      <c r="H324" s="218"/>
      <c r="I324" s="268"/>
      <c r="J324" s="268"/>
      <c r="K324" s="34"/>
      <c r="L324" s="34"/>
      <c r="M324" s="35"/>
      <c r="N324" s="189"/>
      <c r="O324" s="190"/>
      <c r="P324" s="60"/>
      <c r="Q324" s="60"/>
      <c r="R324" s="60"/>
      <c r="S324" s="60"/>
      <c r="T324" s="60"/>
      <c r="U324" s="60"/>
      <c r="V324" s="60"/>
      <c r="W324" s="60"/>
      <c r="X324" s="60"/>
      <c r="Y324" s="61"/>
      <c r="Z324" s="34"/>
      <c r="AA324" s="34"/>
      <c r="AB324" s="34"/>
      <c r="AC324" s="34"/>
      <c r="AD324" s="34"/>
      <c r="AE324" s="34"/>
      <c r="AT324" s="16" t="s">
        <v>177</v>
      </c>
      <c r="AU324" s="16" t="s">
        <v>92</v>
      </c>
    </row>
    <row r="325" spans="1:65" s="13" customFormat="1" x14ac:dyDescent="0.2">
      <c r="B325" s="191"/>
      <c r="C325" s="227"/>
      <c r="D325" s="225" t="s">
        <v>179</v>
      </c>
      <c r="E325" s="228" t="s">
        <v>1</v>
      </c>
      <c r="F325" s="229" t="s">
        <v>531</v>
      </c>
      <c r="G325" s="227"/>
      <c r="H325" s="230">
        <v>73.47</v>
      </c>
      <c r="I325" s="271"/>
      <c r="J325" s="271"/>
      <c r="M325" s="191"/>
      <c r="N325" s="193"/>
      <c r="O325" s="194"/>
      <c r="P325" s="194"/>
      <c r="Q325" s="194"/>
      <c r="R325" s="194"/>
      <c r="S325" s="194"/>
      <c r="T325" s="194"/>
      <c r="U325" s="194"/>
      <c r="V325" s="194"/>
      <c r="W325" s="194"/>
      <c r="X325" s="194"/>
      <c r="Y325" s="195"/>
      <c r="AT325" s="192" t="s">
        <v>179</v>
      </c>
      <c r="AU325" s="192" t="s">
        <v>92</v>
      </c>
      <c r="AV325" s="13" t="s">
        <v>92</v>
      </c>
      <c r="AW325" s="13" t="s">
        <v>4</v>
      </c>
      <c r="AX325" s="13" t="s">
        <v>86</v>
      </c>
      <c r="AY325" s="192" t="s">
        <v>164</v>
      </c>
    </row>
    <row r="326" spans="1:65" s="2" customFormat="1" ht="24.2" customHeight="1" x14ac:dyDescent="0.2">
      <c r="A326" s="34"/>
      <c r="B326" s="140"/>
      <c r="C326" s="220" t="s">
        <v>532</v>
      </c>
      <c r="D326" s="220" t="s">
        <v>167</v>
      </c>
      <c r="E326" s="221" t="s">
        <v>533</v>
      </c>
      <c r="F326" s="222" t="s">
        <v>534</v>
      </c>
      <c r="G326" s="223" t="s">
        <v>334</v>
      </c>
      <c r="H326" s="224">
        <v>1</v>
      </c>
      <c r="I326" s="224"/>
      <c r="J326" s="224"/>
      <c r="K326" s="177">
        <f>ROUND(P326*H326,3)</f>
        <v>0</v>
      </c>
      <c r="L326" s="179"/>
      <c r="M326" s="35"/>
      <c r="N326" s="180" t="s">
        <v>1</v>
      </c>
      <c r="O326" s="181" t="s">
        <v>44</v>
      </c>
      <c r="P326" s="182">
        <f>I326+J326</f>
        <v>0</v>
      </c>
      <c r="Q326" s="182">
        <f>ROUND(I326*H326,3)</f>
        <v>0</v>
      </c>
      <c r="R326" s="182">
        <f>ROUND(J326*H326,3)</f>
        <v>0</v>
      </c>
      <c r="S326" s="60"/>
      <c r="T326" s="183">
        <f>S326*H326</f>
        <v>0</v>
      </c>
      <c r="U326" s="183">
        <v>3.6000000000000002E-4</v>
      </c>
      <c r="V326" s="183">
        <f>U326*H326</f>
        <v>3.6000000000000002E-4</v>
      </c>
      <c r="W326" s="183">
        <v>0</v>
      </c>
      <c r="X326" s="183">
        <f>W326*H326</f>
        <v>0</v>
      </c>
      <c r="Y326" s="184" t="s">
        <v>1</v>
      </c>
      <c r="Z326" s="34"/>
      <c r="AA326" s="34"/>
      <c r="AB326" s="34"/>
      <c r="AC326" s="34"/>
      <c r="AD326" s="34"/>
      <c r="AE326" s="34"/>
      <c r="AR326" s="185" t="s">
        <v>242</v>
      </c>
      <c r="AT326" s="185" t="s">
        <v>167</v>
      </c>
      <c r="AU326" s="185" t="s">
        <v>92</v>
      </c>
      <c r="AY326" s="16" t="s">
        <v>164</v>
      </c>
      <c r="BE326" s="106">
        <f>IF(O326="základná",K326,0)</f>
        <v>0</v>
      </c>
      <c r="BF326" s="106">
        <f>IF(O326="znížená",K326,0)</f>
        <v>0</v>
      </c>
      <c r="BG326" s="106">
        <f>IF(O326="zákl. prenesená",K326,0)</f>
        <v>0</v>
      </c>
      <c r="BH326" s="106">
        <f>IF(O326="zníž. prenesená",K326,0)</f>
        <v>0</v>
      </c>
      <c r="BI326" s="106">
        <f>IF(O326="nulová",K326,0)</f>
        <v>0</v>
      </c>
      <c r="BJ326" s="16" t="s">
        <v>92</v>
      </c>
      <c r="BK326" s="186">
        <f>ROUND(P326*H326,3)</f>
        <v>0</v>
      </c>
      <c r="BL326" s="16" t="s">
        <v>242</v>
      </c>
      <c r="BM326" s="185" t="s">
        <v>535</v>
      </c>
    </row>
    <row r="327" spans="1:65" s="2" customFormat="1" ht="19.5" x14ac:dyDescent="0.2">
      <c r="A327" s="34"/>
      <c r="B327" s="35"/>
      <c r="C327" s="218"/>
      <c r="D327" s="225" t="s">
        <v>177</v>
      </c>
      <c r="E327" s="218"/>
      <c r="F327" s="226" t="s">
        <v>536</v>
      </c>
      <c r="G327" s="218"/>
      <c r="H327" s="218"/>
      <c r="I327" s="268"/>
      <c r="J327" s="268"/>
      <c r="K327" s="34"/>
      <c r="L327" s="34"/>
      <c r="M327" s="35"/>
      <c r="N327" s="189"/>
      <c r="O327" s="190"/>
      <c r="P327" s="60"/>
      <c r="Q327" s="60"/>
      <c r="R327" s="60"/>
      <c r="S327" s="60"/>
      <c r="T327" s="60"/>
      <c r="U327" s="60"/>
      <c r="V327" s="60"/>
      <c r="W327" s="60"/>
      <c r="X327" s="60"/>
      <c r="Y327" s="61"/>
      <c r="Z327" s="34"/>
      <c r="AA327" s="34"/>
      <c r="AB327" s="34"/>
      <c r="AC327" s="34"/>
      <c r="AD327" s="34"/>
      <c r="AE327" s="34"/>
      <c r="AT327" s="16" t="s">
        <v>177</v>
      </c>
      <c r="AU327" s="16" t="s">
        <v>92</v>
      </c>
    </row>
    <row r="328" spans="1:65" s="2" customFormat="1" ht="24.2" customHeight="1" x14ac:dyDescent="0.2">
      <c r="A328" s="34"/>
      <c r="B328" s="140"/>
      <c r="C328" s="240" t="s">
        <v>537</v>
      </c>
      <c r="D328" s="240" t="s">
        <v>313</v>
      </c>
      <c r="E328" s="241" t="s">
        <v>538</v>
      </c>
      <c r="F328" s="242" t="s">
        <v>539</v>
      </c>
      <c r="G328" s="243" t="s">
        <v>170</v>
      </c>
      <c r="H328" s="244">
        <v>1.1100000000000001</v>
      </c>
      <c r="I328" s="244"/>
      <c r="J328" s="273"/>
      <c r="K328" s="205">
        <f>ROUND(P328*H328,3)</f>
        <v>0</v>
      </c>
      <c r="L328" s="207"/>
      <c r="M328" s="208"/>
      <c r="N328" s="209" t="s">
        <v>1</v>
      </c>
      <c r="O328" s="181" t="s">
        <v>44</v>
      </c>
      <c r="P328" s="182">
        <f>I328+J328</f>
        <v>0</v>
      </c>
      <c r="Q328" s="182">
        <f>ROUND(I328*H328,3)</f>
        <v>0</v>
      </c>
      <c r="R328" s="182">
        <f>ROUND(J328*H328,3)</f>
        <v>0</v>
      </c>
      <c r="S328" s="60"/>
      <c r="T328" s="183">
        <f>S328*H328</f>
        <v>0</v>
      </c>
      <c r="U328" s="183">
        <v>1.48E-3</v>
      </c>
      <c r="V328" s="183">
        <f>U328*H328</f>
        <v>1.6428E-3</v>
      </c>
      <c r="W328" s="183">
        <v>0</v>
      </c>
      <c r="X328" s="183">
        <f>W328*H328</f>
        <v>0</v>
      </c>
      <c r="Y328" s="184" t="s">
        <v>1</v>
      </c>
      <c r="Z328" s="34"/>
      <c r="AA328" s="34"/>
      <c r="AB328" s="34"/>
      <c r="AC328" s="34"/>
      <c r="AD328" s="34"/>
      <c r="AE328" s="34"/>
      <c r="AR328" s="185" t="s">
        <v>316</v>
      </c>
      <c r="AT328" s="185" t="s">
        <v>313</v>
      </c>
      <c r="AU328" s="185" t="s">
        <v>92</v>
      </c>
      <c r="AY328" s="16" t="s">
        <v>164</v>
      </c>
      <c r="BE328" s="106">
        <f>IF(O328="základná",K328,0)</f>
        <v>0</v>
      </c>
      <c r="BF328" s="106">
        <f>IF(O328="znížená",K328,0)</f>
        <v>0</v>
      </c>
      <c r="BG328" s="106">
        <f>IF(O328="zákl. prenesená",K328,0)</f>
        <v>0</v>
      </c>
      <c r="BH328" s="106">
        <f>IF(O328="zníž. prenesená",K328,0)</f>
        <v>0</v>
      </c>
      <c r="BI328" s="106">
        <f>IF(O328="nulová",K328,0)</f>
        <v>0</v>
      </c>
      <c r="BJ328" s="16" t="s">
        <v>92</v>
      </c>
      <c r="BK328" s="186">
        <f>ROUND(P328*H328,3)</f>
        <v>0</v>
      </c>
      <c r="BL328" s="16" t="s">
        <v>242</v>
      </c>
      <c r="BM328" s="185" t="s">
        <v>540</v>
      </c>
    </row>
    <row r="329" spans="1:65" s="2" customFormat="1" x14ac:dyDescent="0.2">
      <c r="A329" s="34"/>
      <c r="B329" s="35"/>
      <c r="C329" s="218"/>
      <c r="D329" s="225" t="s">
        <v>177</v>
      </c>
      <c r="E329" s="218"/>
      <c r="F329" s="226"/>
      <c r="G329" s="218"/>
      <c r="H329" s="218"/>
      <c r="I329" s="268"/>
      <c r="J329" s="268"/>
      <c r="K329" s="34"/>
      <c r="L329" s="34"/>
      <c r="M329" s="35"/>
      <c r="N329" s="189"/>
      <c r="O329" s="190"/>
      <c r="P329" s="60"/>
      <c r="Q329" s="60"/>
      <c r="R329" s="60"/>
      <c r="S329" s="60"/>
      <c r="T329" s="60"/>
      <c r="U329" s="60"/>
      <c r="V329" s="60"/>
      <c r="W329" s="60"/>
      <c r="X329" s="60"/>
      <c r="Y329" s="61"/>
      <c r="Z329" s="34"/>
      <c r="AA329" s="34"/>
      <c r="AB329" s="34"/>
      <c r="AC329" s="34"/>
      <c r="AD329" s="34"/>
      <c r="AE329" s="34"/>
      <c r="AT329" s="16" t="s">
        <v>177</v>
      </c>
      <c r="AU329" s="16" t="s">
        <v>92</v>
      </c>
    </row>
    <row r="330" spans="1:65" s="2" customFormat="1" ht="29.25" x14ac:dyDescent="0.2">
      <c r="A330" s="34"/>
      <c r="B330" s="35"/>
      <c r="C330" s="218"/>
      <c r="D330" s="225" t="s">
        <v>318</v>
      </c>
      <c r="E330" s="218"/>
      <c r="F330" s="245" t="s">
        <v>541</v>
      </c>
      <c r="G330" s="218"/>
      <c r="H330" s="218"/>
      <c r="I330" s="268"/>
      <c r="J330" s="268"/>
      <c r="K330" s="34"/>
      <c r="L330" s="34"/>
      <c r="M330" s="35"/>
      <c r="N330" s="189"/>
      <c r="O330" s="190"/>
      <c r="P330" s="60"/>
      <c r="Q330" s="60"/>
      <c r="R330" s="60"/>
      <c r="S330" s="60"/>
      <c r="T330" s="60"/>
      <c r="U330" s="60"/>
      <c r="V330" s="60"/>
      <c r="W330" s="60"/>
      <c r="X330" s="60"/>
      <c r="Y330" s="61"/>
      <c r="Z330" s="34"/>
      <c r="AA330" s="34"/>
      <c r="AB330" s="34"/>
      <c r="AC330" s="34"/>
      <c r="AD330" s="34"/>
      <c r="AE330" s="34"/>
      <c r="AT330" s="16" t="s">
        <v>318</v>
      </c>
      <c r="AU330" s="16" t="s">
        <v>92</v>
      </c>
    </row>
    <row r="331" spans="1:65" s="12" customFormat="1" ht="22.9" customHeight="1" x14ac:dyDescent="0.2">
      <c r="B331" s="159"/>
      <c r="C331" s="231"/>
      <c r="D331" s="232" t="s">
        <v>79</v>
      </c>
      <c r="E331" s="233" t="s">
        <v>542</v>
      </c>
      <c r="F331" s="233" t="s">
        <v>543</v>
      </c>
      <c r="G331" s="231"/>
      <c r="H331" s="231"/>
      <c r="I331" s="270"/>
      <c r="J331" s="270"/>
      <c r="K331" s="172">
        <f>BK331</f>
        <v>0</v>
      </c>
      <c r="M331" s="159"/>
      <c r="N331" s="164"/>
      <c r="O331" s="165"/>
      <c r="P331" s="165"/>
      <c r="Q331" s="166">
        <f>SUM(Q332:Q335)</f>
        <v>0</v>
      </c>
      <c r="R331" s="166">
        <f>SUM(R332:R335)</f>
        <v>0</v>
      </c>
      <c r="S331" s="165"/>
      <c r="T331" s="167">
        <f>SUM(T332:T335)</f>
        <v>0</v>
      </c>
      <c r="U331" s="165"/>
      <c r="V331" s="167">
        <f>SUM(V332:V335)</f>
        <v>7.0400000000000003E-3</v>
      </c>
      <c r="W331" s="165"/>
      <c r="X331" s="167">
        <f>SUM(X332:X335)</f>
        <v>0</v>
      </c>
      <c r="Y331" s="168"/>
      <c r="AR331" s="160" t="s">
        <v>92</v>
      </c>
      <c r="AT331" s="169" t="s">
        <v>79</v>
      </c>
      <c r="AU331" s="169" t="s">
        <v>86</v>
      </c>
      <c r="AY331" s="160" t="s">
        <v>164</v>
      </c>
      <c r="BK331" s="170">
        <f>SUM(BK332:BK335)</f>
        <v>0</v>
      </c>
    </row>
    <row r="332" spans="1:65" s="2" customFormat="1" ht="24.2" customHeight="1" x14ac:dyDescent="0.2">
      <c r="A332" s="34"/>
      <c r="B332" s="140"/>
      <c r="C332" s="220" t="s">
        <v>544</v>
      </c>
      <c r="D332" s="220" t="s">
        <v>167</v>
      </c>
      <c r="E332" s="221" t="s">
        <v>545</v>
      </c>
      <c r="F332" s="222" t="s">
        <v>546</v>
      </c>
      <c r="G332" s="223" t="s">
        <v>175</v>
      </c>
      <c r="H332" s="224">
        <v>8</v>
      </c>
      <c r="I332" s="224"/>
      <c r="J332" s="224"/>
      <c r="K332" s="177">
        <f>ROUND(P332*H332,3)</f>
        <v>0</v>
      </c>
      <c r="L332" s="179"/>
      <c r="M332" s="35"/>
      <c r="N332" s="180" t="s">
        <v>1</v>
      </c>
      <c r="O332" s="181" t="s">
        <v>44</v>
      </c>
      <c r="P332" s="182">
        <f>I332+J332</f>
        <v>0</v>
      </c>
      <c r="Q332" s="182">
        <f>ROUND(I332*H332,3)</f>
        <v>0</v>
      </c>
      <c r="R332" s="182">
        <f>ROUND(J332*H332,3)</f>
        <v>0</v>
      </c>
      <c r="S332" s="60"/>
      <c r="T332" s="183">
        <f>S332*H332</f>
        <v>0</v>
      </c>
      <c r="U332" s="183">
        <v>8.8000000000000003E-4</v>
      </c>
      <c r="V332" s="183">
        <f>U332*H332</f>
        <v>7.0400000000000003E-3</v>
      </c>
      <c r="W332" s="183">
        <v>0</v>
      </c>
      <c r="X332" s="183">
        <f>W332*H332</f>
        <v>0</v>
      </c>
      <c r="Y332" s="184" t="s">
        <v>1</v>
      </c>
      <c r="Z332" s="34"/>
      <c r="AA332" s="34"/>
      <c r="AB332" s="34"/>
      <c r="AC332" s="34"/>
      <c r="AD332" s="34"/>
      <c r="AE332" s="34"/>
      <c r="AR332" s="185" t="s">
        <v>242</v>
      </c>
      <c r="AT332" s="185" t="s">
        <v>167</v>
      </c>
      <c r="AU332" s="185" t="s">
        <v>92</v>
      </c>
      <c r="AY332" s="16" t="s">
        <v>164</v>
      </c>
      <c r="BE332" s="106">
        <f>IF(O332="základná",K332,0)</f>
        <v>0</v>
      </c>
      <c r="BF332" s="106">
        <f>IF(O332="znížená",K332,0)</f>
        <v>0</v>
      </c>
      <c r="BG332" s="106">
        <f>IF(O332="zákl. prenesená",K332,0)</f>
        <v>0</v>
      </c>
      <c r="BH332" s="106">
        <f>IF(O332="zníž. prenesená",K332,0)</f>
        <v>0</v>
      </c>
      <c r="BI332" s="106">
        <f>IF(O332="nulová",K332,0)</f>
        <v>0</v>
      </c>
      <c r="BJ332" s="16" t="s">
        <v>92</v>
      </c>
      <c r="BK332" s="186">
        <f>ROUND(P332*H332,3)</f>
        <v>0</v>
      </c>
      <c r="BL332" s="16" t="s">
        <v>242</v>
      </c>
      <c r="BM332" s="185" t="s">
        <v>547</v>
      </c>
    </row>
    <row r="333" spans="1:65" s="2" customFormat="1" ht="29.25" x14ac:dyDescent="0.2">
      <c r="A333" s="34"/>
      <c r="B333" s="35"/>
      <c r="C333" s="218"/>
      <c r="D333" s="225" t="s">
        <v>177</v>
      </c>
      <c r="E333" s="218"/>
      <c r="F333" s="226" t="s">
        <v>548</v>
      </c>
      <c r="G333" s="218"/>
      <c r="H333" s="218"/>
      <c r="I333" s="268"/>
      <c r="J333" s="268"/>
      <c r="K333" s="34"/>
      <c r="L333" s="34"/>
      <c r="M333" s="35"/>
      <c r="N333" s="189"/>
      <c r="O333" s="190"/>
      <c r="P333" s="60"/>
      <c r="Q333" s="60"/>
      <c r="R333" s="60"/>
      <c r="S333" s="60"/>
      <c r="T333" s="60"/>
      <c r="U333" s="60"/>
      <c r="V333" s="60"/>
      <c r="W333" s="60"/>
      <c r="X333" s="60"/>
      <c r="Y333" s="61"/>
      <c r="Z333" s="34"/>
      <c r="AA333" s="34"/>
      <c r="AB333" s="34"/>
      <c r="AC333" s="34"/>
      <c r="AD333" s="34"/>
      <c r="AE333" s="34"/>
      <c r="AT333" s="16" t="s">
        <v>177</v>
      </c>
      <c r="AU333" s="16" t="s">
        <v>92</v>
      </c>
    </row>
    <row r="334" spans="1:65" s="13" customFormat="1" x14ac:dyDescent="0.2">
      <c r="B334" s="191"/>
      <c r="C334" s="227"/>
      <c r="D334" s="225" t="s">
        <v>179</v>
      </c>
      <c r="E334" s="228" t="s">
        <v>1</v>
      </c>
      <c r="F334" s="229" t="s">
        <v>549</v>
      </c>
      <c r="G334" s="227"/>
      <c r="H334" s="230">
        <v>8</v>
      </c>
      <c r="I334" s="271"/>
      <c r="J334" s="271"/>
      <c r="M334" s="191"/>
      <c r="N334" s="193"/>
      <c r="O334" s="194"/>
      <c r="P334" s="194"/>
      <c r="Q334" s="194"/>
      <c r="R334" s="194"/>
      <c r="S334" s="194"/>
      <c r="T334" s="194"/>
      <c r="U334" s="194"/>
      <c r="V334" s="194"/>
      <c r="W334" s="194"/>
      <c r="X334" s="194"/>
      <c r="Y334" s="195"/>
      <c r="AT334" s="192" t="s">
        <v>179</v>
      </c>
      <c r="AU334" s="192" t="s">
        <v>92</v>
      </c>
      <c r="AV334" s="13" t="s">
        <v>92</v>
      </c>
      <c r="AW334" s="13" t="s">
        <v>4</v>
      </c>
      <c r="AX334" s="13" t="s">
        <v>80</v>
      </c>
      <c r="AY334" s="192" t="s">
        <v>164</v>
      </c>
    </row>
    <row r="335" spans="1:65" s="14" customFormat="1" x14ac:dyDescent="0.2">
      <c r="B335" s="196"/>
      <c r="C335" s="234"/>
      <c r="D335" s="225" t="s">
        <v>179</v>
      </c>
      <c r="E335" s="235" t="s">
        <v>1</v>
      </c>
      <c r="F335" s="236" t="s">
        <v>181</v>
      </c>
      <c r="G335" s="234"/>
      <c r="H335" s="237">
        <v>8</v>
      </c>
      <c r="I335" s="272"/>
      <c r="J335" s="272"/>
      <c r="M335" s="196"/>
      <c r="N335" s="210"/>
      <c r="O335" s="211"/>
      <c r="P335" s="211"/>
      <c r="Q335" s="211"/>
      <c r="R335" s="211"/>
      <c r="S335" s="211"/>
      <c r="T335" s="211"/>
      <c r="U335" s="211"/>
      <c r="V335" s="211"/>
      <c r="W335" s="211"/>
      <c r="X335" s="211"/>
      <c r="Y335" s="212"/>
      <c r="AT335" s="197" t="s">
        <v>179</v>
      </c>
      <c r="AU335" s="197" t="s">
        <v>92</v>
      </c>
      <c r="AV335" s="14" t="s">
        <v>171</v>
      </c>
      <c r="AW335" s="14" t="s">
        <v>4</v>
      </c>
      <c r="AX335" s="14" t="s">
        <v>86</v>
      </c>
      <c r="AY335" s="197" t="s">
        <v>164</v>
      </c>
    </row>
    <row r="336" spans="1:65" s="2" customFormat="1" ht="6.95" customHeight="1" x14ac:dyDescent="0.2">
      <c r="A336" s="34"/>
      <c r="B336" s="49"/>
      <c r="C336" s="246"/>
      <c r="D336" s="246"/>
      <c r="E336" s="246"/>
      <c r="F336" s="246"/>
      <c r="G336" s="246"/>
      <c r="H336" s="246"/>
      <c r="I336" s="246"/>
      <c r="J336" s="246"/>
      <c r="K336" s="50"/>
      <c r="L336" s="50"/>
      <c r="M336" s="35"/>
      <c r="N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</row>
    <row r="337" spans="3:10" x14ac:dyDescent="0.2">
      <c r="C337" s="247"/>
      <c r="D337" s="247"/>
      <c r="E337" s="247"/>
      <c r="F337" s="247"/>
      <c r="G337" s="247"/>
      <c r="H337" s="247"/>
      <c r="I337" s="247"/>
      <c r="J337" s="247"/>
    </row>
  </sheetData>
  <autoFilter ref="C139:L335"/>
  <mergeCells count="17">
    <mergeCell ref="E29:H29"/>
    <mergeCell ref="E132:H132"/>
    <mergeCell ref="E130:H130"/>
    <mergeCell ref="M2:Z2"/>
    <mergeCell ref="D114:F114"/>
    <mergeCell ref="D115:F115"/>
    <mergeCell ref="D116:F116"/>
    <mergeCell ref="E128:H128"/>
    <mergeCell ref="E85:H85"/>
    <mergeCell ref="E87:H87"/>
    <mergeCell ref="E89:H89"/>
    <mergeCell ref="D112:F112"/>
    <mergeCell ref="D113:F113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26" workbookViewId="0">
      <selection activeCell="F137" sqref="F137:F2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M2" s="290" t="s">
        <v>6</v>
      </c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T2" s="16" t="s">
        <v>96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 x14ac:dyDescent="0.2">
      <c r="B4" s="19"/>
      <c r="D4" s="20" t="s">
        <v>113</v>
      </c>
      <c r="M4" s="19"/>
      <c r="N4" s="112" t="s">
        <v>10</v>
      </c>
      <c r="AT4" s="16" t="s">
        <v>3</v>
      </c>
    </row>
    <row r="5" spans="1:46" s="1" customFormat="1" ht="6.95" customHeight="1" x14ac:dyDescent="0.2">
      <c r="B5" s="19"/>
      <c r="M5" s="19"/>
    </row>
    <row r="6" spans="1:46" s="1" customFormat="1" ht="12" customHeight="1" x14ac:dyDescent="0.2">
      <c r="B6" s="19"/>
      <c r="D6" s="26" t="s">
        <v>15</v>
      </c>
      <c r="M6" s="19"/>
    </row>
    <row r="7" spans="1:46" s="1" customFormat="1" ht="16.5" customHeight="1" x14ac:dyDescent="0.2">
      <c r="B7" s="19"/>
      <c r="E7" s="326" t="str">
        <f>'Rekapitulácia stavby'!K6</f>
        <v>Zníženie energetickej náročnosti objektov ZŠ Ľ. Štúra v Šali</v>
      </c>
      <c r="F7" s="328"/>
      <c r="G7" s="328"/>
      <c r="H7" s="328"/>
      <c r="M7" s="19"/>
    </row>
    <row r="8" spans="1:46" s="1" customFormat="1" ht="12" customHeight="1" x14ac:dyDescent="0.2">
      <c r="B8" s="19"/>
      <c r="D8" s="26" t="s">
        <v>114</v>
      </c>
      <c r="M8" s="19"/>
    </row>
    <row r="9" spans="1:46" s="2" customFormat="1" ht="16.5" customHeight="1" x14ac:dyDescent="0.2">
      <c r="A9" s="34"/>
      <c r="B9" s="35"/>
      <c r="C9" s="34"/>
      <c r="D9" s="34"/>
      <c r="E9" s="326" t="s">
        <v>115</v>
      </c>
      <c r="F9" s="325"/>
      <c r="G9" s="325"/>
      <c r="H9" s="325"/>
      <c r="I9" s="34"/>
      <c r="J9" s="34"/>
      <c r="K9" s="34"/>
      <c r="L9" s="34"/>
      <c r="M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5"/>
      <c r="C10" s="34"/>
      <c r="D10" s="26" t="s">
        <v>116</v>
      </c>
      <c r="E10" s="34"/>
      <c r="F10" s="34"/>
      <c r="G10" s="34"/>
      <c r="H10" s="34"/>
      <c r="I10" s="34"/>
      <c r="J10" s="34"/>
      <c r="K10" s="34"/>
      <c r="L10" s="34"/>
      <c r="M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5"/>
      <c r="C11" s="34"/>
      <c r="D11" s="34"/>
      <c r="E11" s="306" t="s">
        <v>550</v>
      </c>
      <c r="F11" s="325"/>
      <c r="G11" s="325"/>
      <c r="H11" s="325"/>
      <c r="I11" s="34"/>
      <c r="J11" s="34"/>
      <c r="K11" s="34"/>
      <c r="L11" s="34"/>
      <c r="M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5"/>
      <c r="C13" s="34"/>
      <c r="D13" s="26" t="s">
        <v>17</v>
      </c>
      <c r="E13" s="34"/>
      <c r="F13" s="24" t="s">
        <v>1</v>
      </c>
      <c r="G13" s="34"/>
      <c r="H13" s="34"/>
      <c r="I13" s="26" t="s">
        <v>18</v>
      </c>
      <c r="J13" s="24" t="s">
        <v>1</v>
      </c>
      <c r="K13" s="34"/>
      <c r="L13" s="34"/>
      <c r="M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6" t="s">
        <v>19</v>
      </c>
      <c r="E14" s="34"/>
      <c r="F14" s="24" t="s">
        <v>20</v>
      </c>
      <c r="G14" s="34"/>
      <c r="H14" s="34"/>
      <c r="I14" s="26" t="s">
        <v>21</v>
      </c>
      <c r="J14" s="57">
        <f>'Rekapitulácia stavby'!AN8</f>
        <v>44404</v>
      </c>
      <c r="K14" s="34"/>
      <c r="L14" s="34"/>
      <c r="M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5"/>
      <c r="C16" s="34"/>
      <c r="D16" s="26" t="s">
        <v>22</v>
      </c>
      <c r="E16" s="34"/>
      <c r="F16" s="34"/>
      <c r="G16" s="34"/>
      <c r="H16" s="34"/>
      <c r="I16" s="26" t="s">
        <v>23</v>
      </c>
      <c r="J16" s="24" t="s">
        <v>1</v>
      </c>
      <c r="K16" s="34"/>
      <c r="L16" s="34"/>
      <c r="M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5"/>
      <c r="C17" s="34"/>
      <c r="D17" s="34"/>
      <c r="E17" s="24" t="s">
        <v>24</v>
      </c>
      <c r="F17" s="34"/>
      <c r="G17" s="34"/>
      <c r="H17" s="34"/>
      <c r="I17" s="26" t="s">
        <v>25</v>
      </c>
      <c r="J17" s="24" t="s">
        <v>1</v>
      </c>
      <c r="K17" s="34"/>
      <c r="L17" s="34"/>
      <c r="M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5"/>
      <c r="C19" s="34"/>
      <c r="D19" s="26" t="s">
        <v>26</v>
      </c>
      <c r="E19" s="34"/>
      <c r="F19" s="34"/>
      <c r="G19" s="34"/>
      <c r="H19" s="34"/>
      <c r="I19" s="26" t="s">
        <v>23</v>
      </c>
      <c r="J19" s="27" t="str">
        <f>'Rekapitulácia stavby'!AN13</f>
        <v>Vyplň údaj</v>
      </c>
      <c r="K19" s="34"/>
      <c r="L19" s="34"/>
      <c r="M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5"/>
      <c r="C20" s="34"/>
      <c r="D20" s="34"/>
      <c r="E20" s="329" t="str">
        <f>'Rekapitulácia stavby'!E14</f>
        <v>Vyplň údaj</v>
      </c>
      <c r="F20" s="312"/>
      <c r="G20" s="312"/>
      <c r="H20" s="312"/>
      <c r="I20" s="26" t="s">
        <v>25</v>
      </c>
      <c r="J20" s="27" t="str">
        <f>'Rekapitulácia stavby'!AN14</f>
        <v>Vyplň údaj</v>
      </c>
      <c r="K20" s="34"/>
      <c r="L20" s="34"/>
      <c r="M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5"/>
      <c r="C22" s="34"/>
      <c r="D22" s="26" t="s">
        <v>28</v>
      </c>
      <c r="E22" s="34"/>
      <c r="F22" s="34"/>
      <c r="G22" s="34"/>
      <c r="H22" s="34"/>
      <c r="I22" s="26" t="s">
        <v>23</v>
      </c>
      <c r="J22" s="24" t="s">
        <v>1</v>
      </c>
      <c r="K22" s="34"/>
      <c r="L22" s="34"/>
      <c r="M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5"/>
      <c r="C23" s="34"/>
      <c r="D23" s="34"/>
      <c r="E23" s="24" t="s">
        <v>29</v>
      </c>
      <c r="F23" s="34"/>
      <c r="G23" s="34"/>
      <c r="H23" s="34"/>
      <c r="I23" s="26" t="s">
        <v>25</v>
      </c>
      <c r="J23" s="24" t="s">
        <v>1</v>
      </c>
      <c r="K23" s="34"/>
      <c r="L23" s="34"/>
      <c r="M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5"/>
      <c r="C25" s="34"/>
      <c r="D25" s="26" t="s">
        <v>31</v>
      </c>
      <c r="E25" s="34"/>
      <c r="F25" s="34"/>
      <c r="G25" s="34"/>
      <c r="H25" s="34"/>
      <c r="I25" s="26" t="s">
        <v>23</v>
      </c>
      <c r="J25" s="24" t="s">
        <v>1</v>
      </c>
      <c r="K25" s="34"/>
      <c r="L25" s="34"/>
      <c r="M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5"/>
      <c r="C26" s="34"/>
      <c r="D26" s="34"/>
      <c r="E26" s="24" t="s">
        <v>32</v>
      </c>
      <c r="F26" s="34"/>
      <c r="G26" s="34"/>
      <c r="H26" s="34"/>
      <c r="I26" s="26" t="s">
        <v>25</v>
      </c>
      <c r="J26" s="24" t="s">
        <v>1</v>
      </c>
      <c r="K26" s="34"/>
      <c r="L26" s="34"/>
      <c r="M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5"/>
      <c r="C28" s="34"/>
      <c r="D28" s="26" t="s">
        <v>33</v>
      </c>
      <c r="E28" s="34"/>
      <c r="F28" s="34"/>
      <c r="G28" s="34"/>
      <c r="H28" s="34"/>
      <c r="I28" s="34"/>
      <c r="J28" s="34"/>
      <c r="K28" s="34"/>
      <c r="L28" s="34"/>
      <c r="M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3"/>
      <c r="B29" s="114"/>
      <c r="C29" s="113"/>
      <c r="D29" s="113"/>
      <c r="E29" s="316" t="s">
        <v>1</v>
      </c>
      <c r="F29" s="316"/>
      <c r="G29" s="316"/>
      <c r="H29" s="316"/>
      <c r="I29" s="113"/>
      <c r="J29" s="113"/>
      <c r="K29" s="113"/>
      <c r="L29" s="113"/>
      <c r="M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 x14ac:dyDescent="0.2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68"/>
      <c r="M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5"/>
      <c r="C32" s="34"/>
      <c r="D32" s="24" t="s">
        <v>118</v>
      </c>
      <c r="E32" s="34"/>
      <c r="F32" s="34"/>
      <c r="G32" s="34"/>
      <c r="H32" s="34"/>
      <c r="I32" s="34"/>
      <c r="J32" s="34"/>
      <c r="K32" s="32">
        <f>K98</f>
        <v>0</v>
      </c>
      <c r="L32" s="34"/>
      <c r="M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2.75" x14ac:dyDescent="0.2">
      <c r="A33" s="34"/>
      <c r="B33" s="35"/>
      <c r="C33" s="34"/>
      <c r="D33" s="34"/>
      <c r="E33" s="26" t="s">
        <v>35</v>
      </c>
      <c r="F33" s="34"/>
      <c r="G33" s="34"/>
      <c r="H33" s="34"/>
      <c r="I33" s="34"/>
      <c r="J33" s="34"/>
      <c r="K33" s="116">
        <f>I98</f>
        <v>0</v>
      </c>
      <c r="L33" s="34"/>
      <c r="M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5"/>
      <c r="C34" s="34"/>
      <c r="D34" s="34"/>
      <c r="E34" s="26" t="s">
        <v>36</v>
      </c>
      <c r="F34" s="34"/>
      <c r="G34" s="34"/>
      <c r="H34" s="34"/>
      <c r="I34" s="34"/>
      <c r="J34" s="34"/>
      <c r="K34" s="116">
        <f>J98</f>
        <v>0</v>
      </c>
      <c r="L34" s="34"/>
      <c r="M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31" t="s">
        <v>107</v>
      </c>
      <c r="E35" s="34"/>
      <c r="F35" s="34"/>
      <c r="G35" s="34"/>
      <c r="H35" s="34"/>
      <c r="I35" s="34"/>
      <c r="J35" s="34"/>
      <c r="K35" s="32">
        <f>K105</f>
        <v>0</v>
      </c>
      <c r="L35" s="34"/>
      <c r="M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25.5" customHeight="1" x14ac:dyDescent="0.2">
      <c r="A36" s="34"/>
      <c r="B36" s="35"/>
      <c r="C36" s="34"/>
      <c r="D36" s="117" t="s">
        <v>38</v>
      </c>
      <c r="E36" s="34"/>
      <c r="F36" s="34"/>
      <c r="G36" s="34"/>
      <c r="H36" s="34"/>
      <c r="I36" s="34"/>
      <c r="J36" s="34"/>
      <c r="K36" s="73">
        <f>ROUND(K32 + K35, 2)</f>
        <v>0</v>
      </c>
      <c r="L36" s="34"/>
      <c r="M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6.95" customHeight="1" x14ac:dyDescent="0.2">
      <c r="A37" s="34"/>
      <c r="B37" s="35"/>
      <c r="C37" s="34"/>
      <c r="D37" s="68"/>
      <c r="E37" s="68"/>
      <c r="F37" s="68"/>
      <c r="G37" s="68"/>
      <c r="H37" s="68"/>
      <c r="I37" s="68"/>
      <c r="J37" s="68"/>
      <c r="K37" s="68"/>
      <c r="L37" s="68"/>
      <c r="M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 x14ac:dyDescent="0.2">
      <c r="A38" s="34"/>
      <c r="B38" s="35"/>
      <c r="C38" s="34"/>
      <c r="D38" s="34"/>
      <c r="E38" s="34"/>
      <c r="F38" s="38" t="s">
        <v>40</v>
      </c>
      <c r="G38" s="34"/>
      <c r="H38" s="34"/>
      <c r="I38" s="38" t="s">
        <v>39</v>
      </c>
      <c r="J38" s="34"/>
      <c r="K38" s="38" t="s">
        <v>41</v>
      </c>
      <c r="L38" s="34"/>
      <c r="M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customHeight="1" x14ac:dyDescent="0.2">
      <c r="A39" s="34"/>
      <c r="B39" s="35"/>
      <c r="C39" s="34"/>
      <c r="D39" s="118" t="s">
        <v>42</v>
      </c>
      <c r="E39" s="26" t="s">
        <v>43</v>
      </c>
      <c r="F39" s="116">
        <f>ROUND((SUM(BE105:BE112) + SUM(BE134:BE230)),  2)</f>
        <v>0</v>
      </c>
      <c r="G39" s="34"/>
      <c r="H39" s="34"/>
      <c r="I39" s="119">
        <v>0.2</v>
      </c>
      <c r="J39" s="34"/>
      <c r="K39" s="116">
        <f>ROUND(((SUM(BE105:BE112) + SUM(BE134:BE230))*I39),  2)</f>
        <v>0</v>
      </c>
      <c r="L39" s="34"/>
      <c r="M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5"/>
      <c r="C40" s="34"/>
      <c r="D40" s="34"/>
      <c r="E40" s="26" t="s">
        <v>44</v>
      </c>
      <c r="F40" s="116">
        <f>ROUND((SUM(BF105:BF112) + SUM(BF134:BF230)),  2)</f>
        <v>0</v>
      </c>
      <c r="G40" s="34"/>
      <c r="H40" s="34"/>
      <c r="I40" s="119">
        <v>0.2</v>
      </c>
      <c r="J40" s="34"/>
      <c r="K40" s="116">
        <f>ROUND(((SUM(BF105:BF112) + SUM(BF134:BF230))*I40),  2)</f>
        <v>0</v>
      </c>
      <c r="L40" s="34"/>
      <c r="M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 x14ac:dyDescent="0.2">
      <c r="A41" s="34"/>
      <c r="B41" s="35"/>
      <c r="C41" s="34"/>
      <c r="D41" s="34"/>
      <c r="E41" s="26" t="s">
        <v>45</v>
      </c>
      <c r="F41" s="116">
        <f>ROUND((SUM(BG105:BG112) + SUM(BG134:BG230)),  2)</f>
        <v>0</v>
      </c>
      <c r="G41" s="34"/>
      <c r="H41" s="34"/>
      <c r="I41" s="119">
        <v>0.2</v>
      </c>
      <c r="J41" s="34"/>
      <c r="K41" s="116">
        <f>0</f>
        <v>0</v>
      </c>
      <c r="L41" s="34"/>
      <c r="M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 x14ac:dyDescent="0.2">
      <c r="A42" s="34"/>
      <c r="B42" s="35"/>
      <c r="C42" s="34"/>
      <c r="D42" s="34"/>
      <c r="E42" s="26" t="s">
        <v>46</v>
      </c>
      <c r="F42" s="116">
        <f>ROUND((SUM(BH105:BH112) + SUM(BH134:BH230)),  2)</f>
        <v>0</v>
      </c>
      <c r="G42" s="34"/>
      <c r="H42" s="34"/>
      <c r="I42" s="119">
        <v>0.2</v>
      </c>
      <c r="J42" s="34"/>
      <c r="K42" s="116">
        <f>0</f>
        <v>0</v>
      </c>
      <c r="L42" s="34"/>
      <c r="M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14.45" hidden="1" customHeight="1" x14ac:dyDescent="0.2">
      <c r="A43" s="34"/>
      <c r="B43" s="35"/>
      <c r="C43" s="34"/>
      <c r="D43" s="34"/>
      <c r="E43" s="26" t="s">
        <v>47</v>
      </c>
      <c r="F43" s="116">
        <f>ROUND((SUM(BI105:BI112) + SUM(BI134:BI230)),  2)</f>
        <v>0</v>
      </c>
      <c r="G43" s="34"/>
      <c r="H43" s="34"/>
      <c r="I43" s="119">
        <v>0</v>
      </c>
      <c r="J43" s="34"/>
      <c r="K43" s="116">
        <f>0</f>
        <v>0</v>
      </c>
      <c r="L43" s="34"/>
      <c r="M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 x14ac:dyDescent="0.2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.5" customHeight="1" x14ac:dyDescent="0.2">
      <c r="A45" s="34"/>
      <c r="B45" s="35"/>
      <c r="C45" s="110"/>
      <c r="D45" s="120" t="s">
        <v>48</v>
      </c>
      <c r="E45" s="62"/>
      <c r="F45" s="62"/>
      <c r="G45" s="121" t="s">
        <v>49</v>
      </c>
      <c r="H45" s="122" t="s">
        <v>50</v>
      </c>
      <c r="I45" s="62"/>
      <c r="J45" s="62"/>
      <c r="K45" s="123">
        <f>SUM(K36:K43)</f>
        <v>0</v>
      </c>
      <c r="L45" s="124"/>
      <c r="M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4.45" customHeight="1" x14ac:dyDescent="0.2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4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1" customFormat="1" ht="14.45" customHeight="1" x14ac:dyDescent="0.2">
      <c r="B47" s="19"/>
      <c r="M47" s="19"/>
    </row>
    <row r="48" spans="1:31" s="1" customFormat="1" ht="14.45" customHeight="1" x14ac:dyDescent="0.2">
      <c r="B48" s="19"/>
      <c r="M48" s="19"/>
    </row>
    <row r="49" spans="1:31" s="1" customFormat="1" ht="14.45" customHeight="1" x14ac:dyDescent="0.2">
      <c r="B49" s="19"/>
      <c r="M49" s="19"/>
    </row>
    <row r="50" spans="1:31" s="2" customFormat="1" ht="14.45" customHeight="1" x14ac:dyDescent="0.2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6"/>
      <c r="M50" s="44"/>
    </row>
    <row r="51" spans="1:31" x14ac:dyDescent="0.2">
      <c r="B51" s="19"/>
      <c r="M51" s="19"/>
    </row>
    <row r="52" spans="1:31" x14ac:dyDescent="0.2">
      <c r="B52" s="19"/>
      <c r="M52" s="19"/>
    </row>
    <row r="53" spans="1:31" x14ac:dyDescent="0.2">
      <c r="B53" s="19"/>
      <c r="M53" s="19"/>
    </row>
    <row r="54" spans="1:31" x14ac:dyDescent="0.2">
      <c r="B54" s="19"/>
      <c r="M54" s="19"/>
    </row>
    <row r="55" spans="1:31" x14ac:dyDescent="0.2">
      <c r="B55" s="19"/>
      <c r="M55" s="19"/>
    </row>
    <row r="56" spans="1:31" x14ac:dyDescent="0.2">
      <c r="B56" s="19"/>
      <c r="M56" s="19"/>
    </row>
    <row r="57" spans="1:31" x14ac:dyDescent="0.2">
      <c r="B57" s="19"/>
      <c r="M57" s="19"/>
    </row>
    <row r="58" spans="1:31" x14ac:dyDescent="0.2">
      <c r="B58" s="19"/>
      <c r="M58" s="19"/>
    </row>
    <row r="59" spans="1:31" x14ac:dyDescent="0.2">
      <c r="B59" s="19"/>
      <c r="M59" s="19"/>
    </row>
    <row r="60" spans="1:31" x14ac:dyDescent="0.2">
      <c r="B60" s="19"/>
      <c r="M60" s="19"/>
    </row>
    <row r="61" spans="1:31" s="2" customFormat="1" ht="12.75" x14ac:dyDescent="0.2">
      <c r="A61" s="34"/>
      <c r="B61" s="35"/>
      <c r="C61" s="34"/>
      <c r="D61" s="47" t="s">
        <v>53</v>
      </c>
      <c r="E61" s="37"/>
      <c r="F61" s="125" t="s">
        <v>54</v>
      </c>
      <c r="G61" s="47" t="s">
        <v>53</v>
      </c>
      <c r="H61" s="37"/>
      <c r="I61" s="37"/>
      <c r="J61" s="126" t="s">
        <v>54</v>
      </c>
      <c r="K61" s="37"/>
      <c r="L61" s="37"/>
      <c r="M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19"/>
      <c r="M62" s="19"/>
    </row>
    <row r="63" spans="1:31" x14ac:dyDescent="0.2">
      <c r="B63" s="19"/>
      <c r="M63" s="19"/>
    </row>
    <row r="64" spans="1:31" x14ac:dyDescent="0.2">
      <c r="B64" s="19"/>
      <c r="M64" s="19"/>
    </row>
    <row r="65" spans="1:31" s="2" customFormat="1" ht="12.75" x14ac:dyDescent="0.2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8"/>
      <c r="M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19"/>
      <c r="M66" s="19"/>
    </row>
    <row r="67" spans="1:31" x14ac:dyDescent="0.2">
      <c r="B67" s="19"/>
      <c r="M67" s="19"/>
    </row>
    <row r="68" spans="1:31" x14ac:dyDescent="0.2">
      <c r="B68" s="19"/>
      <c r="M68" s="19"/>
    </row>
    <row r="69" spans="1:31" x14ac:dyDescent="0.2">
      <c r="B69" s="19"/>
      <c r="M69" s="19"/>
    </row>
    <row r="70" spans="1:31" x14ac:dyDescent="0.2">
      <c r="B70" s="19"/>
      <c r="M70" s="19"/>
    </row>
    <row r="71" spans="1:31" x14ac:dyDescent="0.2">
      <c r="B71" s="19"/>
      <c r="M71" s="19"/>
    </row>
    <row r="72" spans="1:31" x14ac:dyDescent="0.2">
      <c r="B72" s="19"/>
      <c r="M72" s="19"/>
    </row>
    <row r="73" spans="1:31" x14ac:dyDescent="0.2">
      <c r="B73" s="19"/>
      <c r="M73" s="19"/>
    </row>
    <row r="74" spans="1:31" x14ac:dyDescent="0.2">
      <c r="B74" s="19"/>
      <c r="M74" s="19"/>
    </row>
    <row r="75" spans="1:31" x14ac:dyDescent="0.2">
      <c r="B75" s="19"/>
      <c r="M75" s="19"/>
    </row>
    <row r="76" spans="1:31" s="2" customFormat="1" ht="12.75" x14ac:dyDescent="0.2">
      <c r="A76" s="34"/>
      <c r="B76" s="35"/>
      <c r="C76" s="34"/>
      <c r="D76" s="47" t="s">
        <v>53</v>
      </c>
      <c r="E76" s="37"/>
      <c r="F76" s="125" t="s">
        <v>54</v>
      </c>
      <c r="G76" s="47" t="s">
        <v>53</v>
      </c>
      <c r="H76" s="37"/>
      <c r="I76" s="37"/>
      <c r="J76" s="126" t="s">
        <v>54</v>
      </c>
      <c r="K76" s="37"/>
      <c r="L76" s="37"/>
      <c r="M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0" t="s">
        <v>119</v>
      </c>
      <c r="D82" s="34"/>
      <c r="E82" s="34"/>
      <c r="F82" s="34"/>
      <c r="G82" s="34"/>
      <c r="H82" s="34"/>
      <c r="I82" s="34"/>
      <c r="J82" s="34"/>
      <c r="K82" s="34"/>
      <c r="L82" s="34"/>
      <c r="M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6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4"/>
      <c r="D85" s="34"/>
      <c r="E85" s="326" t="str">
        <f>E7</f>
        <v>Zníženie energetickej náročnosti objektov ZŠ Ľ. Štúra v Šali</v>
      </c>
      <c r="F85" s="328"/>
      <c r="G85" s="328"/>
      <c r="H85" s="328"/>
      <c r="I85" s="34"/>
      <c r="J85" s="34"/>
      <c r="K85" s="34"/>
      <c r="L85" s="34"/>
      <c r="M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19"/>
      <c r="C86" s="26" t="s">
        <v>114</v>
      </c>
      <c r="M86" s="19"/>
    </row>
    <row r="87" spans="1:31" s="2" customFormat="1" ht="16.5" customHeight="1" x14ac:dyDescent="0.2">
      <c r="A87" s="34"/>
      <c r="B87" s="35"/>
      <c r="C87" s="34"/>
      <c r="D87" s="34"/>
      <c r="E87" s="326" t="s">
        <v>115</v>
      </c>
      <c r="F87" s="325"/>
      <c r="G87" s="325"/>
      <c r="H87" s="325"/>
      <c r="I87" s="34"/>
      <c r="J87" s="34"/>
      <c r="K87" s="34"/>
      <c r="L87" s="34"/>
      <c r="M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6" t="s">
        <v>116</v>
      </c>
      <c r="D88" s="34"/>
      <c r="E88" s="34"/>
      <c r="F88" s="34"/>
      <c r="G88" s="34"/>
      <c r="H88" s="34"/>
      <c r="I88" s="34"/>
      <c r="J88" s="34"/>
      <c r="K88" s="34"/>
      <c r="L88" s="34"/>
      <c r="M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4"/>
      <c r="D89" s="34"/>
      <c r="E89" s="306" t="str">
        <f>E11</f>
        <v>D2 - Bleskozvod a uzemnenie</v>
      </c>
      <c r="F89" s="325"/>
      <c r="G89" s="325"/>
      <c r="H89" s="325"/>
      <c r="I89" s="34"/>
      <c r="J89" s="34"/>
      <c r="K89" s="34"/>
      <c r="L89" s="34"/>
      <c r="M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6" t="s">
        <v>19</v>
      </c>
      <c r="D91" s="34"/>
      <c r="E91" s="34"/>
      <c r="F91" s="24" t="str">
        <f>F14</f>
        <v>Šaľa</v>
      </c>
      <c r="G91" s="34"/>
      <c r="H91" s="34"/>
      <c r="I91" s="26" t="s">
        <v>21</v>
      </c>
      <c r="J91" s="57">
        <f>IF(J14="","",J14)</f>
        <v>44404</v>
      </c>
      <c r="K91" s="34"/>
      <c r="L91" s="34"/>
      <c r="M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6" t="s">
        <v>22</v>
      </c>
      <c r="D93" s="34"/>
      <c r="E93" s="34"/>
      <c r="F93" s="24" t="str">
        <f>E17</f>
        <v>Mesto Šaľa</v>
      </c>
      <c r="G93" s="34"/>
      <c r="H93" s="34"/>
      <c r="I93" s="26" t="s">
        <v>28</v>
      </c>
      <c r="J93" s="29" t="str">
        <f>E23</f>
        <v>Ing. Ivan Tamaškovič</v>
      </c>
      <c r="K93" s="34"/>
      <c r="L93" s="34"/>
      <c r="M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26" t="s">
        <v>31</v>
      </c>
      <c r="J94" s="29" t="str">
        <f>E26</f>
        <v>Ing. Jozef Tamaškovič</v>
      </c>
      <c r="K94" s="34"/>
      <c r="L94" s="34"/>
      <c r="M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27" t="s">
        <v>120</v>
      </c>
      <c r="D96" s="110"/>
      <c r="E96" s="110"/>
      <c r="F96" s="110"/>
      <c r="G96" s="110"/>
      <c r="H96" s="110"/>
      <c r="I96" s="128" t="s">
        <v>121</v>
      </c>
      <c r="J96" s="128" t="s">
        <v>122</v>
      </c>
      <c r="K96" s="128" t="s">
        <v>123</v>
      </c>
      <c r="L96" s="110"/>
      <c r="M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 x14ac:dyDescent="0.2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22.9" customHeight="1" x14ac:dyDescent="0.2">
      <c r="A98" s="34"/>
      <c r="B98" s="35"/>
      <c r="C98" s="129" t="s">
        <v>124</v>
      </c>
      <c r="D98" s="34"/>
      <c r="E98" s="34"/>
      <c r="F98" s="34"/>
      <c r="G98" s="34"/>
      <c r="H98" s="34"/>
      <c r="I98" s="73">
        <f t="shared" ref="I98:J100" si="0">Q134</f>
        <v>0</v>
      </c>
      <c r="J98" s="73">
        <f t="shared" si="0"/>
        <v>0</v>
      </c>
      <c r="K98" s="73">
        <f>K134</f>
        <v>0</v>
      </c>
      <c r="L98" s="34"/>
      <c r="M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125</v>
      </c>
    </row>
    <row r="99" spans="1:65" s="9" customFormat="1" ht="24.95" customHeight="1" x14ac:dyDescent="0.2">
      <c r="B99" s="130"/>
      <c r="D99" s="131" t="s">
        <v>551</v>
      </c>
      <c r="E99" s="132"/>
      <c r="F99" s="132"/>
      <c r="G99" s="132"/>
      <c r="H99" s="132"/>
      <c r="I99" s="133">
        <f t="shared" si="0"/>
        <v>0</v>
      </c>
      <c r="J99" s="133">
        <f t="shared" si="0"/>
        <v>0</v>
      </c>
      <c r="K99" s="133">
        <f>K135</f>
        <v>0</v>
      </c>
      <c r="M99" s="130"/>
    </row>
    <row r="100" spans="1:65" s="10" customFormat="1" ht="19.899999999999999" customHeight="1" x14ac:dyDescent="0.2">
      <c r="B100" s="134"/>
      <c r="D100" s="135" t="s">
        <v>552</v>
      </c>
      <c r="E100" s="136"/>
      <c r="F100" s="136"/>
      <c r="G100" s="136"/>
      <c r="H100" s="136"/>
      <c r="I100" s="137">
        <f t="shared" si="0"/>
        <v>0</v>
      </c>
      <c r="J100" s="137">
        <f t="shared" si="0"/>
        <v>0</v>
      </c>
      <c r="K100" s="137">
        <f>K136</f>
        <v>0</v>
      </c>
      <c r="M100" s="134"/>
    </row>
    <row r="101" spans="1:65" s="10" customFormat="1" ht="19.899999999999999" customHeight="1" x14ac:dyDescent="0.2">
      <c r="B101" s="134"/>
      <c r="D101" s="135" t="s">
        <v>553</v>
      </c>
      <c r="E101" s="136"/>
      <c r="F101" s="136"/>
      <c r="G101" s="136"/>
      <c r="H101" s="136"/>
      <c r="I101" s="137">
        <f>Q219</f>
        <v>0</v>
      </c>
      <c r="J101" s="137">
        <f>R219</f>
        <v>0</v>
      </c>
      <c r="K101" s="137">
        <f>K219</f>
        <v>0</v>
      </c>
      <c r="M101" s="134"/>
    </row>
    <row r="102" spans="1:65" s="9" customFormat="1" ht="24.95" customHeight="1" x14ac:dyDescent="0.2">
      <c r="B102" s="130"/>
      <c r="D102" s="131" t="s">
        <v>554</v>
      </c>
      <c r="E102" s="132"/>
      <c r="F102" s="132"/>
      <c r="G102" s="132"/>
      <c r="H102" s="132"/>
      <c r="I102" s="133">
        <f>Q226</f>
        <v>0</v>
      </c>
      <c r="J102" s="133">
        <f>R226</f>
        <v>0</v>
      </c>
      <c r="K102" s="133">
        <f>K226</f>
        <v>0</v>
      </c>
      <c r="M102" s="130"/>
    </row>
    <row r="103" spans="1:65" s="2" customFormat="1" ht="21.95" customHeight="1" x14ac:dyDescent="0.2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6.95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29.25" customHeight="1" x14ac:dyDescent="0.2">
      <c r="A105" s="34"/>
      <c r="B105" s="35"/>
      <c r="C105" s="129" t="s">
        <v>136</v>
      </c>
      <c r="D105" s="34"/>
      <c r="E105" s="34"/>
      <c r="F105" s="34"/>
      <c r="G105" s="34"/>
      <c r="H105" s="34"/>
      <c r="I105" s="34"/>
      <c r="J105" s="34"/>
      <c r="K105" s="138">
        <f>ROUND(K106 + K107 + K108 + K109 + K110 + K111,2)</f>
        <v>0</v>
      </c>
      <c r="L105" s="34"/>
      <c r="M105" s="44"/>
      <c r="O105" s="139" t="s">
        <v>42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18" customHeight="1" x14ac:dyDescent="0.2">
      <c r="A106" s="34"/>
      <c r="B106" s="140"/>
      <c r="C106" s="141"/>
      <c r="D106" s="322" t="s">
        <v>137</v>
      </c>
      <c r="E106" s="327"/>
      <c r="F106" s="327"/>
      <c r="G106" s="141"/>
      <c r="H106" s="141"/>
      <c r="I106" s="141"/>
      <c r="J106" s="141"/>
      <c r="K106" s="103">
        <v>0</v>
      </c>
      <c r="L106" s="141"/>
      <c r="M106" s="143"/>
      <c r="N106" s="144"/>
      <c r="O106" s="145" t="s">
        <v>44</v>
      </c>
      <c r="P106" s="144"/>
      <c r="Q106" s="144"/>
      <c r="R106" s="144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6" t="s">
        <v>138</v>
      </c>
      <c r="AZ106" s="144"/>
      <c r="BA106" s="144"/>
      <c r="BB106" s="144"/>
      <c r="BC106" s="144"/>
      <c r="BD106" s="144"/>
      <c r="BE106" s="147">
        <f t="shared" ref="BE106:BE111" si="1">IF(O106="základná",K106,0)</f>
        <v>0</v>
      </c>
      <c r="BF106" s="147">
        <f t="shared" ref="BF106:BF111" si="2">IF(O106="znížená",K106,0)</f>
        <v>0</v>
      </c>
      <c r="BG106" s="147">
        <f t="shared" ref="BG106:BG111" si="3">IF(O106="zákl. prenesená",K106,0)</f>
        <v>0</v>
      </c>
      <c r="BH106" s="147">
        <f t="shared" ref="BH106:BH111" si="4">IF(O106="zníž. prenesená",K106,0)</f>
        <v>0</v>
      </c>
      <c r="BI106" s="147">
        <f t="shared" ref="BI106:BI111" si="5">IF(O106="nulová",K106,0)</f>
        <v>0</v>
      </c>
      <c r="BJ106" s="146" t="s">
        <v>92</v>
      </c>
      <c r="BK106" s="144"/>
      <c r="BL106" s="144"/>
      <c r="BM106" s="144"/>
    </row>
    <row r="107" spans="1:65" s="2" customFormat="1" ht="18" customHeight="1" x14ac:dyDescent="0.2">
      <c r="A107" s="34"/>
      <c r="B107" s="140"/>
      <c r="C107" s="141"/>
      <c r="D107" s="322" t="s">
        <v>139</v>
      </c>
      <c r="E107" s="327"/>
      <c r="F107" s="327"/>
      <c r="G107" s="141"/>
      <c r="H107" s="141"/>
      <c r="I107" s="141"/>
      <c r="J107" s="141"/>
      <c r="K107" s="103">
        <v>0</v>
      </c>
      <c r="L107" s="141"/>
      <c r="M107" s="143"/>
      <c r="N107" s="144"/>
      <c r="O107" s="145" t="s">
        <v>44</v>
      </c>
      <c r="P107" s="144"/>
      <c r="Q107" s="144"/>
      <c r="R107" s="144"/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6" t="s">
        <v>138</v>
      </c>
      <c r="AZ107" s="144"/>
      <c r="BA107" s="144"/>
      <c r="BB107" s="144"/>
      <c r="BC107" s="144"/>
      <c r="BD107" s="144"/>
      <c r="BE107" s="147">
        <f t="shared" si="1"/>
        <v>0</v>
      </c>
      <c r="BF107" s="147">
        <f t="shared" si="2"/>
        <v>0</v>
      </c>
      <c r="BG107" s="147">
        <f t="shared" si="3"/>
        <v>0</v>
      </c>
      <c r="BH107" s="147">
        <f t="shared" si="4"/>
        <v>0</v>
      </c>
      <c r="BI107" s="147">
        <f t="shared" si="5"/>
        <v>0</v>
      </c>
      <c r="BJ107" s="146" t="s">
        <v>92</v>
      </c>
      <c r="BK107" s="144"/>
      <c r="BL107" s="144"/>
      <c r="BM107" s="144"/>
    </row>
    <row r="108" spans="1:65" s="2" customFormat="1" ht="18" customHeight="1" x14ac:dyDescent="0.2">
      <c r="A108" s="34"/>
      <c r="B108" s="140"/>
      <c r="C108" s="141"/>
      <c r="D108" s="322" t="s">
        <v>140</v>
      </c>
      <c r="E108" s="327"/>
      <c r="F108" s="327"/>
      <c r="G108" s="141"/>
      <c r="H108" s="141"/>
      <c r="I108" s="141"/>
      <c r="J108" s="141"/>
      <c r="K108" s="103">
        <v>0</v>
      </c>
      <c r="L108" s="141"/>
      <c r="M108" s="143"/>
      <c r="N108" s="144"/>
      <c r="O108" s="145" t="s">
        <v>44</v>
      </c>
      <c r="P108" s="144"/>
      <c r="Q108" s="144"/>
      <c r="R108" s="144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6" t="s">
        <v>138</v>
      </c>
      <c r="AZ108" s="144"/>
      <c r="BA108" s="144"/>
      <c r="BB108" s="144"/>
      <c r="BC108" s="144"/>
      <c r="BD108" s="144"/>
      <c r="BE108" s="147">
        <f t="shared" si="1"/>
        <v>0</v>
      </c>
      <c r="BF108" s="147">
        <f t="shared" si="2"/>
        <v>0</v>
      </c>
      <c r="BG108" s="147">
        <f t="shared" si="3"/>
        <v>0</v>
      </c>
      <c r="BH108" s="147">
        <f t="shared" si="4"/>
        <v>0</v>
      </c>
      <c r="BI108" s="147">
        <f t="shared" si="5"/>
        <v>0</v>
      </c>
      <c r="BJ108" s="146" t="s">
        <v>92</v>
      </c>
      <c r="BK108" s="144"/>
      <c r="BL108" s="144"/>
      <c r="BM108" s="144"/>
    </row>
    <row r="109" spans="1:65" s="2" customFormat="1" ht="18" customHeight="1" x14ac:dyDescent="0.2">
      <c r="A109" s="34"/>
      <c r="B109" s="140"/>
      <c r="C109" s="141"/>
      <c r="D109" s="322" t="s">
        <v>141</v>
      </c>
      <c r="E109" s="327"/>
      <c r="F109" s="327"/>
      <c r="G109" s="141"/>
      <c r="H109" s="141"/>
      <c r="I109" s="141"/>
      <c r="J109" s="141"/>
      <c r="K109" s="103">
        <v>0</v>
      </c>
      <c r="L109" s="141"/>
      <c r="M109" s="143"/>
      <c r="N109" s="144"/>
      <c r="O109" s="145" t="s">
        <v>44</v>
      </c>
      <c r="P109" s="144"/>
      <c r="Q109" s="144"/>
      <c r="R109" s="144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6" t="s">
        <v>138</v>
      </c>
      <c r="AZ109" s="144"/>
      <c r="BA109" s="144"/>
      <c r="BB109" s="144"/>
      <c r="BC109" s="144"/>
      <c r="BD109" s="144"/>
      <c r="BE109" s="147">
        <f t="shared" si="1"/>
        <v>0</v>
      </c>
      <c r="BF109" s="147">
        <f t="shared" si="2"/>
        <v>0</v>
      </c>
      <c r="BG109" s="147">
        <f t="shared" si="3"/>
        <v>0</v>
      </c>
      <c r="BH109" s="147">
        <f t="shared" si="4"/>
        <v>0</v>
      </c>
      <c r="BI109" s="147">
        <f t="shared" si="5"/>
        <v>0</v>
      </c>
      <c r="BJ109" s="146" t="s">
        <v>92</v>
      </c>
      <c r="BK109" s="144"/>
      <c r="BL109" s="144"/>
      <c r="BM109" s="144"/>
    </row>
    <row r="110" spans="1:65" s="2" customFormat="1" ht="18" customHeight="1" x14ac:dyDescent="0.2">
      <c r="A110" s="34"/>
      <c r="B110" s="140"/>
      <c r="C110" s="141"/>
      <c r="D110" s="322" t="s">
        <v>142</v>
      </c>
      <c r="E110" s="327"/>
      <c r="F110" s="327"/>
      <c r="G110" s="141"/>
      <c r="H110" s="141"/>
      <c r="I110" s="141"/>
      <c r="J110" s="141"/>
      <c r="K110" s="103">
        <v>0</v>
      </c>
      <c r="L110" s="141"/>
      <c r="M110" s="143"/>
      <c r="N110" s="144"/>
      <c r="O110" s="145" t="s">
        <v>44</v>
      </c>
      <c r="P110" s="144"/>
      <c r="Q110" s="144"/>
      <c r="R110" s="144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138</v>
      </c>
      <c r="AZ110" s="144"/>
      <c r="BA110" s="144"/>
      <c r="BB110" s="144"/>
      <c r="BC110" s="144"/>
      <c r="BD110" s="144"/>
      <c r="BE110" s="147">
        <f t="shared" si="1"/>
        <v>0</v>
      </c>
      <c r="BF110" s="147">
        <f t="shared" si="2"/>
        <v>0</v>
      </c>
      <c r="BG110" s="147">
        <f t="shared" si="3"/>
        <v>0</v>
      </c>
      <c r="BH110" s="147">
        <f t="shared" si="4"/>
        <v>0</v>
      </c>
      <c r="BI110" s="147">
        <f t="shared" si="5"/>
        <v>0</v>
      </c>
      <c r="BJ110" s="146" t="s">
        <v>92</v>
      </c>
      <c r="BK110" s="144"/>
      <c r="BL110" s="144"/>
      <c r="BM110" s="144"/>
    </row>
    <row r="111" spans="1:65" s="2" customFormat="1" ht="18" customHeight="1" x14ac:dyDescent="0.2">
      <c r="A111" s="34"/>
      <c r="B111" s="140"/>
      <c r="C111" s="141"/>
      <c r="D111" s="142" t="s">
        <v>143</v>
      </c>
      <c r="E111" s="141"/>
      <c r="F111" s="141"/>
      <c r="G111" s="141"/>
      <c r="H111" s="141"/>
      <c r="I111" s="141"/>
      <c r="J111" s="141"/>
      <c r="K111" s="103">
        <f>ROUND(K32*T111,2)</f>
        <v>0</v>
      </c>
      <c r="L111" s="141"/>
      <c r="M111" s="143"/>
      <c r="N111" s="144"/>
      <c r="O111" s="145" t="s">
        <v>44</v>
      </c>
      <c r="P111" s="144"/>
      <c r="Q111" s="144"/>
      <c r="R111" s="144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144</v>
      </c>
      <c r="AZ111" s="144"/>
      <c r="BA111" s="144"/>
      <c r="BB111" s="144"/>
      <c r="BC111" s="144"/>
      <c r="BD111" s="144"/>
      <c r="BE111" s="147">
        <f t="shared" si="1"/>
        <v>0</v>
      </c>
      <c r="BF111" s="147">
        <f t="shared" si="2"/>
        <v>0</v>
      </c>
      <c r="BG111" s="147">
        <f t="shared" si="3"/>
        <v>0</v>
      </c>
      <c r="BH111" s="147">
        <f t="shared" si="4"/>
        <v>0</v>
      </c>
      <c r="BI111" s="147">
        <f t="shared" si="5"/>
        <v>0</v>
      </c>
      <c r="BJ111" s="146" t="s">
        <v>92</v>
      </c>
      <c r="BK111" s="144"/>
      <c r="BL111" s="144"/>
      <c r="BM111" s="144"/>
    </row>
    <row r="112" spans="1:65" s="2" customFormat="1" x14ac:dyDescent="0.2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9.25" customHeight="1" x14ac:dyDescent="0.2">
      <c r="A113" s="34"/>
      <c r="B113" s="35"/>
      <c r="C113" s="109" t="s">
        <v>112</v>
      </c>
      <c r="D113" s="110"/>
      <c r="E113" s="110"/>
      <c r="F113" s="110"/>
      <c r="G113" s="110"/>
      <c r="H113" s="110"/>
      <c r="I113" s="110"/>
      <c r="J113" s="110"/>
      <c r="K113" s="111">
        <f>ROUND(K98+K105,2)</f>
        <v>0</v>
      </c>
      <c r="L113" s="110"/>
      <c r="M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 x14ac:dyDescent="0.2">
      <c r="A114" s="34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 x14ac:dyDescent="0.2">
      <c r="A118" s="34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 x14ac:dyDescent="0.2">
      <c r="A119" s="34"/>
      <c r="B119" s="35"/>
      <c r="C119" s="20" t="s">
        <v>145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 x14ac:dyDescent="0.2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6" t="s">
        <v>15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 x14ac:dyDescent="0.2">
      <c r="A122" s="34"/>
      <c r="B122" s="35"/>
      <c r="C122" s="34"/>
      <c r="D122" s="34"/>
      <c r="E122" s="326" t="str">
        <f>E7</f>
        <v>Zníženie energetickej náročnosti objektov ZŠ Ľ. Štúra v Šali</v>
      </c>
      <c r="F122" s="328"/>
      <c r="G122" s="328"/>
      <c r="H122" s="328"/>
      <c r="I122" s="34"/>
      <c r="J122" s="34"/>
      <c r="K122" s="34"/>
      <c r="L122" s="34"/>
      <c r="M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 x14ac:dyDescent="0.2">
      <c r="B123" s="19"/>
      <c r="C123" s="26" t="s">
        <v>114</v>
      </c>
      <c r="M123" s="19"/>
    </row>
    <row r="124" spans="1:31" s="2" customFormat="1" ht="16.5" customHeight="1" x14ac:dyDescent="0.2">
      <c r="A124" s="34"/>
      <c r="B124" s="35"/>
      <c r="C124" s="34"/>
      <c r="D124" s="34"/>
      <c r="E124" s="326" t="s">
        <v>115</v>
      </c>
      <c r="F124" s="325"/>
      <c r="G124" s="325"/>
      <c r="H124" s="325"/>
      <c r="I124" s="34"/>
      <c r="J124" s="34"/>
      <c r="K124" s="34"/>
      <c r="L124" s="34"/>
      <c r="M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 x14ac:dyDescent="0.2">
      <c r="A125" s="34"/>
      <c r="B125" s="35"/>
      <c r="C125" s="26" t="s">
        <v>116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 x14ac:dyDescent="0.2">
      <c r="A126" s="34"/>
      <c r="B126" s="35"/>
      <c r="C126" s="34"/>
      <c r="D126" s="34"/>
      <c r="E126" s="306" t="str">
        <f>E11</f>
        <v>D2 - Bleskozvod a uzemnenie</v>
      </c>
      <c r="F126" s="325"/>
      <c r="G126" s="325"/>
      <c r="H126" s="325"/>
      <c r="I126" s="34"/>
      <c r="J126" s="34"/>
      <c r="K126" s="34"/>
      <c r="L126" s="34"/>
      <c r="M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 x14ac:dyDescent="0.2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 x14ac:dyDescent="0.2">
      <c r="A128" s="34"/>
      <c r="B128" s="35"/>
      <c r="C128" s="26" t="s">
        <v>19</v>
      </c>
      <c r="D128" s="34"/>
      <c r="E128" s="34"/>
      <c r="F128" s="24" t="str">
        <f>F14</f>
        <v>Šaľa</v>
      </c>
      <c r="G128" s="34"/>
      <c r="H128" s="34"/>
      <c r="I128" s="26" t="s">
        <v>21</v>
      </c>
      <c r="J128" s="57">
        <f>IF(J14="","",J14)</f>
        <v>44404</v>
      </c>
      <c r="K128" s="34"/>
      <c r="L128" s="34"/>
      <c r="M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 x14ac:dyDescent="0.2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 x14ac:dyDescent="0.2">
      <c r="A130" s="34"/>
      <c r="B130" s="35"/>
      <c r="C130" s="26" t="s">
        <v>22</v>
      </c>
      <c r="D130" s="34"/>
      <c r="E130" s="34"/>
      <c r="F130" s="24" t="str">
        <f>E17</f>
        <v>Mesto Šaľa</v>
      </c>
      <c r="G130" s="34"/>
      <c r="H130" s="34"/>
      <c r="I130" s="26" t="s">
        <v>28</v>
      </c>
      <c r="J130" s="29" t="str">
        <f>E23</f>
        <v>Ing. Ivan Tamaškovič</v>
      </c>
      <c r="K130" s="34"/>
      <c r="L130" s="34"/>
      <c r="M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 x14ac:dyDescent="0.2">
      <c r="A131" s="34"/>
      <c r="B131" s="35"/>
      <c r="C131" s="26" t="s">
        <v>26</v>
      </c>
      <c r="D131" s="34"/>
      <c r="E131" s="34"/>
      <c r="F131" s="24" t="str">
        <f>IF(E20="","",E20)</f>
        <v>Vyplň údaj</v>
      </c>
      <c r="G131" s="34"/>
      <c r="H131" s="34"/>
      <c r="I131" s="26" t="s">
        <v>31</v>
      </c>
      <c r="J131" s="29" t="str">
        <f>E26</f>
        <v>Ing. Jozef Tamaškovič</v>
      </c>
      <c r="K131" s="34"/>
      <c r="L131" s="34"/>
      <c r="M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 x14ac:dyDescent="0.2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 x14ac:dyDescent="0.2">
      <c r="A133" s="148"/>
      <c r="B133" s="149"/>
      <c r="C133" s="150" t="s">
        <v>146</v>
      </c>
      <c r="D133" s="151" t="s">
        <v>63</v>
      </c>
      <c r="E133" s="151" t="s">
        <v>59</v>
      </c>
      <c r="F133" s="151" t="s">
        <v>60</v>
      </c>
      <c r="G133" s="151" t="s">
        <v>147</v>
      </c>
      <c r="H133" s="151" t="s">
        <v>148</v>
      </c>
      <c r="I133" s="151" t="s">
        <v>149</v>
      </c>
      <c r="J133" s="151" t="s">
        <v>150</v>
      </c>
      <c r="K133" s="152" t="s">
        <v>123</v>
      </c>
      <c r="L133" s="153" t="s">
        <v>151</v>
      </c>
      <c r="M133" s="154"/>
      <c r="N133" s="64" t="s">
        <v>1</v>
      </c>
      <c r="O133" s="65" t="s">
        <v>42</v>
      </c>
      <c r="P133" s="65" t="s">
        <v>152</v>
      </c>
      <c r="Q133" s="65" t="s">
        <v>153</v>
      </c>
      <c r="R133" s="65" t="s">
        <v>154</v>
      </c>
      <c r="S133" s="65" t="s">
        <v>155</v>
      </c>
      <c r="T133" s="65" t="s">
        <v>156</v>
      </c>
      <c r="U133" s="65" t="s">
        <v>157</v>
      </c>
      <c r="V133" s="65" t="s">
        <v>158</v>
      </c>
      <c r="W133" s="65" t="s">
        <v>159</v>
      </c>
      <c r="X133" s="65" t="s">
        <v>160</v>
      </c>
      <c r="Y133" s="66" t="s">
        <v>161</v>
      </c>
      <c r="Z133" s="148"/>
      <c r="AA133" s="148"/>
      <c r="AB133" s="148"/>
      <c r="AC133" s="148"/>
      <c r="AD133" s="148"/>
      <c r="AE133" s="148"/>
    </row>
    <row r="134" spans="1:65" s="2" customFormat="1" ht="22.9" customHeight="1" x14ac:dyDescent="0.25">
      <c r="A134" s="34"/>
      <c r="B134" s="35"/>
      <c r="C134" s="71" t="s">
        <v>118</v>
      </c>
      <c r="D134" s="34"/>
      <c r="E134" s="34"/>
      <c r="F134" s="34"/>
      <c r="G134" s="34"/>
      <c r="H134" s="34"/>
      <c r="I134" s="34"/>
      <c r="J134" s="34"/>
      <c r="K134" s="155">
        <f>BK134</f>
        <v>0</v>
      </c>
      <c r="L134" s="34"/>
      <c r="M134" s="35"/>
      <c r="N134" s="67"/>
      <c r="O134" s="58"/>
      <c r="P134" s="68"/>
      <c r="Q134" s="156">
        <f>Q135+Q226</f>
        <v>0</v>
      </c>
      <c r="R134" s="156">
        <f>R135+R226</f>
        <v>0</v>
      </c>
      <c r="S134" s="68"/>
      <c r="T134" s="157">
        <f>T135+T226</f>
        <v>0</v>
      </c>
      <c r="U134" s="68"/>
      <c r="V134" s="157">
        <f>V135+V226</f>
        <v>1.3837430000000004</v>
      </c>
      <c r="W134" s="68"/>
      <c r="X134" s="157">
        <f>X135+X226</f>
        <v>0</v>
      </c>
      <c r="Y134" s="69"/>
      <c r="Z134" s="34"/>
      <c r="AA134" s="34"/>
      <c r="AB134" s="34"/>
      <c r="AC134" s="34"/>
      <c r="AD134" s="34"/>
      <c r="AE134" s="34"/>
      <c r="AT134" s="16" t="s">
        <v>79</v>
      </c>
      <c r="AU134" s="16" t="s">
        <v>125</v>
      </c>
      <c r="BK134" s="158">
        <f>BK135+BK226</f>
        <v>0</v>
      </c>
    </row>
    <row r="135" spans="1:65" s="12" customFormat="1" ht="25.9" customHeight="1" x14ac:dyDescent="0.2">
      <c r="B135" s="159"/>
      <c r="D135" s="160" t="s">
        <v>79</v>
      </c>
      <c r="E135" s="161" t="s">
        <v>313</v>
      </c>
      <c r="F135" s="161" t="s">
        <v>555</v>
      </c>
      <c r="I135" s="162"/>
      <c r="J135" s="162"/>
      <c r="K135" s="163">
        <f>BK135</f>
        <v>0</v>
      </c>
      <c r="M135" s="159"/>
      <c r="N135" s="164"/>
      <c r="O135" s="165"/>
      <c r="P135" s="165"/>
      <c r="Q135" s="166">
        <f>Q136+Q219</f>
        <v>0</v>
      </c>
      <c r="R135" s="166">
        <f>R136+R219</f>
        <v>0</v>
      </c>
      <c r="S135" s="165"/>
      <c r="T135" s="167">
        <f>T136+T219</f>
        <v>0</v>
      </c>
      <c r="U135" s="165"/>
      <c r="V135" s="167">
        <f>V136+V219</f>
        <v>1.3837430000000004</v>
      </c>
      <c r="W135" s="165"/>
      <c r="X135" s="167">
        <f>X136+X219</f>
        <v>0</v>
      </c>
      <c r="Y135" s="168"/>
      <c r="AR135" s="160" t="s">
        <v>182</v>
      </c>
      <c r="AT135" s="169" t="s">
        <v>79</v>
      </c>
      <c r="AU135" s="169" t="s">
        <v>80</v>
      </c>
      <c r="AY135" s="160" t="s">
        <v>164</v>
      </c>
      <c r="BK135" s="170">
        <f>BK136+BK219</f>
        <v>0</v>
      </c>
    </row>
    <row r="136" spans="1:65" s="12" customFormat="1" ht="22.9" customHeight="1" x14ac:dyDescent="0.2">
      <c r="B136" s="159"/>
      <c r="D136" s="160" t="s">
        <v>79</v>
      </c>
      <c r="E136" s="171" t="s">
        <v>556</v>
      </c>
      <c r="F136" s="171" t="s">
        <v>557</v>
      </c>
      <c r="I136" s="162"/>
      <c r="J136" s="162"/>
      <c r="K136" s="172">
        <f>BK136</f>
        <v>0</v>
      </c>
      <c r="M136" s="159"/>
      <c r="N136" s="164"/>
      <c r="O136" s="165"/>
      <c r="P136" s="165"/>
      <c r="Q136" s="166">
        <f>SUM(Q137:Q218)</f>
        <v>0</v>
      </c>
      <c r="R136" s="166">
        <f>SUM(R137:R218)</f>
        <v>0</v>
      </c>
      <c r="S136" s="165"/>
      <c r="T136" s="167">
        <f>SUM(T137:T218)</f>
        <v>0</v>
      </c>
      <c r="U136" s="165"/>
      <c r="V136" s="167">
        <f>SUM(V137:V218)</f>
        <v>1.3837430000000004</v>
      </c>
      <c r="W136" s="165"/>
      <c r="X136" s="167">
        <f>SUM(X137:X218)</f>
        <v>0</v>
      </c>
      <c r="Y136" s="168"/>
      <c r="AR136" s="160" t="s">
        <v>182</v>
      </c>
      <c r="AT136" s="169" t="s">
        <v>79</v>
      </c>
      <c r="AU136" s="169" t="s">
        <v>86</v>
      </c>
      <c r="AY136" s="160" t="s">
        <v>164</v>
      </c>
      <c r="BK136" s="170">
        <f>SUM(BK137:BK218)</f>
        <v>0</v>
      </c>
    </row>
    <row r="137" spans="1:65" s="2" customFormat="1" ht="24.2" customHeight="1" x14ac:dyDescent="0.2">
      <c r="A137" s="34"/>
      <c r="B137" s="140"/>
      <c r="C137" s="173" t="s">
        <v>86</v>
      </c>
      <c r="D137" s="173" t="s">
        <v>167</v>
      </c>
      <c r="E137" s="174" t="s">
        <v>558</v>
      </c>
      <c r="F137" s="175" t="s">
        <v>559</v>
      </c>
      <c r="G137" s="176" t="s">
        <v>334</v>
      </c>
      <c r="H137" s="177">
        <v>96</v>
      </c>
      <c r="I137" s="178"/>
      <c r="J137" s="178"/>
      <c r="K137" s="177">
        <f>ROUND(P137*H137,3)</f>
        <v>0</v>
      </c>
      <c r="L137" s="179"/>
      <c r="M137" s="35"/>
      <c r="N137" s="180" t="s">
        <v>1</v>
      </c>
      <c r="O137" s="181" t="s">
        <v>44</v>
      </c>
      <c r="P137" s="182">
        <f>I137+J137</f>
        <v>0</v>
      </c>
      <c r="Q137" s="182">
        <f>ROUND(I137*H137,3)</f>
        <v>0</v>
      </c>
      <c r="R137" s="182">
        <f>ROUND(J137*H137,3)</f>
        <v>0</v>
      </c>
      <c r="S137" s="60"/>
      <c r="T137" s="183">
        <f>S137*H137</f>
        <v>0</v>
      </c>
      <c r="U137" s="183">
        <v>0</v>
      </c>
      <c r="V137" s="183">
        <f>U137*H137</f>
        <v>0</v>
      </c>
      <c r="W137" s="183">
        <v>0</v>
      </c>
      <c r="X137" s="183">
        <f>W137*H137</f>
        <v>0</v>
      </c>
      <c r="Y137" s="184" t="s">
        <v>1</v>
      </c>
      <c r="Z137" s="34"/>
      <c r="AA137" s="34"/>
      <c r="AB137" s="34"/>
      <c r="AC137" s="34"/>
      <c r="AD137" s="34"/>
      <c r="AE137" s="34"/>
      <c r="AR137" s="185" t="s">
        <v>484</v>
      </c>
      <c r="AT137" s="185" t="s">
        <v>167</v>
      </c>
      <c r="AU137" s="185" t="s">
        <v>92</v>
      </c>
      <c r="AY137" s="16" t="s">
        <v>164</v>
      </c>
      <c r="BE137" s="106">
        <f>IF(O137="základná",K137,0)</f>
        <v>0</v>
      </c>
      <c r="BF137" s="106">
        <f>IF(O137="znížená",K137,0)</f>
        <v>0</v>
      </c>
      <c r="BG137" s="106">
        <f>IF(O137="zákl. prenesená",K137,0)</f>
        <v>0</v>
      </c>
      <c r="BH137" s="106">
        <f>IF(O137="zníž. prenesená",K137,0)</f>
        <v>0</v>
      </c>
      <c r="BI137" s="106">
        <f>IF(O137="nulová",K137,0)</f>
        <v>0</v>
      </c>
      <c r="BJ137" s="16" t="s">
        <v>92</v>
      </c>
      <c r="BK137" s="186">
        <f>ROUND(P137*H137,3)</f>
        <v>0</v>
      </c>
      <c r="BL137" s="16" t="s">
        <v>484</v>
      </c>
      <c r="BM137" s="185" t="s">
        <v>560</v>
      </c>
    </row>
    <row r="138" spans="1:65" s="2" customFormat="1" ht="19.5" x14ac:dyDescent="0.2">
      <c r="A138" s="34"/>
      <c r="B138" s="35"/>
      <c r="C138" s="34"/>
      <c r="D138" s="187" t="s">
        <v>177</v>
      </c>
      <c r="E138" s="34"/>
      <c r="F138" s="188" t="s">
        <v>561</v>
      </c>
      <c r="G138" s="34"/>
      <c r="H138" s="34"/>
      <c r="I138" s="141"/>
      <c r="J138" s="141"/>
      <c r="K138" s="34"/>
      <c r="L138" s="34"/>
      <c r="M138" s="35"/>
      <c r="N138" s="189"/>
      <c r="O138" s="190"/>
      <c r="P138" s="60"/>
      <c r="Q138" s="60"/>
      <c r="R138" s="60"/>
      <c r="S138" s="60"/>
      <c r="T138" s="60"/>
      <c r="U138" s="60"/>
      <c r="V138" s="60"/>
      <c r="W138" s="60"/>
      <c r="X138" s="60"/>
      <c r="Y138" s="61"/>
      <c r="Z138" s="34"/>
      <c r="AA138" s="34"/>
      <c r="AB138" s="34"/>
      <c r="AC138" s="34"/>
      <c r="AD138" s="34"/>
      <c r="AE138" s="34"/>
      <c r="AT138" s="16" t="s">
        <v>177</v>
      </c>
      <c r="AU138" s="16" t="s">
        <v>92</v>
      </c>
    </row>
    <row r="139" spans="1:65" s="2" customFormat="1" ht="14.45" customHeight="1" x14ac:dyDescent="0.2">
      <c r="A139" s="34"/>
      <c r="B139" s="140"/>
      <c r="C139" s="201" t="s">
        <v>92</v>
      </c>
      <c r="D139" s="201" t="s">
        <v>313</v>
      </c>
      <c r="E139" s="202" t="s">
        <v>562</v>
      </c>
      <c r="F139" s="203" t="s">
        <v>563</v>
      </c>
      <c r="G139" s="204" t="s">
        <v>334</v>
      </c>
      <c r="H139" s="205">
        <v>96</v>
      </c>
      <c r="I139" s="206"/>
      <c r="J139" s="207"/>
      <c r="K139" s="205">
        <f>ROUND(P139*H139,3)</f>
        <v>0</v>
      </c>
      <c r="L139" s="207"/>
      <c r="M139" s="208"/>
      <c r="N139" s="209" t="s">
        <v>1</v>
      </c>
      <c r="O139" s="181" t="s">
        <v>44</v>
      </c>
      <c r="P139" s="182">
        <f>I139+J139</f>
        <v>0</v>
      </c>
      <c r="Q139" s="182">
        <f>ROUND(I139*H139,3)</f>
        <v>0</v>
      </c>
      <c r="R139" s="182">
        <f>ROUND(J139*H139,3)</f>
        <v>0</v>
      </c>
      <c r="S139" s="60"/>
      <c r="T139" s="183">
        <f>S139*H139</f>
        <v>0</v>
      </c>
      <c r="U139" s="183">
        <v>5.0000000000000002E-5</v>
      </c>
      <c r="V139" s="183">
        <f>U139*H139</f>
        <v>4.8000000000000004E-3</v>
      </c>
      <c r="W139" s="183">
        <v>0</v>
      </c>
      <c r="X139" s="183">
        <f>W139*H139</f>
        <v>0</v>
      </c>
      <c r="Y139" s="184" t="s">
        <v>1</v>
      </c>
      <c r="Z139" s="34"/>
      <c r="AA139" s="34"/>
      <c r="AB139" s="34"/>
      <c r="AC139" s="34"/>
      <c r="AD139" s="34"/>
      <c r="AE139" s="34"/>
      <c r="AR139" s="185" t="s">
        <v>564</v>
      </c>
      <c r="AT139" s="185" t="s">
        <v>313</v>
      </c>
      <c r="AU139" s="185" t="s">
        <v>92</v>
      </c>
      <c r="AY139" s="16" t="s">
        <v>164</v>
      </c>
      <c r="BE139" s="106">
        <f>IF(O139="základná",K139,0)</f>
        <v>0</v>
      </c>
      <c r="BF139" s="106">
        <f>IF(O139="znížená",K139,0)</f>
        <v>0</v>
      </c>
      <c r="BG139" s="106">
        <f>IF(O139="zákl. prenesená",K139,0)</f>
        <v>0</v>
      </c>
      <c r="BH139" s="106">
        <f>IF(O139="zníž. prenesená",K139,0)</f>
        <v>0</v>
      </c>
      <c r="BI139" s="106">
        <f>IF(O139="nulová",K139,0)</f>
        <v>0</v>
      </c>
      <c r="BJ139" s="16" t="s">
        <v>92</v>
      </c>
      <c r="BK139" s="186">
        <f>ROUND(P139*H139,3)</f>
        <v>0</v>
      </c>
      <c r="BL139" s="16" t="s">
        <v>564</v>
      </c>
      <c r="BM139" s="185" t="s">
        <v>565</v>
      </c>
    </row>
    <row r="140" spans="1:65" s="2" customFormat="1" x14ac:dyDescent="0.2">
      <c r="A140" s="34"/>
      <c r="B140" s="35"/>
      <c r="C140" s="34"/>
      <c r="D140" s="187" t="s">
        <v>177</v>
      </c>
      <c r="E140" s="34"/>
      <c r="F140" s="188" t="s">
        <v>563</v>
      </c>
      <c r="G140" s="34"/>
      <c r="H140" s="34"/>
      <c r="I140" s="141"/>
      <c r="J140" s="141"/>
      <c r="K140" s="34"/>
      <c r="L140" s="34"/>
      <c r="M140" s="35"/>
      <c r="N140" s="189"/>
      <c r="O140" s="190"/>
      <c r="P140" s="60"/>
      <c r="Q140" s="60"/>
      <c r="R140" s="60"/>
      <c r="S140" s="60"/>
      <c r="T140" s="60"/>
      <c r="U140" s="60"/>
      <c r="V140" s="60"/>
      <c r="W140" s="60"/>
      <c r="X140" s="60"/>
      <c r="Y140" s="61"/>
      <c r="Z140" s="34"/>
      <c r="AA140" s="34"/>
      <c r="AB140" s="34"/>
      <c r="AC140" s="34"/>
      <c r="AD140" s="34"/>
      <c r="AE140" s="34"/>
      <c r="AT140" s="16" t="s">
        <v>177</v>
      </c>
      <c r="AU140" s="16" t="s">
        <v>92</v>
      </c>
    </row>
    <row r="141" spans="1:65" s="2" customFormat="1" ht="24.2" customHeight="1" x14ac:dyDescent="0.2">
      <c r="A141" s="34"/>
      <c r="B141" s="140"/>
      <c r="C141" s="173" t="s">
        <v>182</v>
      </c>
      <c r="D141" s="173" t="s">
        <v>167</v>
      </c>
      <c r="E141" s="174" t="s">
        <v>566</v>
      </c>
      <c r="F141" s="175" t="s">
        <v>567</v>
      </c>
      <c r="G141" s="176" t="s">
        <v>170</v>
      </c>
      <c r="H141" s="177">
        <v>446</v>
      </c>
      <c r="I141" s="178"/>
      <c r="J141" s="178"/>
      <c r="K141" s="177">
        <f>ROUND(P141*H141,3)</f>
        <v>0</v>
      </c>
      <c r="L141" s="179"/>
      <c r="M141" s="35"/>
      <c r="N141" s="180" t="s">
        <v>1</v>
      </c>
      <c r="O141" s="181" t="s">
        <v>44</v>
      </c>
      <c r="P141" s="182">
        <f>I141+J141</f>
        <v>0</v>
      </c>
      <c r="Q141" s="182">
        <f>ROUND(I141*H141,3)</f>
        <v>0</v>
      </c>
      <c r="R141" s="182">
        <f>ROUND(J141*H141,3)</f>
        <v>0</v>
      </c>
      <c r="S141" s="60"/>
      <c r="T141" s="183">
        <f>S141*H141</f>
        <v>0</v>
      </c>
      <c r="U141" s="183">
        <v>0</v>
      </c>
      <c r="V141" s="183">
        <f>U141*H141</f>
        <v>0</v>
      </c>
      <c r="W141" s="183">
        <v>0</v>
      </c>
      <c r="X141" s="183">
        <f>W141*H141</f>
        <v>0</v>
      </c>
      <c r="Y141" s="184" t="s">
        <v>1</v>
      </c>
      <c r="Z141" s="34"/>
      <c r="AA141" s="34"/>
      <c r="AB141" s="34"/>
      <c r="AC141" s="34"/>
      <c r="AD141" s="34"/>
      <c r="AE141" s="34"/>
      <c r="AR141" s="185" t="s">
        <v>484</v>
      </c>
      <c r="AT141" s="185" t="s">
        <v>167</v>
      </c>
      <c r="AU141" s="185" t="s">
        <v>92</v>
      </c>
      <c r="AY141" s="16" t="s">
        <v>164</v>
      </c>
      <c r="BE141" s="106">
        <f>IF(O141="základná",K141,0)</f>
        <v>0</v>
      </c>
      <c r="BF141" s="106">
        <f>IF(O141="znížená",K141,0)</f>
        <v>0</v>
      </c>
      <c r="BG141" s="106">
        <f>IF(O141="zákl. prenesená",K141,0)</f>
        <v>0</v>
      </c>
      <c r="BH141" s="106">
        <f>IF(O141="zníž. prenesená",K141,0)</f>
        <v>0</v>
      </c>
      <c r="BI141" s="106">
        <f>IF(O141="nulová",K141,0)</f>
        <v>0</v>
      </c>
      <c r="BJ141" s="16" t="s">
        <v>92</v>
      </c>
      <c r="BK141" s="186">
        <f>ROUND(P141*H141,3)</f>
        <v>0</v>
      </c>
      <c r="BL141" s="16" t="s">
        <v>484</v>
      </c>
      <c r="BM141" s="185" t="s">
        <v>568</v>
      </c>
    </row>
    <row r="142" spans="1:65" s="2" customFormat="1" ht="19.5" x14ac:dyDescent="0.2">
      <c r="A142" s="34"/>
      <c r="B142" s="35"/>
      <c r="C142" s="34"/>
      <c r="D142" s="187" t="s">
        <v>177</v>
      </c>
      <c r="E142" s="34"/>
      <c r="F142" s="188" t="s">
        <v>569</v>
      </c>
      <c r="G142" s="34"/>
      <c r="H142" s="34"/>
      <c r="I142" s="141"/>
      <c r="J142" s="141"/>
      <c r="K142" s="34"/>
      <c r="L142" s="34"/>
      <c r="M142" s="35"/>
      <c r="N142" s="189"/>
      <c r="O142" s="190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Z142" s="34"/>
      <c r="AA142" s="34"/>
      <c r="AB142" s="34"/>
      <c r="AC142" s="34"/>
      <c r="AD142" s="34"/>
      <c r="AE142" s="34"/>
      <c r="AT142" s="16" t="s">
        <v>177</v>
      </c>
      <c r="AU142" s="16" t="s">
        <v>92</v>
      </c>
    </row>
    <row r="143" spans="1:65" s="2" customFormat="1" ht="14.45" customHeight="1" x14ac:dyDescent="0.2">
      <c r="A143" s="34"/>
      <c r="B143" s="140"/>
      <c r="C143" s="201" t="s">
        <v>171</v>
      </c>
      <c r="D143" s="201" t="s">
        <v>313</v>
      </c>
      <c r="E143" s="202" t="s">
        <v>570</v>
      </c>
      <c r="F143" s="203" t="s">
        <v>571</v>
      </c>
      <c r="G143" s="204" t="s">
        <v>362</v>
      </c>
      <c r="H143" s="205">
        <v>178.4</v>
      </c>
      <c r="I143" s="206"/>
      <c r="J143" s="207"/>
      <c r="K143" s="205">
        <f>ROUND(P143*H143,3)</f>
        <v>0</v>
      </c>
      <c r="L143" s="207"/>
      <c r="M143" s="208"/>
      <c r="N143" s="209" t="s">
        <v>1</v>
      </c>
      <c r="O143" s="181" t="s">
        <v>44</v>
      </c>
      <c r="P143" s="182">
        <f>I143+J143</f>
        <v>0</v>
      </c>
      <c r="Q143" s="182">
        <f>ROUND(I143*H143,3)</f>
        <v>0</v>
      </c>
      <c r="R143" s="182">
        <f>ROUND(J143*H143,3)</f>
        <v>0</v>
      </c>
      <c r="S143" s="60"/>
      <c r="T143" s="183">
        <f>S143*H143</f>
        <v>0</v>
      </c>
      <c r="U143" s="183">
        <v>1E-3</v>
      </c>
      <c r="V143" s="183">
        <f>U143*H143</f>
        <v>0.1784</v>
      </c>
      <c r="W143" s="183">
        <v>0</v>
      </c>
      <c r="X143" s="183">
        <f>W143*H143</f>
        <v>0</v>
      </c>
      <c r="Y143" s="184" t="s">
        <v>1</v>
      </c>
      <c r="Z143" s="34"/>
      <c r="AA143" s="34"/>
      <c r="AB143" s="34"/>
      <c r="AC143" s="34"/>
      <c r="AD143" s="34"/>
      <c r="AE143" s="34"/>
      <c r="AR143" s="185" t="s">
        <v>564</v>
      </c>
      <c r="AT143" s="185" t="s">
        <v>313</v>
      </c>
      <c r="AU143" s="185" t="s">
        <v>92</v>
      </c>
      <c r="AY143" s="16" t="s">
        <v>164</v>
      </c>
      <c r="BE143" s="106">
        <f>IF(O143="základná",K143,0)</f>
        <v>0</v>
      </c>
      <c r="BF143" s="106">
        <f>IF(O143="znížená",K143,0)</f>
        <v>0</v>
      </c>
      <c r="BG143" s="106">
        <f>IF(O143="zákl. prenesená",K143,0)</f>
        <v>0</v>
      </c>
      <c r="BH143" s="106">
        <f>IF(O143="zníž. prenesená",K143,0)</f>
        <v>0</v>
      </c>
      <c r="BI143" s="106">
        <f>IF(O143="nulová",K143,0)</f>
        <v>0</v>
      </c>
      <c r="BJ143" s="16" t="s">
        <v>92</v>
      </c>
      <c r="BK143" s="186">
        <f>ROUND(P143*H143,3)</f>
        <v>0</v>
      </c>
      <c r="BL143" s="16" t="s">
        <v>564</v>
      </c>
      <c r="BM143" s="185" t="s">
        <v>572</v>
      </c>
    </row>
    <row r="144" spans="1:65" s="2" customFormat="1" x14ac:dyDescent="0.2">
      <c r="A144" s="34"/>
      <c r="B144" s="35"/>
      <c r="C144" s="34"/>
      <c r="D144" s="187" t="s">
        <v>177</v>
      </c>
      <c r="E144" s="34"/>
      <c r="F144" s="188" t="s">
        <v>571</v>
      </c>
      <c r="G144" s="34"/>
      <c r="H144" s="34"/>
      <c r="I144" s="141"/>
      <c r="J144" s="141"/>
      <c r="K144" s="34"/>
      <c r="L144" s="34"/>
      <c r="M144" s="35"/>
      <c r="N144" s="189"/>
      <c r="O144" s="190"/>
      <c r="P144" s="60"/>
      <c r="Q144" s="60"/>
      <c r="R144" s="60"/>
      <c r="S144" s="60"/>
      <c r="T144" s="60"/>
      <c r="U144" s="60"/>
      <c r="V144" s="60"/>
      <c r="W144" s="60"/>
      <c r="X144" s="60"/>
      <c r="Y144" s="61"/>
      <c r="Z144" s="34"/>
      <c r="AA144" s="34"/>
      <c r="AB144" s="34"/>
      <c r="AC144" s="34"/>
      <c r="AD144" s="34"/>
      <c r="AE144" s="34"/>
      <c r="AT144" s="16" t="s">
        <v>177</v>
      </c>
      <c r="AU144" s="16" t="s">
        <v>92</v>
      </c>
    </row>
    <row r="145" spans="1:65" s="2" customFormat="1" ht="24.2" customHeight="1" x14ac:dyDescent="0.2">
      <c r="A145" s="34"/>
      <c r="B145" s="140"/>
      <c r="C145" s="173" t="s">
        <v>189</v>
      </c>
      <c r="D145" s="173" t="s">
        <v>167</v>
      </c>
      <c r="E145" s="174" t="s">
        <v>573</v>
      </c>
      <c r="F145" s="175" t="s">
        <v>574</v>
      </c>
      <c r="G145" s="176" t="s">
        <v>170</v>
      </c>
      <c r="H145" s="177">
        <v>14</v>
      </c>
      <c r="I145" s="178"/>
      <c r="J145" s="178"/>
      <c r="K145" s="177">
        <f>ROUND(P145*H145,3)</f>
        <v>0</v>
      </c>
      <c r="L145" s="179"/>
      <c r="M145" s="35"/>
      <c r="N145" s="180" t="s">
        <v>1</v>
      </c>
      <c r="O145" s="181" t="s">
        <v>44</v>
      </c>
      <c r="P145" s="182">
        <f>I145+J145</f>
        <v>0</v>
      </c>
      <c r="Q145" s="182">
        <f>ROUND(I145*H145,3)</f>
        <v>0</v>
      </c>
      <c r="R145" s="182">
        <f>ROUND(J145*H145,3)</f>
        <v>0</v>
      </c>
      <c r="S145" s="60"/>
      <c r="T145" s="183">
        <f>S145*H145</f>
        <v>0</v>
      </c>
      <c r="U145" s="183">
        <v>0</v>
      </c>
      <c r="V145" s="183">
        <f>U145*H145</f>
        <v>0</v>
      </c>
      <c r="W145" s="183">
        <v>0</v>
      </c>
      <c r="X145" s="183">
        <f>W145*H145</f>
        <v>0</v>
      </c>
      <c r="Y145" s="184" t="s">
        <v>1</v>
      </c>
      <c r="Z145" s="34"/>
      <c r="AA145" s="34"/>
      <c r="AB145" s="34"/>
      <c r="AC145" s="34"/>
      <c r="AD145" s="34"/>
      <c r="AE145" s="34"/>
      <c r="AR145" s="185" t="s">
        <v>484</v>
      </c>
      <c r="AT145" s="185" t="s">
        <v>167</v>
      </c>
      <c r="AU145" s="185" t="s">
        <v>92</v>
      </c>
      <c r="AY145" s="16" t="s">
        <v>164</v>
      </c>
      <c r="BE145" s="106">
        <f>IF(O145="základná",K145,0)</f>
        <v>0</v>
      </c>
      <c r="BF145" s="106">
        <f>IF(O145="znížená",K145,0)</f>
        <v>0</v>
      </c>
      <c r="BG145" s="106">
        <f>IF(O145="zákl. prenesená",K145,0)</f>
        <v>0</v>
      </c>
      <c r="BH145" s="106">
        <f>IF(O145="zníž. prenesená",K145,0)</f>
        <v>0</v>
      </c>
      <c r="BI145" s="106">
        <f>IF(O145="nulová",K145,0)</f>
        <v>0</v>
      </c>
      <c r="BJ145" s="16" t="s">
        <v>92</v>
      </c>
      <c r="BK145" s="186">
        <f>ROUND(P145*H145,3)</f>
        <v>0</v>
      </c>
      <c r="BL145" s="16" t="s">
        <v>484</v>
      </c>
      <c r="BM145" s="185" t="s">
        <v>575</v>
      </c>
    </row>
    <row r="146" spans="1:65" s="2" customFormat="1" ht="19.5" x14ac:dyDescent="0.2">
      <c r="A146" s="34"/>
      <c r="B146" s="35"/>
      <c r="C146" s="34"/>
      <c r="D146" s="187" t="s">
        <v>177</v>
      </c>
      <c r="E146" s="34"/>
      <c r="F146" s="188" t="s">
        <v>576</v>
      </c>
      <c r="G146" s="34"/>
      <c r="H146" s="34"/>
      <c r="I146" s="141"/>
      <c r="J146" s="141"/>
      <c r="K146" s="34"/>
      <c r="L146" s="34"/>
      <c r="M146" s="35"/>
      <c r="N146" s="189"/>
      <c r="O146" s="190"/>
      <c r="P146" s="60"/>
      <c r="Q146" s="60"/>
      <c r="R146" s="60"/>
      <c r="S146" s="60"/>
      <c r="T146" s="60"/>
      <c r="U146" s="60"/>
      <c r="V146" s="60"/>
      <c r="W146" s="60"/>
      <c r="X146" s="60"/>
      <c r="Y146" s="61"/>
      <c r="Z146" s="34"/>
      <c r="AA146" s="34"/>
      <c r="AB146" s="34"/>
      <c r="AC146" s="34"/>
      <c r="AD146" s="34"/>
      <c r="AE146" s="34"/>
      <c r="AT146" s="16" t="s">
        <v>177</v>
      </c>
      <c r="AU146" s="16" t="s">
        <v>92</v>
      </c>
    </row>
    <row r="147" spans="1:65" s="2" customFormat="1" ht="14.45" customHeight="1" x14ac:dyDescent="0.2">
      <c r="A147" s="34"/>
      <c r="B147" s="140"/>
      <c r="C147" s="201" t="s">
        <v>165</v>
      </c>
      <c r="D147" s="201" t="s">
        <v>313</v>
      </c>
      <c r="E147" s="202" t="s">
        <v>577</v>
      </c>
      <c r="F147" s="203" t="s">
        <v>578</v>
      </c>
      <c r="G147" s="204" t="s">
        <v>334</v>
      </c>
      <c r="H147" s="205">
        <v>1</v>
      </c>
      <c r="I147" s="206"/>
      <c r="J147" s="207"/>
      <c r="K147" s="205">
        <f>ROUND(P147*H147,3)</f>
        <v>0</v>
      </c>
      <c r="L147" s="207"/>
      <c r="M147" s="208"/>
      <c r="N147" s="209" t="s">
        <v>1</v>
      </c>
      <c r="O147" s="181" t="s">
        <v>44</v>
      </c>
      <c r="P147" s="182">
        <f>I147+J147</f>
        <v>0</v>
      </c>
      <c r="Q147" s="182">
        <f>ROUND(I147*H147,3)</f>
        <v>0</v>
      </c>
      <c r="R147" s="182">
        <f>ROUND(J147*H147,3)</f>
        <v>0</v>
      </c>
      <c r="S147" s="60"/>
      <c r="T147" s="183">
        <f>S147*H147</f>
        <v>0</v>
      </c>
      <c r="U147" s="183">
        <v>1E-3</v>
      </c>
      <c r="V147" s="183">
        <f>U147*H147</f>
        <v>1E-3</v>
      </c>
      <c r="W147" s="183">
        <v>0</v>
      </c>
      <c r="X147" s="183">
        <f>W147*H147</f>
        <v>0</v>
      </c>
      <c r="Y147" s="184" t="s">
        <v>1</v>
      </c>
      <c r="Z147" s="34"/>
      <c r="AA147" s="34"/>
      <c r="AB147" s="34"/>
      <c r="AC147" s="34"/>
      <c r="AD147" s="34"/>
      <c r="AE147" s="34"/>
      <c r="AR147" s="185" t="s">
        <v>564</v>
      </c>
      <c r="AT147" s="185" t="s">
        <v>313</v>
      </c>
      <c r="AU147" s="185" t="s">
        <v>92</v>
      </c>
      <c r="AY147" s="16" t="s">
        <v>164</v>
      </c>
      <c r="BE147" s="106">
        <f>IF(O147="základná",K147,0)</f>
        <v>0</v>
      </c>
      <c r="BF147" s="106">
        <f>IF(O147="znížená",K147,0)</f>
        <v>0</v>
      </c>
      <c r="BG147" s="106">
        <f>IF(O147="zákl. prenesená",K147,0)</f>
        <v>0</v>
      </c>
      <c r="BH147" s="106">
        <f>IF(O147="zníž. prenesená",K147,0)</f>
        <v>0</v>
      </c>
      <c r="BI147" s="106">
        <f>IF(O147="nulová",K147,0)</f>
        <v>0</v>
      </c>
      <c r="BJ147" s="16" t="s">
        <v>92</v>
      </c>
      <c r="BK147" s="186">
        <f>ROUND(P147*H147,3)</f>
        <v>0</v>
      </c>
      <c r="BL147" s="16" t="s">
        <v>564</v>
      </c>
      <c r="BM147" s="185" t="s">
        <v>579</v>
      </c>
    </row>
    <row r="148" spans="1:65" s="2" customFormat="1" ht="19.5" x14ac:dyDescent="0.2">
      <c r="A148" s="34"/>
      <c r="B148" s="35"/>
      <c r="C148" s="34"/>
      <c r="D148" s="187" t="s">
        <v>177</v>
      </c>
      <c r="E148" s="34"/>
      <c r="F148" s="188" t="s">
        <v>1135</v>
      </c>
      <c r="G148" s="34"/>
      <c r="H148" s="34"/>
      <c r="I148" s="141"/>
      <c r="J148" s="141"/>
      <c r="K148" s="34"/>
      <c r="L148" s="34"/>
      <c r="M148" s="35"/>
      <c r="N148" s="189"/>
      <c r="O148" s="190"/>
      <c r="P148" s="60"/>
      <c r="Q148" s="60"/>
      <c r="R148" s="60"/>
      <c r="S148" s="60"/>
      <c r="T148" s="60"/>
      <c r="U148" s="60"/>
      <c r="V148" s="60"/>
      <c r="W148" s="60"/>
      <c r="X148" s="60"/>
      <c r="Y148" s="61"/>
      <c r="Z148" s="34"/>
      <c r="AA148" s="34"/>
      <c r="AB148" s="34"/>
      <c r="AC148" s="34"/>
      <c r="AD148" s="34"/>
      <c r="AE148" s="34"/>
      <c r="AT148" s="16" t="s">
        <v>177</v>
      </c>
      <c r="AU148" s="16" t="s">
        <v>92</v>
      </c>
    </row>
    <row r="149" spans="1:65" s="2" customFormat="1" ht="24.2" customHeight="1" x14ac:dyDescent="0.2">
      <c r="A149" s="34"/>
      <c r="B149" s="140"/>
      <c r="C149" s="173" t="s">
        <v>199</v>
      </c>
      <c r="D149" s="173" t="s">
        <v>167</v>
      </c>
      <c r="E149" s="174" t="s">
        <v>580</v>
      </c>
      <c r="F149" s="175" t="s">
        <v>581</v>
      </c>
      <c r="G149" s="176" t="s">
        <v>170</v>
      </c>
      <c r="H149" s="177">
        <v>160</v>
      </c>
      <c r="I149" s="178"/>
      <c r="J149" s="178"/>
      <c r="K149" s="177">
        <f>ROUND(P149*H149,3)</f>
        <v>0</v>
      </c>
      <c r="L149" s="179"/>
      <c r="M149" s="35"/>
      <c r="N149" s="180" t="s">
        <v>1</v>
      </c>
      <c r="O149" s="181" t="s">
        <v>44</v>
      </c>
      <c r="P149" s="182">
        <f>I149+J149</f>
        <v>0</v>
      </c>
      <c r="Q149" s="182">
        <f>ROUND(I149*H149,3)</f>
        <v>0</v>
      </c>
      <c r="R149" s="182">
        <f>ROUND(J149*H149,3)</f>
        <v>0</v>
      </c>
      <c r="S149" s="60"/>
      <c r="T149" s="183">
        <f>S149*H149</f>
        <v>0</v>
      </c>
      <c r="U149" s="183">
        <v>0</v>
      </c>
      <c r="V149" s="183">
        <f>U149*H149</f>
        <v>0</v>
      </c>
      <c r="W149" s="183">
        <v>0</v>
      </c>
      <c r="X149" s="183">
        <f>W149*H149</f>
        <v>0</v>
      </c>
      <c r="Y149" s="184" t="s">
        <v>1</v>
      </c>
      <c r="Z149" s="34"/>
      <c r="AA149" s="34"/>
      <c r="AB149" s="34"/>
      <c r="AC149" s="34"/>
      <c r="AD149" s="34"/>
      <c r="AE149" s="34"/>
      <c r="AR149" s="185" t="s">
        <v>484</v>
      </c>
      <c r="AT149" s="185" t="s">
        <v>167</v>
      </c>
      <c r="AU149" s="185" t="s">
        <v>92</v>
      </c>
      <c r="AY149" s="16" t="s">
        <v>164</v>
      </c>
      <c r="BE149" s="106">
        <f>IF(O149="základná",K149,0)</f>
        <v>0</v>
      </c>
      <c r="BF149" s="106">
        <f>IF(O149="znížená",K149,0)</f>
        <v>0</v>
      </c>
      <c r="BG149" s="106">
        <f>IF(O149="zákl. prenesená",K149,0)</f>
        <v>0</v>
      </c>
      <c r="BH149" s="106">
        <f>IF(O149="zníž. prenesená",K149,0)</f>
        <v>0</v>
      </c>
      <c r="BI149" s="106">
        <f>IF(O149="nulová",K149,0)</f>
        <v>0</v>
      </c>
      <c r="BJ149" s="16" t="s">
        <v>92</v>
      </c>
      <c r="BK149" s="186">
        <f>ROUND(P149*H149,3)</f>
        <v>0</v>
      </c>
      <c r="BL149" s="16" t="s">
        <v>484</v>
      </c>
      <c r="BM149" s="185" t="s">
        <v>582</v>
      </c>
    </row>
    <row r="150" spans="1:65" s="2" customFormat="1" x14ac:dyDescent="0.2">
      <c r="A150" s="34"/>
      <c r="B150" s="35"/>
      <c r="C150" s="34"/>
      <c r="D150" s="187" t="s">
        <v>177</v>
      </c>
      <c r="E150" s="34"/>
      <c r="F150" s="188" t="s">
        <v>583</v>
      </c>
      <c r="G150" s="34"/>
      <c r="H150" s="34"/>
      <c r="I150" s="141"/>
      <c r="J150" s="141"/>
      <c r="K150" s="34"/>
      <c r="L150" s="34"/>
      <c r="M150" s="35"/>
      <c r="N150" s="189"/>
      <c r="O150" s="190"/>
      <c r="P150" s="60"/>
      <c r="Q150" s="60"/>
      <c r="R150" s="60"/>
      <c r="S150" s="60"/>
      <c r="T150" s="60"/>
      <c r="U150" s="60"/>
      <c r="V150" s="60"/>
      <c r="W150" s="60"/>
      <c r="X150" s="60"/>
      <c r="Y150" s="61"/>
      <c r="Z150" s="34"/>
      <c r="AA150" s="34"/>
      <c r="AB150" s="34"/>
      <c r="AC150" s="34"/>
      <c r="AD150" s="34"/>
      <c r="AE150" s="34"/>
      <c r="AT150" s="16" t="s">
        <v>177</v>
      </c>
      <c r="AU150" s="16" t="s">
        <v>92</v>
      </c>
    </row>
    <row r="151" spans="1:65" s="2" customFormat="1" ht="14.45" customHeight="1" x14ac:dyDescent="0.2">
      <c r="A151" s="34"/>
      <c r="B151" s="140"/>
      <c r="C151" s="201" t="s">
        <v>204</v>
      </c>
      <c r="D151" s="201" t="s">
        <v>313</v>
      </c>
      <c r="E151" s="202" t="s">
        <v>584</v>
      </c>
      <c r="F151" s="203" t="s">
        <v>585</v>
      </c>
      <c r="G151" s="204" t="s">
        <v>362</v>
      </c>
      <c r="H151" s="205">
        <v>100.10299999999999</v>
      </c>
      <c r="I151" s="206"/>
      <c r="J151" s="207"/>
      <c r="K151" s="205">
        <f>ROUND(P151*H151,3)</f>
        <v>0</v>
      </c>
      <c r="L151" s="207"/>
      <c r="M151" s="208"/>
      <c r="N151" s="209" t="s">
        <v>1</v>
      </c>
      <c r="O151" s="181" t="s">
        <v>44</v>
      </c>
      <c r="P151" s="182">
        <f>I151+J151</f>
        <v>0</v>
      </c>
      <c r="Q151" s="182">
        <f>ROUND(I151*H151,3)</f>
        <v>0</v>
      </c>
      <c r="R151" s="182">
        <f>ROUND(J151*H151,3)</f>
        <v>0</v>
      </c>
      <c r="S151" s="60"/>
      <c r="T151" s="183">
        <f>S151*H151</f>
        <v>0</v>
      </c>
      <c r="U151" s="183">
        <v>1E-3</v>
      </c>
      <c r="V151" s="183">
        <f>U151*H151</f>
        <v>0.100103</v>
      </c>
      <c r="W151" s="183">
        <v>0</v>
      </c>
      <c r="X151" s="183">
        <f>W151*H151</f>
        <v>0</v>
      </c>
      <c r="Y151" s="184" t="s">
        <v>1</v>
      </c>
      <c r="Z151" s="34"/>
      <c r="AA151" s="34"/>
      <c r="AB151" s="34"/>
      <c r="AC151" s="34"/>
      <c r="AD151" s="34"/>
      <c r="AE151" s="34"/>
      <c r="AR151" s="185" t="s">
        <v>564</v>
      </c>
      <c r="AT151" s="185" t="s">
        <v>313</v>
      </c>
      <c r="AU151" s="185" t="s">
        <v>92</v>
      </c>
      <c r="AY151" s="16" t="s">
        <v>164</v>
      </c>
      <c r="BE151" s="106">
        <f>IF(O151="základná",K151,0)</f>
        <v>0</v>
      </c>
      <c r="BF151" s="106">
        <f>IF(O151="znížená",K151,0)</f>
        <v>0</v>
      </c>
      <c r="BG151" s="106">
        <f>IF(O151="zákl. prenesená",K151,0)</f>
        <v>0</v>
      </c>
      <c r="BH151" s="106">
        <f>IF(O151="zníž. prenesená",K151,0)</f>
        <v>0</v>
      </c>
      <c r="BI151" s="106">
        <f>IF(O151="nulová",K151,0)</f>
        <v>0</v>
      </c>
      <c r="BJ151" s="16" t="s">
        <v>92</v>
      </c>
      <c r="BK151" s="186">
        <f>ROUND(P151*H151,3)</f>
        <v>0</v>
      </c>
      <c r="BL151" s="16" t="s">
        <v>564</v>
      </c>
      <c r="BM151" s="185" t="s">
        <v>586</v>
      </c>
    </row>
    <row r="152" spans="1:65" s="2" customFormat="1" x14ac:dyDescent="0.2">
      <c r="A152" s="34"/>
      <c r="B152" s="35"/>
      <c r="C152" s="34"/>
      <c r="D152" s="187" t="s">
        <v>177</v>
      </c>
      <c r="E152" s="34"/>
      <c r="F152" s="188" t="s">
        <v>585</v>
      </c>
      <c r="G152" s="34"/>
      <c r="H152" s="34"/>
      <c r="I152" s="141"/>
      <c r="J152" s="141"/>
      <c r="K152" s="34"/>
      <c r="L152" s="34"/>
      <c r="M152" s="35"/>
      <c r="N152" s="189"/>
      <c r="O152" s="190"/>
      <c r="P152" s="60"/>
      <c r="Q152" s="60"/>
      <c r="R152" s="60"/>
      <c r="S152" s="60"/>
      <c r="T152" s="60"/>
      <c r="U152" s="60"/>
      <c r="V152" s="60"/>
      <c r="W152" s="60"/>
      <c r="X152" s="60"/>
      <c r="Y152" s="61"/>
      <c r="Z152" s="34"/>
      <c r="AA152" s="34"/>
      <c r="AB152" s="34"/>
      <c r="AC152" s="34"/>
      <c r="AD152" s="34"/>
      <c r="AE152" s="34"/>
      <c r="AT152" s="16" t="s">
        <v>177</v>
      </c>
      <c r="AU152" s="16" t="s">
        <v>92</v>
      </c>
    </row>
    <row r="153" spans="1:65" s="2" customFormat="1" ht="14.45" customHeight="1" x14ac:dyDescent="0.2">
      <c r="A153" s="34"/>
      <c r="B153" s="140"/>
      <c r="C153" s="173" t="s">
        <v>209</v>
      </c>
      <c r="D153" s="173" t="s">
        <v>167</v>
      </c>
      <c r="E153" s="174" t="s">
        <v>587</v>
      </c>
      <c r="F153" s="175" t="s">
        <v>588</v>
      </c>
      <c r="G153" s="176" t="s">
        <v>334</v>
      </c>
      <c r="H153" s="177">
        <v>16</v>
      </c>
      <c r="I153" s="178"/>
      <c r="J153" s="178"/>
      <c r="K153" s="177">
        <f>ROUND(P153*H153,3)</f>
        <v>0</v>
      </c>
      <c r="L153" s="179"/>
      <c r="M153" s="35"/>
      <c r="N153" s="180" t="s">
        <v>1</v>
      </c>
      <c r="O153" s="181" t="s">
        <v>44</v>
      </c>
      <c r="P153" s="182">
        <f>I153+J153</f>
        <v>0</v>
      </c>
      <c r="Q153" s="182">
        <f>ROUND(I153*H153,3)</f>
        <v>0</v>
      </c>
      <c r="R153" s="182">
        <f>ROUND(J153*H153,3)</f>
        <v>0</v>
      </c>
      <c r="S153" s="60"/>
      <c r="T153" s="183">
        <f>S153*H153</f>
        <v>0</v>
      </c>
      <c r="U153" s="183">
        <v>0</v>
      </c>
      <c r="V153" s="183">
        <f>U153*H153</f>
        <v>0</v>
      </c>
      <c r="W153" s="183">
        <v>0</v>
      </c>
      <c r="X153" s="183">
        <f>W153*H153</f>
        <v>0</v>
      </c>
      <c r="Y153" s="184" t="s">
        <v>1</v>
      </c>
      <c r="Z153" s="34"/>
      <c r="AA153" s="34"/>
      <c r="AB153" s="34"/>
      <c r="AC153" s="34"/>
      <c r="AD153" s="34"/>
      <c r="AE153" s="34"/>
      <c r="AR153" s="185" t="s">
        <v>484</v>
      </c>
      <c r="AT153" s="185" t="s">
        <v>167</v>
      </c>
      <c r="AU153" s="185" t="s">
        <v>92</v>
      </c>
      <c r="AY153" s="16" t="s">
        <v>164</v>
      </c>
      <c r="BE153" s="106">
        <f>IF(O153="základná",K153,0)</f>
        <v>0</v>
      </c>
      <c r="BF153" s="106">
        <f>IF(O153="znížená",K153,0)</f>
        <v>0</v>
      </c>
      <c r="BG153" s="106">
        <f>IF(O153="zákl. prenesená",K153,0)</f>
        <v>0</v>
      </c>
      <c r="BH153" s="106">
        <f>IF(O153="zníž. prenesená",K153,0)</f>
        <v>0</v>
      </c>
      <c r="BI153" s="106">
        <f>IF(O153="nulová",K153,0)</f>
        <v>0</v>
      </c>
      <c r="BJ153" s="16" t="s">
        <v>92</v>
      </c>
      <c r="BK153" s="186">
        <f>ROUND(P153*H153,3)</f>
        <v>0</v>
      </c>
      <c r="BL153" s="16" t="s">
        <v>484</v>
      </c>
      <c r="BM153" s="185" t="s">
        <v>589</v>
      </c>
    </row>
    <row r="154" spans="1:65" s="2" customFormat="1" x14ac:dyDescent="0.2">
      <c r="A154" s="34"/>
      <c r="B154" s="35"/>
      <c r="C154" s="34"/>
      <c r="D154" s="187" t="s">
        <v>177</v>
      </c>
      <c r="E154" s="34"/>
      <c r="F154" s="188" t="s">
        <v>590</v>
      </c>
      <c r="G154" s="34"/>
      <c r="H154" s="34"/>
      <c r="I154" s="141"/>
      <c r="J154" s="141"/>
      <c r="K154" s="34"/>
      <c r="L154" s="34"/>
      <c r="M154" s="35"/>
      <c r="N154" s="189"/>
      <c r="O154" s="190"/>
      <c r="P154" s="60"/>
      <c r="Q154" s="60"/>
      <c r="R154" s="60"/>
      <c r="S154" s="60"/>
      <c r="T154" s="60"/>
      <c r="U154" s="60"/>
      <c r="V154" s="60"/>
      <c r="W154" s="60"/>
      <c r="X154" s="60"/>
      <c r="Y154" s="61"/>
      <c r="Z154" s="34"/>
      <c r="AA154" s="34"/>
      <c r="AB154" s="34"/>
      <c r="AC154" s="34"/>
      <c r="AD154" s="34"/>
      <c r="AE154" s="34"/>
      <c r="AT154" s="16" t="s">
        <v>177</v>
      </c>
      <c r="AU154" s="16" t="s">
        <v>92</v>
      </c>
    </row>
    <row r="155" spans="1:65" s="2" customFormat="1" ht="14.45" customHeight="1" x14ac:dyDescent="0.2">
      <c r="A155" s="34"/>
      <c r="B155" s="140"/>
      <c r="C155" s="201" t="s">
        <v>213</v>
      </c>
      <c r="D155" s="201" t="s">
        <v>313</v>
      </c>
      <c r="E155" s="202" t="s">
        <v>591</v>
      </c>
      <c r="F155" s="203" t="s">
        <v>592</v>
      </c>
      <c r="G155" s="204" t="s">
        <v>334</v>
      </c>
      <c r="H155" s="205">
        <v>16</v>
      </c>
      <c r="I155" s="206"/>
      <c r="J155" s="207"/>
      <c r="K155" s="205">
        <f>ROUND(P155*H155,3)</f>
        <v>0</v>
      </c>
      <c r="L155" s="207"/>
      <c r="M155" s="208"/>
      <c r="N155" s="209" t="s">
        <v>1</v>
      </c>
      <c r="O155" s="181" t="s">
        <v>44</v>
      </c>
      <c r="P155" s="182">
        <f>I155+J155</f>
        <v>0</v>
      </c>
      <c r="Q155" s="182">
        <f>ROUND(I155*H155,3)</f>
        <v>0</v>
      </c>
      <c r="R155" s="182">
        <f>ROUND(J155*H155,3)</f>
        <v>0</v>
      </c>
      <c r="S155" s="60"/>
      <c r="T155" s="183">
        <f>S155*H155</f>
        <v>0</v>
      </c>
      <c r="U155" s="183">
        <v>3.0000000000000001E-5</v>
      </c>
      <c r="V155" s="183">
        <f>U155*H155</f>
        <v>4.8000000000000001E-4</v>
      </c>
      <c r="W155" s="183">
        <v>0</v>
      </c>
      <c r="X155" s="183">
        <f>W155*H155</f>
        <v>0</v>
      </c>
      <c r="Y155" s="184" t="s">
        <v>1</v>
      </c>
      <c r="Z155" s="34"/>
      <c r="AA155" s="34"/>
      <c r="AB155" s="34"/>
      <c r="AC155" s="34"/>
      <c r="AD155" s="34"/>
      <c r="AE155" s="34"/>
      <c r="AR155" s="185" t="s">
        <v>564</v>
      </c>
      <c r="AT155" s="185" t="s">
        <v>313</v>
      </c>
      <c r="AU155" s="185" t="s">
        <v>92</v>
      </c>
      <c r="AY155" s="16" t="s">
        <v>164</v>
      </c>
      <c r="BE155" s="106">
        <f>IF(O155="základná",K155,0)</f>
        <v>0</v>
      </c>
      <c r="BF155" s="106">
        <f>IF(O155="znížená",K155,0)</f>
        <v>0</v>
      </c>
      <c r="BG155" s="106">
        <f>IF(O155="zákl. prenesená",K155,0)</f>
        <v>0</v>
      </c>
      <c r="BH155" s="106">
        <f>IF(O155="zníž. prenesená",K155,0)</f>
        <v>0</v>
      </c>
      <c r="BI155" s="106">
        <f>IF(O155="nulová",K155,0)</f>
        <v>0</v>
      </c>
      <c r="BJ155" s="16" t="s">
        <v>92</v>
      </c>
      <c r="BK155" s="186">
        <f>ROUND(P155*H155,3)</f>
        <v>0</v>
      </c>
      <c r="BL155" s="16" t="s">
        <v>564</v>
      </c>
      <c r="BM155" s="185" t="s">
        <v>593</v>
      </c>
    </row>
    <row r="156" spans="1:65" s="2" customFormat="1" x14ac:dyDescent="0.2">
      <c r="A156" s="34"/>
      <c r="B156" s="35"/>
      <c r="C156" s="34"/>
      <c r="D156" s="187" t="s">
        <v>177</v>
      </c>
      <c r="E156" s="34"/>
      <c r="F156" s="188" t="s">
        <v>592</v>
      </c>
      <c r="G156" s="34"/>
      <c r="H156" s="34"/>
      <c r="I156" s="141"/>
      <c r="J156" s="141"/>
      <c r="K156" s="34"/>
      <c r="L156" s="34"/>
      <c r="M156" s="35"/>
      <c r="N156" s="189"/>
      <c r="O156" s="190"/>
      <c r="P156" s="60"/>
      <c r="Q156" s="60"/>
      <c r="R156" s="60"/>
      <c r="S156" s="60"/>
      <c r="T156" s="60"/>
      <c r="U156" s="60"/>
      <c r="V156" s="60"/>
      <c r="W156" s="60"/>
      <c r="X156" s="60"/>
      <c r="Y156" s="61"/>
      <c r="Z156" s="34"/>
      <c r="AA156" s="34"/>
      <c r="AB156" s="34"/>
      <c r="AC156" s="34"/>
      <c r="AD156" s="34"/>
      <c r="AE156" s="34"/>
      <c r="AT156" s="16" t="s">
        <v>177</v>
      </c>
      <c r="AU156" s="16" t="s">
        <v>92</v>
      </c>
    </row>
    <row r="157" spans="1:65" s="2" customFormat="1" ht="14.45" customHeight="1" x14ac:dyDescent="0.2">
      <c r="A157" s="34"/>
      <c r="B157" s="140"/>
      <c r="C157" s="173" t="s">
        <v>217</v>
      </c>
      <c r="D157" s="173" t="s">
        <v>167</v>
      </c>
      <c r="E157" s="174" t="s">
        <v>594</v>
      </c>
      <c r="F157" s="175" t="s">
        <v>595</v>
      </c>
      <c r="G157" s="176" t="s">
        <v>334</v>
      </c>
      <c r="H157" s="177">
        <v>372</v>
      </c>
      <c r="I157" s="178"/>
      <c r="J157" s="178"/>
      <c r="K157" s="177">
        <f>ROUND(P157*H157,3)</f>
        <v>0</v>
      </c>
      <c r="L157" s="179"/>
      <c r="M157" s="35"/>
      <c r="N157" s="180" t="s">
        <v>1</v>
      </c>
      <c r="O157" s="181" t="s">
        <v>44</v>
      </c>
      <c r="P157" s="182">
        <f>I157+J157</f>
        <v>0</v>
      </c>
      <c r="Q157" s="182">
        <f>ROUND(I157*H157,3)</f>
        <v>0</v>
      </c>
      <c r="R157" s="182">
        <f>ROUND(J157*H157,3)</f>
        <v>0</v>
      </c>
      <c r="S157" s="60"/>
      <c r="T157" s="183">
        <f>S157*H157</f>
        <v>0</v>
      </c>
      <c r="U157" s="183">
        <v>0</v>
      </c>
      <c r="V157" s="183">
        <f>U157*H157</f>
        <v>0</v>
      </c>
      <c r="W157" s="183">
        <v>0</v>
      </c>
      <c r="X157" s="183">
        <f>W157*H157</f>
        <v>0</v>
      </c>
      <c r="Y157" s="184" t="s">
        <v>1</v>
      </c>
      <c r="Z157" s="34"/>
      <c r="AA157" s="34"/>
      <c r="AB157" s="34"/>
      <c r="AC157" s="34"/>
      <c r="AD157" s="34"/>
      <c r="AE157" s="34"/>
      <c r="AR157" s="185" t="s">
        <v>484</v>
      </c>
      <c r="AT157" s="185" t="s">
        <v>167</v>
      </c>
      <c r="AU157" s="185" t="s">
        <v>92</v>
      </c>
      <c r="AY157" s="16" t="s">
        <v>164</v>
      </c>
      <c r="BE157" s="106">
        <f>IF(O157="základná",K157,0)</f>
        <v>0</v>
      </c>
      <c r="BF157" s="106">
        <f>IF(O157="znížená",K157,0)</f>
        <v>0</v>
      </c>
      <c r="BG157" s="106">
        <f>IF(O157="zákl. prenesená",K157,0)</f>
        <v>0</v>
      </c>
      <c r="BH157" s="106">
        <f>IF(O157="zníž. prenesená",K157,0)</f>
        <v>0</v>
      </c>
      <c r="BI157" s="106">
        <f>IF(O157="nulová",K157,0)</f>
        <v>0</v>
      </c>
      <c r="BJ157" s="16" t="s">
        <v>92</v>
      </c>
      <c r="BK157" s="186">
        <f>ROUND(P157*H157,3)</f>
        <v>0</v>
      </c>
      <c r="BL157" s="16" t="s">
        <v>484</v>
      </c>
      <c r="BM157" s="185" t="s">
        <v>596</v>
      </c>
    </row>
    <row r="158" spans="1:65" s="2" customFormat="1" x14ac:dyDescent="0.2">
      <c r="A158" s="34"/>
      <c r="B158" s="35"/>
      <c r="C158" s="34"/>
      <c r="D158" s="187" t="s">
        <v>177</v>
      </c>
      <c r="E158" s="34"/>
      <c r="F158" s="188" t="s">
        <v>595</v>
      </c>
      <c r="G158" s="34"/>
      <c r="H158" s="34"/>
      <c r="I158" s="141"/>
      <c r="J158" s="141"/>
      <c r="K158" s="34"/>
      <c r="L158" s="34"/>
      <c r="M158" s="35"/>
      <c r="N158" s="189"/>
      <c r="O158" s="190"/>
      <c r="P158" s="60"/>
      <c r="Q158" s="60"/>
      <c r="R158" s="60"/>
      <c r="S158" s="60"/>
      <c r="T158" s="60"/>
      <c r="U158" s="60"/>
      <c r="V158" s="60"/>
      <c r="W158" s="60"/>
      <c r="X158" s="60"/>
      <c r="Y158" s="61"/>
      <c r="Z158" s="34"/>
      <c r="AA158" s="34"/>
      <c r="AB158" s="34"/>
      <c r="AC158" s="34"/>
      <c r="AD158" s="34"/>
      <c r="AE158" s="34"/>
      <c r="AT158" s="16" t="s">
        <v>177</v>
      </c>
      <c r="AU158" s="16" t="s">
        <v>92</v>
      </c>
    </row>
    <row r="159" spans="1:65" s="2" customFormat="1" ht="24.2" customHeight="1" x14ac:dyDescent="0.2">
      <c r="A159" s="34"/>
      <c r="B159" s="140"/>
      <c r="C159" s="201" t="s">
        <v>222</v>
      </c>
      <c r="D159" s="201" t="s">
        <v>313</v>
      </c>
      <c r="E159" s="202" t="s">
        <v>597</v>
      </c>
      <c r="F159" s="203" t="s">
        <v>598</v>
      </c>
      <c r="G159" s="204" t="s">
        <v>334</v>
      </c>
      <c r="H159" s="205">
        <v>372</v>
      </c>
      <c r="I159" s="206"/>
      <c r="J159" s="207"/>
      <c r="K159" s="205">
        <f>ROUND(P159*H159,3)</f>
        <v>0</v>
      </c>
      <c r="L159" s="207"/>
      <c r="M159" s="208"/>
      <c r="N159" s="209" t="s">
        <v>1</v>
      </c>
      <c r="O159" s="181" t="s">
        <v>44</v>
      </c>
      <c r="P159" s="182">
        <f>I159+J159</f>
        <v>0</v>
      </c>
      <c r="Q159" s="182">
        <f>ROUND(I159*H159,3)</f>
        <v>0</v>
      </c>
      <c r="R159" s="182">
        <f>ROUND(J159*H159,3)</f>
        <v>0</v>
      </c>
      <c r="S159" s="60"/>
      <c r="T159" s="183">
        <f>S159*H159</f>
        <v>0</v>
      </c>
      <c r="U159" s="183">
        <v>1.09E-3</v>
      </c>
      <c r="V159" s="183">
        <f>U159*H159</f>
        <v>0.40548000000000001</v>
      </c>
      <c r="W159" s="183">
        <v>0</v>
      </c>
      <c r="X159" s="183">
        <f>W159*H159</f>
        <v>0</v>
      </c>
      <c r="Y159" s="184" t="s">
        <v>1</v>
      </c>
      <c r="Z159" s="34"/>
      <c r="AA159" s="34"/>
      <c r="AB159" s="34"/>
      <c r="AC159" s="34"/>
      <c r="AD159" s="34"/>
      <c r="AE159" s="34"/>
      <c r="AR159" s="185" t="s">
        <v>564</v>
      </c>
      <c r="AT159" s="185" t="s">
        <v>313</v>
      </c>
      <c r="AU159" s="185" t="s">
        <v>92</v>
      </c>
      <c r="AY159" s="16" t="s">
        <v>164</v>
      </c>
      <c r="BE159" s="106">
        <f>IF(O159="základná",K159,0)</f>
        <v>0</v>
      </c>
      <c r="BF159" s="106">
        <f>IF(O159="znížená",K159,0)</f>
        <v>0</v>
      </c>
      <c r="BG159" s="106">
        <f>IF(O159="zákl. prenesená",K159,0)</f>
        <v>0</v>
      </c>
      <c r="BH159" s="106">
        <f>IF(O159="zníž. prenesená",K159,0)</f>
        <v>0</v>
      </c>
      <c r="BI159" s="106">
        <f>IF(O159="nulová",K159,0)</f>
        <v>0</v>
      </c>
      <c r="BJ159" s="16" t="s">
        <v>92</v>
      </c>
      <c r="BK159" s="186">
        <f>ROUND(P159*H159,3)</f>
        <v>0</v>
      </c>
      <c r="BL159" s="16" t="s">
        <v>564</v>
      </c>
      <c r="BM159" s="185" t="s">
        <v>599</v>
      </c>
    </row>
    <row r="160" spans="1:65" s="2" customFormat="1" x14ac:dyDescent="0.2">
      <c r="A160" s="34"/>
      <c r="B160" s="35"/>
      <c r="C160" s="34"/>
      <c r="D160" s="187" t="s">
        <v>177</v>
      </c>
      <c r="E160" s="34"/>
      <c r="F160" s="188" t="s">
        <v>598</v>
      </c>
      <c r="G160" s="34"/>
      <c r="H160" s="34"/>
      <c r="I160" s="141"/>
      <c r="J160" s="141"/>
      <c r="K160" s="34"/>
      <c r="L160" s="34"/>
      <c r="M160" s="35"/>
      <c r="N160" s="189"/>
      <c r="O160" s="190"/>
      <c r="P160" s="60"/>
      <c r="Q160" s="60"/>
      <c r="R160" s="60"/>
      <c r="S160" s="60"/>
      <c r="T160" s="60"/>
      <c r="U160" s="60"/>
      <c r="V160" s="60"/>
      <c r="W160" s="60"/>
      <c r="X160" s="60"/>
      <c r="Y160" s="61"/>
      <c r="Z160" s="34"/>
      <c r="AA160" s="34"/>
      <c r="AB160" s="34"/>
      <c r="AC160" s="34"/>
      <c r="AD160" s="34"/>
      <c r="AE160" s="34"/>
      <c r="AT160" s="16" t="s">
        <v>177</v>
      </c>
      <c r="AU160" s="16" t="s">
        <v>92</v>
      </c>
    </row>
    <row r="161" spans="1:65" s="2" customFormat="1" ht="14.45" customHeight="1" x14ac:dyDescent="0.2">
      <c r="A161" s="34"/>
      <c r="B161" s="140"/>
      <c r="C161" s="173" t="s">
        <v>226</v>
      </c>
      <c r="D161" s="173" t="s">
        <v>167</v>
      </c>
      <c r="E161" s="174" t="s">
        <v>600</v>
      </c>
      <c r="F161" s="175" t="s">
        <v>601</v>
      </c>
      <c r="G161" s="176" t="s">
        <v>334</v>
      </c>
      <c r="H161" s="177">
        <v>64</v>
      </c>
      <c r="I161" s="178"/>
      <c r="J161" s="178"/>
      <c r="K161" s="177">
        <f>ROUND(P161*H161,3)</f>
        <v>0</v>
      </c>
      <c r="L161" s="179"/>
      <c r="M161" s="35"/>
      <c r="N161" s="180" t="s">
        <v>1</v>
      </c>
      <c r="O161" s="181" t="s">
        <v>44</v>
      </c>
      <c r="P161" s="182">
        <f>I161+J161</f>
        <v>0</v>
      </c>
      <c r="Q161" s="182">
        <f>ROUND(I161*H161,3)</f>
        <v>0</v>
      </c>
      <c r="R161" s="182">
        <f>ROUND(J161*H161,3)</f>
        <v>0</v>
      </c>
      <c r="S161" s="60"/>
      <c r="T161" s="183">
        <f>S161*H161</f>
        <v>0</v>
      </c>
      <c r="U161" s="183">
        <v>0</v>
      </c>
      <c r="V161" s="183">
        <f>U161*H161</f>
        <v>0</v>
      </c>
      <c r="W161" s="183">
        <v>0</v>
      </c>
      <c r="X161" s="183">
        <f>W161*H161</f>
        <v>0</v>
      </c>
      <c r="Y161" s="184" t="s">
        <v>1</v>
      </c>
      <c r="Z161" s="34"/>
      <c r="AA161" s="34"/>
      <c r="AB161" s="34"/>
      <c r="AC161" s="34"/>
      <c r="AD161" s="34"/>
      <c r="AE161" s="34"/>
      <c r="AR161" s="185" t="s">
        <v>484</v>
      </c>
      <c r="AT161" s="185" t="s">
        <v>167</v>
      </c>
      <c r="AU161" s="185" t="s">
        <v>92</v>
      </c>
      <c r="AY161" s="16" t="s">
        <v>164</v>
      </c>
      <c r="BE161" s="106">
        <f>IF(O161="základná",K161,0)</f>
        <v>0</v>
      </c>
      <c r="BF161" s="106">
        <f>IF(O161="znížená",K161,0)</f>
        <v>0</v>
      </c>
      <c r="BG161" s="106">
        <f>IF(O161="zákl. prenesená",K161,0)</f>
        <v>0</v>
      </c>
      <c r="BH161" s="106">
        <f>IF(O161="zníž. prenesená",K161,0)</f>
        <v>0</v>
      </c>
      <c r="BI161" s="106">
        <f>IF(O161="nulová",K161,0)</f>
        <v>0</v>
      </c>
      <c r="BJ161" s="16" t="s">
        <v>92</v>
      </c>
      <c r="BK161" s="186">
        <f>ROUND(P161*H161,3)</f>
        <v>0</v>
      </c>
      <c r="BL161" s="16" t="s">
        <v>484</v>
      </c>
      <c r="BM161" s="185" t="s">
        <v>602</v>
      </c>
    </row>
    <row r="162" spans="1:65" s="2" customFormat="1" x14ac:dyDescent="0.2">
      <c r="A162" s="34"/>
      <c r="B162" s="35"/>
      <c r="C162" s="34"/>
      <c r="D162" s="187" t="s">
        <v>177</v>
      </c>
      <c r="E162" s="34"/>
      <c r="F162" s="188" t="s">
        <v>601</v>
      </c>
      <c r="G162" s="34"/>
      <c r="H162" s="34"/>
      <c r="I162" s="141"/>
      <c r="J162" s="141"/>
      <c r="K162" s="34"/>
      <c r="L162" s="34"/>
      <c r="M162" s="35"/>
      <c r="N162" s="189"/>
      <c r="O162" s="190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34"/>
      <c r="AA162" s="34"/>
      <c r="AB162" s="34"/>
      <c r="AC162" s="34"/>
      <c r="AD162" s="34"/>
      <c r="AE162" s="34"/>
      <c r="AT162" s="16" t="s">
        <v>177</v>
      </c>
      <c r="AU162" s="16" t="s">
        <v>92</v>
      </c>
    </row>
    <row r="163" spans="1:65" s="2" customFormat="1" ht="24.2" customHeight="1" x14ac:dyDescent="0.2">
      <c r="A163" s="34"/>
      <c r="B163" s="140"/>
      <c r="C163" s="201" t="s">
        <v>231</v>
      </c>
      <c r="D163" s="201" t="s">
        <v>313</v>
      </c>
      <c r="E163" s="202" t="s">
        <v>603</v>
      </c>
      <c r="F163" s="203" t="s">
        <v>604</v>
      </c>
      <c r="G163" s="204" t="s">
        <v>334</v>
      </c>
      <c r="H163" s="205">
        <v>64</v>
      </c>
      <c r="I163" s="206"/>
      <c r="J163" s="207"/>
      <c r="K163" s="205">
        <f>ROUND(P163*H163,3)</f>
        <v>0</v>
      </c>
      <c r="L163" s="207"/>
      <c r="M163" s="208"/>
      <c r="N163" s="209" t="s">
        <v>1</v>
      </c>
      <c r="O163" s="181" t="s">
        <v>44</v>
      </c>
      <c r="P163" s="182">
        <f>I163+J163</f>
        <v>0</v>
      </c>
      <c r="Q163" s="182">
        <f>ROUND(I163*H163,3)</f>
        <v>0</v>
      </c>
      <c r="R163" s="182">
        <f>ROUND(J163*H163,3)</f>
        <v>0</v>
      </c>
      <c r="S163" s="60"/>
      <c r="T163" s="183">
        <f>S163*H163</f>
        <v>0</v>
      </c>
      <c r="U163" s="183">
        <v>1.1E-4</v>
      </c>
      <c r="V163" s="183">
        <f>U163*H163</f>
        <v>7.0400000000000003E-3</v>
      </c>
      <c r="W163" s="183">
        <v>0</v>
      </c>
      <c r="X163" s="183">
        <f>W163*H163</f>
        <v>0</v>
      </c>
      <c r="Y163" s="184" t="s">
        <v>1</v>
      </c>
      <c r="Z163" s="34"/>
      <c r="AA163" s="34"/>
      <c r="AB163" s="34"/>
      <c r="AC163" s="34"/>
      <c r="AD163" s="34"/>
      <c r="AE163" s="34"/>
      <c r="AR163" s="185" t="s">
        <v>564</v>
      </c>
      <c r="AT163" s="185" t="s">
        <v>313</v>
      </c>
      <c r="AU163" s="185" t="s">
        <v>92</v>
      </c>
      <c r="AY163" s="16" t="s">
        <v>164</v>
      </c>
      <c r="BE163" s="106">
        <f>IF(O163="základná",K163,0)</f>
        <v>0</v>
      </c>
      <c r="BF163" s="106">
        <f>IF(O163="znížená",K163,0)</f>
        <v>0</v>
      </c>
      <c r="BG163" s="106">
        <f>IF(O163="zákl. prenesená",K163,0)</f>
        <v>0</v>
      </c>
      <c r="BH163" s="106">
        <f>IF(O163="zníž. prenesená",K163,0)</f>
        <v>0</v>
      </c>
      <c r="BI163" s="106">
        <f>IF(O163="nulová",K163,0)</f>
        <v>0</v>
      </c>
      <c r="BJ163" s="16" t="s">
        <v>92</v>
      </c>
      <c r="BK163" s="186">
        <f>ROUND(P163*H163,3)</f>
        <v>0</v>
      </c>
      <c r="BL163" s="16" t="s">
        <v>564</v>
      </c>
      <c r="BM163" s="185" t="s">
        <v>605</v>
      </c>
    </row>
    <row r="164" spans="1:65" s="2" customFormat="1" x14ac:dyDescent="0.2">
      <c r="A164" s="34"/>
      <c r="B164" s="35"/>
      <c r="C164" s="34"/>
      <c r="D164" s="187" t="s">
        <v>177</v>
      </c>
      <c r="E164" s="34"/>
      <c r="F164" s="188" t="s">
        <v>604</v>
      </c>
      <c r="G164" s="34"/>
      <c r="H164" s="34"/>
      <c r="I164" s="141"/>
      <c r="J164" s="141"/>
      <c r="K164" s="34"/>
      <c r="L164" s="34"/>
      <c r="M164" s="35"/>
      <c r="N164" s="189"/>
      <c r="O164" s="190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Z164" s="34"/>
      <c r="AA164" s="34"/>
      <c r="AB164" s="34"/>
      <c r="AC164" s="34"/>
      <c r="AD164" s="34"/>
      <c r="AE164" s="34"/>
      <c r="AT164" s="16" t="s">
        <v>177</v>
      </c>
      <c r="AU164" s="16" t="s">
        <v>92</v>
      </c>
    </row>
    <row r="165" spans="1:65" s="2" customFormat="1" ht="24.2" customHeight="1" x14ac:dyDescent="0.2">
      <c r="A165" s="34"/>
      <c r="B165" s="140"/>
      <c r="C165" s="173" t="s">
        <v>237</v>
      </c>
      <c r="D165" s="173" t="s">
        <v>167</v>
      </c>
      <c r="E165" s="174" t="s">
        <v>606</v>
      </c>
      <c r="F165" s="175" t="s">
        <v>607</v>
      </c>
      <c r="G165" s="176" t="s">
        <v>334</v>
      </c>
      <c r="H165" s="177">
        <v>17</v>
      </c>
      <c r="I165" s="178"/>
      <c r="J165" s="178"/>
      <c r="K165" s="177">
        <f>ROUND(P165*H165,3)</f>
        <v>0</v>
      </c>
      <c r="L165" s="179"/>
      <c r="M165" s="35"/>
      <c r="N165" s="180" t="s">
        <v>1</v>
      </c>
      <c r="O165" s="181" t="s">
        <v>44</v>
      </c>
      <c r="P165" s="182">
        <f>I165+J165</f>
        <v>0</v>
      </c>
      <c r="Q165" s="182">
        <f>ROUND(I165*H165,3)</f>
        <v>0</v>
      </c>
      <c r="R165" s="182">
        <f>ROUND(J165*H165,3)</f>
        <v>0</v>
      </c>
      <c r="S165" s="60"/>
      <c r="T165" s="183">
        <f>S165*H165</f>
        <v>0</v>
      </c>
      <c r="U165" s="183">
        <v>0</v>
      </c>
      <c r="V165" s="183">
        <f>U165*H165</f>
        <v>0</v>
      </c>
      <c r="W165" s="183">
        <v>0</v>
      </c>
      <c r="X165" s="183">
        <f>W165*H165</f>
        <v>0</v>
      </c>
      <c r="Y165" s="184" t="s">
        <v>1</v>
      </c>
      <c r="Z165" s="34"/>
      <c r="AA165" s="34"/>
      <c r="AB165" s="34"/>
      <c r="AC165" s="34"/>
      <c r="AD165" s="34"/>
      <c r="AE165" s="34"/>
      <c r="AR165" s="185" t="s">
        <v>484</v>
      </c>
      <c r="AT165" s="185" t="s">
        <v>167</v>
      </c>
      <c r="AU165" s="185" t="s">
        <v>92</v>
      </c>
      <c r="AY165" s="16" t="s">
        <v>164</v>
      </c>
      <c r="BE165" s="106">
        <f>IF(O165="základná",K165,0)</f>
        <v>0</v>
      </c>
      <c r="BF165" s="106">
        <f>IF(O165="znížená",K165,0)</f>
        <v>0</v>
      </c>
      <c r="BG165" s="106">
        <f>IF(O165="zákl. prenesená",K165,0)</f>
        <v>0</v>
      </c>
      <c r="BH165" s="106">
        <f>IF(O165="zníž. prenesená",K165,0)</f>
        <v>0</v>
      </c>
      <c r="BI165" s="106">
        <f>IF(O165="nulová",K165,0)</f>
        <v>0</v>
      </c>
      <c r="BJ165" s="16" t="s">
        <v>92</v>
      </c>
      <c r="BK165" s="186">
        <f>ROUND(P165*H165,3)</f>
        <v>0</v>
      </c>
      <c r="BL165" s="16" t="s">
        <v>484</v>
      </c>
      <c r="BM165" s="185" t="s">
        <v>608</v>
      </c>
    </row>
    <row r="166" spans="1:65" s="2" customFormat="1" x14ac:dyDescent="0.2">
      <c r="A166" s="34"/>
      <c r="B166" s="35"/>
      <c r="C166" s="34"/>
      <c r="D166" s="187" t="s">
        <v>177</v>
      </c>
      <c r="E166" s="34"/>
      <c r="F166" s="188" t="s">
        <v>607</v>
      </c>
      <c r="G166" s="34"/>
      <c r="H166" s="34"/>
      <c r="I166" s="141"/>
      <c r="J166" s="141"/>
      <c r="K166" s="34"/>
      <c r="L166" s="34"/>
      <c r="M166" s="35"/>
      <c r="N166" s="189"/>
      <c r="O166" s="190"/>
      <c r="P166" s="60"/>
      <c r="Q166" s="60"/>
      <c r="R166" s="60"/>
      <c r="S166" s="60"/>
      <c r="T166" s="60"/>
      <c r="U166" s="60"/>
      <c r="V166" s="60"/>
      <c r="W166" s="60"/>
      <c r="X166" s="60"/>
      <c r="Y166" s="61"/>
      <c r="Z166" s="34"/>
      <c r="AA166" s="34"/>
      <c r="AB166" s="34"/>
      <c r="AC166" s="34"/>
      <c r="AD166" s="34"/>
      <c r="AE166" s="34"/>
      <c r="AT166" s="16" t="s">
        <v>177</v>
      </c>
      <c r="AU166" s="16" t="s">
        <v>92</v>
      </c>
    </row>
    <row r="167" spans="1:65" s="2" customFormat="1" ht="24.2" customHeight="1" x14ac:dyDescent="0.2">
      <c r="A167" s="34"/>
      <c r="B167" s="140"/>
      <c r="C167" s="201" t="s">
        <v>242</v>
      </c>
      <c r="D167" s="201" t="s">
        <v>313</v>
      </c>
      <c r="E167" s="202" t="s">
        <v>609</v>
      </c>
      <c r="F167" s="203" t="s">
        <v>610</v>
      </c>
      <c r="G167" s="204" t="s">
        <v>334</v>
      </c>
      <c r="H167" s="205">
        <v>8</v>
      </c>
      <c r="I167" s="206"/>
      <c r="J167" s="207"/>
      <c r="K167" s="205">
        <f>ROUND(P167*H167,3)</f>
        <v>0</v>
      </c>
      <c r="L167" s="207"/>
      <c r="M167" s="208"/>
      <c r="N167" s="209" t="s">
        <v>1</v>
      </c>
      <c r="O167" s="181" t="s">
        <v>44</v>
      </c>
      <c r="P167" s="182">
        <f>I167+J167</f>
        <v>0</v>
      </c>
      <c r="Q167" s="182">
        <f>ROUND(I167*H167,3)</f>
        <v>0</v>
      </c>
      <c r="R167" s="182">
        <f>ROUND(J167*H167,3)</f>
        <v>0</v>
      </c>
      <c r="S167" s="60"/>
      <c r="T167" s="183">
        <f>S167*H167</f>
        <v>0</v>
      </c>
      <c r="U167" s="183">
        <v>1.7600000000000001E-3</v>
      </c>
      <c r="V167" s="183">
        <f>U167*H167</f>
        <v>1.4080000000000001E-2</v>
      </c>
      <c r="W167" s="183">
        <v>0</v>
      </c>
      <c r="X167" s="183">
        <f>W167*H167</f>
        <v>0</v>
      </c>
      <c r="Y167" s="184" t="s">
        <v>1</v>
      </c>
      <c r="Z167" s="34"/>
      <c r="AA167" s="34"/>
      <c r="AB167" s="34"/>
      <c r="AC167" s="34"/>
      <c r="AD167" s="34"/>
      <c r="AE167" s="34"/>
      <c r="AR167" s="185" t="s">
        <v>564</v>
      </c>
      <c r="AT167" s="185" t="s">
        <v>313</v>
      </c>
      <c r="AU167" s="185" t="s">
        <v>92</v>
      </c>
      <c r="AY167" s="16" t="s">
        <v>164</v>
      </c>
      <c r="BE167" s="106">
        <f>IF(O167="základná",K167,0)</f>
        <v>0</v>
      </c>
      <c r="BF167" s="106">
        <f>IF(O167="znížená",K167,0)</f>
        <v>0</v>
      </c>
      <c r="BG167" s="106">
        <f>IF(O167="zákl. prenesená",K167,0)</f>
        <v>0</v>
      </c>
      <c r="BH167" s="106">
        <f>IF(O167="zníž. prenesená",K167,0)</f>
        <v>0</v>
      </c>
      <c r="BI167" s="106">
        <f>IF(O167="nulová",K167,0)</f>
        <v>0</v>
      </c>
      <c r="BJ167" s="16" t="s">
        <v>92</v>
      </c>
      <c r="BK167" s="186">
        <f>ROUND(P167*H167,3)</f>
        <v>0</v>
      </c>
      <c r="BL167" s="16" t="s">
        <v>564</v>
      </c>
      <c r="BM167" s="185" t="s">
        <v>611</v>
      </c>
    </row>
    <row r="168" spans="1:65" s="2" customFormat="1" x14ac:dyDescent="0.2">
      <c r="A168" s="34"/>
      <c r="B168" s="35"/>
      <c r="C168" s="34"/>
      <c r="D168" s="187" t="s">
        <v>177</v>
      </c>
      <c r="E168" s="34"/>
      <c r="F168" s="188" t="s">
        <v>612</v>
      </c>
      <c r="G168" s="34"/>
      <c r="H168" s="34"/>
      <c r="I168" s="141"/>
      <c r="J168" s="141"/>
      <c r="K168" s="34"/>
      <c r="L168" s="34"/>
      <c r="M168" s="35"/>
      <c r="N168" s="189"/>
      <c r="O168" s="190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Z168" s="34"/>
      <c r="AA168" s="34"/>
      <c r="AB168" s="34"/>
      <c r="AC168" s="34"/>
      <c r="AD168" s="34"/>
      <c r="AE168" s="34"/>
      <c r="AT168" s="16" t="s">
        <v>177</v>
      </c>
      <c r="AU168" s="16" t="s">
        <v>92</v>
      </c>
    </row>
    <row r="169" spans="1:65" s="2" customFormat="1" ht="24.2" customHeight="1" x14ac:dyDescent="0.2">
      <c r="A169" s="34"/>
      <c r="B169" s="140"/>
      <c r="C169" s="201" t="s">
        <v>246</v>
      </c>
      <c r="D169" s="201" t="s">
        <v>313</v>
      </c>
      <c r="E169" s="202" t="s">
        <v>613</v>
      </c>
      <c r="F169" s="203" t="s">
        <v>614</v>
      </c>
      <c r="G169" s="204" t="s">
        <v>334</v>
      </c>
      <c r="H169" s="205">
        <v>3</v>
      </c>
      <c r="I169" s="206"/>
      <c r="J169" s="207"/>
      <c r="K169" s="205">
        <f>ROUND(P169*H169,3)</f>
        <v>0</v>
      </c>
      <c r="L169" s="207"/>
      <c r="M169" s="208"/>
      <c r="N169" s="209" t="s">
        <v>1</v>
      </c>
      <c r="O169" s="181" t="s">
        <v>44</v>
      </c>
      <c r="P169" s="182">
        <f>I169+J169</f>
        <v>0</v>
      </c>
      <c r="Q169" s="182">
        <f>ROUND(I169*H169,3)</f>
        <v>0</v>
      </c>
      <c r="R169" s="182">
        <f>ROUND(J169*H169,3)</f>
        <v>0</v>
      </c>
      <c r="S169" s="60"/>
      <c r="T169" s="183">
        <f>S169*H169</f>
        <v>0</v>
      </c>
      <c r="U169" s="183">
        <v>1.1350000000000001E-2</v>
      </c>
      <c r="V169" s="183">
        <f>U169*H169</f>
        <v>3.4050000000000004E-2</v>
      </c>
      <c r="W169" s="183">
        <v>0</v>
      </c>
      <c r="X169" s="183">
        <f>W169*H169</f>
        <v>0</v>
      </c>
      <c r="Y169" s="184" t="s">
        <v>1</v>
      </c>
      <c r="Z169" s="34"/>
      <c r="AA169" s="34"/>
      <c r="AB169" s="34"/>
      <c r="AC169" s="34"/>
      <c r="AD169" s="34"/>
      <c r="AE169" s="34"/>
      <c r="AR169" s="185" t="s">
        <v>564</v>
      </c>
      <c r="AT169" s="185" t="s">
        <v>313</v>
      </c>
      <c r="AU169" s="185" t="s">
        <v>92</v>
      </c>
      <c r="AY169" s="16" t="s">
        <v>164</v>
      </c>
      <c r="BE169" s="106">
        <f>IF(O169="základná",K169,0)</f>
        <v>0</v>
      </c>
      <c r="BF169" s="106">
        <f>IF(O169="znížená",K169,0)</f>
        <v>0</v>
      </c>
      <c r="BG169" s="106">
        <f>IF(O169="zákl. prenesená",K169,0)</f>
        <v>0</v>
      </c>
      <c r="BH169" s="106">
        <f>IF(O169="zníž. prenesená",K169,0)</f>
        <v>0</v>
      </c>
      <c r="BI169" s="106">
        <f>IF(O169="nulová",K169,0)</f>
        <v>0</v>
      </c>
      <c r="BJ169" s="16" t="s">
        <v>92</v>
      </c>
      <c r="BK169" s="186">
        <f>ROUND(P169*H169,3)</f>
        <v>0</v>
      </c>
      <c r="BL169" s="16" t="s">
        <v>564</v>
      </c>
      <c r="BM169" s="185" t="s">
        <v>615</v>
      </c>
    </row>
    <row r="170" spans="1:65" s="2" customFormat="1" ht="19.5" x14ac:dyDescent="0.2">
      <c r="A170" s="34"/>
      <c r="B170" s="35"/>
      <c r="C170" s="34"/>
      <c r="D170" s="187" t="s">
        <v>177</v>
      </c>
      <c r="E170" s="34"/>
      <c r="F170" s="188" t="s">
        <v>614</v>
      </c>
      <c r="G170" s="34"/>
      <c r="H170" s="34"/>
      <c r="I170" s="141"/>
      <c r="J170" s="141"/>
      <c r="K170" s="34"/>
      <c r="L170" s="34"/>
      <c r="M170" s="35"/>
      <c r="N170" s="189"/>
      <c r="O170" s="190"/>
      <c r="P170" s="60"/>
      <c r="Q170" s="60"/>
      <c r="R170" s="60"/>
      <c r="S170" s="60"/>
      <c r="T170" s="60"/>
      <c r="U170" s="60"/>
      <c r="V170" s="60"/>
      <c r="W170" s="60"/>
      <c r="X170" s="60"/>
      <c r="Y170" s="61"/>
      <c r="Z170" s="34"/>
      <c r="AA170" s="34"/>
      <c r="AB170" s="34"/>
      <c r="AC170" s="34"/>
      <c r="AD170" s="34"/>
      <c r="AE170" s="34"/>
      <c r="AT170" s="16" t="s">
        <v>177</v>
      </c>
      <c r="AU170" s="16" t="s">
        <v>92</v>
      </c>
    </row>
    <row r="171" spans="1:65" s="2" customFormat="1" ht="24.2" customHeight="1" x14ac:dyDescent="0.2">
      <c r="A171" s="34"/>
      <c r="B171" s="140"/>
      <c r="C171" s="201" t="s">
        <v>250</v>
      </c>
      <c r="D171" s="201" t="s">
        <v>313</v>
      </c>
      <c r="E171" s="202" t="s">
        <v>616</v>
      </c>
      <c r="F171" s="203" t="s">
        <v>617</v>
      </c>
      <c r="G171" s="204" t="s">
        <v>334</v>
      </c>
      <c r="H171" s="205">
        <v>6</v>
      </c>
      <c r="I171" s="206"/>
      <c r="J171" s="207"/>
      <c r="K171" s="205">
        <f>ROUND(P171*H171,3)</f>
        <v>0</v>
      </c>
      <c r="L171" s="207"/>
      <c r="M171" s="208"/>
      <c r="N171" s="209" t="s">
        <v>1</v>
      </c>
      <c r="O171" s="181" t="s">
        <v>44</v>
      </c>
      <c r="P171" s="182">
        <f>I171+J171</f>
        <v>0</v>
      </c>
      <c r="Q171" s="182">
        <f>ROUND(I171*H171,3)</f>
        <v>0</v>
      </c>
      <c r="R171" s="182">
        <f>ROUND(J171*H171,3)</f>
        <v>0</v>
      </c>
      <c r="S171" s="60"/>
      <c r="T171" s="183">
        <f>S171*H171</f>
        <v>0</v>
      </c>
      <c r="U171" s="183">
        <v>4.1999999999999997E-3</v>
      </c>
      <c r="V171" s="183">
        <f>U171*H171</f>
        <v>2.52E-2</v>
      </c>
      <c r="W171" s="183">
        <v>0</v>
      </c>
      <c r="X171" s="183">
        <f>W171*H171</f>
        <v>0</v>
      </c>
      <c r="Y171" s="184" t="s">
        <v>1</v>
      </c>
      <c r="Z171" s="34"/>
      <c r="AA171" s="34"/>
      <c r="AB171" s="34"/>
      <c r="AC171" s="34"/>
      <c r="AD171" s="34"/>
      <c r="AE171" s="34"/>
      <c r="AR171" s="185" t="s">
        <v>564</v>
      </c>
      <c r="AT171" s="185" t="s">
        <v>313</v>
      </c>
      <c r="AU171" s="185" t="s">
        <v>92</v>
      </c>
      <c r="AY171" s="16" t="s">
        <v>164</v>
      </c>
      <c r="BE171" s="106">
        <f>IF(O171="základná",K171,0)</f>
        <v>0</v>
      </c>
      <c r="BF171" s="106">
        <f>IF(O171="znížená",K171,0)</f>
        <v>0</v>
      </c>
      <c r="BG171" s="106">
        <f>IF(O171="zákl. prenesená",K171,0)</f>
        <v>0</v>
      </c>
      <c r="BH171" s="106">
        <f>IF(O171="zníž. prenesená",K171,0)</f>
        <v>0</v>
      </c>
      <c r="BI171" s="106">
        <f>IF(O171="nulová",K171,0)</f>
        <v>0</v>
      </c>
      <c r="BJ171" s="16" t="s">
        <v>92</v>
      </c>
      <c r="BK171" s="186">
        <f>ROUND(P171*H171,3)</f>
        <v>0</v>
      </c>
      <c r="BL171" s="16" t="s">
        <v>564</v>
      </c>
      <c r="BM171" s="185" t="s">
        <v>618</v>
      </c>
    </row>
    <row r="172" spans="1:65" s="2" customFormat="1" x14ac:dyDescent="0.2">
      <c r="A172" s="34"/>
      <c r="B172" s="35"/>
      <c r="C172" s="34"/>
      <c r="D172" s="187" t="s">
        <v>177</v>
      </c>
      <c r="E172" s="34"/>
      <c r="F172" s="188" t="s">
        <v>617</v>
      </c>
      <c r="G172" s="34"/>
      <c r="H172" s="34"/>
      <c r="I172" s="141"/>
      <c r="J172" s="141"/>
      <c r="K172" s="34"/>
      <c r="L172" s="34"/>
      <c r="M172" s="35"/>
      <c r="N172" s="189"/>
      <c r="O172" s="190"/>
      <c r="P172" s="60"/>
      <c r="Q172" s="60"/>
      <c r="R172" s="60"/>
      <c r="S172" s="60"/>
      <c r="T172" s="60"/>
      <c r="U172" s="60"/>
      <c r="V172" s="60"/>
      <c r="W172" s="60"/>
      <c r="X172" s="60"/>
      <c r="Y172" s="61"/>
      <c r="Z172" s="34"/>
      <c r="AA172" s="34"/>
      <c r="AB172" s="34"/>
      <c r="AC172" s="34"/>
      <c r="AD172" s="34"/>
      <c r="AE172" s="34"/>
      <c r="AT172" s="16" t="s">
        <v>177</v>
      </c>
      <c r="AU172" s="16" t="s">
        <v>92</v>
      </c>
    </row>
    <row r="173" spans="1:65" s="2" customFormat="1" ht="14.45" customHeight="1" x14ac:dyDescent="0.2">
      <c r="A173" s="34"/>
      <c r="B173" s="140"/>
      <c r="C173" s="201" t="s">
        <v>254</v>
      </c>
      <c r="D173" s="201" t="s">
        <v>313</v>
      </c>
      <c r="E173" s="202" t="s">
        <v>619</v>
      </c>
      <c r="F173" s="203" t="s">
        <v>620</v>
      </c>
      <c r="G173" s="204" t="s">
        <v>334</v>
      </c>
      <c r="H173" s="205">
        <v>17</v>
      </c>
      <c r="I173" s="206"/>
      <c r="J173" s="207"/>
      <c r="K173" s="205">
        <f>ROUND(P173*H173,3)</f>
        <v>0</v>
      </c>
      <c r="L173" s="207"/>
      <c r="M173" s="208"/>
      <c r="N173" s="209" t="s">
        <v>1</v>
      </c>
      <c r="O173" s="181" t="s">
        <v>44</v>
      </c>
      <c r="P173" s="182">
        <f>I173+J173</f>
        <v>0</v>
      </c>
      <c r="Q173" s="182">
        <f>ROUND(I173*H173,3)</f>
        <v>0</v>
      </c>
      <c r="R173" s="182">
        <f>ROUND(J173*H173,3)</f>
        <v>0</v>
      </c>
      <c r="S173" s="60"/>
      <c r="T173" s="183">
        <f>S173*H173</f>
        <v>0</v>
      </c>
      <c r="U173" s="183">
        <v>1.46E-2</v>
      </c>
      <c r="V173" s="183">
        <f>U173*H173</f>
        <v>0.2482</v>
      </c>
      <c r="W173" s="183">
        <v>0</v>
      </c>
      <c r="X173" s="183">
        <f>W173*H173</f>
        <v>0</v>
      </c>
      <c r="Y173" s="184" t="s">
        <v>1</v>
      </c>
      <c r="Z173" s="34"/>
      <c r="AA173" s="34"/>
      <c r="AB173" s="34"/>
      <c r="AC173" s="34"/>
      <c r="AD173" s="34"/>
      <c r="AE173" s="34"/>
      <c r="AR173" s="185" t="s">
        <v>564</v>
      </c>
      <c r="AT173" s="185" t="s">
        <v>313</v>
      </c>
      <c r="AU173" s="185" t="s">
        <v>92</v>
      </c>
      <c r="AY173" s="16" t="s">
        <v>164</v>
      </c>
      <c r="BE173" s="106">
        <f>IF(O173="základná",K173,0)</f>
        <v>0</v>
      </c>
      <c r="BF173" s="106">
        <f>IF(O173="znížená",K173,0)</f>
        <v>0</v>
      </c>
      <c r="BG173" s="106">
        <f>IF(O173="zákl. prenesená",K173,0)</f>
        <v>0</v>
      </c>
      <c r="BH173" s="106">
        <f>IF(O173="zníž. prenesená",K173,0)</f>
        <v>0</v>
      </c>
      <c r="BI173" s="106">
        <f>IF(O173="nulová",K173,0)</f>
        <v>0</v>
      </c>
      <c r="BJ173" s="16" t="s">
        <v>92</v>
      </c>
      <c r="BK173" s="186">
        <f>ROUND(P173*H173,3)</f>
        <v>0</v>
      </c>
      <c r="BL173" s="16" t="s">
        <v>564</v>
      </c>
      <c r="BM173" s="185" t="s">
        <v>621</v>
      </c>
    </row>
    <row r="174" spans="1:65" s="2" customFormat="1" x14ac:dyDescent="0.2">
      <c r="A174" s="34"/>
      <c r="B174" s="35"/>
      <c r="C174" s="34"/>
      <c r="D174" s="187" t="s">
        <v>177</v>
      </c>
      <c r="E174" s="34"/>
      <c r="F174" s="188" t="s">
        <v>622</v>
      </c>
      <c r="G174" s="34"/>
      <c r="H174" s="34"/>
      <c r="I174" s="141"/>
      <c r="J174" s="141"/>
      <c r="K174" s="34"/>
      <c r="L174" s="34"/>
      <c r="M174" s="35"/>
      <c r="N174" s="189"/>
      <c r="O174" s="190"/>
      <c r="P174" s="60"/>
      <c r="Q174" s="60"/>
      <c r="R174" s="60"/>
      <c r="S174" s="60"/>
      <c r="T174" s="60"/>
      <c r="U174" s="60"/>
      <c r="V174" s="60"/>
      <c r="W174" s="60"/>
      <c r="X174" s="60"/>
      <c r="Y174" s="61"/>
      <c r="Z174" s="34"/>
      <c r="AA174" s="34"/>
      <c r="AB174" s="34"/>
      <c r="AC174" s="34"/>
      <c r="AD174" s="34"/>
      <c r="AE174" s="34"/>
      <c r="AT174" s="16" t="s">
        <v>177</v>
      </c>
      <c r="AU174" s="16" t="s">
        <v>92</v>
      </c>
    </row>
    <row r="175" spans="1:65" s="2" customFormat="1" ht="14.45" customHeight="1" x14ac:dyDescent="0.2">
      <c r="A175" s="34"/>
      <c r="B175" s="140"/>
      <c r="C175" s="173" t="s">
        <v>8</v>
      </c>
      <c r="D175" s="173" t="s">
        <v>167</v>
      </c>
      <c r="E175" s="174" t="s">
        <v>623</v>
      </c>
      <c r="F175" s="175" t="s">
        <v>624</v>
      </c>
      <c r="G175" s="176" t="s">
        <v>334</v>
      </c>
      <c r="H175" s="177">
        <v>17</v>
      </c>
      <c r="I175" s="178"/>
      <c r="J175" s="178"/>
      <c r="K175" s="177">
        <f>ROUND(P175*H175,3)</f>
        <v>0</v>
      </c>
      <c r="L175" s="179"/>
      <c r="M175" s="35"/>
      <c r="N175" s="180" t="s">
        <v>1</v>
      </c>
      <c r="O175" s="181" t="s">
        <v>44</v>
      </c>
      <c r="P175" s="182">
        <f>I175+J175</f>
        <v>0</v>
      </c>
      <c r="Q175" s="182">
        <f>ROUND(I175*H175,3)</f>
        <v>0</v>
      </c>
      <c r="R175" s="182">
        <f>ROUND(J175*H175,3)</f>
        <v>0</v>
      </c>
      <c r="S175" s="60"/>
      <c r="T175" s="183">
        <f>S175*H175</f>
        <v>0</v>
      </c>
      <c r="U175" s="183">
        <v>0</v>
      </c>
      <c r="V175" s="183">
        <f>U175*H175</f>
        <v>0</v>
      </c>
      <c r="W175" s="183">
        <v>0</v>
      </c>
      <c r="X175" s="183">
        <f>W175*H175</f>
        <v>0</v>
      </c>
      <c r="Y175" s="184" t="s">
        <v>1</v>
      </c>
      <c r="Z175" s="34"/>
      <c r="AA175" s="34"/>
      <c r="AB175" s="34"/>
      <c r="AC175" s="34"/>
      <c r="AD175" s="34"/>
      <c r="AE175" s="34"/>
      <c r="AR175" s="185" t="s">
        <v>484</v>
      </c>
      <c r="AT175" s="185" t="s">
        <v>167</v>
      </c>
      <c r="AU175" s="185" t="s">
        <v>92</v>
      </c>
      <c r="AY175" s="16" t="s">
        <v>164</v>
      </c>
      <c r="BE175" s="106">
        <f>IF(O175="základná",K175,0)</f>
        <v>0</v>
      </c>
      <c r="BF175" s="106">
        <f>IF(O175="znížená",K175,0)</f>
        <v>0</v>
      </c>
      <c r="BG175" s="106">
        <f>IF(O175="zákl. prenesená",K175,0)</f>
        <v>0</v>
      </c>
      <c r="BH175" s="106">
        <f>IF(O175="zníž. prenesená",K175,0)</f>
        <v>0</v>
      </c>
      <c r="BI175" s="106">
        <f>IF(O175="nulová",K175,0)</f>
        <v>0</v>
      </c>
      <c r="BJ175" s="16" t="s">
        <v>92</v>
      </c>
      <c r="BK175" s="186">
        <f>ROUND(P175*H175,3)</f>
        <v>0</v>
      </c>
      <c r="BL175" s="16" t="s">
        <v>484</v>
      </c>
      <c r="BM175" s="185" t="s">
        <v>625</v>
      </c>
    </row>
    <row r="176" spans="1:65" s="2" customFormat="1" x14ac:dyDescent="0.2">
      <c r="A176" s="34"/>
      <c r="B176" s="35"/>
      <c r="C176" s="34"/>
      <c r="D176" s="187" t="s">
        <v>177</v>
      </c>
      <c r="E176" s="34"/>
      <c r="F176" s="188" t="s">
        <v>624</v>
      </c>
      <c r="G176" s="34"/>
      <c r="H176" s="34"/>
      <c r="I176" s="141"/>
      <c r="J176" s="141"/>
      <c r="K176" s="34"/>
      <c r="L176" s="34"/>
      <c r="M176" s="35"/>
      <c r="N176" s="189"/>
      <c r="O176" s="190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Z176" s="34"/>
      <c r="AA176" s="34"/>
      <c r="AB176" s="34"/>
      <c r="AC176" s="34"/>
      <c r="AD176" s="34"/>
      <c r="AE176" s="34"/>
      <c r="AT176" s="16" t="s">
        <v>177</v>
      </c>
      <c r="AU176" s="16" t="s">
        <v>92</v>
      </c>
    </row>
    <row r="177" spans="1:65" s="2" customFormat="1" ht="14.45" customHeight="1" x14ac:dyDescent="0.2">
      <c r="A177" s="34"/>
      <c r="B177" s="140"/>
      <c r="C177" s="201" t="s">
        <v>262</v>
      </c>
      <c r="D177" s="201" t="s">
        <v>313</v>
      </c>
      <c r="E177" s="202" t="s">
        <v>626</v>
      </c>
      <c r="F177" s="203" t="s">
        <v>627</v>
      </c>
      <c r="G177" s="204" t="s">
        <v>334</v>
      </c>
      <c r="H177" s="205">
        <v>17</v>
      </c>
      <c r="I177" s="206"/>
      <c r="J177" s="207"/>
      <c r="K177" s="205">
        <f>ROUND(P177*H177,3)</f>
        <v>0</v>
      </c>
      <c r="L177" s="207"/>
      <c r="M177" s="208"/>
      <c r="N177" s="209" t="s">
        <v>1</v>
      </c>
      <c r="O177" s="181" t="s">
        <v>44</v>
      </c>
      <c r="P177" s="182">
        <f>I177+J177</f>
        <v>0</v>
      </c>
      <c r="Q177" s="182">
        <f>ROUND(I177*H177,3)</f>
        <v>0</v>
      </c>
      <c r="R177" s="182">
        <f>ROUND(J177*H177,3)</f>
        <v>0</v>
      </c>
      <c r="S177" s="60"/>
      <c r="T177" s="183">
        <f>S177*H177</f>
        <v>0</v>
      </c>
      <c r="U177" s="183">
        <v>1.7000000000000001E-4</v>
      </c>
      <c r="V177" s="183">
        <f>U177*H177</f>
        <v>2.8900000000000002E-3</v>
      </c>
      <c r="W177" s="183">
        <v>0</v>
      </c>
      <c r="X177" s="183">
        <f>W177*H177</f>
        <v>0</v>
      </c>
      <c r="Y177" s="184" t="s">
        <v>1</v>
      </c>
      <c r="Z177" s="34"/>
      <c r="AA177" s="34"/>
      <c r="AB177" s="34"/>
      <c r="AC177" s="34"/>
      <c r="AD177" s="34"/>
      <c r="AE177" s="34"/>
      <c r="AR177" s="185" t="s">
        <v>564</v>
      </c>
      <c r="AT177" s="185" t="s">
        <v>313</v>
      </c>
      <c r="AU177" s="185" t="s">
        <v>92</v>
      </c>
      <c r="AY177" s="16" t="s">
        <v>164</v>
      </c>
      <c r="BE177" s="106">
        <f>IF(O177="základná",K177,0)</f>
        <v>0</v>
      </c>
      <c r="BF177" s="106">
        <f>IF(O177="znížená",K177,0)</f>
        <v>0</v>
      </c>
      <c r="BG177" s="106">
        <f>IF(O177="zákl. prenesená",K177,0)</f>
        <v>0</v>
      </c>
      <c r="BH177" s="106">
        <f>IF(O177="zníž. prenesená",K177,0)</f>
        <v>0</v>
      </c>
      <c r="BI177" s="106">
        <f>IF(O177="nulová",K177,0)</f>
        <v>0</v>
      </c>
      <c r="BJ177" s="16" t="s">
        <v>92</v>
      </c>
      <c r="BK177" s="186">
        <f>ROUND(P177*H177,3)</f>
        <v>0</v>
      </c>
      <c r="BL177" s="16" t="s">
        <v>564</v>
      </c>
      <c r="BM177" s="185" t="s">
        <v>628</v>
      </c>
    </row>
    <row r="178" spans="1:65" s="2" customFormat="1" x14ac:dyDescent="0.2">
      <c r="A178" s="34"/>
      <c r="B178" s="35"/>
      <c r="C178" s="34"/>
      <c r="D178" s="187" t="s">
        <v>177</v>
      </c>
      <c r="E178" s="34"/>
      <c r="F178" s="188" t="s">
        <v>627</v>
      </c>
      <c r="G178" s="34"/>
      <c r="H178" s="34"/>
      <c r="I178" s="141"/>
      <c r="J178" s="141"/>
      <c r="K178" s="34"/>
      <c r="L178" s="34"/>
      <c r="M178" s="35"/>
      <c r="N178" s="189"/>
      <c r="O178" s="190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34"/>
      <c r="AA178" s="34"/>
      <c r="AB178" s="34"/>
      <c r="AC178" s="34"/>
      <c r="AD178" s="34"/>
      <c r="AE178" s="34"/>
      <c r="AT178" s="16" t="s">
        <v>177</v>
      </c>
      <c r="AU178" s="16" t="s">
        <v>92</v>
      </c>
    </row>
    <row r="179" spans="1:65" s="2" customFormat="1" ht="14.45" customHeight="1" x14ac:dyDescent="0.2">
      <c r="A179" s="34"/>
      <c r="B179" s="140"/>
      <c r="C179" s="173" t="s">
        <v>267</v>
      </c>
      <c r="D179" s="173" t="s">
        <v>167</v>
      </c>
      <c r="E179" s="174" t="s">
        <v>629</v>
      </c>
      <c r="F179" s="175" t="s">
        <v>630</v>
      </c>
      <c r="G179" s="176" t="s">
        <v>334</v>
      </c>
      <c r="H179" s="177">
        <v>81</v>
      </c>
      <c r="I179" s="178"/>
      <c r="J179" s="178"/>
      <c r="K179" s="177">
        <f>ROUND(P179*H179,3)</f>
        <v>0</v>
      </c>
      <c r="L179" s="179"/>
      <c r="M179" s="35"/>
      <c r="N179" s="180" t="s">
        <v>1</v>
      </c>
      <c r="O179" s="181" t="s">
        <v>44</v>
      </c>
      <c r="P179" s="182">
        <f>I179+J179</f>
        <v>0</v>
      </c>
      <c r="Q179" s="182">
        <f>ROUND(I179*H179,3)</f>
        <v>0</v>
      </c>
      <c r="R179" s="182">
        <f>ROUND(J179*H179,3)</f>
        <v>0</v>
      </c>
      <c r="S179" s="60"/>
      <c r="T179" s="183">
        <f>S179*H179</f>
        <v>0</v>
      </c>
      <c r="U179" s="183">
        <v>0</v>
      </c>
      <c r="V179" s="183">
        <f>U179*H179</f>
        <v>0</v>
      </c>
      <c r="W179" s="183">
        <v>0</v>
      </c>
      <c r="X179" s="183">
        <f>W179*H179</f>
        <v>0</v>
      </c>
      <c r="Y179" s="184" t="s">
        <v>1</v>
      </c>
      <c r="Z179" s="34"/>
      <c r="AA179" s="34"/>
      <c r="AB179" s="34"/>
      <c r="AC179" s="34"/>
      <c r="AD179" s="34"/>
      <c r="AE179" s="34"/>
      <c r="AR179" s="185" t="s">
        <v>484</v>
      </c>
      <c r="AT179" s="185" t="s">
        <v>167</v>
      </c>
      <c r="AU179" s="185" t="s">
        <v>92</v>
      </c>
      <c r="AY179" s="16" t="s">
        <v>164</v>
      </c>
      <c r="BE179" s="106">
        <f>IF(O179="základná",K179,0)</f>
        <v>0</v>
      </c>
      <c r="BF179" s="106">
        <f>IF(O179="znížená",K179,0)</f>
        <v>0</v>
      </c>
      <c r="BG179" s="106">
        <f>IF(O179="zákl. prenesená",K179,0)</f>
        <v>0</v>
      </c>
      <c r="BH179" s="106">
        <f>IF(O179="zníž. prenesená",K179,0)</f>
        <v>0</v>
      </c>
      <c r="BI179" s="106">
        <f>IF(O179="nulová",K179,0)</f>
        <v>0</v>
      </c>
      <c r="BJ179" s="16" t="s">
        <v>92</v>
      </c>
      <c r="BK179" s="186">
        <f>ROUND(P179*H179,3)</f>
        <v>0</v>
      </c>
      <c r="BL179" s="16" t="s">
        <v>484</v>
      </c>
      <c r="BM179" s="185" t="s">
        <v>631</v>
      </c>
    </row>
    <row r="180" spans="1:65" s="2" customFormat="1" x14ac:dyDescent="0.2">
      <c r="A180" s="34"/>
      <c r="B180" s="35"/>
      <c r="C180" s="34"/>
      <c r="D180" s="187" t="s">
        <v>177</v>
      </c>
      <c r="E180" s="34"/>
      <c r="F180" s="188" t="s">
        <v>632</v>
      </c>
      <c r="G180" s="34"/>
      <c r="H180" s="34"/>
      <c r="I180" s="141"/>
      <c r="J180" s="141"/>
      <c r="K180" s="34"/>
      <c r="L180" s="34"/>
      <c r="M180" s="35"/>
      <c r="N180" s="189"/>
      <c r="O180" s="190"/>
      <c r="P180" s="60"/>
      <c r="Q180" s="60"/>
      <c r="R180" s="60"/>
      <c r="S180" s="60"/>
      <c r="T180" s="60"/>
      <c r="U180" s="60"/>
      <c r="V180" s="60"/>
      <c r="W180" s="60"/>
      <c r="X180" s="60"/>
      <c r="Y180" s="61"/>
      <c r="Z180" s="34"/>
      <c r="AA180" s="34"/>
      <c r="AB180" s="34"/>
      <c r="AC180" s="34"/>
      <c r="AD180" s="34"/>
      <c r="AE180" s="34"/>
      <c r="AT180" s="16" t="s">
        <v>177</v>
      </c>
      <c r="AU180" s="16" t="s">
        <v>92</v>
      </c>
    </row>
    <row r="181" spans="1:65" s="2" customFormat="1" ht="14.45" customHeight="1" x14ac:dyDescent="0.2">
      <c r="A181" s="34"/>
      <c r="B181" s="140"/>
      <c r="C181" s="201" t="s">
        <v>272</v>
      </c>
      <c r="D181" s="201" t="s">
        <v>313</v>
      </c>
      <c r="E181" s="202" t="s">
        <v>633</v>
      </c>
      <c r="F181" s="203" t="s">
        <v>634</v>
      </c>
      <c r="G181" s="204" t="s">
        <v>334</v>
      </c>
      <c r="H181" s="205">
        <v>64</v>
      </c>
      <c r="I181" s="206"/>
      <c r="J181" s="207"/>
      <c r="K181" s="205">
        <f>ROUND(P181*H181,3)</f>
        <v>0</v>
      </c>
      <c r="L181" s="207"/>
      <c r="M181" s="208"/>
      <c r="N181" s="209" t="s">
        <v>1</v>
      </c>
      <c r="O181" s="181" t="s">
        <v>44</v>
      </c>
      <c r="P181" s="182">
        <f>I181+J181</f>
        <v>0</v>
      </c>
      <c r="Q181" s="182">
        <f>ROUND(I181*H181,3)</f>
        <v>0</v>
      </c>
      <c r="R181" s="182">
        <f>ROUND(J181*H181,3)</f>
        <v>0</v>
      </c>
      <c r="S181" s="60"/>
      <c r="T181" s="183">
        <f>S181*H181</f>
        <v>0</v>
      </c>
      <c r="U181" s="183">
        <v>4.0000000000000002E-4</v>
      </c>
      <c r="V181" s="183">
        <f>U181*H181</f>
        <v>2.5600000000000001E-2</v>
      </c>
      <c r="W181" s="183">
        <v>0</v>
      </c>
      <c r="X181" s="183">
        <f>W181*H181</f>
        <v>0</v>
      </c>
      <c r="Y181" s="184" t="s">
        <v>1</v>
      </c>
      <c r="Z181" s="34"/>
      <c r="AA181" s="34"/>
      <c r="AB181" s="34"/>
      <c r="AC181" s="34"/>
      <c r="AD181" s="34"/>
      <c r="AE181" s="34"/>
      <c r="AR181" s="185" t="s">
        <v>564</v>
      </c>
      <c r="AT181" s="185" t="s">
        <v>313</v>
      </c>
      <c r="AU181" s="185" t="s">
        <v>92</v>
      </c>
      <c r="AY181" s="16" t="s">
        <v>164</v>
      </c>
      <c r="BE181" s="106">
        <f>IF(O181="základná",K181,0)</f>
        <v>0</v>
      </c>
      <c r="BF181" s="106">
        <f>IF(O181="znížená",K181,0)</f>
        <v>0</v>
      </c>
      <c r="BG181" s="106">
        <f>IF(O181="zákl. prenesená",K181,0)</f>
        <v>0</v>
      </c>
      <c r="BH181" s="106">
        <f>IF(O181="zníž. prenesená",K181,0)</f>
        <v>0</v>
      </c>
      <c r="BI181" s="106">
        <f>IF(O181="nulová",K181,0)</f>
        <v>0</v>
      </c>
      <c r="BJ181" s="16" t="s">
        <v>92</v>
      </c>
      <c r="BK181" s="186">
        <f>ROUND(P181*H181,3)</f>
        <v>0</v>
      </c>
      <c r="BL181" s="16" t="s">
        <v>564</v>
      </c>
      <c r="BM181" s="185" t="s">
        <v>635</v>
      </c>
    </row>
    <row r="182" spans="1:65" s="2" customFormat="1" x14ac:dyDescent="0.2">
      <c r="A182" s="34"/>
      <c r="B182" s="35"/>
      <c r="C182" s="34"/>
      <c r="D182" s="187" t="s">
        <v>177</v>
      </c>
      <c r="E182" s="34"/>
      <c r="F182" s="188" t="s">
        <v>634</v>
      </c>
      <c r="G182" s="34"/>
      <c r="H182" s="34"/>
      <c r="I182" s="141"/>
      <c r="J182" s="141"/>
      <c r="K182" s="34"/>
      <c r="L182" s="34"/>
      <c r="M182" s="35"/>
      <c r="N182" s="189"/>
      <c r="O182" s="190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Z182" s="34"/>
      <c r="AA182" s="34"/>
      <c r="AB182" s="34"/>
      <c r="AC182" s="34"/>
      <c r="AD182" s="34"/>
      <c r="AE182" s="34"/>
      <c r="AT182" s="16" t="s">
        <v>177</v>
      </c>
      <c r="AU182" s="16" t="s">
        <v>92</v>
      </c>
    </row>
    <row r="183" spans="1:65" s="2" customFormat="1" ht="14.45" customHeight="1" x14ac:dyDescent="0.2">
      <c r="A183" s="34"/>
      <c r="B183" s="140"/>
      <c r="C183" s="201" t="s">
        <v>276</v>
      </c>
      <c r="D183" s="201" t="s">
        <v>313</v>
      </c>
      <c r="E183" s="202" t="s">
        <v>636</v>
      </c>
      <c r="F183" s="203" t="s">
        <v>637</v>
      </c>
      <c r="G183" s="204" t="s">
        <v>334</v>
      </c>
      <c r="H183" s="205">
        <v>17</v>
      </c>
      <c r="I183" s="206"/>
      <c r="J183" s="207"/>
      <c r="K183" s="205">
        <f>ROUND(P183*H183,3)</f>
        <v>0</v>
      </c>
      <c r="L183" s="207"/>
      <c r="M183" s="208"/>
      <c r="N183" s="209" t="s">
        <v>1</v>
      </c>
      <c r="O183" s="181" t="s">
        <v>44</v>
      </c>
      <c r="P183" s="182">
        <f>I183+J183</f>
        <v>0</v>
      </c>
      <c r="Q183" s="182">
        <f>ROUND(I183*H183,3)</f>
        <v>0</v>
      </c>
      <c r="R183" s="182">
        <f>ROUND(J183*H183,3)</f>
        <v>0</v>
      </c>
      <c r="S183" s="60"/>
      <c r="T183" s="183">
        <f>S183*H183</f>
        <v>0</v>
      </c>
      <c r="U183" s="183">
        <v>4.0000000000000002E-4</v>
      </c>
      <c r="V183" s="183">
        <f>U183*H183</f>
        <v>6.8000000000000005E-3</v>
      </c>
      <c r="W183" s="183">
        <v>0</v>
      </c>
      <c r="X183" s="183">
        <f>W183*H183</f>
        <v>0</v>
      </c>
      <c r="Y183" s="184" t="s">
        <v>1</v>
      </c>
      <c r="Z183" s="34"/>
      <c r="AA183" s="34"/>
      <c r="AB183" s="34"/>
      <c r="AC183" s="34"/>
      <c r="AD183" s="34"/>
      <c r="AE183" s="34"/>
      <c r="AR183" s="185" t="s">
        <v>564</v>
      </c>
      <c r="AT183" s="185" t="s">
        <v>313</v>
      </c>
      <c r="AU183" s="185" t="s">
        <v>92</v>
      </c>
      <c r="AY183" s="16" t="s">
        <v>164</v>
      </c>
      <c r="BE183" s="106">
        <f>IF(O183="základná",K183,0)</f>
        <v>0</v>
      </c>
      <c r="BF183" s="106">
        <f>IF(O183="znížená",K183,0)</f>
        <v>0</v>
      </c>
      <c r="BG183" s="106">
        <f>IF(O183="zákl. prenesená",K183,0)</f>
        <v>0</v>
      </c>
      <c r="BH183" s="106">
        <f>IF(O183="zníž. prenesená",K183,0)</f>
        <v>0</v>
      </c>
      <c r="BI183" s="106">
        <f>IF(O183="nulová",K183,0)</f>
        <v>0</v>
      </c>
      <c r="BJ183" s="16" t="s">
        <v>92</v>
      </c>
      <c r="BK183" s="186">
        <f>ROUND(P183*H183,3)</f>
        <v>0</v>
      </c>
      <c r="BL183" s="16" t="s">
        <v>564</v>
      </c>
      <c r="BM183" s="185" t="s">
        <v>638</v>
      </c>
    </row>
    <row r="184" spans="1:65" s="2" customFormat="1" x14ac:dyDescent="0.2">
      <c r="A184" s="34"/>
      <c r="B184" s="35"/>
      <c r="C184" s="34"/>
      <c r="D184" s="187" t="s">
        <v>177</v>
      </c>
      <c r="E184" s="34"/>
      <c r="F184" s="188" t="s">
        <v>637</v>
      </c>
      <c r="G184" s="34"/>
      <c r="H184" s="34"/>
      <c r="I184" s="141"/>
      <c r="J184" s="141"/>
      <c r="K184" s="34"/>
      <c r="L184" s="34"/>
      <c r="M184" s="35"/>
      <c r="N184" s="189"/>
      <c r="O184" s="190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34"/>
      <c r="AA184" s="34"/>
      <c r="AB184" s="34"/>
      <c r="AC184" s="34"/>
      <c r="AD184" s="34"/>
      <c r="AE184" s="34"/>
      <c r="AT184" s="16" t="s">
        <v>177</v>
      </c>
      <c r="AU184" s="16" t="s">
        <v>92</v>
      </c>
    </row>
    <row r="185" spans="1:65" s="2" customFormat="1" ht="14.45" customHeight="1" x14ac:dyDescent="0.2">
      <c r="A185" s="34"/>
      <c r="B185" s="140"/>
      <c r="C185" s="173" t="s">
        <v>281</v>
      </c>
      <c r="D185" s="173" t="s">
        <v>167</v>
      </c>
      <c r="E185" s="174" t="s">
        <v>639</v>
      </c>
      <c r="F185" s="175" t="s">
        <v>640</v>
      </c>
      <c r="G185" s="176" t="s">
        <v>334</v>
      </c>
      <c r="H185" s="177">
        <v>11</v>
      </c>
      <c r="I185" s="178"/>
      <c r="J185" s="178"/>
      <c r="K185" s="177">
        <f>ROUND(P185*H185,3)</f>
        <v>0</v>
      </c>
      <c r="L185" s="179"/>
      <c r="M185" s="35"/>
      <c r="N185" s="180" t="s">
        <v>1</v>
      </c>
      <c r="O185" s="181" t="s">
        <v>44</v>
      </c>
      <c r="P185" s="182">
        <f>I185+J185</f>
        <v>0</v>
      </c>
      <c r="Q185" s="182">
        <f>ROUND(I185*H185,3)</f>
        <v>0</v>
      </c>
      <c r="R185" s="182">
        <f>ROUND(J185*H185,3)</f>
        <v>0</v>
      </c>
      <c r="S185" s="60"/>
      <c r="T185" s="183">
        <f>S185*H185</f>
        <v>0</v>
      </c>
      <c r="U185" s="183">
        <v>0</v>
      </c>
      <c r="V185" s="183">
        <f>U185*H185</f>
        <v>0</v>
      </c>
      <c r="W185" s="183">
        <v>0</v>
      </c>
      <c r="X185" s="183">
        <f>W185*H185</f>
        <v>0</v>
      </c>
      <c r="Y185" s="184" t="s">
        <v>1</v>
      </c>
      <c r="Z185" s="34"/>
      <c r="AA185" s="34"/>
      <c r="AB185" s="34"/>
      <c r="AC185" s="34"/>
      <c r="AD185" s="34"/>
      <c r="AE185" s="34"/>
      <c r="AR185" s="185" t="s">
        <v>484</v>
      </c>
      <c r="AT185" s="185" t="s">
        <v>167</v>
      </c>
      <c r="AU185" s="185" t="s">
        <v>92</v>
      </c>
      <c r="AY185" s="16" t="s">
        <v>164</v>
      </c>
      <c r="BE185" s="106">
        <f>IF(O185="základná",K185,0)</f>
        <v>0</v>
      </c>
      <c r="BF185" s="106">
        <f>IF(O185="znížená",K185,0)</f>
        <v>0</v>
      </c>
      <c r="BG185" s="106">
        <f>IF(O185="zákl. prenesená",K185,0)</f>
        <v>0</v>
      </c>
      <c r="BH185" s="106">
        <f>IF(O185="zníž. prenesená",K185,0)</f>
        <v>0</v>
      </c>
      <c r="BI185" s="106">
        <f>IF(O185="nulová",K185,0)</f>
        <v>0</v>
      </c>
      <c r="BJ185" s="16" t="s">
        <v>92</v>
      </c>
      <c r="BK185" s="186">
        <f>ROUND(P185*H185,3)</f>
        <v>0</v>
      </c>
      <c r="BL185" s="16" t="s">
        <v>484</v>
      </c>
      <c r="BM185" s="185" t="s">
        <v>641</v>
      </c>
    </row>
    <row r="186" spans="1:65" s="2" customFormat="1" ht="19.5" x14ac:dyDescent="0.2">
      <c r="A186" s="34"/>
      <c r="B186" s="35"/>
      <c r="C186" s="34"/>
      <c r="D186" s="187" t="s">
        <v>177</v>
      </c>
      <c r="E186" s="34"/>
      <c r="F186" s="188" t="s">
        <v>642</v>
      </c>
      <c r="G186" s="34"/>
      <c r="H186" s="34"/>
      <c r="I186" s="141"/>
      <c r="J186" s="141"/>
      <c r="K186" s="34"/>
      <c r="L186" s="34"/>
      <c r="M186" s="35"/>
      <c r="N186" s="189"/>
      <c r="O186" s="190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34"/>
      <c r="AA186" s="34"/>
      <c r="AB186" s="34"/>
      <c r="AC186" s="34"/>
      <c r="AD186" s="34"/>
      <c r="AE186" s="34"/>
      <c r="AT186" s="16" t="s">
        <v>177</v>
      </c>
      <c r="AU186" s="16" t="s">
        <v>92</v>
      </c>
    </row>
    <row r="187" spans="1:65" s="2" customFormat="1" ht="14.45" customHeight="1" x14ac:dyDescent="0.2">
      <c r="A187" s="34"/>
      <c r="B187" s="140"/>
      <c r="C187" s="201" t="s">
        <v>285</v>
      </c>
      <c r="D187" s="201" t="s">
        <v>313</v>
      </c>
      <c r="E187" s="202" t="s">
        <v>643</v>
      </c>
      <c r="F187" s="203" t="s">
        <v>644</v>
      </c>
      <c r="G187" s="204" t="s">
        <v>334</v>
      </c>
      <c r="H187" s="205">
        <v>11</v>
      </c>
      <c r="I187" s="206"/>
      <c r="J187" s="207"/>
      <c r="K187" s="205">
        <f>ROUND(P187*H187,3)</f>
        <v>0</v>
      </c>
      <c r="L187" s="207"/>
      <c r="M187" s="208"/>
      <c r="N187" s="209" t="s">
        <v>1</v>
      </c>
      <c r="O187" s="181" t="s">
        <v>44</v>
      </c>
      <c r="P187" s="182">
        <f>I187+J187</f>
        <v>0</v>
      </c>
      <c r="Q187" s="182">
        <f>ROUND(I187*H187,3)</f>
        <v>0</v>
      </c>
      <c r="R187" s="182">
        <f>ROUND(J187*H187,3)</f>
        <v>0</v>
      </c>
      <c r="S187" s="60"/>
      <c r="T187" s="183">
        <f>S187*H187</f>
        <v>0</v>
      </c>
      <c r="U187" s="183">
        <v>2.2000000000000001E-4</v>
      </c>
      <c r="V187" s="183">
        <f>U187*H187</f>
        <v>2.4200000000000003E-3</v>
      </c>
      <c r="W187" s="183">
        <v>0</v>
      </c>
      <c r="X187" s="183">
        <f>W187*H187</f>
        <v>0</v>
      </c>
      <c r="Y187" s="184" t="s">
        <v>1</v>
      </c>
      <c r="Z187" s="34"/>
      <c r="AA187" s="34"/>
      <c r="AB187" s="34"/>
      <c r="AC187" s="34"/>
      <c r="AD187" s="34"/>
      <c r="AE187" s="34"/>
      <c r="AR187" s="185" t="s">
        <v>564</v>
      </c>
      <c r="AT187" s="185" t="s">
        <v>313</v>
      </c>
      <c r="AU187" s="185" t="s">
        <v>92</v>
      </c>
      <c r="AY187" s="16" t="s">
        <v>164</v>
      </c>
      <c r="BE187" s="106">
        <f>IF(O187="základná",K187,0)</f>
        <v>0</v>
      </c>
      <c r="BF187" s="106">
        <f>IF(O187="znížená",K187,0)</f>
        <v>0</v>
      </c>
      <c r="BG187" s="106">
        <f>IF(O187="zákl. prenesená",K187,0)</f>
        <v>0</v>
      </c>
      <c r="BH187" s="106">
        <f>IF(O187="zníž. prenesená",K187,0)</f>
        <v>0</v>
      </c>
      <c r="BI187" s="106">
        <f>IF(O187="nulová",K187,0)</f>
        <v>0</v>
      </c>
      <c r="BJ187" s="16" t="s">
        <v>92</v>
      </c>
      <c r="BK187" s="186">
        <f>ROUND(P187*H187,3)</f>
        <v>0</v>
      </c>
      <c r="BL187" s="16" t="s">
        <v>564</v>
      </c>
      <c r="BM187" s="185" t="s">
        <v>645</v>
      </c>
    </row>
    <row r="188" spans="1:65" s="2" customFormat="1" x14ac:dyDescent="0.2">
      <c r="A188" s="34"/>
      <c r="B188" s="35"/>
      <c r="C188" s="34"/>
      <c r="D188" s="187" t="s">
        <v>177</v>
      </c>
      <c r="E188" s="34"/>
      <c r="F188" s="188" t="s">
        <v>644</v>
      </c>
      <c r="G188" s="34"/>
      <c r="H188" s="34"/>
      <c r="I188" s="141"/>
      <c r="J188" s="141"/>
      <c r="K188" s="34"/>
      <c r="L188" s="34"/>
      <c r="M188" s="35"/>
      <c r="N188" s="189"/>
      <c r="O188" s="190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Z188" s="34"/>
      <c r="AA188" s="34"/>
      <c r="AB188" s="34"/>
      <c r="AC188" s="34"/>
      <c r="AD188" s="34"/>
      <c r="AE188" s="34"/>
      <c r="AT188" s="16" t="s">
        <v>177</v>
      </c>
      <c r="AU188" s="16" t="s">
        <v>92</v>
      </c>
    </row>
    <row r="189" spans="1:65" s="2" customFormat="1" ht="14.45" customHeight="1" x14ac:dyDescent="0.2">
      <c r="A189" s="34"/>
      <c r="B189" s="140"/>
      <c r="C189" s="173" t="s">
        <v>292</v>
      </c>
      <c r="D189" s="173" t="s">
        <v>167</v>
      </c>
      <c r="E189" s="174" t="s">
        <v>646</v>
      </c>
      <c r="F189" s="175" t="s">
        <v>647</v>
      </c>
      <c r="G189" s="176" t="s">
        <v>334</v>
      </c>
      <c r="H189" s="177">
        <v>180</v>
      </c>
      <c r="I189" s="178"/>
      <c r="J189" s="178"/>
      <c r="K189" s="177">
        <f>ROUND(P189*H189,3)</f>
        <v>0</v>
      </c>
      <c r="L189" s="179"/>
      <c r="M189" s="35"/>
      <c r="N189" s="180" t="s">
        <v>1</v>
      </c>
      <c r="O189" s="181" t="s">
        <v>44</v>
      </c>
      <c r="P189" s="182">
        <f>I189+J189</f>
        <v>0</v>
      </c>
      <c r="Q189" s="182">
        <f>ROUND(I189*H189,3)</f>
        <v>0</v>
      </c>
      <c r="R189" s="182">
        <f>ROUND(J189*H189,3)</f>
        <v>0</v>
      </c>
      <c r="S189" s="60"/>
      <c r="T189" s="183">
        <f>S189*H189</f>
        <v>0</v>
      </c>
      <c r="U189" s="183">
        <v>0</v>
      </c>
      <c r="V189" s="183">
        <f>U189*H189</f>
        <v>0</v>
      </c>
      <c r="W189" s="183">
        <v>0</v>
      </c>
      <c r="X189" s="183">
        <f>W189*H189</f>
        <v>0</v>
      </c>
      <c r="Y189" s="184" t="s">
        <v>1</v>
      </c>
      <c r="Z189" s="34"/>
      <c r="AA189" s="34"/>
      <c r="AB189" s="34"/>
      <c r="AC189" s="34"/>
      <c r="AD189" s="34"/>
      <c r="AE189" s="34"/>
      <c r="AR189" s="185" t="s">
        <v>484</v>
      </c>
      <c r="AT189" s="185" t="s">
        <v>167</v>
      </c>
      <c r="AU189" s="185" t="s">
        <v>92</v>
      </c>
      <c r="AY189" s="16" t="s">
        <v>164</v>
      </c>
      <c r="BE189" s="106">
        <f>IF(O189="základná",K189,0)</f>
        <v>0</v>
      </c>
      <c r="BF189" s="106">
        <f>IF(O189="znížená",K189,0)</f>
        <v>0</v>
      </c>
      <c r="BG189" s="106">
        <f>IF(O189="zákl. prenesená",K189,0)</f>
        <v>0</v>
      </c>
      <c r="BH189" s="106">
        <f>IF(O189="zníž. prenesená",K189,0)</f>
        <v>0</v>
      </c>
      <c r="BI189" s="106">
        <f>IF(O189="nulová",K189,0)</f>
        <v>0</v>
      </c>
      <c r="BJ189" s="16" t="s">
        <v>92</v>
      </c>
      <c r="BK189" s="186">
        <f>ROUND(P189*H189,3)</f>
        <v>0</v>
      </c>
      <c r="BL189" s="16" t="s">
        <v>484</v>
      </c>
      <c r="BM189" s="185" t="s">
        <v>648</v>
      </c>
    </row>
    <row r="190" spans="1:65" s="2" customFormat="1" x14ac:dyDescent="0.2">
      <c r="A190" s="34"/>
      <c r="B190" s="35"/>
      <c r="C190" s="34"/>
      <c r="D190" s="187" t="s">
        <v>177</v>
      </c>
      <c r="E190" s="34"/>
      <c r="F190" s="188" t="s">
        <v>649</v>
      </c>
      <c r="G190" s="34"/>
      <c r="H190" s="34"/>
      <c r="I190" s="141"/>
      <c r="J190" s="141"/>
      <c r="K190" s="34"/>
      <c r="L190" s="34"/>
      <c r="M190" s="35"/>
      <c r="N190" s="189"/>
      <c r="O190" s="190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34"/>
      <c r="AA190" s="34"/>
      <c r="AB190" s="34"/>
      <c r="AC190" s="34"/>
      <c r="AD190" s="34"/>
      <c r="AE190" s="34"/>
      <c r="AT190" s="16" t="s">
        <v>177</v>
      </c>
      <c r="AU190" s="16" t="s">
        <v>92</v>
      </c>
    </row>
    <row r="191" spans="1:65" s="2" customFormat="1" ht="24.2" customHeight="1" x14ac:dyDescent="0.2">
      <c r="A191" s="34"/>
      <c r="B191" s="140"/>
      <c r="C191" s="201" t="s">
        <v>297</v>
      </c>
      <c r="D191" s="201" t="s">
        <v>313</v>
      </c>
      <c r="E191" s="202" t="s">
        <v>650</v>
      </c>
      <c r="F191" s="203" t="s">
        <v>651</v>
      </c>
      <c r="G191" s="204" t="s">
        <v>334</v>
      </c>
      <c r="H191" s="205">
        <v>180</v>
      </c>
      <c r="I191" s="206"/>
      <c r="J191" s="207"/>
      <c r="K191" s="205">
        <f>ROUND(P191*H191,3)</f>
        <v>0</v>
      </c>
      <c r="L191" s="207"/>
      <c r="M191" s="208"/>
      <c r="N191" s="209" t="s">
        <v>1</v>
      </c>
      <c r="O191" s="181" t="s">
        <v>44</v>
      </c>
      <c r="P191" s="182">
        <f>I191+J191</f>
        <v>0</v>
      </c>
      <c r="Q191" s="182">
        <f>ROUND(I191*H191,3)</f>
        <v>0</v>
      </c>
      <c r="R191" s="182">
        <f>ROUND(J191*H191,3)</f>
        <v>0</v>
      </c>
      <c r="S191" s="60"/>
      <c r="T191" s="183">
        <f>S191*H191</f>
        <v>0</v>
      </c>
      <c r="U191" s="183">
        <v>1.6000000000000001E-4</v>
      </c>
      <c r="V191" s="183">
        <f>U191*H191</f>
        <v>2.8800000000000003E-2</v>
      </c>
      <c r="W191" s="183">
        <v>0</v>
      </c>
      <c r="X191" s="183">
        <f>W191*H191</f>
        <v>0</v>
      </c>
      <c r="Y191" s="184" t="s">
        <v>1</v>
      </c>
      <c r="Z191" s="34"/>
      <c r="AA191" s="34"/>
      <c r="AB191" s="34"/>
      <c r="AC191" s="34"/>
      <c r="AD191" s="34"/>
      <c r="AE191" s="34"/>
      <c r="AR191" s="185" t="s">
        <v>564</v>
      </c>
      <c r="AT191" s="185" t="s">
        <v>313</v>
      </c>
      <c r="AU191" s="185" t="s">
        <v>92</v>
      </c>
      <c r="AY191" s="16" t="s">
        <v>164</v>
      </c>
      <c r="BE191" s="106">
        <f>IF(O191="základná",K191,0)</f>
        <v>0</v>
      </c>
      <c r="BF191" s="106">
        <f>IF(O191="znížená",K191,0)</f>
        <v>0</v>
      </c>
      <c r="BG191" s="106">
        <f>IF(O191="zákl. prenesená",K191,0)</f>
        <v>0</v>
      </c>
      <c r="BH191" s="106">
        <f>IF(O191="zníž. prenesená",K191,0)</f>
        <v>0</v>
      </c>
      <c r="BI191" s="106">
        <f>IF(O191="nulová",K191,0)</f>
        <v>0</v>
      </c>
      <c r="BJ191" s="16" t="s">
        <v>92</v>
      </c>
      <c r="BK191" s="186">
        <f>ROUND(P191*H191,3)</f>
        <v>0</v>
      </c>
      <c r="BL191" s="16" t="s">
        <v>564</v>
      </c>
      <c r="BM191" s="185" t="s">
        <v>652</v>
      </c>
    </row>
    <row r="192" spans="1:65" s="2" customFormat="1" x14ac:dyDescent="0.2">
      <c r="A192" s="34"/>
      <c r="B192" s="35"/>
      <c r="C192" s="34"/>
      <c r="D192" s="187" t="s">
        <v>177</v>
      </c>
      <c r="E192" s="34"/>
      <c r="F192" s="188" t="s">
        <v>651</v>
      </c>
      <c r="G192" s="34"/>
      <c r="H192" s="34"/>
      <c r="I192" s="141"/>
      <c r="J192" s="141"/>
      <c r="K192" s="34"/>
      <c r="L192" s="34"/>
      <c r="M192" s="35"/>
      <c r="N192" s="189"/>
      <c r="O192" s="190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34"/>
      <c r="AA192" s="34"/>
      <c r="AB192" s="34"/>
      <c r="AC192" s="34"/>
      <c r="AD192" s="34"/>
      <c r="AE192" s="34"/>
      <c r="AT192" s="16" t="s">
        <v>177</v>
      </c>
      <c r="AU192" s="16" t="s">
        <v>92</v>
      </c>
    </row>
    <row r="193" spans="1:65" s="2" customFormat="1" ht="14.45" customHeight="1" x14ac:dyDescent="0.2">
      <c r="A193" s="34"/>
      <c r="B193" s="140"/>
      <c r="C193" s="173" t="s">
        <v>306</v>
      </c>
      <c r="D193" s="173" t="s">
        <v>167</v>
      </c>
      <c r="E193" s="174" t="s">
        <v>653</v>
      </c>
      <c r="F193" s="175" t="s">
        <v>654</v>
      </c>
      <c r="G193" s="176" t="s">
        <v>334</v>
      </c>
      <c r="H193" s="177">
        <v>16</v>
      </c>
      <c r="I193" s="178"/>
      <c r="J193" s="178"/>
      <c r="K193" s="177">
        <f>ROUND(P193*H193,3)</f>
        <v>0</v>
      </c>
      <c r="L193" s="179"/>
      <c r="M193" s="35"/>
      <c r="N193" s="180" t="s">
        <v>1</v>
      </c>
      <c r="O193" s="181" t="s">
        <v>44</v>
      </c>
      <c r="P193" s="182">
        <f>I193+J193</f>
        <v>0</v>
      </c>
      <c r="Q193" s="182">
        <f>ROUND(I193*H193,3)</f>
        <v>0</v>
      </c>
      <c r="R193" s="182">
        <f>ROUND(J193*H193,3)</f>
        <v>0</v>
      </c>
      <c r="S193" s="60"/>
      <c r="T193" s="183">
        <f>S193*H193</f>
        <v>0</v>
      </c>
      <c r="U193" s="183">
        <v>0</v>
      </c>
      <c r="V193" s="183">
        <f>U193*H193</f>
        <v>0</v>
      </c>
      <c r="W193" s="183">
        <v>0</v>
      </c>
      <c r="X193" s="183">
        <f>W193*H193</f>
        <v>0</v>
      </c>
      <c r="Y193" s="184" t="s">
        <v>1</v>
      </c>
      <c r="Z193" s="34"/>
      <c r="AA193" s="34"/>
      <c r="AB193" s="34"/>
      <c r="AC193" s="34"/>
      <c r="AD193" s="34"/>
      <c r="AE193" s="34"/>
      <c r="AR193" s="185" t="s">
        <v>484</v>
      </c>
      <c r="AT193" s="185" t="s">
        <v>167</v>
      </c>
      <c r="AU193" s="185" t="s">
        <v>92</v>
      </c>
      <c r="AY193" s="16" t="s">
        <v>164</v>
      </c>
      <c r="BE193" s="106">
        <f>IF(O193="základná",K193,0)</f>
        <v>0</v>
      </c>
      <c r="BF193" s="106">
        <f>IF(O193="znížená",K193,0)</f>
        <v>0</v>
      </c>
      <c r="BG193" s="106">
        <f>IF(O193="zákl. prenesená",K193,0)</f>
        <v>0</v>
      </c>
      <c r="BH193" s="106">
        <f>IF(O193="zníž. prenesená",K193,0)</f>
        <v>0</v>
      </c>
      <c r="BI193" s="106">
        <f>IF(O193="nulová",K193,0)</f>
        <v>0</v>
      </c>
      <c r="BJ193" s="16" t="s">
        <v>92</v>
      </c>
      <c r="BK193" s="186">
        <f>ROUND(P193*H193,3)</f>
        <v>0</v>
      </c>
      <c r="BL193" s="16" t="s">
        <v>484</v>
      </c>
      <c r="BM193" s="185" t="s">
        <v>655</v>
      </c>
    </row>
    <row r="194" spans="1:65" s="2" customFormat="1" x14ac:dyDescent="0.2">
      <c r="A194" s="34"/>
      <c r="B194" s="35"/>
      <c r="C194" s="34"/>
      <c r="D194" s="187" t="s">
        <v>177</v>
      </c>
      <c r="E194" s="34"/>
      <c r="F194" s="188" t="s">
        <v>656</v>
      </c>
      <c r="G194" s="34"/>
      <c r="H194" s="34"/>
      <c r="I194" s="141"/>
      <c r="J194" s="141"/>
      <c r="K194" s="34"/>
      <c r="L194" s="34"/>
      <c r="M194" s="35"/>
      <c r="N194" s="189"/>
      <c r="O194" s="190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Z194" s="34"/>
      <c r="AA194" s="34"/>
      <c r="AB194" s="34"/>
      <c r="AC194" s="34"/>
      <c r="AD194" s="34"/>
      <c r="AE194" s="34"/>
      <c r="AT194" s="16" t="s">
        <v>177</v>
      </c>
      <c r="AU194" s="16" t="s">
        <v>92</v>
      </c>
    </row>
    <row r="195" spans="1:65" s="2" customFormat="1" ht="14.45" customHeight="1" x14ac:dyDescent="0.2">
      <c r="A195" s="34"/>
      <c r="B195" s="140"/>
      <c r="C195" s="201" t="s">
        <v>312</v>
      </c>
      <c r="D195" s="201" t="s">
        <v>313</v>
      </c>
      <c r="E195" s="202" t="s">
        <v>657</v>
      </c>
      <c r="F195" s="203" t="s">
        <v>658</v>
      </c>
      <c r="G195" s="204" t="s">
        <v>334</v>
      </c>
      <c r="H195" s="205">
        <v>16</v>
      </c>
      <c r="I195" s="206"/>
      <c r="J195" s="207"/>
      <c r="K195" s="205">
        <f>ROUND(P195*H195,3)</f>
        <v>0</v>
      </c>
      <c r="L195" s="207"/>
      <c r="M195" s="208"/>
      <c r="N195" s="209" t="s">
        <v>1</v>
      </c>
      <c r="O195" s="181" t="s">
        <v>44</v>
      </c>
      <c r="P195" s="182">
        <f>I195+J195</f>
        <v>0</v>
      </c>
      <c r="Q195" s="182">
        <f>ROUND(I195*H195,3)</f>
        <v>0</v>
      </c>
      <c r="R195" s="182">
        <f>ROUND(J195*H195,3)</f>
        <v>0</v>
      </c>
      <c r="S195" s="60"/>
      <c r="T195" s="183">
        <f>S195*H195</f>
        <v>0</v>
      </c>
      <c r="U195" s="183">
        <v>2.9E-4</v>
      </c>
      <c r="V195" s="183">
        <f>U195*H195</f>
        <v>4.64E-3</v>
      </c>
      <c r="W195" s="183">
        <v>0</v>
      </c>
      <c r="X195" s="183">
        <f>W195*H195</f>
        <v>0</v>
      </c>
      <c r="Y195" s="184" t="s">
        <v>1</v>
      </c>
      <c r="Z195" s="34"/>
      <c r="AA195" s="34"/>
      <c r="AB195" s="34"/>
      <c r="AC195" s="34"/>
      <c r="AD195" s="34"/>
      <c r="AE195" s="34"/>
      <c r="AR195" s="185" t="s">
        <v>564</v>
      </c>
      <c r="AT195" s="185" t="s">
        <v>313</v>
      </c>
      <c r="AU195" s="185" t="s">
        <v>92</v>
      </c>
      <c r="AY195" s="16" t="s">
        <v>164</v>
      </c>
      <c r="BE195" s="106">
        <f>IF(O195="základná",K195,0)</f>
        <v>0</v>
      </c>
      <c r="BF195" s="106">
        <f>IF(O195="znížená",K195,0)</f>
        <v>0</v>
      </c>
      <c r="BG195" s="106">
        <f>IF(O195="zákl. prenesená",K195,0)</f>
        <v>0</v>
      </c>
      <c r="BH195" s="106">
        <f>IF(O195="zníž. prenesená",K195,0)</f>
        <v>0</v>
      </c>
      <c r="BI195" s="106">
        <f>IF(O195="nulová",K195,0)</f>
        <v>0</v>
      </c>
      <c r="BJ195" s="16" t="s">
        <v>92</v>
      </c>
      <c r="BK195" s="186">
        <f>ROUND(P195*H195,3)</f>
        <v>0</v>
      </c>
      <c r="BL195" s="16" t="s">
        <v>564</v>
      </c>
      <c r="BM195" s="185" t="s">
        <v>659</v>
      </c>
    </row>
    <row r="196" spans="1:65" s="2" customFormat="1" x14ac:dyDescent="0.2">
      <c r="A196" s="34"/>
      <c r="B196" s="35"/>
      <c r="C196" s="34"/>
      <c r="D196" s="187" t="s">
        <v>177</v>
      </c>
      <c r="E196" s="34"/>
      <c r="F196" s="188" t="s">
        <v>658</v>
      </c>
      <c r="G196" s="34"/>
      <c r="H196" s="34"/>
      <c r="I196" s="141"/>
      <c r="J196" s="141"/>
      <c r="K196" s="34"/>
      <c r="L196" s="34"/>
      <c r="M196" s="35"/>
      <c r="N196" s="189"/>
      <c r="O196" s="190"/>
      <c r="P196" s="60"/>
      <c r="Q196" s="60"/>
      <c r="R196" s="60"/>
      <c r="S196" s="60"/>
      <c r="T196" s="60"/>
      <c r="U196" s="60"/>
      <c r="V196" s="60"/>
      <c r="W196" s="60"/>
      <c r="X196" s="60"/>
      <c r="Y196" s="61"/>
      <c r="Z196" s="34"/>
      <c r="AA196" s="34"/>
      <c r="AB196" s="34"/>
      <c r="AC196" s="34"/>
      <c r="AD196" s="34"/>
      <c r="AE196" s="34"/>
      <c r="AT196" s="16" t="s">
        <v>177</v>
      </c>
      <c r="AU196" s="16" t="s">
        <v>92</v>
      </c>
    </row>
    <row r="197" spans="1:65" s="2" customFormat="1" ht="14.45" customHeight="1" x14ac:dyDescent="0.2">
      <c r="A197" s="34"/>
      <c r="B197" s="140"/>
      <c r="C197" s="173" t="s">
        <v>321</v>
      </c>
      <c r="D197" s="173" t="s">
        <v>167</v>
      </c>
      <c r="E197" s="174" t="s">
        <v>660</v>
      </c>
      <c r="F197" s="175" t="s">
        <v>661</v>
      </c>
      <c r="G197" s="176" t="s">
        <v>334</v>
      </c>
      <c r="H197" s="177">
        <v>16</v>
      </c>
      <c r="I197" s="178"/>
      <c r="J197" s="178"/>
      <c r="K197" s="177">
        <f>ROUND(P197*H197,3)</f>
        <v>0</v>
      </c>
      <c r="L197" s="179"/>
      <c r="M197" s="35"/>
      <c r="N197" s="180" t="s">
        <v>1</v>
      </c>
      <c r="O197" s="181" t="s">
        <v>44</v>
      </c>
      <c r="P197" s="182">
        <f>I197+J197</f>
        <v>0</v>
      </c>
      <c r="Q197" s="182">
        <f>ROUND(I197*H197,3)</f>
        <v>0</v>
      </c>
      <c r="R197" s="182">
        <f>ROUND(J197*H197,3)</f>
        <v>0</v>
      </c>
      <c r="S197" s="60"/>
      <c r="T197" s="183">
        <f>S197*H197</f>
        <v>0</v>
      </c>
      <c r="U197" s="183">
        <v>0</v>
      </c>
      <c r="V197" s="183">
        <f>U197*H197</f>
        <v>0</v>
      </c>
      <c r="W197" s="183">
        <v>0</v>
      </c>
      <c r="X197" s="183">
        <f>W197*H197</f>
        <v>0</v>
      </c>
      <c r="Y197" s="184" t="s">
        <v>1</v>
      </c>
      <c r="Z197" s="34"/>
      <c r="AA197" s="34"/>
      <c r="AB197" s="34"/>
      <c r="AC197" s="34"/>
      <c r="AD197" s="34"/>
      <c r="AE197" s="34"/>
      <c r="AR197" s="185" t="s">
        <v>484</v>
      </c>
      <c r="AT197" s="185" t="s">
        <v>167</v>
      </c>
      <c r="AU197" s="185" t="s">
        <v>92</v>
      </c>
      <c r="AY197" s="16" t="s">
        <v>164</v>
      </c>
      <c r="BE197" s="106">
        <f>IF(O197="základná",K197,0)</f>
        <v>0</v>
      </c>
      <c r="BF197" s="106">
        <f>IF(O197="znížená",K197,0)</f>
        <v>0</v>
      </c>
      <c r="BG197" s="106">
        <f>IF(O197="zákl. prenesená",K197,0)</f>
        <v>0</v>
      </c>
      <c r="BH197" s="106">
        <f>IF(O197="zníž. prenesená",K197,0)</f>
        <v>0</v>
      </c>
      <c r="BI197" s="106">
        <f>IF(O197="nulová",K197,0)</f>
        <v>0</v>
      </c>
      <c r="BJ197" s="16" t="s">
        <v>92</v>
      </c>
      <c r="BK197" s="186">
        <f>ROUND(P197*H197,3)</f>
        <v>0</v>
      </c>
      <c r="BL197" s="16" t="s">
        <v>484</v>
      </c>
      <c r="BM197" s="185" t="s">
        <v>662</v>
      </c>
    </row>
    <row r="198" spans="1:65" s="2" customFormat="1" x14ac:dyDescent="0.2">
      <c r="A198" s="34"/>
      <c r="B198" s="35"/>
      <c r="C198" s="34"/>
      <c r="D198" s="187" t="s">
        <v>177</v>
      </c>
      <c r="E198" s="34"/>
      <c r="F198" s="188" t="s">
        <v>663</v>
      </c>
      <c r="G198" s="34"/>
      <c r="H198" s="34"/>
      <c r="I198" s="141"/>
      <c r="J198" s="141"/>
      <c r="K198" s="34"/>
      <c r="L198" s="34"/>
      <c r="M198" s="35"/>
      <c r="N198" s="189"/>
      <c r="O198" s="190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34"/>
      <c r="AA198" s="34"/>
      <c r="AB198" s="34"/>
      <c r="AC198" s="34"/>
      <c r="AD198" s="34"/>
      <c r="AE198" s="34"/>
      <c r="AT198" s="16" t="s">
        <v>177</v>
      </c>
      <c r="AU198" s="16" t="s">
        <v>92</v>
      </c>
    </row>
    <row r="199" spans="1:65" s="2" customFormat="1" ht="14.45" customHeight="1" x14ac:dyDescent="0.2">
      <c r="A199" s="34"/>
      <c r="B199" s="140"/>
      <c r="C199" s="201" t="s">
        <v>316</v>
      </c>
      <c r="D199" s="201" t="s">
        <v>313</v>
      </c>
      <c r="E199" s="202" t="s">
        <v>664</v>
      </c>
      <c r="F199" s="203" t="s">
        <v>665</v>
      </c>
      <c r="G199" s="204" t="s">
        <v>334</v>
      </c>
      <c r="H199" s="205">
        <v>16</v>
      </c>
      <c r="I199" s="206"/>
      <c r="J199" s="207"/>
      <c r="K199" s="205">
        <f>ROUND(P199*H199,3)</f>
        <v>0</v>
      </c>
      <c r="L199" s="207"/>
      <c r="M199" s="208"/>
      <c r="N199" s="209" t="s">
        <v>1</v>
      </c>
      <c r="O199" s="181" t="s">
        <v>44</v>
      </c>
      <c r="P199" s="182">
        <f>I199+J199</f>
        <v>0</v>
      </c>
      <c r="Q199" s="182">
        <f>ROUND(I199*H199,3)</f>
        <v>0</v>
      </c>
      <c r="R199" s="182">
        <f>ROUND(J199*H199,3)</f>
        <v>0</v>
      </c>
      <c r="S199" s="60"/>
      <c r="T199" s="183">
        <f>S199*H199</f>
        <v>0</v>
      </c>
      <c r="U199" s="183">
        <v>1.7000000000000001E-4</v>
      </c>
      <c r="V199" s="183">
        <f>U199*H199</f>
        <v>2.7200000000000002E-3</v>
      </c>
      <c r="W199" s="183">
        <v>0</v>
      </c>
      <c r="X199" s="183">
        <f>W199*H199</f>
        <v>0</v>
      </c>
      <c r="Y199" s="184" t="s">
        <v>1</v>
      </c>
      <c r="Z199" s="34"/>
      <c r="AA199" s="34"/>
      <c r="AB199" s="34"/>
      <c r="AC199" s="34"/>
      <c r="AD199" s="34"/>
      <c r="AE199" s="34"/>
      <c r="AR199" s="185" t="s">
        <v>564</v>
      </c>
      <c r="AT199" s="185" t="s">
        <v>313</v>
      </c>
      <c r="AU199" s="185" t="s">
        <v>92</v>
      </c>
      <c r="AY199" s="16" t="s">
        <v>164</v>
      </c>
      <c r="BE199" s="106">
        <f>IF(O199="základná",K199,0)</f>
        <v>0</v>
      </c>
      <c r="BF199" s="106">
        <f>IF(O199="znížená",K199,0)</f>
        <v>0</v>
      </c>
      <c r="BG199" s="106">
        <f>IF(O199="zákl. prenesená",K199,0)</f>
        <v>0</v>
      </c>
      <c r="BH199" s="106">
        <f>IF(O199="zníž. prenesená",K199,0)</f>
        <v>0</v>
      </c>
      <c r="BI199" s="106">
        <f>IF(O199="nulová",K199,0)</f>
        <v>0</v>
      </c>
      <c r="BJ199" s="16" t="s">
        <v>92</v>
      </c>
      <c r="BK199" s="186">
        <f>ROUND(P199*H199,3)</f>
        <v>0</v>
      </c>
      <c r="BL199" s="16" t="s">
        <v>564</v>
      </c>
      <c r="BM199" s="185" t="s">
        <v>666</v>
      </c>
    </row>
    <row r="200" spans="1:65" s="2" customFormat="1" x14ac:dyDescent="0.2">
      <c r="A200" s="34"/>
      <c r="B200" s="35"/>
      <c r="C200" s="34"/>
      <c r="D200" s="187" t="s">
        <v>177</v>
      </c>
      <c r="E200" s="34"/>
      <c r="F200" s="188" t="s">
        <v>665</v>
      </c>
      <c r="G200" s="34"/>
      <c r="H200" s="34"/>
      <c r="I200" s="141"/>
      <c r="J200" s="141"/>
      <c r="K200" s="34"/>
      <c r="L200" s="34"/>
      <c r="M200" s="35"/>
      <c r="N200" s="189"/>
      <c r="O200" s="190"/>
      <c r="P200" s="60"/>
      <c r="Q200" s="60"/>
      <c r="R200" s="60"/>
      <c r="S200" s="60"/>
      <c r="T200" s="60"/>
      <c r="U200" s="60"/>
      <c r="V200" s="60"/>
      <c r="W200" s="60"/>
      <c r="X200" s="60"/>
      <c r="Y200" s="61"/>
      <c r="Z200" s="34"/>
      <c r="AA200" s="34"/>
      <c r="AB200" s="34"/>
      <c r="AC200" s="34"/>
      <c r="AD200" s="34"/>
      <c r="AE200" s="34"/>
      <c r="AT200" s="16" t="s">
        <v>177</v>
      </c>
      <c r="AU200" s="16" t="s">
        <v>92</v>
      </c>
    </row>
    <row r="201" spans="1:65" s="2" customFormat="1" ht="14.45" customHeight="1" x14ac:dyDescent="0.2">
      <c r="A201" s="34"/>
      <c r="B201" s="140"/>
      <c r="C201" s="173" t="s">
        <v>331</v>
      </c>
      <c r="D201" s="173" t="s">
        <v>167</v>
      </c>
      <c r="E201" s="174" t="s">
        <v>667</v>
      </c>
      <c r="F201" s="175" t="s">
        <v>668</v>
      </c>
      <c r="G201" s="176" t="s">
        <v>334</v>
      </c>
      <c r="H201" s="177">
        <v>16</v>
      </c>
      <c r="I201" s="178"/>
      <c r="J201" s="178"/>
      <c r="K201" s="177">
        <f>ROUND(P201*H201,3)</f>
        <v>0</v>
      </c>
      <c r="L201" s="179"/>
      <c r="M201" s="35"/>
      <c r="N201" s="180" t="s">
        <v>1</v>
      </c>
      <c r="O201" s="181" t="s">
        <v>44</v>
      </c>
      <c r="P201" s="182">
        <f>I201+J201</f>
        <v>0</v>
      </c>
      <c r="Q201" s="182">
        <f>ROUND(I201*H201,3)</f>
        <v>0</v>
      </c>
      <c r="R201" s="182">
        <f>ROUND(J201*H201,3)</f>
        <v>0</v>
      </c>
      <c r="S201" s="60"/>
      <c r="T201" s="183">
        <f>S201*H201</f>
        <v>0</v>
      </c>
      <c r="U201" s="183">
        <v>0</v>
      </c>
      <c r="V201" s="183">
        <f>U201*H201</f>
        <v>0</v>
      </c>
      <c r="W201" s="183">
        <v>0</v>
      </c>
      <c r="X201" s="183">
        <f>W201*H201</f>
        <v>0</v>
      </c>
      <c r="Y201" s="184" t="s">
        <v>1</v>
      </c>
      <c r="Z201" s="34"/>
      <c r="AA201" s="34"/>
      <c r="AB201" s="34"/>
      <c r="AC201" s="34"/>
      <c r="AD201" s="34"/>
      <c r="AE201" s="34"/>
      <c r="AR201" s="185" t="s">
        <v>484</v>
      </c>
      <c r="AT201" s="185" t="s">
        <v>167</v>
      </c>
      <c r="AU201" s="185" t="s">
        <v>92</v>
      </c>
      <c r="AY201" s="16" t="s">
        <v>164</v>
      </c>
      <c r="BE201" s="106">
        <f>IF(O201="základná",K201,0)</f>
        <v>0</v>
      </c>
      <c r="BF201" s="106">
        <f>IF(O201="znížená",K201,0)</f>
        <v>0</v>
      </c>
      <c r="BG201" s="106">
        <f>IF(O201="zákl. prenesená",K201,0)</f>
        <v>0</v>
      </c>
      <c r="BH201" s="106">
        <f>IF(O201="zníž. prenesená",K201,0)</f>
        <v>0</v>
      </c>
      <c r="BI201" s="106">
        <f>IF(O201="nulová",K201,0)</f>
        <v>0</v>
      </c>
      <c r="BJ201" s="16" t="s">
        <v>92</v>
      </c>
      <c r="BK201" s="186">
        <f>ROUND(P201*H201,3)</f>
        <v>0</v>
      </c>
      <c r="BL201" s="16" t="s">
        <v>484</v>
      </c>
      <c r="BM201" s="185" t="s">
        <v>669</v>
      </c>
    </row>
    <row r="202" spans="1:65" s="2" customFormat="1" x14ac:dyDescent="0.2">
      <c r="A202" s="34"/>
      <c r="B202" s="35"/>
      <c r="C202" s="34"/>
      <c r="D202" s="187" t="s">
        <v>177</v>
      </c>
      <c r="E202" s="34"/>
      <c r="F202" s="188" t="s">
        <v>668</v>
      </c>
      <c r="G202" s="34"/>
      <c r="H202" s="34"/>
      <c r="I202" s="141"/>
      <c r="J202" s="141"/>
      <c r="K202" s="34"/>
      <c r="L202" s="34"/>
      <c r="M202" s="35"/>
      <c r="N202" s="189"/>
      <c r="O202" s="190"/>
      <c r="P202" s="60"/>
      <c r="Q202" s="60"/>
      <c r="R202" s="60"/>
      <c r="S202" s="60"/>
      <c r="T202" s="60"/>
      <c r="U202" s="60"/>
      <c r="V202" s="60"/>
      <c r="W202" s="60"/>
      <c r="X202" s="60"/>
      <c r="Y202" s="61"/>
      <c r="Z202" s="34"/>
      <c r="AA202" s="34"/>
      <c r="AB202" s="34"/>
      <c r="AC202" s="34"/>
      <c r="AD202" s="34"/>
      <c r="AE202" s="34"/>
      <c r="AT202" s="16" t="s">
        <v>177</v>
      </c>
      <c r="AU202" s="16" t="s">
        <v>92</v>
      </c>
    </row>
    <row r="203" spans="1:65" s="2" customFormat="1" ht="14.45" customHeight="1" x14ac:dyDescent="0.2">
      <c r="A203" s="34"/>
      <c r="B203" s="140"/>
      <c r="C203" s="201" t="s">
        <v>336</v>
      </c>
      <c r="D203" s="201" t="s">
        <v>313</v>
      </c>
      <c r="E203" s="202" t="s">
        <v>670</v>
      </c>
      <c r="F203" s="203" t="s">
        <v>671</v>
      </c>
      <c r="G203" s="204" t="s">
        <v>334</v>
      </c>
      <c r="H203" s="205">
        <v>16</v>
      </c>
      <c r="I203" s="206"/>
      <c r="J203" s="207"/>
      <c r="K203" s="205">
        <f>ROUND(P203*H203,3)</f>
        <v>0</v>
      </c>
      <c r="L203" s="207"/>
      <c r="M203" s="208"/>
      <c r="N203" s="209" t="s">
        <v>1</v>
      </c>
      <c r="O203" s="181" t="s">
        <v>44</v>
      </c>
      <c r="P203" s="182">
        <f>I203+J203</f>
        <v>0</v>
      </c>
      <c r="Q203" s="182">
        <f>ROUND(I203*H203,3)</f>
        <v>0</v>
      </c>
      <c r="R203" s="182">
        <f>ROUND(J203*H203,3)</f>
        <v>0</v>
      </c>
      <c r="S203" s="60"/>
      <c r="T203" s="183">
        <f>S203*H203</f>
        <v>0</v>
      </c>
      <c r="U203" s="183">
        <v>1.6299999999999999E-3</v>
      </c>
      <c r="V203" s="183">
        <f>U203*H203</f>
        <v>2.6079999999999999E-2</v>
      </c>
      <c r="W203" s="183">
        <v>0</v>
      </c>
      <c r="X203" s="183">
        <f>W203*H203</f>
        <v>0</v>
      </c>
      <c r="Y203" s="184" t="s">
        <v>1</v>
      </c>
      <c r="Z203" s="34"/>
      <c r="AA203" s="34"/>
      <c r="AB203" s="34"/>
      <c r="AC203" s="34"/>
      <c r="AD203" s="34"/>
      <c r="AE203" s="34"/>
      <c r="AR203" s="185" t="s">
        <v>564</v>
      </c>
      <c r="AT203" s="185" t="s">
        <v>313</v>
      </c>
      <c r="AU203" s="185" t="s">
        <v>92</v>
      </c>
      <c r="AY203" s="16" t="s">
        <v>164</v>
      </c>
      <c r="BE203" s="106">
        <f>IF(O203="základná",K203,0)</f>
        <v>0</v>
      </c>
      <c r="BF203" s="106">
        <f>IF(O203="znížená",K203,0)</f>
        <v>0</v>
      </c>
      <c r="BG203" s="106">
        <f>IF(O203="zákl. prenesená",K203,0)</f>
        <v>0</v>
      </c>
      <c r="BH203" s="106">
        <f>IF(O203="zníž. prenesená",K203,0)</f>
        <v>0</v>
      </c>
      <c r="BI203" s="106">
        <f>IF(O203="nulová",K203,0)</f>
        <v>0</v>
      </c>
      <c r="BJ203" s="16" t="s">
        <v>92</v>
      </c>
      <c r="BK203" s="186">
        <f>ROUND(P203*H203,3)</f>
        <v>0</v>
      </c>
      <c r="BL203" s="16" t="s">
        <v>564</v>
      </c>
      <c r="BM203" s="185" t="s">
        <v>672</v>
      </c>
    </row>
    <row r="204" spans="1:65" s="2" customFormat="1" x14ac:dyDescent="0.2">
      <c r="A204" s="34"/>
      <c r="B204" s="35"/>
      <c r="C204" s="34"/>
      <c r="D204" s="187" t="s">
        <v>177</v>
      </c>
      <c r="E204" s="34"/>
      <c r="F204" s="188" t="s">
        <v>671</v>
      </c>
      <c r="G204" s="34"/>
      <c r="H204" s="34"/>
      <c r="I204" s="141"/>
      <c r="J204" s="141"/>
      <c r="K204" s="34"/>
      <c r="L204" s="34"/>
      <c r="M204" s="35"/>
      <c r="N204" s="189"/>
      <c r="O204" s="190"/>
      <c r="P204" s="60"/>
      <c r="Q204" s="60"/>
      <c r="R204" s="60"/>
      <c r="S204" s="60"/>
      <c r="T204" s="60"/>
      <c r="U204" s="60"/>
      <c r="V204" s="60"/>
      <c r="W204" s="60"/>
      <c r="X204" s="60"/>
      <c r="Y204" s="61"/>
      <c r="Z204" s="34"/>
      <c r="AA204" s="34"/>
      <c r="AB204" s="34"/>
      <c r="AC204" s="34"/>
      <c r="AD204" s="34"/>
      <c r="AE204" s="34"/>
      <c r="AT204" s="16" t="s">
        <v>177</v>
      </c>
      <c r="AU204" s="16" t="s">
        <v>92</v>
      </c>
    </row>
    <row r="205" spans="1:65" s="2" customFormat="1" ht="14.45" customHeight="1" x14ac:dyDescent="0.2">
      <c r="A205" s="34"/>
      <c r="B205" s="140"/>
      <c r="C205" s="173" t="s">
        <v>341</v>
      </c>
      <c r="D205" s="173" t="s">
        <v>167</v>
      </c>
      <c r="E205" s="174" t="s">
        <v>673</v>
      </c>
      <c r="F205" s="175" t="s">
        <v>674</v>
      </c>
      <c r="G205" s="176" t="s">
        <v>334</v>
      </c>
      <c r="H205" s="177">
        <v>32</v>
      </c>
      <c r="I205" s="178"/>
      <c r="J205" s="178"/>
      <c r="K205" s="177">
        <f>ROUND(P205*H205,3)</f>
        <v>0</v>
      </c>
      <c r="L205" s="179"/>
      <c r="M205" s="35"/>
      <c r="N205" s="180" t="s">
        <v>1</v>
      </c>
      <c r="O205" s="181" t="s">
        <v>44</v>
      </c>
      <c r="P205" s="182">
        <f>I205+J205</f>
        <v>0</v>
      </c>
      <c r="Q205" s="182">
        <f>ROUND(I205*H205,3)</f>
        <v>0</v>
      </c>
      <c r="R205" s="182">
        <f>ROUND(J205*H205,3)</f>
        <v>0</v>
      </c>
      <c r="S205" s="60"/>
      <c r="T205" s="183">
        <f>S205*H205</f>
        <v>0</v>
      </c>
      <c r="U205" s="183">
        <v>0</v>
      </c>
      <c r="V205" s="183">
        <f>U205*H205</f>
        <v>0</v>
      </c>
      <c r="W205" s="183">
        <v>0</v>
      </c>
      <c r="X205" s="183">
        <f>W205*H205</f>
        <v>0</v>
      </c>
      <c r="Y205" s="184" t="s">
        <v>1</v>
      </c>
      <c r="Z205" s="34"/>
      <c r="AA205" s="34"/>
      <c r="AB205" s="34"/>
      <c r="AC205" s="34"/>
      <c r="AD205" s="34"/>
      <c r="AE205" s="34"/>
      <c r="AR205" s="185" t="s">
        <v>484</v>
      </c>
      <c r="AT205" s="185" t="s">
        <v>167</v>
      </c>
      <c r="AU205" s="185" t="s">
        <v>92</v>
      </c>
      <c r="AY205" s="16" t="s">
        <v>164</v>
      </c>
      <c r="BE205" s="106">
        <f>IF(O205="základná",K205,0)</f>
        <v>0</v>
      </c>
      <c r="BF205" s="106">
        <f>IF(O205="znížená",K205,0)</f>
        <v>0</v>
      </c>
      <c r="BG205" s="106">
        <f>IF(O205="zákl. prenesená",K205,0)</f>
        <v>0</v>
      </c>
      <c r="BH205" s="106">
        <f>IF(O205="zníž. prenesená",K205,0)</f>
        <v>0</v>
      </c>
      <c r="BI205" s="106">
        <f>IF(O205="nulová",K205,0)</f>
        <v>0</v>
      </c>
      <c r="BJ205" s="16" t="s">
        <v>92</v>
      </c>
      <c r="BK205" s="186">
        <f>ROUND(P205*H205,3)</f>
        <v>0</v>
      </c>
      <c r="BL205" s="16" t="s">
        <v>484</v>
      </c>
      <c r="BM205" s="185" t="s">
        <v>675</v>
      </c>
    </row>
    <row r="206" spans="1:65" s="2" customFormat="1" x14ac:dyDescent="0.2">
      <c r="A206" s="34"/>
      <c r="B206" s="35"/>
      <c r="C206" s="34"/>
      <c r="D206" s="187" t="s">
        <v>177</v>
      </c>
      <c r="E206" s="34"/>
      <c r="F206" s="188" t="s">
        <v>676</v>
      </c>
      <c r="G206" s="34"/>
      <c r="H206" s="34"/>
      <c r="I206" s="141"/>
      <c r="J206" s="141"/>
      <c r="K206" s="34"/>
      <c r="L206" s="34"/>
      <c r="M206" s="35"/>
      <c r="N206" s="189"/>
      <c r="O206" s="190"/>
      <c r="P206" s="60"/>
      <c r="Q206" s="60"/>
      <c r="R206" s="60"/>
      <c r="S206" s="60"/>
      <c r="T206" s="60"/>
      <c r="U206" s="60"/>
      <c r="V206" s="60"/>
      <c r="W206" s="60"/>
      <c r="X206" s="60"/>
      <c r="Y206" s="61"/>
      <c r="Z206" s="34"/>
      <c r="AA206" s="34"/>
      <c r="AB206" s="34"/>
      <c r="AC206" s="34"/>
      <c r="AD206" s="34"/>
      <c r="AE206" s="34"/>
      <c r="AT206" s="16" t="s">
        <v>177</v>
      </c>
      <c r="AU206" s="16" t="s">
        <v>92</v>
      </c>
    </row>
    <row r="207" spans="1:65" s="2" customFormat="1" ht="24.2" customHeight="1" x14ac:dyDescent="0.2">
      <c r="A207" s="34"/>
      <c r="B207" s="140"/>
      <c r="C207" s="201" t="s">
        <v>346</v>
      </c>
      <c r="D207" s="201" t="s">
        <v>313</v>
      </c>
      <c r="E207" s="202" t="s">
        <v>677</v>
      </c>
      <c r="F207" s="203" t="s">
        <v>678</v>
      </c>
      <c r="G207" s="204" t="s">
        <v>334</v>
      </c>
      <c r="H207" s="205">
        <v>32</v>
      </c>
      <c r="I207" s="206"/>
      <c r="J207" s="207"/>
      <c r="K207" s="205">
        <f>ROUND(P207*H207,3)</f>
        <v>0</v>
      </c>
      <c r="L207" s="207"/>
      <c r="M207" s="208"/>
      <c r="N207" s="209" t="s">
        <v>1</v>
      </c>
      <c r="O207" s="181" t="s">
        <v>44</v>
      </c>
      <c r="P207" s="182">
        <f>I207+J207</f>
        <v>0</v>
      </c>
      <c r="Q207" s="182">
        <f>ROUND(I207*H207,3)</f>
        <v>0</v>
      </c>
      <c r="R207" s="182">
        <f>ROUND(J207*H207,3)</f>
        <v>0</v>
      </c>
      <c r="S207" s="60"/>
      <c r="T207" s="183">
        <f>S207*H207</f>
        <v>0</v>
      </c>
      <c r="U207" s="183">
        <v>3.5E-4</v>
      </c>
      <c r="V207" s="183">
        <f>U207*H207</f>
        <v>1.12E-2</v>
      </c>
      <c r="W207" s="183">
        <v>0</v>
      </c>
      <c r="X207" s="183">
        <f>W207*H207</f>
        <v>0</v>
      </c>
      <c r="Y207" s="184" t="s">
        <v>1</v>
      </c>
      <c r="Z207" s="34"/>
      <c r="AA207" s="34"/>
      <c r="AB207" s="34"/>
      <c r="AC207" s="34"/>
      <c r="AD207" s="34"/>
      <c r="AE207" s="34"/>
      <c r="AR207" s="185" t="s">
        <v>564</v>
      </c>
      <c r="AT207" s="185" t="s">
        <v>313</v>
      </c>
      <c r="AU207" s="185" t="s">
        <v>92</v>
      </c>
      <c r="AY207" s="16" t="s">
        <v>164</v>
      </c>
      <c r="BE207" s="106">
        <f>IF(O207="základná",K207,0)</f>
        <v>0</v>
      </c>
      <c r="BF207" s="106">
        <f>IF(O207="znížená",K207,0)</f>
        <v>0</v>
      </c>
      <c r="BG207" s="106">
        <f>IF(O207="zákl. prenesená",K207,0)</f>
        <v>0</v>
      </c>
      <c r="BH207" s="106">
        <f>IF(O207="zníž. prenesená",K207,0)</f>
        <v>0</v>
      </c>
      <c r="BI207" s="106">
        <f>IF(O207="nulová",K207,0)</f>
        <v>0</v>
      </c>
      <c r="BJ207" s="16" t="s">
        <v>92</v>
      </c>
      <c r="BK207" s="186">
        <f>ROUND(P207*H207,3)</f>
        <v>0</v>
      </c>
      <c r="BL207" s="16" t="s">
        <v>564</v>
      </c>
      <c r="BM207" s="185" t="s">
        <v>679</v>
      </c>
    </row>
    <row r="208" spans="1:65" s="2" customFormat="1" ht="19.5" x14ac:dyDescent="0.2">
      <c r="A208" s="34"/>
      <c r="B208" s="35"/>
      <c r="C208" s="34"/>
      <c r="D208" s="187" t="s">
        <v>177</v>
      </c>
      <c r="E208" s="34"/>
      <c r="F208" s="188" t="s">
        <v>678</v>
      </c>
      <c r="G208" s="34"/>
      <c r="H208" s="34"/>
      <c r="I208" s="141"/>
      <c r="J208" s="141"/>
      <c r="K208" s="34"/>
      <c r="L208" s="34"/>
      <c r="M208" s="35"/>
      <c r="N208" s="189"/>
      <c r="O208" s="190"/>
      <c r="P208" s="60"/>
      <c r="Q208" s="60"/>
      <c r="R208" s="60"/>
      <c r="S208" s="60"/>
      <c r="T208" s="60"/>
      <c r="U208" s="60"/>
      <c r="V208" s="60"/>
      <c r="W208" s="60"/>
      <c r="X208" s="60"/>
      <c r="Y208" s="61"/>
      <c r="Z208" s="34"/>
      <c r="AA208" s="34"/>
      <c r="AB208" s="34"/>
      <c r="AC208" s="34"/>
      <c r="AD208" s="34"/>
      <c r="AE208" s="34"/>
      <c r="AT208" s="16" t="s">
        <v>177</v>
      </c>
      <c r="AU208" s="16" t="s">
        <v>92</v>
      </c>
    </row>
    <row r="209" spans="1:65" s="2" customFormat="1" ht="14.45" customHeight="1" x14ac:dyDescent="0.2">
      <c r="A209" s="34"/>
      <c r="B209" s="140"/>
      <c r="C209" s="173" t="s">
        <v>352</v>
      </c>
      <c r="D209" s="173" t="s">
        <v>167</v>
      </c>
      <c r="E209" s="174" t="s">
        <v>680</v>
      </c>
      <c r="F209" s="175" t="s">
        <v>681</v>
      </c>
      <c r="G209" s="176" t="s">
        <v>170</v>
      </c>
      <c r="H209" s="177">
        <v>64</v>
      </c>
      <c r="I209" s="178"/>
      <c r="J209" s="178"/>
      <c r="K209" s="177">
        <f>ROUND(P209*H209,3)</f>
        <v>0</v>
      </c>
      <c r="L209" s="179"/>
      <c r="M209" s="35"/>
      <c r="N209" s="180" t="s">
        <v>1</v>
      </c>
      <c r="O209" s="181" t="s">
        <v>44</v>
      </c>
      <c r="P209" s="182">
        <f>I209+J209</f>
        <v>0</v>
      </c>
      <c r="Q209" s="182">
        <f>ROUND(I209*H209,3)</f>
        <v>0</v>
      </c>
      <c r="R209" s="182">
        <f>ROUND(J209*H209,3)</f>
        <v>0</v>
      </c>
      <c r="S209" s="60"/>
      <c r="T209" s="183">
        <f>S209*H209</f>
        <v>0</v>
      </c>
      <c r="U209" s="183">
        <v>0</v>
      </c>
      <c r="V209" s="183">
        <f>U209*H209</f>
        <v>0</v>
      </c>
      <c r="W209" s="183">
        <v>0</v>
      </c>
      <c r="X209" s="183">
        <f>W209*H209</f>
        <v>0</v>
      </c>
      <c r="Y209" s="184" t="s">
        <v>1</v>
      </c>
      <c r="Z209" s="34"/>
      <c r="AA209" s="34"/>
      <c r="AB209" s="34"/>
      <c r="AC209" s="34"/>
      <c r="AD209" s="34"/>
      <c r="AE209" s="34"/>
      <c r="AR209" s="185" t="s">
        <v>484</v>
      </c>
      <c r="AT209" s="185" t="s">
        <v>167</v>
      </c>
      <c r="AU209" s="185" t="s">
        <v>92</v>
      </c>
      <c r="AY209" s="16" t="s">
        <v>164</v>
      </c>
      <c r="BE209" s="106">
        <f>IF(O209="základná",K209,0)</f>
        <v>0</v>
      </c>
      <c r="BF209" s="106">
        <f>IF(O209="znížená",K209,0)</f>
        <v>0</v>
      </c>
      <c r="BG209" s="106">
        <f>IF(O209="zákl. prenesená",K209,0)</f>
        <v>0</v>
      </c>
      <c r="BH209" s="106">
        <f>IF(O209="zníž. prenesená",K209,0)</f>
        <v>0</v>
      </c>
      <c r="BI209" s="106">
        <f>IF(O209="nulová",K209,0)</f>
        <v>0</v>
      </c>
      <c r="BJ209" s="16" t="s">
        <v>92</v>
      </c>
      <c r="BK209" s="186">
        <f>ROUND(P209*H209,3)</f>
        <v>0</v>
      </c>
      <c r="BL209" s="16" t="s">
        <v>484</v>
      </c>
      <c r="BM209" s="185" t="s">
        <v>682</v>
      </c>
    </row>
    <row r="210" spans="1:65" s="2" customFormat="1" x14ac:dyDescent="0.2">
      <c r="A210" s="34"/>
      <c r="B210" s="35"/>
      <c r="C210" s="34"/>
      <c r="D210" s="187" t="s">
        <v>177</v>
      </c>
      <c r="E210" s="34"/>
      <c r="F210" s="188" t="s">
        <v>681</v>
      </c>
      <c r="G210" s="34"/>
      <c r="H210" s="34"/>
      <c r="I210" s="141"/>
      <c r="J210" s="141"/>
      <c r="K210" s="34"/>
      <c r="L210" s="34"/>
      <c r="M210" s="35"/>
      <c r="N210" s="189"/>
      <c r="O210" s="190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34"/>
      <c r="AA210" s="34"/>
      <c r="AB210" s="34"/>
      <c r="AC210" s="34"/>
      <c r="AD210" s="34"/>
      <c r="AE210" s="34"/>
      <c r="AT210" s="16" t="s">
        <v>177</v>
      </c>
      <c r="AU210" s="16" t="s">
        <v>92</v>
      </c>
    </row>
    <row r="211" spans="1:65" s="2" customFormat="1" ht="14.45" customHeight="1" x14ac:dyDescent="0.2">
      <c r="A211" s="34"/>
      <c r="B211" s="140"/>
      <c r="C211" s="201" t="s">
        <v>359</v>
      </c>
      <c r="D211" s="201" t="s">
        <v>313</v>
      </c>
      <c r="E211" s="202" t="s">
        <v>683</v>
      </c>
      <c r="F211" s="203" t="s">
        <v>684</v>
      </c>
      <c r="G211" s="204" t="s">
        <v>334</v>
      </c>
      <c r="H211" s="205">
        <v>32</v>
      </c>
      <c r="I211" s="206"/>
      <c r="J211" s="207"/>
      <c r="K211" s="205">
        <f>ROUND(P211*H211,3)</f>
        <v>0</v>
      </c>
      <c r="L211" s="207"/>
      <c r="M211" s="208"/>
      <c r="N211" s="209" t="s">
        <v>1</v>
      </c>
      <c r="O211" s="181" t="s">
        <v>44</v>
      </c>
      <c r="P211" s="182">
        <f>I211+J211</f>
        <v>0</v>
      </c>
      <c r="Q211" s="182">
        <f>ROUND(I211*H211,3)</f>
        <v>0</v>
      </c>
      <c r="R211" s="182">
        <f>ROUND(J211*H211,3)</f>
        <v>0</v>
      </c>
      <c r="S211" s="60"/>
      <c r="T211" s="183">
        <f>S211*H211</f>
        <v>0</v>
      </c>
      <c r="U211" s="183">
        <v>7.9299999999999995E-3</v>
      </c>
      <c r="V211" s="183">
        <f>U211*H211</f>
        <v>0.25375999999999999</v>
      </c>
      <c r="W211" s="183">
        <v>0</v>
      </c>
      <c r="X211" s="183">
        <f>W211*H211</f>
        <v>0</v>
      </c>
      <c r="Y211" s="184" t="s">
        <v>1</v>
      </c>
      <c r="Z211" s="34"/>
      <c r="AA211" s="34"/>
      <c r="AB211" s="34"/>
      <c r="AC211" s="34"/>
      <c r="AD211" s="34"/>
      <c r="AE211" s="34"/>
      <c r="AR211" s="185" t="s">
        <v>564</v>
      </c>
      <c r="AT211" s="185" t="s">
        <v>313</v>
      </c>
      <c r="AU211" s="185" t="s">
        <v>92</v>
      </c>
      <c r="AY211" s="16" t="s">
        <v>164</v>
      </c>
      <c r="BE211" s="106">
        <f>IF(O211="základná",K211,0)</f>
        <v>0</v>
      </c>
      <c r="BF211" s="106">
        <f>IF(O211="znížená",K211,0)</f>
        <v>0</v>
      </c>
      <c r="BG211" s="106">
        <f>IF(O211="zákl. prenesená",K211,0)</f>
        <v>0</v>
      </c>
      <c r="BH211" s="106">
        <f>IF(O211="zníž. prenesená",K211,0)</f>
        <v>0</v>
      </c>
      <c r="BI211" s="106">
        <f>IF(O211="nulová",K211,0)</f>
        <v>0</v>
      </c>
      <c r="BJ211" s="16" t="s">
        <v>92</v>
      </c>
      <c r="BK211" s="186">
        <f>ROUND(P211*H211,3)</f>
        <v>0</v>
      </c>
      <c r="BL211" s="16" t="s">
        <v>564</v>
      </c>
      <c r="BM211" s="185" t="s">
        <v>685</v>
      </c>
    </row>
    <row r="212" spans="1:65" s="2" customFormat="1" x14ac:dyDescent="0.2">
      <c r="A212" s="34"/>
      <c r="B212" s="35"/>
      <c r="C212" s="34"/>
      <c r="D212" s="187" t="s">
        <v>177</v>
      </c>
      <c r="E212" s="34"/>
      <c r="F212" s="188" t="s">
        <v>684</v>
      </c>
      <c r="G212" s="34"/>
      <c r="H212" s="34"/>
      <c r="I212" s="141"/>
      <c r="J212" s="141"/>
      <c r="K212" s="34"/>
      <c r="L212" s="34"/>
      <c r="M212" s="35"/>
      <c r="N212" s="189"/>
      <c r="O212" s="190"/>
      <c r="P212" s="60"/>
      <c r="Q212" s="60"/>
      <c r="R212" s="60"/>
      <c r="S212" s="60"/>
      <c r="T212" s="60"/>
      <c r="U212" s="60"/>
      <c r="V212" s="60"/>
      <c r="W212" s="60"/>
      <c r="X212" s="60"/>
      <c r="Y212" s="61"/>
      <c r="Z212" s="34"/>
      <c r="AA212" s="34"/>
      <c r="AB212" s="34"/>
      <c r="AC212" s="34"/>
      <c r="AD212" s="34"/>
      <c r="AE212" s="34"/>
      <c r="AT212" s="16" t="s">
        <v>177</v>
      </c>
      <c r="AU212" s="16" t="s">
        <v>92</v>
      </c>
    </row>
    <row r="213" spans="1:65" s="2" customFormat="1" ht="14.45" customHeight="1" x14ac:dyDescent="0.2">
      <c r="A213" s="34"/>
      <c r="B213" s="140"/>
      <c r="C213" s="173" t="s">
        <v>364</v>
      </c>
      <c r="D213" s="173" t="s">
        <v>167</v>
      </c>
      <c r="E213" s="174" t="s">
        <v>686</v>
      </c>
      <c r="F213" s="175" t="s">
        <v>687</v>
      </c>
      <c r="G213" s="176" t="s">
        <v>688</v>
      </c>
      <c r="H213" s="178"/>
      <c r="I213" s="178"/>
      <c r="J213" s="178"/>
      <c r="K213" s="177">
        <f>ROUND(P213*H213,3)</f>
        <v>0</v>
      </c>
      <c r="L213" s="179"/>
      <c r="M213" s="35"/>
      <c r="N213" s="180" t="s">
        <v>1</v>
      </c>
      <c r="O213" s="181" t="s">
        <v>44</v>
      </c>
      <c r="P213" s="182">
        <f>I213+J213</f>
        <v>0</v>
      </c>
      <c r="Q213" s="182">
        <f>ROUND(I213*H213,3)</f>
        <v>0</v>
      </c>
      <c r="R213" s="182">
        <f>ROUND(J213*H213,3)</f>
        <v>0</v>
      </c>
      <c r="S213" s="60"/>
      <c r="T213" s="183">
        <f>S213*H213</f>
        <v>0</v>
      </c>
      <c r="U213" s="183">
        <v>0</v>
      </c>
      <c r="V213" s="183">
        <f>U213*H213</f>
        <v>0</v>
      </c>
      <c r="W213" s="183">
        <v>0</v>
      </c>
      <c r="X213" s="183">
        <f>W213*H213</f>
        <v>0</v>
      </c>
      <c r="Y213" s="184" t="s">
        <v>1</v>
      </c>
      <c r="Z213" s="34"/>
      <c r="AA213" s="34"/>
      <c r="AB213" s="34"/>
      <c r="AC213" s="34"/>
      <c r="AD213" s="34"/>
      <c r="AE213" s="34"/>
      <c r="AR213" s="185" t="s">
        <v>484</v>
      </c>
      <c r="AT213" s="185" t="s">
        <v>167</v>
      </c>
      <c r="AU213" s="185" t="s">
        <v>92</v>
      </c>
      <c r="AY213" s="16" t="s">
        <v>164</v>
      </c>
      <c r="BE213" s="106">
        <f>IF(O213="základná",K213,0)</f>
        <v>0</v>
      </c>
      <c r="BF213" s="106">
        <f>IF(O213="znížená",K213,0)</f>
        <v>0</v>
      </c>
      <c r="BG213" s="106">
        <f>IF(O213="zákl. prenesená",K213,0)</f>
        <v>0</v>
      </c>
      <c r="BH213" s="106">
        <f>IF(O213="zníž. prenesená",K213,0)</f>
        <v>0</v>
      </c>
      <c r="BI213" s="106">
        <f>IF(O213="nulová",K213,0)</f>
        <v>0</v>
      </c>
      <c r="BJ213" s="16" t="s">
        <v>92</v>
      </c>
      <c r="BK213" s="186">
        <f>ROUND(P213*H213,3)</f>
        <v>0</v>
      </c>
      <c r="BL213" s="16" t="s">
        <v>484</v>
      </c>
      <c r="BM213" s="185" t="s">
        <v>689</v>
      </c>
    </row>
    <row r="214" spans="1:65" s="2" customFormat="1" x14ac:dyDescent="0.2">
      <c r="A214" s="34"/>
      <c r="B214" s="35"/>
      <c r="C214" s="34"/>
      <c r="D214" s="187" t="s">
        <v>177</v>
      </c>
      <c r="E214" s="34"/>
      <c r="F214" s="188" t="s">
        <v>687</v>
      </c>
      <c r="G214" s="34"/>
      <c r="H214" s="34"/>
      <c r="I214" s="141"/>
      <c r="J214" s="141"/>
      <c r="K214" s="34"/>
      <c r="L214" s="34"/>
      <c r="M214" s="35"/>
      <c r="N214" s="189"/>
      <c r="O214" s="190"/>
      <c r="P214" s="60"/>
      <c r="Q214" s="60"/>
      <c r="R214" s="60"/>
      <c r="S214" s="60"/>
      <c r="T214" s="60"/>
      <c r="U214" s="60"/>
      <c r="V214" s="60"/>
      <c r="W214" s="60"/>
      <c r="X214" s="60"/>
      <c r="Y214" s="61"/>
      <c r="Z214" s="34"/>
      <c r="AA214" s="34"/>
      <c r="AB214" s="34"/>
      <c r="AC214" s="34"/>
      <c r="AD214" s="34"/>
      <c r="AE214" s="34"/>
      <c r="AT214" s="16" t="s">
        <v>177</v>
      </c>
      <c r="AU214" s="16" t="s">
        <v>92</v>
      </c>
    </row>
    <row r="215" spans="1:65" s="2" customFormat="1" ht="14.45" customHeight="1" x14ac:dyDescent="0.2">
      <c r="A215" s="34"/>
      <c r="B215" s="140"/>
      <c r="C215" s="173" t="s">
        <v>369</v>
      </c>
      <c r="D215" s="173" t="s">
        <v>167</v>
      </c>
      <c r="E215" s="174" t="s">
        <v>690</v>
      </c>
      <c r="F215" s="175" t="s">
        <v>691</v>
      </c>
      <c r="G215" s="176" t="s">
        <v>688</v>
      </c>
      <c r="H215" s="178"/>
      <c r="I215" s="178"/>
      <c r="J215" s="178"/>
      <c r="K215" s="177">
        <f>ROUND(P215*H215,3)</f>
        <v>0</v>
      </c>
      <c r="L215" s="179"/>
      <c r="M215" s="35"/>
      <c r="N215" s="180" t="s">
        <v>1</v>
      </c>
      <c r="O215" s="181" t="s">
        <v>44</v>
      </c>
      <c r="P215" s="182">
        <f>I215+J215</f>
        <v>0</v>
      </c>
      <c r="Q215" s="182">
        <f>ROUND(I215*H215,3)</f>
        <v>0</v>
      </c>
      <c r="R215" s="182">
        <f>ROUND(J215*H215,3)</f>
        <v>0</v>
      </c>
      <c r="S215" s="60"/>
      <c r="T215" s="183">
        <f>S215*H215</f>
        <v>0</v>
      </c>
      <c r="U215" s="183">
        <v>0</v>
      </c>
      <c r="V215" s="183">
        <f>U215*H215</f>
        <v>0</v>
      </c>
      <c r="W215" s="183">
        <v>0</v>
      </c>
      <c r="X215" s="183">
        <f>W215*H215</f>
        <v>0</v>
      </c>
      <c r="Y215" s="184" t="s">
        <v>1</v>
      </c>
      <c r="Z215" s="34"/>
      <c r="AA215" s="34"/>
      <c r="AB215" s="34"/>
      <c r="AC215" s="34"/>
      <c r="AD215" s="34"/>
      <c r="AE215" s="34"/>
      <c r="AR215" s="185" t="s">
        <v>564</v>
      </c>
      <c r="AT215" s="185" t="s">
        <v>167</v>
      </c>
      <c r="AU215" s="185" t="s">
        <v>92</v>
      </c>
      <c r="AY215" s="16" t="s">
        <v>164</v>
      </c>
      <c r="BE215" s="106">
        <f>IF(O215="základná",K215,0)</f>
        <v>0</v>
      </c>
      <c r="BF215" s="106">
        <f>IF(O215="znížená",K215,0)</f>
        <v>0</v>
      </c>
      <c r="BG215" s="106">
        <f>IF(O215="zákl. prenesená",K215,0)</f>
        <v>0</v>
      </c>
      <c r="BH215" s="106">
        <f>IF(O215="zníž. prenesená",K215,0)</f>
        <v>0</v>
      </c>
      <c r="BI215" s="106">
        <f>IF(O215="nulová",K215,0)</f>
        <v>0</v>
      </c>
      <c r="BJ215" s="16" t="s">
        <v>92</v>
      </c>
      <c r="BK215" s="186">
        <f>ROUND(P215*H215,3)</f>
        <v>0</v>
      </c>
      <c r="BL215" s="16" t="s">
        <v>564</v>
      </c>
      <c r="BM215" s="185" t="s">
        <v>692</v>
      </c>
    </row>
    <row r="216" spans="1:65" s="2" customFormat="1" x14ac:dyDescent="0.2">
      <c r="A216" s="34"/>
      <c r="B216" s="35"/>
      <c r="C216" s="34"/>
      <c r="D216" s="187" t="s">
        <v>177</v>
      </c>
      <c r="E216" s="34"/>
      <c r="F216" s="188" t="s">
        <v>691</v>
      </c>
      <c r="G216" s="34"/>
      <c r="H216" s="34"/>
      <c r="I216" s="141"/>
      <c r="J216" s="141"/>
      <c r="K216" s="34"/>
      <c r="L216" s="34"/>
      <c r="M216" s="35"/>
      <c r="N216" s="189"/>
      <c r="O216" s="190"/>
      <c r="P216" s="60"/>
      <c r="Q216" s="60"/>
      <c r="R216" s="60"/>
      <c r="S216" s="60"/>
      <c r="T216" s="60"/>
      <c r="U216" s="60"/>
      <c r="V216" s="60"/>
      <c r="W216" s="60"/>
      <c r="X216" s="60"/>
      <c r="Y216" s="61"/>
      <c r="Z216" s="34"/>
      <c r="AA216" s="34"/>
      <c r="AB216" s="34"/>
      <c r="AC216" s="34"/>
      <c r="AD216" s="34"/>
      <c r="AE216" s="34"/>
      <c r="AT216" s="16" t="s">
        <v>177</v>
      </c>
      <c r="AU216" s="16" t="s">
        <v>92</v>
      </c>
    </row>
    <row r="217" spans="1:65" s="2" customFormat="1" ht="14.45" customHeight="1" x14ac:dyDescent="0.2">
      <c r="A217" s="34"/>
      <c r="B217" s="140"/>
      <c r="C217" s="173" t="s">
        <v>372</v>
      </c>
      <c r="D217" s="173" t="s">
        <v>167</v>
      </c>
      <c r="E217" s="174" t="s">
        <v>693</v>
      </c>
      <c r="F217" s="175" t="s">
        <v>694</v>
      </c>
      <c r="G217" s="176" t="s">
        <v>688</v>
      </c>
      <c r="H217" s="178"/>
      <c r="I217" s="178"/>
      <c r="J217" s="178"/>
      <c r="K217" s="177">
        <f>ROUND(P217*H217,3)</f>
        <v>0</v>
      </c>
      <c r="L217" s="179"/>
      <c r="M217" s="35"/>
      <c r="N217" s="180" t="s">
        <v>1</v>
      </c>
      <c r="O217" s="181" t="s">
        <v>44</v>
      </c>
      <c r="P217" s="182">
        <f>I217+J217</f>
        <v>0</v>
      </c>
      <c r="Q217" s="182">
        <f>ROUND(I217*H217,3)</f>
        <v>0</v>
      </c>
      <c r="R217" s="182">
        <f>ROUND(J217*H217,3)</f>
        <v>0</v>
      </c>
      <c r="S217" s="60"/>
      <c r="T217" s="183">
        <f>S217*H217</f>
        <v>0</v>
      </c>
      <c r="U217" s="183">
        <v>0</v>
      </c>
      <c r="V217" s="183">
        <f>U217*H217</f>
        <v>0</v>
      </c>
      <c r="W217" s="183">
        <v>0</v>
      </c>
      <c r="X217" s="183">
        <f>W217*H217</f>
        <v>0</v>
      </c>
      <c r="Y217" s="184" t="s">
        <v>1</v>
      </c>
      <c r="Z217" s="34"/>
      <c r="AA217" s="34"/>
      <c r="AB217" s="34"/>
      <c r="AC217" s="34"/>
      <c r="AD217" s="34"/>
      <c r="AE217" s="34"/>
      <c r="AR217" s="185" t="s">
        <v>484</v>
      </c>
      <c r="AT217" s="185" t="s">
        <v>167</v>
      </c>
      <c r="AU217" s="185" t="s">
        <v>92</v>
      </c>
      <c r="AY217" s="16" t="s">
        <v>164</v>
      </c>
      <c r="BE217" s="106">
        <f>IF(O217="základná",K217,0)</f>
        <v>0</v>
      </c>
      <c r="BF217" s="106">
        <f>IF(O217="znížená",K217,0)</f>
        <v>0</v>
      </c>
      <c r="BG217" s="106">
        <f>IF(O217="zákl. prenesená",K217,0)</f>
        <v>0</v>
      </c>
      <c r="BH217" s="106">
        <f>IF(O217="zníž. prenesená",K217,0)</f>
        <v>0</v>
      </c>
      <c r="BI217" s="106">
        <f>IF(O217="nulová",K217,0)</f>
        <v>0</v>
      </c>
      <c r="BJ217" s="16" t="s">
        <v>92</v>
      </c>
      <c r="BK217" s="186">
        <f>ROUND(P217*H217,3)</f>
        <v>0</v>
      </c>
      <c r="BL217" s="16" t="s">
        <v>484</v>
      </c>
      <c r="BM217" s="185" t="s">
        <v>695</v>
      </c>
    </row>
    <row r="218" spans="1:65" s="2" customFormat="1" x14ac:dyDescent="0.2">
      <c r="A218" s="34"/>
      <c r="B218" s="35"/>
      <c r="C218" s="34"/>
      <c r="D218" s="187" t="s">
        <v>177</v>
      </c>
      <c r="E218" s="34"/>
      <c r="F218" s="188" t="s">
        <v>694</v>
      </c>
      <c r="G218" s="34"/>
      <c r="H218" s="34"/>
      <c r="I218" s="141"/>
      <c r="J218" s="141"/>
      <c r="K218" s="34"/>
      <c r="L218" s="34"/>
      <c r="M218" s="35"/>
      <c r="N218" s="189"/>
      <c r="O218" s="190"/>
      <c r="P218" s="60"/>
      <c r="Q218" s="60"/>
      <c r="R218" s="60"/>
      <c r="S218" s="60"/>
      <c r="T218" s="60"/>
      <c r="U218" s="60"/>
      <c r="V218" s="60"/>
      <c r="W218" s="60"/>
      <c r="X218" s="60"/>
      <c r="Y218" s="61"/>
      <c r="Z218" s="34"/>
      <c r="AA218" s="34"/>
      <c r="AB218" s="34"/>
      <c r="AC218" s="34"/>
      <c r="AD218" s="34"/>
      <c r="AE218" s="34"/>
      <c r="AT218" s="16" t="s">
        <v>177</v>
      </c>
      <c r="AU218" s="16" t="s">
        <v>92</v>
      </c>
    </row>
    <row r="219" spans="1:65" s="12" customFormat="1" ht="22.9" customHeight="1" x14ac:dyDescent="0.2">
      <c r="B219" s="159"/>
      <c r="D219" s="160" t="s">
        <v>79</v>
      </c>
      <c r="E219" s="171" t="s">
        <v>696</v>
      </c>
      <c r="F219" s="171" t="s">
        <v>697</v>
      </c>
      <c r="I219" s="162"/>
      <c r="J219" s="162"/>
      <c r="K219" s="172">
        <f>BK219</f>
        <v>0</v>
      </c>
      <c r="M219" s="159"/>
      <c r="N219" s="164"/>
      <c r="O219" s="165"/>
      <c r="P219" s="165"/>
      <c r="Q219" s="166">
        <f>SUM(Q220:Q225)</f>
        <v>0</v>
      </c>
      <c r="R219" s="166">
        <f>SUM(R220:R225)</f>
        <v>0</v>
      </c>
      <c r="S219" s="165"/>
      <c r="T219" s="167">
        <f>SUM(T220:T225)</f>
        <v>0</v>
      </c>
      <c r="U219" s="165"/>
      <c r="V219" s="167">
        <f>SUM(V220:V225)</f>
        <v>0</v>
      </c>
      <c r="W219" s="165"/>
      <c r="X219" s="167">
        <f>SUM(X220:X225)</f>
        <v>0</v>
      </c>
      <c r="Y219" s="168"/>
      <c r="AR219" s="160" t="s">
        <v>182</v>
      </c>
      <c r="AT219" s="169" t="s">
        <v>79</v>
      </c>
      <c r="AU219" s="169" t="s">
        <v>86</v>
      </c>
      <c r="AY219" s="160" t="s">
        <v>164</v>
      </c>
      <c r="BK219" s="170">
        <f>SUM(BK220:BK225)</f>
        <v>0</v>
      </c>
    </row>
    <row r="220" spans="1:65" s="2" customFormat="1" ht="24.2" customHeight="1" x14ac:dyDescent="0.2">
      <c r="A220" s="34"/>
      <c r="B220" s="140"/>
      <c r="C220" s="173" t="s">
        <v>376</v>
      </c>
      <c r="D220" s="173" t="s">
        <v>167</v>
      </c>
      <c r="E220" s="174" t="s">
        <v>698</v>
      </c>
      <c r="F220" s="175" t="s">
        <v>699</v>
      </c>
      <c r="G220" s="176" t="s">
        <v>170</v>
      </c>
      <c r="H220" s="177">
        <v>160</v>
      </c>
      <c r="I220" s="178"/>
      <c r="J220" s="178"/>
      <c r="K220" s="177">
        <f>ROUND(P220*H220,3)</f>
        <v>0</v>
      </c>
      <c r="L220" s="179"/>
      <c r="M220" s="35"/>
      <c r="N220" s="180" t="s">
        <v>1</v>
      </c>
      <c r="O220" s="181" t="s">
        <v>44</v>
      </c>
      <c r="P220" s="182">
        <f>I220+J220</f>
        <v>0</v>
      </c>
      <c r="Q220" s="182">
        <f>ROUND(I220*H220,3)</f>
        <v>0</v>
      </c>
      <c r="R220" s="182">
        <f>ROUND(J220*H220,3)</f>
        <v>0</v>
      </c>
      <c r="S220" s="60"/>
      <c r="T220" s="183">
        <f>S220*H220</f>
        <v>0</v>
      </c>
      <c r="U220" s="183">
        <v>0</v>
      </c>
      <c r="V220" s="183">
        <f>U220*H220</f>
        <v>0</v>
      </c>
      <c r="W220" s="183">
        <v>0</v>
      </c>
      <c r="X220" s="183">
        <f>W220*H220</f>
        <v>0</v>
      </c>
      <c r="Y220" s="184" t="s">
        <v>1</v>
      </c>
      <c r="Z220" s="34"/>
      <c r="AA220" s="34"/>
      <c r="AB220" s="34"/>
      <c r="AC220" s="34"/>
      <c r="AD220" s="34"/>
      <c r="AE220" s="34"/>
      <c r="AR220" s="185" t="s">
        <v>484</v>
      </c>
      <c r="AT220" s="185" t="s">
        <v>167</v>
      </c>
      <c r="AU220" s="185" t="s">
        <v>92</v>
      </c>
      <c r="AY220" s="16" t="s">
        <v>164</v>
      </c>
      <c r="BE220" s="106">
        <f>IF(O220="základná",K220,0)</f>
        <v>0</v>
      </c>
      <c r="BF220" s="106">
        <f>IF(O220="znížená",K220,0)</f>
        <v>0</v>
      </c>
      <c r="BG220" s="106">
        <f>IF(O220="zákl. prenesená",K220,0)</f>
        <v>0</v>
      </c>
      <c r="BH220" s="106">
        <f>IF(O220="zníž. prenesená",K220,0)</f>
        <v>0</v>
      </c>
      <c r="BI220" s="106">
        <f>IF(O220="nulová",K220,0)</f>
        <v>0</v>
      </c>
      <c r="BJ220" s="16" t="s">
        <v>92</v>
      </c>
      <c r="BK220" s="186">
        <f>ROUND(P220*H220,3)</f>
        <v>0</v>
      </c>
      <c r="BL220" s="16" t="s">
        <v>484</v>
      </c>
      <c r="BM220" s="185" t="s">
        <v>700</v>
      </c>
    </row>
    <row r="221" spans="1:65" s="2" customFormat="1" ht="48.75" x14ac:dyDescent="0.2">
      <c r="A221" s="34"/>
      <c r="B221" s="35"/>
      <c r="C221" s="34"/>
      <c r="D221" s="187" t="s">
        <v>177</v>
      </c>
      <c r="E221" s="34"/>
      <c r="F221" s="188" t="s">
        <v>701</v>
      </c>
      <c r="G221" s="34"/>
      <c r="H221" s="34"/>
      <c r="I221" s="141"/>
      <c r="J221" s="141"/>
      <c r="K221" s="34"/>
      <c r="L221" s="34"/>
      <c r="M221" s="35"/>
      <c r="N221" s="189"/>
      <c r="O221" s="190"/>
      <c r="P221" s="60"/>
      <c r="Q221" s="60"/>
      <c r="R221" s="60"/>
      <c r="S221" s="60"/>
      <c r="T221" s="60"/>
      <c r="U221" s="60"/>
      <c r="V221" s="60"/>
      <c r="W221" s="60"/>
      <c r="X221" s="60"/>
      <c r="Y221" s="61"/>
      <c r="Z221" s="34"/>
      <c r="AA221" s="34"/>
      <c r="AB221" s="34"/>
      <c r="AC221" s="34"/>
      <c r="AD221" s="34"/>
      <c r="AE221" s="34"/>
      <c r="AT221" s="16" t="s">
        <v>177</v>
      </c>
      <c r="AU221" s="16" t="s">
        <v>92</v>
      </c>
    </row>
    <row r="222" spans="1:65" s="2" customFormat="1" ht="24.2" customHeight="1" x14ac:dyDescent="0.2">
      <c r="A222" s="34"/>
      <c r="B222" s="140"/>
      <c r="C222" s="173" t="s">
        <v>381</v>
      </c>
      <c r="D222" s="173" t="s">
        <v>167</v>
      </c>
      <c r="E222" s="174" t="s">
        <v>702</v>
      </c>
      <c r="F222" s="175" t="s">
        <v>703</v>
      </c>
      <c r="G222" s="176" t="s">
        <v>170</v>
      </c>
      <c r="H222" s="177">
        <v>160</v>
      </c>
      <c r="I222" s="178"/>
      <c r="J222" s="178"/>
      <c r="K222" s="177">
        <f>ROUND(P222*H222,3)</f>
        <v>0</v>
      </c>
      <c r="L222" s="179"/>
      <c r="M222" s="35"/>
      <c r="N222" s="180" t="s">
        <v>1</v>
      </c>
      <c r="O222" s="181" t="s">
        <v>44</v>
      </c>
      <c r="P222" s="182">
        <f>I222+J222</f>
        <v>0</v>
      </c>
      <c r="Q222" s="182">
        <f>ROUND(I222*H222,3)</f>
        <v>0</v>
      </c>
      <c r="R222" s="182">
        <f>ROUND(J222*H222,3)</f>
        <v>0</v>
      </c>
      <c r="S222" s="60"/>
      <c r="T222" s="183">
        <f>S222*H222</f>
        <v>0</v>
      </c>
      <c r="U222" s="183">
        <v>0</v>
      </c>
      <c r="V222" s="183">
        <f>U222*H222</f>
        <v>0</v>
      </c>
      <c r="W222" s="183">
        <v>0</v>
      </c>
      <c r="X222" s="183">
        <f>W222*H222</f>
        <v>0</v>
      </c>
      <c r="Y222" s="184" t="s">
        <v>1</v>
      </c>
      <c r="Z222" s="34"/>
      <c r="AA222" s="34"/>
      <c r="AB222" s="34"/>
      <c r="AC222" s="34"/>
      <c r="AD222" s="34"/>
      <c r="AE222" s="34"/>
      <c r="AR222" s="185" t="s">
        <v>484</v>
      </c>
      <c r="AT222" s="185" t="s">
        <v>167</v>
      </c>
      <c r="AU222" s="185" t="s">
        <v>92</v>
      </c>
      <c r="AY222" s="16" t="s">
        <v>164</v>
      </c>
      <c r="BE222" s="106">
        <f>IF(O222="základná",K222,0)</f>
        <v>0</v>
      </c>
      <c r="BF222" s="106">
        <f>IF(O222="znížená",K222,0)</f>
        <v>0</v>
      </c>
      <c r="BG222" s="106">
        <f>IF(O222="zákl. prenesená",K222,0)</f>
        <v>0</v>
      </c>
      <c r="BH222" s="106">
        <f>IF(O222="zníž. prenesená",K222,0)</f>
        <v>0</v>
      </c>
      <c r="BI222" s="106">
        <f>IF(O222="nulová",K222,0)</f>
        <v>0</v>
      </c>
      <c r="BJ222" s="16" t="s">
        <v>92</v>
      </c>
      <c r="BK222" s="186">
        <f>ROUND(P222*H222,3)</f>
        <v>0</v>
      </c>
      <c r="BL222" s="16" t="s">
        <v>484</v>
      </c>
      <c r="BM222" s="185" t="s">
        <v>704</v>
      </c>
    </row>
    <row r="223" spans="1:65" s="2" customFormat="1" ht="39" x14ac:dyDescent="0.2">
      <c r="A223" s="34"/>
      <c r="B223" s="35"/>
      <c r="C223" s="34"/>
      <c r="D223" s="187" t="s">
        <v>177</v>
      </c>
      <c r="E223" s="34"/>
      <c r="F223" s="188" t="s">
        <v>705</v>
      </c>
      <c r="G223" s="34"/>
      <c r="H223" s="34"/>
      <c r="I223" s="141"/>
      <c r="J223" s="141"/>
      <c r="K223" s="34"/>
      <c r="L223" s="34"/>
      <c r="M223" s="35"/>
      <c r="N223" s="189"/>
      <c r="O223" s="190"/>
      <c r="P223" s="60"/>
      <c r="Q223" s="60"/>
      <c r="R223" s="60"/>
      <c r="S223" s="60"/>
      <c r="T223" s="60"/>
      <c r="U223" s="60"/>
      <c r="V223" s="60"/>
      <c r="W223" s="60"/>
      <c r="X223" s="60"/>
      <c r="Y223" s="61"/>
      <c r="Z223" s="34"/>
      <c r="AA223" s="34"/>
      <c r="AB223" s="34"/>
      <c r="AC223" s="34"/>
      <c r="AD223" s="34"/>
      <c r="AE223" s="34"/>
      <c r="AT223" s="16" t="s">
        <v>177</v>
      </c>
      <c r="AU223" s="16" t="s">
        <v>92</v>
      </c>
    </row>
    <row r="224" spans="1:65" s="2" customFormat="1" ht="24.2" customHeight="1" x14ac:dyDescent="0.2">
      <c r="A224" s="34"/>
      <c r="B224" s="140"/>
      <c r="C224" s="173" t="s">
        <v>386</v>
      </c>
      <c r="D224" s="173" t="s">
        <v>167</v>
      </c>
      <c r="E224" s="174" t="s">
        <v>706</v>
      </c>
      <c r="F224" s="175" t="s">
        <v>707</v>
      </c>
      <c r="G224" s="176" t="s">
        <v>175</v>
      </c>
      <c r="H224" s="177">
        <v>58.1</v>
      </c>
      <c r="I224" s="178"/>
      <c r="J224" s="178"/>
      <c r="K224" s="177">
        <f>ROUND(P224*H224,3)</f>
        <v>0</v>
      </c>
      <c r="L224" s="179"/>
      <c r="M224" s="35"/>
      <c r="N224" s="180" t="s">
        <v>1</v>
      </c>
      <c r="O224" s="181" t="s">
        <v>44</v>
      </c>
      <c r="P224" s="182">
        <f>I224+J224</f>
        <v>0</v>
      </c>
      <c r="Q224" s="182">
        <f>ROUND(I224*H224,3)</f>
        <v>0</v>
      </c>
      <c r="R224" s="182">
        <f>ROUND(J224*H224,3)</f>
        <v>0</v>
      </c>
      <c r="S224" s="60"/>
      <c r="T224" s="183">
        <f>S224*H224</f>
        <v>0</v>
      </c>
      <c r="U224" s="183">
        <v>0</v>
      </c>
      <c r="V224" s="183">
        <f>U224*H224</f>
        <v>0</v>
      </c>
      <c r="W224" s="183">
        <v>0</v>
      </c>
      <c r="X224" s="183">
        <f>W224*H224</f>
        <v>0</v>
      </c>
      <c r="Y224" s="184" t="s">
        <v>1</v>
      </c>
      <c r="Z224" s="34"/>
      <c r="AA224" s="34"/>
      <c r="AB224" s="34"/>
      <c r="AC224" s="34"/>
      <c r="AD224" s="34"/>
      <c r="AE224" s="34"/>
      <c r="AR224" s="185" t="s">
        <v>484</v>
      </c>
      <c r="AT224" s="185" t="s">
        <v>167</v>
      </c>
      <c r="AU224" s="185" t="s">
        <v>92</v>
      </c>
      <c r="AY224" s="16" t="s">
        <v>164</v>
      </c>
      <c r="BE224" s="106">
        <f>IF(O224="základná",K224,0)</f>
        <v>0</v>
      </c>
      <c r="BF224" s="106">
        <f>IF(O224="znížená",K224,0)</f>
        <v>0</v>
      </c>
      <c r="BG224" s="106">
        <f>IF(O224="zákl. prenesená",K224,0)</f>
        <v>0</v>
      </c>
      <c r="BH224" s="106">
        <f>IF(O224="zníž. prenesená",K224,0)</f>
        <v>0</v>
      </c>
      <c r="BI224" s="106">
        <f>IF(O224="nulová",K224,0)</f>
        <v>0</v>
      </c>
      <c r="BJ224" s="16" t="s">
        <v>92</v>
      </c>
      <c r="BK224" s="186">
        <f>ROUND(P224*H224,3)</f>
        <v>0</v>
      </c>
      <c r="BL224" s="16" t="s">
        <v>484</v>
      </c>
      <c r="BM224" s="185" t="s">
        <v>708</v>
      </c>
    </row>
    <row r="225" spans="1:65" s="2" customFormat="1" ht="48.75" x14ac:dyDescent="0.2">
      <c r="A225" s="34"/>
      <c r="B225" s="35"/>
      <c r="C225" s="34"/>
      <c r="D225" s="187" t="s">
        <v>177</v>
      </c>
      <c r="E225" s="34"/>
      <c r="F225" s="188" t="s">
        <v>709</v>
      </c>
      <c r="G225" s="34"/>
      <c r="H225" s="34"/>
      <c r="I225" s="141"/>
      <c r="J225" s="141"/>
      <c r="K225" s="34"/>
      <c r="L225" s="34"/>
      <c r="M225" s="35"/>
      <c r="N225" s="189"/>
      <c r="O225" s="190"/>
      <c r="P225" s="60"/>
      <c r="Q225" s="60"/>
      <c r="R225" s="60"/>
      <c r="S225" s="60"/>
      <c r="T225" s="60"/>
      <c r="U225" s="60"/>
      <c r="V225" s="60"/>
      <c r="W225" s="60"/>
      <c r="X225" s="60"/>
      <c r="Y225" s="61"/>
      <c r="Z225" s="34"/>
      <c r="AA225" s="34"/>
      <c r="AB225" s="34"/>
      <c r="AC225" s="34"/>
      <c r="AD225" s="34"/>
      <c r="AE225" s="34"/>
      <c r="AT225" s="16" t="s">
        <v>177</v>
      </c>
      <c r="AU225" s="16" t="s">
        <v>92</v>
      </c>
    </row>
    <row r="226" spans="1:65" s="12" customFormat="1" ht="25.9" customHeight="1" x14ac:dyDescent="0.2">
      <c r="B226" s="159"/>
      <c r="D226" s="160" t="s">
        <v>79</v>
      </c>
      <c r="E226" s="161" t="s">
        <v>138</v>
      </c>
      <c r="F226" s="161" t="s">
        <v>710</v>
      </c>
      <c r="I226" s="162"/>
      <c r="J226" s="162"/>
      <c r="K226" s="163">
        <f>BK226</f>
        <v>0</v>
      </c>
      <c r="M226" s="159"/>
      <c r="N226" s="164"/>
      <c r="O226" s="165"/>
      <c r="P226" s="165"/>
      <c r="Q226" s="166">
        <f>SUM(Q227:Q230)</f>
        <v>0</v>
      </c>
      <c r="R226" s="166">
        <f>SUM(R227:R230)</f>
        <v>0</v>
      </c>
      <c r="S226" s="165"/>
      <c r="T226" s="167">
        <f>SUM(T227:T230)</f>
        <v>0</v>
      </c>
      <c r="U226" s="165"/>
      <c r="V226" s="167">
        <f>SUM(V227:V230)</f>
        <v>0</v>
      </c>
      <c r="W226" s="165"/>
      <c r="X226" s="167">
        <f>SUM(X227:X230)</f>
        <v>0</v>
      </c>
      <c r="Y226" s="168"/>
      <c r="AR226" s="160" t="s">
        <v>189</v>
      </c>
      <c r="AT226" s="169" t="s">
        <v>79</v>
      </c>
      <c r="AU226" s="169" t="s">
        <v>80</v>
      </c>
      <c r="AY226" s="160" t="s">
        <v>164</v>
      </c>
      <c r="BK226" s="170">
        <f>SUM(BK227:BK230)</f>
        <v>0</v>
      </c>
    </row>
    <row r="227" spans="1:65" s="2" customFormat="1" ht="14.45" customHeight="1" x14ac:dyDescent="0.2">
      <c r="A227" s="34"/>
      <c r="B227" s="140"/>
      <c r="C227" s="173" t="s">
        <v>389</v>
      </c>
      <c r="D227" s="173" t="s">
        <v>167</v>
      </c>
      <c r="E227" s="174" t="s">
        <v>711</v>
      </c>
      <c r="F227" s="175" t="s">
        <v>712</v>
      </c>
      <c r="G227" s="176" t="s">
        <v>713</v>
      </c>
      <c r="H227" s="177">
        <v>1</v>
      </c>
      <c r="I227" s="178"/>
      <c r="J227" s="178"/>
      <c r="K227" s="177">
        <f>ROUND(P227*H227,3)</f>
        <v>0</v>
      </c>
      <c r="L227" s="179"/>
      <c r="M227" s="35"/>
      <c r="N227" s="180" t="s">
        <v>1</v>
      </c>
      <c r="O227" s="181" t="s">
        <v>44</v>
      </c>
      <c r="P227" s="182">
        <f>I227+J227</f>
        <v>0</v>
      </c>
      <c r="Q227" s="182">
        <f>ROUND(I227*H227,3)</f>
        <v>0</v>
      </c>
      <c r="R227" s="182">
        <f>ROUND(J227*H227,3)</f>
        <v>0</v>
      </c>
      <c r="S227" s="60"/>
      <c r="T227" s="183">
        <f>S227*H227</f>
        <v>0</v>
      </c>
      <c r="U227" s="183">
        <v>0</v>
      </c>
      <c r="V227" s="183">
        <f>U227*H227</f>
        <v>0</v>
      </c>
      <c r="W227" s="183">
        <v>0</v>
      </c>
      <c r="X227" s="183">
        <f>W227*H227</f>
        <v>0</v>
      </c>
      <c r="Y227" s="184" t="s">
        <v>1</v>
      </c>
      <c r="Z227" s="34"/>
      <c r="AA227" s="34"/>
      <c r="AB227" s="34"/>
      <c r="AC227" s="34"/>
      <c r="AD227" s="34"/>
      <c r="AE227" s="34"/>
      <c r="AR227" s="185" t="s">
        <v>714</v>
      </c>
      <c r="AT227" s="185" t="s">
        <v>167</v>
      </c>
      <c r="AU227" s="185" t="s">
        <v>86</v>
      </c>
      <c r="AY227" s="16" t="s">
        <v>164</v>
      </c>
      <c r="BE227" s="106">
        <f>IF(O227="základná",K227,0)</f>
        <v>0</v>
      </c>
      <c r="BF227" s="106">
        <f>IF(O227="znížená",K227,0)</f>
        <v>0</v>
      </c>
      <c r="BG227" s="106">
        <f>IF(O227="zákl. prenesená",K227,0)</f>
        <v>0</v>
      </c>
      <c r="BH227" s="106">
        <f>IF(O227="zníž. prenesená",K227,0)</f>
        <v>0</v>
      </c>
      <c r="BI227" s="106">
        <f>IF(O227="nulová",K227,0)</f>
        <v>0</v>
      </c>
      <c r="BJ227" s="16" t="s">
        <v>92</v>
      </c>
      <c r="BK227" s="186">
        <f>ROUND(P227*H227,3)</f>
        <v>0</v>
      </c>
      <c r="BL227" s="16" t="s">
        <v>714</v>
      </c>
      <c r="BM227" s="185" t="s">
        <v>715</v>
      </c>
    </row>
    <row r="228" spans="1:65" s="2" customFormat="1" x14ac:dyDescent="0.2">
      <c r="A228" s="34"/>
      <c r="B228" s="35"/>
      <c r="C228" s="34"/>
      <c r="D228" s="187" t="s">
        <v>177</v>
      </c>
      <c r="E228" s="34"/>
      <c r="F228" s="188" t="s">
        <v>716</v>
      </c>
      <c r="G228" s="34"/>
      <c r="H228" s="34"/>
      <c r="I228" s="141"/>
      <c r="J228" s="141"/>
      <c r="K228" s="34"/>
      <c r="L228" s="34"/>
      <c r="M228" s="35"/>
      <c r="N228" s="189"/>
      <c r="O228" s="190"/>
      <c r="P228" s="60"/>
      <c r="Q228" s="60"/>
      <c r="R228" s="60"/>
      <c r="S228" s="60"/>
      <c r="T228" s="60"/>
      <c r="U228" s="60"/>
      <c r="V228" s="60"/>
      <c r="W228" s="60"/>
      <c r="X228" s="60"/>
      <c r="Y228" s="61"/>
      <c r="Z228" s="34"/>
      <c r="AA228" s="34"/>
      <c r="AB228" s="34"/>
      <c r="AC228" s="34"/>
      <c r="AD228" s="34"/>
      <c r="AE228" s="34"/>
      <c r="AT228" s="16" t="s">
        <v>177</v>
      </c>
      <c r="AU228" s="16" t="s">
        <v>86</v>
      </c>
    </row>
    <row r="229" spans="1:65" s="2" customFormat="1" ht="14.45" customHeight="1" x14ac:dyDescent="0.2">
      <c r="A229" s="34"/>
      <c r="B229" s="140"/>
      <c r="C229" s="173" t="s">
        <v>393</v>
      </c>
      <c r="D229" s="173" t="s">
        <v>167</v>
      </c>
      <c r="E229" s="174" t="s">
        <v>717</v>
      </c>
      <c r="F229" s="175" t="s">
        <v>718</v>
      </c>
      <c r="G229" s="176" t="s">
        <v>713</v>
      </c>
      <c r="H229" s="177">
        <v>1</v>
      </c>
      <c r="I229" s="178"/>
      <c r="J229" s="178"/>
      <c r="K229" s="177">
        <f>ROUND(P229*H229,3)</f>
        <v>0</v>
      </c>
      <c r="L229" s="179"/>
      <c r="M229" s="35"/>
      <c r="N229" s="180" t="s">
        <v>1</v>
      </c>
      <c r="O229" s="181" t="s">
        <v>44</v>
      </c>
      <c r="P229" s="182">
        <f>I229+J229</f>
        <v>0</v>
      </c>
      <c r="Q229" s="182">
        <f>ROUND(I229*H229,3)</f>
        <v>0</v>
      </c>
      <c r="R229" s="182">
        <f>ROUND(J229*H229,3)</f>
        <v>0</v>
      </c>
      <c r="S229" s="60"/>
      <c r="T229" s="183">
        <f>S229*H229</f>
        <v>0</v>
      </c>
      <c r="U229" s="183">
        <v>0</v>
      </c>
      <c r="V229" s="183">
        <f>U229*H229</f>
        <v>0</v>
      </c>
      <c r="W229" s="183">
        <v>0</v>
      </c>
      <c r="X229" s="183">
        <f>W229*H229</f>
        <v>0</v>
      </c>
      <c r="Y229" s="184" t="s">
        <v>1</v>
      </c>
      <c r="Z229" s="34"/>
      <c r="AA229" s="34"/>
      <c r="AB229" s="34"/>
      <c r="AC229" s="34"/>
      <c r="AD229" s="34"/>
      <c r="AE229" s="34"/>
      <c r="AR229" s="185" t="s">
        <v>714</v>
      </c>
      <c r="AT229" s="185" t="s">
        <v>167</v>
      </c>
      <c r="AU229" s="185" t="s">
        <v>86</v>
      </c>
      <c r="AY229" s="16" t="s">
        <v>164</v>
      </c>
      <c r="BE229" s="106">
        <f>IF(O229="základná",K229,0)</f>
        <v>0</v>
      </c>
      <c r="BF229" s="106">
        <f>IF(O229="znížená",K229,0)</f>
        <v>0</v>
      </c>
      <c r="BG229" s="106">
        <f>IF(O229="zákl. prenesená",K229,0)</f>
        <v>0</v>
      </c>
      <c r="BH229" s="106">
        <f>IF(O229="zníž. prenesená",K229,0)</f>
        <v>0</v>
      </c>
      <c r="BI229" s="106">
        <f>IF(O229="nulová",K229,0)</f>
        <v>0</v>
      </c>
      <c r="BJ229" s="16" t="s">
        <v>92</v>
      </c>
      <c r="BK229" s="186">
        <f>ROUND(P229*H229,3)</f>
        <v>0</v>
      </c>
      <c r="BL229" s="16" t="s">
        <v>714</v>
      </c>
      <c r="BM229" s="185" t="s">
        <v>719</v>
      </c>
    </row>
    <row r="230" spans="1:65" s="2" customFormat="1" x14ac:dyDescent="0.2">
      <c r="A230" s="34"/>
      <c r="B230" s="35"/>
      <c r="C230" s="34"/>
      <c r="D230" s="187" t="s">
        <v>177</v>
      </c>
      <c r="E230" s="34"/>
      <c r="F230" s="188" t="s">
        <v>720</v>
      </c>
      <c r="G230" s="34"/>
      <c r="H230" s="34"/>
      <c r="I230" s="141"/>
      <c r="J230" s="141"/>
      <c r="K230" s="34"/>
      <c r="L230" s="34"/>
      <c r="M230" s="35"/>
      <c r="N230" s="213"/>
      <c r="O230" s="214"/>
      <c r="P230" s="215"/>
      <c r="Q230" s="215"/>
      <c r="R230" s="215"/>
      <c r="S230" s="215"/>
      <c r="T230" s="215"/>
      <c r="U230" s="215"/>
      <c r="V230" s="215"/>
      <c r="W230" s="215"/>
      <c r="X230" s="215"/>
      <c r="Y230" s="216"/>
      <c r="Z230" s="34"/>
      <c r="AA230" s="34"/>
      <c r="AB230" s="34"/>
      <c r="AC230" s="34"/>
      <c r="AD230" s="34"/>
      <c r="AE230" s="34"/>
      <c r="AT230" s="16" t="s">
        <v>177</v>
      </c>
      <c r="AU230" s="16" t="s">
        <v>86</v>
      </c>
    </row>
    <row r="231" spans="1:65" s="2" customFormat="1" ht="6.95" customHeight="1" x14ac:dyDescent="0.2">
      <c r="A231" s="34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35"/>
      <c r="N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autoFilter ref="C133:L230"/>
  <mergeCells count="17">
    <mergeCell ref="E29:H29"/>
    <mergeCell ref="E126:H126"/>
    <mergeCell ref="E124:H124"/>
    <mergeCell ref="M2:Z2"/>
    <mergeCell ref="D108:F108"/>
    <mergeCell ref="D109:F109"/>
    <mergeCell ref="D110:F110"/>
    <mergeCell ref="E122:H122"/>
    <mergeCell ref="E85:H85"/>
    <mergeCell ref="E87:H87"/>
    <mergeCell ref="E89:H89"/>
    <mergeCell ref="D106:F106"/>
    <mergeCell ref="D107:F107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2"/>
  <sheetViews>
    <sheetView showGridLines="0" topLeftCell="A131" workbookViewId="0">
      <selection activeCell="H151" sqref="H15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247" customWidth="1"/>
    <col min="10" max="10" width="22.33203125" style="247" customWidth="1"/>
    <col min="11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247"/>
      <c r="J2" s="247"/>
      <c r="M2" s="290" t="s">
        <v>6</v>
      </c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T2" s="16" t="s">
        <v>101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248"/>
      <c r="J3" s="248"/>
      <c r="K3" s="18"/>
      <c r="L3" s="18"/>
      <c r="M3" s="19"/>
      <c r="AT3" s="16" t="s">
        <v>80</v>
      </c>
    </row>
    <row r="4" spans="1:46" s="1" customFormat="1" ht="24.95" customHeight="1" x14ac:dyDescent="0.2">
      <c r="B4" s="19"/>
      <c r="D4" s="20" t="s">
        <v>113</v>
      </c>
      <c r="I4" s="247"/>
      <c r="J4" s="247"/>
      <c r="M4" s="19"/>
      <c r="N4" s="112" t="s">
        <v>10</v>
      </c>
      <c r="AT4" s="16" t="s">
        <v>3</v>
      </c>
    </row>
    <row r="5" spans="1:46" s="1" customFormat="1" ht="6.95" customHeight="1" x14ac:dyDescent="0.2">
      <c r="B5" s="19"/>
      <c r="I5" s="247"/>
      <c r="J5" s="247"/>
      <c r="M5" s="19"/>
    </row>
    <row r="6" spans="1:46" s="1" customFormat="1" ht="12" customHeight="1" x14ac:dyDescent="0.2">
      <c r="B6" s="19"/>
      <c r="D6" s="26" t="s">
        <v>15</v>
      </c>
      <c r="I6" s="247"/>
      <c r="J6" s="247"/>
      <c r="M6" s="19"/>
    </row>
    <row r="7" spans="1:46" s="1" customFormat="1" ht="16.5" customHeight="1" x14ac:dyDescent="0.2">
      <c r="B7" s="19"/>
      <c r="E7" s="326" t="str">
        <f>'Rekapitulácia stavby'!K6</f>
        <v>Zníženie energetickej náročnosti objektov ZŠ Ľ. Štúra v Šali</v>
      </c>
      <c r="F7" s="328"/>
      <c r="G7" s="328"/>
      <c r="H7" s="328"/>
      <c r="I7" s="247"/>
      <c r="J7" s="247"/>
      <c r="M7" s="19"/>
    </row>
    <row r="8" spans="1:46" s="1" customFormat="1" ht="12" customHeight="1" x14ac:dyDescent="0.2">
      <c r="B8" s="19"/>
      <c r="D8" s="26" t="s">
        <v>114</v>
      </c>
      <c r="I8" s="247"/>
      <c r="J8" s="247"/>
      <c r="M8" s="19"/>
    </row>
    <row r="9" spans="1:46" s="2" customFormat="1" ht="16.5" customHeight="1" x14ac:dyDescent="0.2">
      <c r="A9" s="34"/>
      <c r="B9" s="35"/>
      <c r="C9" s="34"/>
      <c r="D9" s="34"/>
      <c r="E9" s="326" t="s">
        <v>721</v>
      </c>
      <c r="F9" s="325"/>
      <c r="G9" s="325"/>
      <c r="H9" s="325"/>
      <c r="I9" s="218"/>
      <c r="J9" s="218"/>
      <c r="K9" s="34"/>
      <c r="L9" s="34"/>
      <c r="M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5"/>
      <c r="C10" s="34"/>
      <c r="D10" s="26" t="s">
        <v>116</v>
      </c>
      <c r="E10" s="34"/>
      <c r="F10" s="34"/>
      <c r="G10" s="34"/>
      <c r="H10" s="34"/>
      <c r="I10" s="218"/>
      <c r="J10" s="218"/>
      <c r="K10" s="34"/>
      <c r="L10" s="34"/>
      <c r="M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5"/>
      <c r="C11" s="34"/>
      <c r="D11" s="34"/>
      <c r="E11" s="306" t="s">
        <v>722</v>
      </c>
      <c r="F11" s="325"/>
      <c r="G11" s="325"/>
      <c r="H11" s="325"/>
      <c r="I11" s="218"/>
      <c r="J11" s="218"/>
      <c r="K11" s="34"/>
      <c r="L11" s="34"/>
      <c r="M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5"/>
      <c r="C12" s="34"/>
      <c r="D12" s="34"/>
      <c r="E12" s="34"/>
      <c r="F12" s="34"/>
      <c r="G12" s="34"/>
      <c r="H12" s="34"/>
      <c r="I12" s="218"/>
      <c r="J12" s="218"/>
      <c r="K12" s="34"/>
      <c r="L12" s="34"/>
      <c r="M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5"/>
      <c r="C13" s="34"/>
      <c r="D13" s="26" t="s">
        <v>17</v>
      </c>
      <c r="E13" s="34"/>
      <c r="F13" s="24" t="s">
        <v>1</v>
      </c>
      <c r="G13" s="34"/>
      <c r="H13" s="34"/>
      <c r="I13" s="249" t="s">
        <v>18</v>
      </c>
      <c r="J13" s="250" t="s">
        <v>1</v>
      </c>
      <c r="K13" s="34"/>
      <c r="L13" s="34"/>
      <c r="M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6" t="s">
        <v>19</v>
      </c>
      <c r="E14" s="34"/>
      <c r="F14" s="24" t="s">
        <v>20</v>
      </c>
      <c r="G14" s="34"/>
      <c r="H14" s="34"/>
      <c r="I14" s="249" t="s">
        <v>21</v>
      </c>
      <c r="J14" s="251">
        <f>'Rekapitulácia stavby'!AN8</f>
        <v>44404</v>
      </c>
      <c r="K14" s="34"/>
      <c r="L14" s="34"/>
      <c r="M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5"/>
      <c r="C15" s="34"/>
      <c r="D15" s="34"/>
      <c r="E15" s="34"/>
      <c r="F15" s="34"/>
      <c r="G15" s="34"/>
      <c r="H15" s="34"/>
      <c r="I15" s="218"/>
      <c r="J15" s="218"/>
      <c r="K15" s="34"/>
      <c r="L15" s="34"/>
      <c r="M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5"/>
      <c r="C16" s="34"/>
      <c r="D16" s="26" t="s">
        <v>22</v>
      </c>
      <c r="E16" s="34"/>
      <c r="F16" s="34"/>
      <c r="G16" s="34"/>
      <c r="H16" s="34"/>
      <c r="I16" s="249" t="s">
        <v>23</v>
      </c>
      <c r="J16" s="250" t="s">
        <v>1</v>
      </c>
      <c r="K16" s="34"/>
      <c r="L16" s="34"/>
      <c r="M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5"/>
      <c r="C17" s="34"/>
      <c r="D17" s="34"/>
      <c r="E17" s="24" t="s">
        <v>24</v>
      </c>
      <c r="F17" s="34"/>
      <c r="G17" s="34"/>
      <c r="H17" s="34"/>
      <c r="I17" s="249" t="s">
        <v>25</v>
      </c>
      <c r="J17" s="250" t="s">
        <v>1</v>
      </c>
      <c r="K17" s="34"/>
      <c r="L17" s="34"/>
      <c r="M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5"/>
      <c r="C18" s="34"/>
      <c r="D18" s="34"/>
      <c r="E18" s="34"/>
      <c r="F18" s="34"/>
      <c r="G18" s="34"/>
      <c r="H18" s="34"/>
      <c r="I18" s="218"/>
      <c r="J18" s="218"/>
      <c r="K18" s="34"/>
      <c r="L18" s="34"/>
      <c r="M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5"/>
      <c r="C19" s="34"/>
      <c r="D19" s="26" t="s">
        <v>26</v>
      </c>
      <c r="E19" s="34"/>
      <c r="F19" s="34"/>
      <c r="G19" s="34"/>
      <c r="H19" s="34"/>
      <c r="I19" s="249" t="s">
        <v>23</v>
      </c>
      <c r="J19" s="252" t="str">
        <f>'Rekapitulácia stavby'!AN13</f>
        <v>Vyplň údaj</v>
      </c>
      <c r="K19" s="34"/>
      <c r="L19" s="34"/>
      <c r="M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5"/>
      <c r="C20" s="34"/>
      <c r="D20" s="34"/>
      <c r="E20" s="329" t="str">
        <f>'Rekapitulácia stavby'!E14</f>
        <v>Vyplň údaj</v>
      </c>
      <c r="F20" s="312"/>
      <c r="G20" s="312"/>
      <c r="H20" s="312"/>
      <c r="I20" s="249" t="s">
        <v>25</v>
      </c>
      <c r="J20" s="252" t="str">
        <f>'Rekapitulácia stavby'!AN14</f>
        <v>Vyplň údaj</v>
      </c>
      <c r="K20" s="34"/>
      <c r="L20" s="34"/>
      <c r="M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5"/>
      <c r="C21" s="34"/>
      <c r="D21" s="34"/>
      <c r="E21" s="34"/>
      <c r="F21" s="34"/>
      <c r="G21" s="34"/>
      <c r="H21" s="34"/>
      <c r="I21" s="218"/>
      <c r="J21" s="218"/>
      <c r="K21" s="34"/>
      <c r="L21" s="34"/>
      <c r="M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5"/>
      <c r="C22" s="34"/>
      <c r="D22" s="26" t="s">
        <v>28</v>
      </c>
      <c r="E22" s="34"/>
      <c r="F22" s="34"/>
      <c r="G22" s="34"/>
      <c r="H22" s="34"/>
      <c r="I22" s="249" t="s">
        <v>23</v>
      </c>
      <c r="J22" s="250" t="s">
        <v>1</v>
      </c>
      <c r="K22" s="34"/>
      <c r="L22" s="34"/>
      <c r="M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5"/>
      <c r="C23" s="34"/>
      <c r="D23" s="34"/>
      <c r="E23" s="24" t="s">
        <v>29</v>
      </c>
      <c r="F23" s="34"/>
      <c r="G23" s="34"/>
      <c r="H23" s="34"/>
      <c r="I23" s="249" t="s">
        <v>25</v>
      </c>
      <c r="J23" s="250" t="s">
        <v>1</v>
      </c>
      <c r="K23" s="34"/>
      <c r="L23" s="34"/>
      <c r="M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5"/>
      <c r="C24" s="34"/>
      <c r="D24" s="34"/>
      <c r="E24" s="34"/>
      <c r="F24" s="34"/>
      <c r="G24" s="34"/>
      <c r="H24" s="34"/>
      <c r="I24" s="218"/>
      <c r="J24" s="218"/>
      <c r="K24" s="34"/>
      <c r="L24" s="34"/>
      <c r="M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5"/>
      <c r="C25" s="34"/>
      <c r="D25" s="26" t="s">
        <v>31</v>
      </c>
      <c r="E25" s="34"/>
      <c r="F25" s="34"/>
      <c r="G25" s="34"/>
      <c r="H25" s="34"/>
      <c r="I25" s="249" t="s">
        <v>23</v>
      </c>
      <c r="J25" s="250" t="s">
        <v>1</v>
      </c>
      <c r="K25" s="34"/>
      <c r="L25" s="34"/>
      <c r="M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5"/>
      <c r="C26" s="34"/>
      <c r="D26" s="34"/>
      <c r="E26" s="24" t="s">
        <v>32</v>
      </c>
      <c r="F26" s="34"/>
      <c r="G26" s="34"/>
      <c r="H26" s="34"/>
      <c r="I26" s="249" t="s">
        <v>25</v>
      </c>
      <c r="J26" s="250" t="s">
        <v>1</v>
      </c>
      <c r="K26" s="34"/>
      <c r="L26" s="34"/>
      <c r="M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5"/>
      <c r="C27" s="34"/>
      <c r="D27" s="34"/>
      <c r="E27" s="34"/>
      <c r="F27" s="34"/>
      <c r="G27" s="34"/>
      <c r="H27" s="34"/>
      <c r="I27" s="218"/>
      <c r="J27" s="218"/>
      <c r="K27" s="34"/>
      <c r="L27" s="34"/>
      <c r="M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5"/>
      <c r="C28" s="34"/>
      <c r="D28" s="26" t="s">
        <v>33</v>
      </c>
      <c r="E28" s="34"/>
      <c r="F28" s="34"/>
      <c r="G28" s="34"/>
      <c r="H28" s="34"/>
      <c r="I28" s="218"/>
      <c r="J28" s="218"/>
      <c r="K28" s="34"/>
      <c r="L28" s="34"/>
      <c r="M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3"/>
      <c r="B29" s="114"/>
      <c r="C29" s="113"/>
      <c r="D29" s="113"/>
      <c r="E29" s="316" t="s">
        <v>1</v>
      </c>
      <c r="F29" s="316"/>
      <c r="G29" s="316"/>
      <c r="H29" s="316"/>
      <c r="I29" s="253"/>
      <c r="J29" s="253"/>
      <c r="K29" s="113"/>
      <c r="L29" s="113"/>
      <c r="M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 x14ac:dyDescent="0.2">
      <c r="A30" s="34"/>
      <c r="B30" s="35"/>
      <c r="C30" s="34"/>
      <c r="D30" s="34"/>
      <c r="E30" s="34"/>
      <c r="F30" s="34"/>
      <c r="G30" s="34"/>
      <c r="H30" s="34"/>
      <c r="I30" s="218"/>
      <c r="J30" s="218"/>
      <c r="K30" s="34"/>
      <c r="L30" s="34"/>
      <c r="M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5"/>
      <c r="C31" s="34"/>
      <c r="D31" s="68"/>
      <c r="E31" s="68"/>
      <c r="F31" s="68"/>
      <c r="G31" s="68"/>
      <c r="H31" s="68"/>
      <c r="I31" s="254"/>
      <c r="J31" s="254"/>
      <c r="K31" s="68"/>
      <c r="L31" s="68"/>
      <c r="M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5"/>
      <c r="C32" s="34"/>
      <c r="D32" s="24" t="s">
        <v>118</v>
      </c>
      <c r="E32" s="34"/>
      <c r="F32" s="34"/>
      <c r="G32" s="34"/>
      <c r="H32" s="34"/>
      <c r="I32" s="218"/>
      <c r="J32" s="218"/>
      <c r="K32" s="32">
        <f>K98</f>
        <v>0</v>
      </c>
      <c r="L32" s="34"/>
      <c r="M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2.75" x14ac:dyDescent="0.2">
      <c r="A33" s="34"/>
      <c r="B33" s="35"/>
      <c r="C33" s="34"/>
      <c r="D33" s="34"/>
      <c r="E33" s="26" t="s">
        <v>35</v>
      </c>
      <c r="F33" s="34"/>
      <c r="G33" s="34"/>
      <c r="H33" s="34"/>
      <c r="I33" s="218"/>
      <c r="J33" s="218"/>
      <c r="K33" s="116">
        <f>I98</f>
        <v>0</v>
      </c>
      <c r="L33" s="34"/>
      <c r="M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5"/>
      <c r="C34" s="34"/>
      <c r="D34" s="34"/>
      <c r="E34" s="26" t="s">
        <v>36</v>
      </c>
      <c r="F34" s="34"/>
      <c r="G34" s="34"/>
      <c r="H34" s="34"/>
      <c r="I34" s="218"/>
      <c r="J34" s="218"/>
      <c r="K34" s="116">
        <f>J98</f>
        <v>0</v>
      </c>
      <c r="L34" s="34"/>
      <c r="M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31" t="s">
        <v>107</v>
      </c>
      <c r="E35" s="34"/>
      <c r="F35" s="34"/>
      <c r="G35" s="34"/>
      <c r="H35" s="34"/>
      <c r="I35" s="218"/>
      <c r="J35" s="218"/>
      <c r="K35" s="32">
        <f>K116</f>
        <v>0</v>
      </c>
      <c r="L35" s="34"/>
      <c r="M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25.5" customHeight="1" x14ac:dyDescent="0.2">
      <c r="A36" s="34"/>
      <c r="B36" s="35"/>
      <c r="C36" s="34"/>
      <c r="D36" s="117" t="s">
        <v>38</v>
      </c>
      <c r="E36" s="34"/>
      <c r="F36" s="34"/>
      <c r="G36" s="34"/>
      <c r="H36" s="34"/>
      <c r="I36" s="218"/>
      <c r="J36" s="218"/>
      <c r="K36" s="73">
        <f>ROUND(K32 + K35, 2)</f>
        <v>0</v>
      </c>
      <c r="L36" s="34"/>
      <c r="M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6.95" customHeight="1" x14ac:dyDescent="0.2">
      <c r="A37" s="34"/>
      <c r="B37" s="35"/>
      <c r="C37" s="34"/>
      <c r="D37" s="68"/>
      <c r="E37" s="68"/>
      <c r="F37" s="68"/>
      <c r="G37" s="68"/>
      <c r="H37" s="68"/>
      <c r="I37" s="254"/>
      <c r="J37" s="254"/>
      <c r="K37" s="68"/>
      <c r="L37" s="68"/>
      <c r="M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 x14ac:dyDescent="0.2">
      <c r="A38" s="34"/>
      <c r="B38" s="35"/>
      <c r="C38" s="34"/>
      <c r="D38" s="34"/>
      <c r="E38" s="34"/>
      <c r="F38" s="38" t="s">
        <v>40</v>
      </c>
      <c r="G38" s="34"/>
      <c r="H38" s="34"/>
      <c r="I38" s="255" t="s">
        <v>39</v>
      </c>
      <c r="J38" s="218"/>
      <c r="K38" s="38" t="s">
        <v>41</v>
      </c>
      <c r="L38" s="34"/>
      <c r="M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customHeight="1" x14ac:dyDescent="0.2">
      <c r="A39" s="34"/>
      <c r="B39" s="35"/>
      <c r="C39" s="34"/>
      <c r="D39" s="118" t="s">
        <v>42</v>
      </c>
      <c r="E39" s="26" t="s">
        <v>43</v>
      </c>
      <c r="F39" s="116">
        <f>ROUND((SUM(BE116:BE123) + SUM(BE145:BE442)),  2)</f>
        <v>0</v>
      </c>
      <c r="G39" s="34"/>
      <c r="H39" s="34"/>
      <c r="I39" s="256">
        <v>0.2</v>
      </c>
      <c r="J39" s="218"/>
      <c r="K39" s="116">
        <f>ROUND(((SUM(BE116:BE123) + SUM(BE145:BE442))*I39),  2)</f>
        <v>0</v>
      </c>
      <c r="L39" s="34"/>
      <c r="M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5"/>
      <c r="C40" s="34"/>
      <c r="D40" s="34"/>
      <c r="E40" s="26" t="s">
        <v>44</v>
      </c>
      <c r="F40" s="116">
        <f>ROUND((SUM(BF116:BF123) + SUM(BF145:BF442)),  2)</f>
        <v>0</v>
      </c>
      <c r="G40" s="34"/>
      <c r="H40" s="34"/>
      <c r="I40" s="256">
        <v>0.2</v>
      </c>
      <c r="J40" s="218"/>
      <c r="K40" s="116">
        <f>ROUND(((SUM(BF116:BF123) + SUM(BF145:BF442))*I40),  2)</f>
        <v>0</v>
      </c>
      <c r="L40" s="34"/>
      <c r="M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 x14ac:dyDescent="0.2">
      <c r="A41" s="34"/>
      <c r="B41" s="35"/>
      <c r="C41" s="34"/>
      <c r="D41" s="34"/>
      <c r="E41" s="26" t="s">
        <v>45</v>
      </c>
      <c r="F41" s="116">
        <f>ROUND((SUM(BG116:BG123) + SUM(BG145:BG442)),  2)</f>
        <v>0</v>
      </c>
      <c r="G41" s="34"/>
      <c r="H41" s="34"/>
      <c r="I41" s="256">
        <v>0.2</v>
      </c>
      <c r="J41" s="218"/>
      <c r="K41" s="116">
        <f>0</f>
        <v>0</v>
      </c>
      <c r="L41" s="34"/>
      <c r="M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 x14ac:dyDescent="0.2">
      <c r="A42" s="34"/>
      <c r="B42" s="35"/>
      <c r="C42" s="34"/>
      <c r="D42" s="34"/>
      <c r="E42" s="26" t="s">
        <v>46</v>
      </c>
      <c r="F42" s="116">
        <f>ROUND((SUM(BH116:BH123) + SUM(BH145:BH442)),  2)</f>
        <v>0</v>
      </c>
      <c r="G42" s="34"/>
      <c r="H42" s="34"/>
      <c r="I42" s="256">
        <v>0.2</v>
      </c>
      <c r="J42" s="218"/>
      <c r="K42" s="116">
        <f>0</f>
        <v>0</v>
      </c>
      <c r="L42" s="34"/>
      <c r="M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14.45" hidden="1" customHeight="1" x14ac:dyDescent="0.2">
      <c r="A43" s="34"/>
      <c r="B43" s="35"/>
      <c r="C43" s="34"/>
      <c r="D43" s="34"/>
      <c r="E43" s="26" t="s">
        <v>47</v>
      </c>
      <c r="F43" s="116">
        <f>ROUND((SUM(BI116:BI123) + SUM(BI145:BI442)),  2)</f>
        <v>0</v>
      </c>
      <c r="G43" s="34"/>
      <c r="H43" s="34"/>
      <c r="I43" s="256">
        <v>0</v>
      </c>
      <c r="J43" s="218"/>
      <c r="K43" s="116">
        <f>0</f>
        <v>0</v>
      </c>
      <c r="L43" s="34"/>
      <c r="M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 x14ac:dyDescent="0.2">
      <c r="A44" s="34"/>
      <c r="B44" s="35"/>
      <c r="C44" s="34"/>
      <c r="D44" s="34"/>
      <c r="E44" s="34"/>
      <c r="F44" s="34"/>
      <c r="G44" s="34"/>
      <c r="H44" s="34"/>
      <c r="I44" s="218"/>
      <c r="J44" s="218"/>
      <c r="K44" s="34"/>
      <c r="L44" s="34"/>
      <c r="M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.5" customHeight="1" x14ac:dyDescent="0.2">
      <c r="A45" s="34"/>
      <c r="B45" s="35"/>
      <c r="C45" s="110"/>
      <c r="D45" s="120" t="s">
        <v>48</v>
      </c>
      <c r="E45" s="62"/>
      <c r="F45" s="62"/>
      <c r="G45" s="121" t="s">
        <v>49</v>
      </c>
      <c r="H45" s="122" t="s">
        <v>50</v>
      </c>
      <c r="I45" s="257"/>
      <c r="J45" s="257"/>
      <c r="K45" s="123">
        <f>SUM(K36:K43)</f>
        <v>0</v>
      </c>
      <c r="L45" s="124"/>
      <c r="M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4.45" customHeight="1" x14ac:dyDescent="0.2">
      <c r="A46" s="34"/>
      <c r="B46" s="35"/>
      <c r="C46" s="34"/>
      <c r="D46" s="34"/>
      <c r="E46" s="34"/>
      <c r="F46" s="34"/>
      <c r="G46" s="34"/>
      <c r="H46" s="34"/>
      <c r="I46" s="218"/>
      <c r="J46" s="218"/>
      <c r="K46" s="34"/>
      <c r="L46" s="34"/>
      <c r="M46" s="4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1" customFormat="1" ht="14.45" customHeight="1" x14ac:dyDescent="0.2">
      <c r="B47" s="19"/>
      <c r="I47" s="247"/>
      <c r="J47" s="247"/>
      <c r="M47" s="19"/>
    </row>
    <row r="48" spans="1:31" s="1" customFormat="1" ht="14.45" customHeight="1" x14ac:dyDescent="0.2">
      <c r="B48" s="19"/>
      <c r="I48" s="247"/>
      <c r="J48" s="247"/>
      <c r="M48" s="19"/>
    </row>
    <row r="49" spans="1:31" s="1" customFormat="1" ht="14.45" customHeight="1" x14ac:dyDescent="0.2">
      <c r="B49" s="19"/>
      <c r="I49" s="247"/>
      <c r="J49" s="247"/>
      <c r="M49" s="19"/>
    </row>
    <row r="50" spans="1:31" s="2" customFormat="1" ht="14.45" customHeight="1" x14ac:dyDescent="0.2">
      <c r="B50" s="44"/>
      <c r="D50" s="45" t="s">
        <v>51</v>
      </c>
      <c r="E50" s="46"/>
      <c r="F50" s="46"/>
      <c r="G50" s="45" t="s">
        <v>52</v>
      </c>
      <c r="H50" s="46"/>
      <c r="I50" s="258"/>
      <c r="J50" s="258"/>
      <c r="K50" s="46"/>
      <c r="L50" s="46"/>
      <c r="M50" s="44"/>
    </row>
    <row r="51" spans="1:31" x14ac:dyDescent="0.2">
      <c r="B51" s="19"/>
      <c r="M51" s="19"/>
    </row>
    <row r="52" spans="1:31" x14ac:dyDescent="0.2">
      <c r="B52" s="19"/>
      <c r="M52" s="19"/>
    </row>
    <row r="53" spans="1:31" x14ac:dyDescent="0.2">
      <c r="B53" s="19"/>
      <c r="M53" s="19"/>
    </row>
    <row r="54" spans="1:31" x14ac:dyDescent="0.2">
      <c r="B54" s="19"/>
      <c r="M54" s="19"/>
    </row>
    <row r="55" spans="1:31" x14ac:dyDescent="0.2">
      <c r="B55" s="19"/>
      <c r="M55" s="19"/>
    </row>
    <row r="56" spans="1:31" x14ac:dyDescent="0.2">
      <c r="B56" s="19"/>
      <c r="M56" s="19"/>
    </row>
    <row r="57" spans="1:31" x14ac:dyDescent="0.2">
      <c r="B57" s="19"/>
      <c r="M57" s="19"/>
    </row>
    <row r="58" spans="1:31" x14ac:dyDescent="0.2">
      <c r="B58" s="19"/>
      <c r="M58" s="19"/>
    </row>
    <row r="59" spans="1:31" x14ac:dyDescent="0.2">
      <c r="B59" s="19"/>
      <c r="M59" s="19"/>
    </row>
    <row r="60" spans="1:31" x14ac:dyDescent="0.2">
      <c r="B60" s="19"/>
      <c r="M60" s="19"/>
    </row>
    <row r="61" spans="1:31" s="2" customFormat="1" ht="12.75" x14ac:dyDescent="0.2">
      <c r="A61" s="34"/>
      <c r="B61" s="35"/>
      <c r="C61" s="34"/>
      <c r="D61" s="47" t="s">
        <v>53</v>
      </c>
      <c r="E61" s="37"/>
      <c r="F61" s="125" t="s">
        <v>54</v>
      </c>
      <c r="G61" s="47" t="s">
        <v>53</v>
      </c>
      <c r="H61" s="37"/>
      <c r="I61" s="259"/>
      <c r="J61" s="260" t="s">
        <v>54</v>
      </c>
      <c r="K61" s="37"/>
      <c r="L61" s="37"/>
      <c r="M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19"/>
      <c r="M62" s="19"/>
    </row>
    <row r="63" spans="1:31" x14ac:dyDescent="0.2">
      <c r="B63" s="19"/>
      <c r="M63" s="19"/>
    </row>
    <row r="64" spans="1:31" x14ac:dyDescent="0.2">
      <c r="B64" s="19"/>
      <c r="M64" s="19"/>
    </row>
    <row r="65" spans="1:31" s="2" customFormat="1" ht="12.75" x14ac:dyDescent="0.2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261"/>
      <c r="J65" s="261"/>
      <c r="K65" s="48"/>
      <c r="L65" s="48"/>
      <c r="M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19"/>
      <c r="M66" s="19"/>
    </row>
    <row r="67" spans="1:31" x14ac:dyDescent="0.2">
      <c r="B67" s="19"/>
      <c r="M67" s="19"/>
    </row>
    <row r="68" spans="1:31" x14ac:dyDescent="0.2">
      <c r="B68" s="19"/>
      <c r="M68" s="19"/>
    </row>
    <row r="69" spans="1:31" x14ac:dyDescent="0.2">
      <c r="B69" s="19"/>
      <c r="M69" s="19"/>
    </row>
    <row r="70" spans="1:31" x14ac:dyDescent="0.2">
      <c r="B70" s="19"/>
      <c r="M70" s="19"/>
    </row>
    <row r="71" spans="1:31" x14ac:dyDescent="0.2">
      <c r="B71" s="19"/>
      <c r="M71" s="19"/>
    </row>
    <row r="72" spans="1:31" x14ac:dyDescent="0.2">
      <c r="B72" s="19"/>
      <c r="M72" s="19"/>
    </row>
    <row r="73" spans="1:31" x14ac:dyDescent="0.2">
      <c r="B73" s="19"/>
      <c r="M73" s="19"/>
    </row>
    <row r="74" spans="1:31" x14ac:dyDescent="0.2">
      <c r="B74" s="19"/>
      <c r="M74" s="19"/>
    </row>
    <row r="75" spans="1:31" x14ac:dyDescent="0.2">
      <c r="B75" s="19"/>
      <c r="M75" s="19"/>
    </row>
    <row r="76" spans="1:31" s="2" customFormat="1" ht="12.75" x14ac:dyDescent="0.2">
      <c r="A76" s="34"/>
      <c r="B76" s="35"/>
      <c r="C76" s="34"/>
      <c r="D76" s="47" t="s">
        <v>53</v>
      </c>
      <c r="E76" s="37"/>
      <c r="F76" s="125" t="s">
        <v>54</v>
      </c>
      <c r="G76" s="47" t="s">
        <v>53</v>
      </c>
      <c r="H76" s="37"/>
      <c r="I76" s="259"/>
      <c r="J76" s="260" t="s">
        <v>54</v>
      </c>
      <c r="K76" s="37"/>
      <c r="L76" s="37"/>
      <c r="M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246"/>
      <c r="J77" s="246"/>
      <c r="K77" s="50"/>
      <c r="L77" s="50"/>
      <c r="M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262"/>
      <c r="J81" s="262"/>
      <c r="K81" s="52"/>
      <c r="L81" s="52"/>
      <c r="M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0" t="s">
        <v>119</v>
      </c>
      <c r="D82" s="34"/>
      <c r="E82" s="34"/>
      <c r="F82" s="34"/>
      <c r="G82" s="34"/>
      <c r="H82" s="34"/>
      <c r="I82" s="218"/>
      <c r="J82" s="218"/>
      <c r="K82" s="34"/>
      <c r="L82" s="34"/>
      <c r="M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218"/>
      <c r="J83" s="218"/>
      <c r="K83" s="34"/>
      <c r="L83" s="34"/>
      <c r="M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6" t="s">
        <v>15</v>
      </c>
      <c r="D84" s="34"/>
      <c r="E84" s="34"/>
      <c r="F84" s="34"/>
      <c r="G84" s="34"/>
      <c r="H84" s="34"/>
      <c r="I84" s="218"/>
      <c r="J84" s="218"/>
      <c r="K84" s="34"/>
      <c r="L84" s="34"/>
      <c r="M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4"/>
      <c r="D85" s="34"/>
      <c r="E85" s="326" t="str">
        <f>E7</f>
        <v>Zníženie energetickej náročnosti objektov ZŠ Ľ. Štúra v Šali</v>
      </c>
      <c r="F85" s="328"/>
      <c r="G85" s="328"/>
      <c r="H85" s="328"/>
      <c r="I85" s="218"/>
      <c r="J85" s="218"/>
      <c r="K85" s="34"/>
      <c r="L85" s="34"/>
      <c r="M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19"/>
      <c r="C86" s="26" t="s">
        <v>114</v>
      </c>
      <c r="I86" s="247"/>
      <c r="J86" s="247"/>
      <c r="M86" s="19"/>
    </row>
    <row r="87" spans="1:31" s="2" customFormat="1" ht="16.5" customHeight="1" x14ac:dyDescent="0.2">
      <c r="A87" s="34"/>
      <c r="B87" s="35"/>
      <c r="C87" s="34"/>
      <c r="D87" s="34"/>
      <c r="E87" s="326" t="s">
        <v>721</v>
      </c>
      <c r="F87" s="325"/>
      <c r="G87" s="325"/>
      <c r="H87" s="325"/>
      <c r="I87" s="218"/>
      <c r="J87" s="218"/>
      <c r="K87" s="34"/>
      <c r="L87" s="34"/>
      <c r="M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6" t="s">
        <v>116</v>
      </c>
      <c r="D88" s="34"/>
      <c r="E88" s="34"/>
      <c r="F88" s="34"/>
      <c r="G88" s="34"/>
      <c r="H88" s="34"/>
      <c r="I88" s="218"/>
      <c r="J88" s="218"/>
      <c r="K88" s="34"/>
      <c r="L88" s="34"/>
      <c r="M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4"/>
      <c r="D89" s="34"/>
      <c r="E89" s="306" t="str">
        <f>E11</f>
        <v>E1 - Stavebná časť</v>
      </c>
      <c r="F89" s="325"/>
      <c r="G89" s="325"/>
      <c r="H89" s="325"/>
      <c r="I89" s="218"/>
      <c r="J89" s="218"/>
      <c r="K89" s="34"/>
      <c r="L89" s="34"/>
      <c r="M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218"/>
      <c r="J90" s="218"/>
      <c r="K90" s="34"/>
      <c r="L90" s="34"/>
      <c r="M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6" t="s">
        <v>19</v>
      </c>
      <c r="D91" s="34"/>
      <c r="E91" s="34"/>
      <c r="F91" s="24" t="str">
        <f>F14</f>
        <v>Šaľa</v>
      </c>
      <c r="G91" s="34"/>
      <c r="H91" s="34"/>
      <c r="I91" s="249" t="s">
        <v>21</v>
      </c>
      <c r="J91" s="251">
        <f>IF(J14="","",J14)</f>
        <v>44404</v>
      </c>
      <c r="K91" s="34"/>
      <c r="L91" s="34"/>
      <c r="M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4"/>
      <c r="D92" s="34"/>
      <c r="E92" s="34"/>
      <c r="F92" s="34"/>
      <c r="G92" s="34"/>
      <c r="H92" s="34"/>
      <c r="I92" s="218"/>
      <c r="J92" s="218"/>
      <c r="K92" s="34"/>
      <c r="L92" s="34"/>
      <c r="M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6" t="s">
        <v>22</v>
      </c>
      <c r="D93" s="34"/>
      <c r="E93" s="34"/>
      <c r="F93" s="24" t="str">
        <f>E17</f>
        <v>Mesto Šaľa</v>
      </c>
      <c r="G93" s="34"/>
      <c r="H93" s="34"/>
      <c r="I93" s="249" t="s">
        <v>28</v>
      </c>
      <c r="J93" s="263" t="str">
        <f>E23</f>
        <v>Ing. Ivan Tamaškovič</v>
      </c>
      <c r="K93" s="34"/>
      <c r="L93" s="34"/>
      <c r="M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249" t="s">
        <v>31</v>
      </c>
      <c r="J94" s="263" t="str">
        <f>E26</f>
        <v>Ing. Jozef Tamaškovič</v>
      </c>
      <c r="K94" s="34"/>
      <c r="L94" s="34"/>
      <c r="M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218"/>
      <c r="J95" s="218"/>
      <c r="K95" s="34"/>
      <c r="L95" s="34"/>
      <c r="M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27" t="s">
        <v>120</v>
      </c>
      <c r="D96" s="110"/>
      <c r="E96" s="110"/>
      <c r="F96" s="110"/>
      <c r="G96" s="110"/>
      <c r="H96" s="110"/>
      <c r="I96" s="264" t="s">
        <v>121</v>
      </c>
      <c r="J96" s="264" t="s">
        <v>122</v>
      </c>
      <c r="K96" s="128" t="s">
        <v>123</v>
      </c>
      <c r="L96" s="110"/>
      <c r="M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4"/>
      <c r="D97" s="34"/>
      <c r="E97" s="34"/>
      <c r="F97" s="34"/>
      <c r="G97" s="34"/>
      <c r="H97" s="34"/>
      <c r="I97" s="218"/>
      <c r="J97" s="218"/>
      <c r="K97" s="34"/>
      <c r="L97" s="34"/>
      <c r="M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29" t="s">
        <v>124</v>
      </c>
      <c r="D98" s="34"/>
      <c r="E98" s="34"/>
      <c r="F98" s="34"/>
      <c r="G98" s="34"/>
      <c r="H98" s="34"/>
      <c r="I98" s="265">
        <f t="shared" ref="I98:J100" si="0">Q145</f>
        <v>0</v>
      </c>
      <c r="J98" s="265">
        <f t="shared" si="0"/>
        <v>0</v>
      </c>
      <c r="K98" s="73">
        <f>K145</f>
        <v>0</v>
      </c>
      <c r="L98" s="34"/>
      <c r="M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125</v>
      </c>
    </row>
    <row r="99" spans="1:47" s="9" customFormat="1" ht="24.95" customHeight="1" x14ac:dyDescent="0.2">
      <c r="B99" s="130"/>
      <c r="D99" s="131" t="s">
        <v>126</v>
      </c>
      <c r="E99" s="132"/>
      <c r="F99" s="132"/>
      <c r="G99" s="132"/>
      <c r="H99" s="132"/>
      <c r="I99" s="266">
        <f t="shared" si="0"/>
        <v>0</v>
      </c>
      <c r="J99" s="266">
        <f t="shared" si="0"/>
        <v>0</v>
      </c>
      <c r="K99" s="133">
        <f>K146</f>
        <v>0</v>
      </c>
      <c r="M99" s="130"/>
    </row>
    <row r="100" spans="1:47" s="10" customFormat="1" ht="19.899999999999999" customHeight="1" x14ac:dyDescent="0.2">
      <c r="B100" s="134"/>
      <c r="D100" s="135" t="s">
        <v>723</v>
      </c>
      <c r="E100" s="136"/>
      <c r="F100" s="136"/>
      <c r="G100" s="136"/>
      <c r="H100" s="136"/>
      <c r="I100" s="267">
        <f t="shared" si="0"/>
        <v>0</v>
      </c>
      <c r="J100" s="267">
        <f t="shared" si="0"/>
        <v>0</v>
      </c>
      <c r="K100" s="137">
        <f>K147</f>
        <v>0</v>
      </c>
      <c r="M100" s="134"/>
    </row>
    <row r="101" spans="1:47" s="10" customFormat="1" ht="19.899999999999999" customHeight="1" x14ac:dyDescent="0.2">
      <c r="B101" s="134"/>
      <c r="D101" s="135" t="s">
        <v>724</v>
      </c>
      <c r="E101" s="136"/>
      <c r="F101" s="136"/>
      <c r="G101" s="136"/>
      <c r="H101" s="136"/>
      <c r="I101" s="267">
        <f>Q154</f>
        <v>0</v>
      </c>
      <c r="J101" s="267">
        <f>R154</f>
        <v>0</v>
      </c>
      <c r="K101" s="137">
        <f>K154</f>
        <v>0</v>
      </c>
      <c r="M101" s="134"/>
    </row>
    <row r="102" spans="1:47" s="10" customFormat="1" ht="19.899999999999999" customHeight="1" x14ac:dyDescent="0.2">
      <c r="B102" s="134"/>
      <c r="D102" s="135" t="s">
        <v>127</v>
      </c>
      <c r="E102" s="136"/>
      <c r="F102" s="136"/>
      <c r="G102" s="136"/>
      <c r="H102" s="136"/>
      <c r="I102" s="267">
        <f>Q165</f>
        <v>0</v>
      </c>
      <c r="J102" s="267">
        <f>R165</f>
        <v>0</v>
      </c>
      <c r="K102" s="137">
        <f>K165</f>
        <v>0</v>
      </c>
      <c r="M102" s="134"/>
    </row>
    <row r="103" spans="1:47" s="10" customFormat="1" ht="19.899999999999999" customHeight="1" x14ac:dyDescent="0.2">
      <c r="B103" s="134"/>
      <c r="D103" s="135" t="s">
        <v>128</v>
      </c>
      <c r="E103" s="136"/>
      <c r="F103" s="136"/>
      <c r="G103" s="136"/>
      <c r="H103" s="136"/>
      <c r="I103" s="267">
        <f>Q212</f>
        <v>0</v>
      </c>
      <c r="J103" s="267">
        <f>R212</f>
        <v>0</v>
      </c>
      <c r="K103" s="137">
        <f>K212</f>
        <v>0</v>
      </c>
      <c r="M103" s="134"/>
    </row>
    <row r="104" spans="1:47" s="10" customFormat="1" ht="19.899999999999999" customHeight="1" x14ac:dyDescent="0.2">
      <c r="B104" s="134"/>
      <c r="D104" s="135" t="s">
        <v>129</v>
      </c>
      <c r="E104" s="136"/>
      <c r="F104" s="136"/>
      <c r="G104" s="136"/>
      <c r="H104" s="136"/>
      <c r="I104" s="267">
        <f>Q240</f>
        <v>0</v>
      </c>
      <c r="J104" s="267">
        <f>R240</f>
        <v>0</v>
      </c>
      <c r="K104" s="137">
        <f>K240</f>
        <v>0</v>
      </c>
      <c r="M104" s="134"/>
    </row>
    <row r="105" spans="1:47" s="9" customFormat="1" ht="24.95" customHeight="1" x14ac:dyDescent="0.2">
      <c r="B105" s="130"/>
      <c r="D105" s="131" t="s">
        <v>130</v>
      </c>
      <c r="E105" s="132"/>
      <c r="F105" s="132"/>
      <c r="G105" s="132"/>
      <c r="H105" s="132"/>
      <c r="I105" s="266">
        <f>Q245</f>
        <v>0</v>
      </c>
      <c r="J105" s="266">
        <f>R245</f>
        <v>0</v>
      </c>
      <c r="K105" s="133">
        <f>K245</f>
        <v>0</v>
      </c>
      <c r="M105" s="130"/>
    </row>
    <row r="106" spans="1:47" s="10" customFormat="1" ht="19.899999999999999" customHeight="1" x14ac:dyDescent="0.2">
      <c r="B106" s="134"/>
      <c r="D106" s="135" t="s">
        <v>131</v>
      </c>
      <c r="E106" s="136"/>
      <c r="F106" s="136"/>
      <c r="G106" s="136"/>
      <c r="H106" s="136"/>
      <c r="I106" s="267">
        <f>Q246</f>
        <v>0</v>
      </c>
      <c r="J106" s="267">
        <f>R246</f>
        <v>0</v>
      </c>
      <c r="K106" s="137">
        <f>K246</f>
        <v>0</v>
      </c>
      <c r="M106" s="134"/>
    </row>
    <row r="107" spans="1:47" s="10" customFormat="1" ht="19.899999999999999" customHeight="1" x14ac:dyDescent="0.2">
      <c r="B107" s="134"/>
      <c r="D107" s="135" t="s">
        <v>132</v>
      </c>
      <c r="E107" s="136"/>
      <c r="F107" s="136"/>
      <c r="G107" s="136"/>
      <c r="H107" s="136"/>
      <c r="I107" s="267">
        <f>Q326</f>
        <v>0</v>
      </c>
      <c r="J107" s="267">
        <f>R326</f>
        <v>0</v>
      </c>
      <c r="K107" s="137">
        <f>K326</f>
        <v>0</v>
      </c>
      <c r="M107" s="134"/>
    </row>
    <row r="108" spans="1:47" s="10" customFormat="1" ht="19.899999999999999" customHeight="1" x14ac:dyDescent="0.2">
      <c r="B108" s="134"/>
      <c r="D108" s="135" t="s">
        <v>725</v>
      </c>
      <c r="E108" s="136"/>
      <c r="F108" s="136"/>
      <c r="G108" s="136"/>
      <c r="H108" s="136"/>
      <c r="I108" s="267">
        <f>Q340</f>
        <v>0</v>
      </c>
      <c r="J108" s="267">
        <f>R340</f>
        <v>0</v>
      </c>
      <c r="K108" s="137">
        <f>K340</f>
        <v>0</v>
      </c>
      <c r="M108" s="134"/>
    </row>
    <row r="109" spans="1:47" s="10" customFormat="1" ht="19.899999999999999" customHeight="1" x14ac:dyDescent="0.2">
      <c r="B109" s="134"/>
      <c r="D109" s="135" t="s">
        <v>133</v>
      </c>
      <c r="E109" s="136"/>
      <c r="F109" s="136"/>
      <c r="G109" s="136"/>
      <c r="H109" s="136"/>
      <c r="I109" s="267">
        <f>Q353</f>
        <v>0</v>
      </c>
      <c r="J109" s="267">
        <f>R353</f>
        <v>0</v>
      </c>
      <c r="K109" s="137">
        <f>K353</f>
        <v>0</v>
      </c>
      <c r="M109" s="134"/>
    </row>
    <row r="110" spans="1:47" s="10" customFormat="1" ht="19.899999999999999" customHeight="1" x14ac:dyDescent="0.2">
      <c r="B110" s="134"/>
      <c r="D110" s="135" t="s">
        <v>134</v>
      </c>
      <c r="E110" s="136"/>
      <c r="F110" s="136"/>
      <c r="G110" s="136"/>
      <c r="H110" s="136"/>
      <c r="I110" s="267">
        <f>Q383</f>
        <v>0</v>
      </c>
      <c r="J110" s="267">
        <f>R383</f>
        <v>0</v>
      </c>
      <c r="K110" s="137">
        <f>K383</f>
        <v>0</v>
      </c>
      <c r="M110" s="134"/>
    </row>
    <row r="111" spans="1:47" s="10" customFormat="1" ht="19.899999999999999" customHeight="1" x14ac:dyDescent="0.2">
      <c r="B111" s="134"/>
      <c r="D111" s="135" t="s">
        <v>726</v>
      </c>
      <c r="E111" s="136"/>
      <c r="F111" s="136"/>
      <c r="G111" s="136"/>
      <c r="H111" s="136"/>
      <c r="I111" s="267">
        <f>Q421</f>
        <v>0</v>
      </c>
      <c r="J111" s="267">
        <f>R421</f>
        <v>0</v>
      </c>
      <c r="K111" s="137">
        <f>K421</f>
        <v>0</v>
      </c>
      <c r="M111" s="134"/>
    </row>
    <row r="112" spans="1:47" s="10" customFormat="1" ht="19.899999999999999" customHeight="1" x14ac:dyDescent="0.2">
      <c r="B112" s="134"/>
      <c r="D112" s="135" t="s">
        <v>727</v>
      </c>
      <c r="E112" s="136"/>
      <c r="F112" s="136"/>
      <c r="G112" s="136"/>
      <c r="H112" s="136"/>
      <c r="I112" s="267">
        <f>Q429</f>
        <v>0</v>
      </c>
      <c r="J112" s="267">
        <f>R429</f>
        <v>0</v>
      </c>
      <c r="K112" s="137">
        <f>K429</f>
        <v>0</v>
      </c>
      <c r="M112" s="134"/>
    </row>
    <row r="113" spans="1:65" s="10" customFormat="1" ht="19.899999999999999" customHeight="1" x14ac:dyDescent="0.2">
      <c r="B113" s="134"/>
      <c r="D113" s="135" t="s">
        <v>135</v>
      </c>
      <c r="E113" s="136"/>
      <c r="F113" s="136"/>
      <c r="G113" s="136"/>
      <c r="H113" s="136"/>
      <c r="I113" s="267">
        <f>Q438</f>
        <v>0</v>
      </c>
      <c r="J113" s="267">
        <f>R438</f>
        <v>0</v>
      </c>
      <c r="K113" s="137">
        <f>K438</f>
        <v>0</v>
      </c>
      <c r="M113" s="134"/>
    </row>
    <row r="114" spans="1:65" s="2" customFormat="1" ht="21.95" customHeight="1" x14ac:dyDescent="0.2">
      <c r="A114" s="34"/>
      <c r="B114" s="35"/>
      <c r="C114" s="34"/>
      <c r="D114" s="34"/>
      <c r="E114" s="34"/>
      <c r="F114" s="34"/>
      <c r="G114" s="34"/>
      <c r="H114" s="34"/>
      <c r="I114" s="218"/>
      <c r="J114" s="218"/>
      <c r="K114" s="34"/>
      <c r="L114" s="34"/>
      <c r="M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4"/>
      <c r="D115" s="34"/>
      <c r="E115" s="34"/>
      <c r="F115" s="34"/>
      <c r="G115" s="34"/>
      <c r="H115" s="34"/>
      <c r="I115" s="218"/>
      <c r="J115" s="218"/>
      <c r="K115" s="34"/>
      <c r="L115" s="34"/>
      <c r="M115" s="4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9.25" customHeight="1" x14ac:dyDescent="0.2">
      <c r="A116" s="34"/>
      <c r="B116" s="35"/>
      <c r="C116" s="129" t="s">
        <v>136</v>
      </c>
      <c r="D116" s="34"/>
      <c r="E116" s="34"/>
      <c r="F116" s="34"/>
      <c r="G116" s="34"/>
      <c r="H116" s="34"/>
      <c r="I116" s="218"/>
      <c r="J116" s="218"/>
      <c r="K116" s="138">
        <f>ROUND(K117 + K118 + K119 + K120 + K121 + K122,2)</f>
        <v>0</v>
      </c>
      <c r="L116" s="34"/>
      <c r="M116" s="44"/>
      <c r="O116" s="139" t="s">
        <v>42</v>
      </c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8" customHeight="1" x14ac:dyDescent="0.2">
      <c r="A117" s="34"/>
      <c r="B117" s="140"/>
      <c r="C117" s="141"/>
      <c r="D117" s="322" t="s">
        <v>137</v>
      </c>
      <c r="E117" s="327"/>
      <c r="F117" s="327"/>
      <c r="G117" s="141"/>
      <c r="H117" s="141"/>
      <c r="I117" s="268"/>
      <c r="J117" s="268"/>
      <c r="K117" s="103">
        <v>0</v>
      </c>
      <c r="L117" s="141"/>
      <c r="M117" s="143"/>
      <c r="N117" s="144"/>
      <c r="O117" s="145" t="s">
        <v>44</v>
      </c>
      <c r="P117" s="144"/>
      <c r="Q117" s="144"/>
      <c r="R117" s="144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6" t="s">
        <v>138</v>
      </c>
      <c r="AZ117" s="144"/>
      <c r="BA117" s="144"/>
      <c r="BB117" s="144"/>
      <c r="BC117" s="144"/>
      <c r="BD117" s="144"/>
      <c r="BE117" s="147">
        <f t="shared" ref="BE117:BE122" si="1">IF(O117="základná",K117,0)</f>
        <v>0</v>
      </c>
      <c r="BF117" s="147">
        <f t="shared" ref="BF117:BF122" si="2">IF(O117="znížená",K117,0)</f>
        <v>0</v>
      </c>
      <c r="BG117" s="147">
        <f t="shared" ref="BG117:BG122" si="3">IF(O117="zákl. prenesená",K117,0)</f>
        <v>0</v>
      </c>
      <c r="BH117" s="147">
        <f t="shared" ref="BH117:BH122" si="4">IF(O117="zníž. prenesená",K117,0)</f>
        <v>0</v>
      </c>
      <c r="BI117" s="147">
        <f t="shared" ref="BI117:BI122" si="5">IF(O117="nulová",K117,0)</f>
        <v>0</v>
      </c>
      <c r="BJ117" s="146" t="s">
        <v>92</v>
      </c>
      <c r="BK117" s="144"/>
      <c r="BL117" s="144"/>
      <c r="BM117" s="144"/>
    </row>
    <row r="118" spans="1:65" s="2" customFormat="1" ht="18" customHeight="1" x14ac:dyDescent="0.2">
      <c r="A118" s="34"/>
      <c r="B118" s="140"/>
      <c r="C118" s="141"/>
      <c r="D118" s="322" t="s">
        <v>139</v>
      </c>
      <c r="E118" s="327"/>
      <c r="F118" s="327"/>
      <c r="G118" s="141"/>
      <c r="H118" s="141"/>
      <c r="I118" s="268"/>
      <c r="J118" s="268"/>
      <c r="K118" s="103">
        <v>0</v>
      </c>
      <c r="L118" s="141"/>
      <c r="M118" s="143"/>
      <c r="N118" s="144"/>
      <c r="O118" s="145" t="s">
        <v>44</v>
      </c>
      <c r="P118" s="144"/>
      <c r="Q118" s="144"/>
      <c r="R118" s="144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4"/>
      <c r="AG118" s="144"/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6" t="s">
        <v>138</v>
      </c>
      <c r="AZ118" s="144"/>
      <c r="BA118" s="144"/>
      <c r="BB118" s="144"/>
      <c r="BC118" s="144"/>
      <c r="BD118" s="144"/>
      <c r="BE118" s="147">
        <f t="shared" si="1"/>
        <v>0</v>
      </c>
      <c r="BF118" s="147">
        <f t="shared" si="2"/>
        <v>0</v>
      </c>
      <c r="BG118" s="147">
        <f t="shared" si="3"/>
        <v>0</v>
      </c>
      <c r="BH118" s="147">
        <f t="shared" si="4"/>
        <v>0</v>
      </c>
      <c r="BI118" s="147">
        <f t="shared" si="5"/>
        <v>0</v>
      </c>
      <c r="BJ118" s="146" t="s">
        <v>92</v>
      </c>
      <c r="BK118" s="144"/>
      <c r="BL118" s="144"/>
      <c r="BM118" s="144"/>
    </row>
    <row r="119" spans="1:65" s="2" customFormat="1" ht="18" customHeight="1" x14ac:dyDescent="0.2">
      <c r="A119" s="34"/>
      <c r="B119" s="140"/>
      <c r="C119" s="141"/>
      <c r="D119" s="322" t="s">
        <v>140</v>
      </c>
      <c r="E119" s="327"/>
      <c r="F119" s="327"/>
      <c r="G119" s="141"/>
      <c r="H119" s="141"/>
      <c r="I119" s="268"/>
      <c r="J119" s="268"/>
      <c r="K119" s="103">
        <v>0</v>
      </c>
      <c r="L119" s="141"/>
      <c r="M119" s="143"/>
      <c r="N119" s="144"/>
      <c r="O119" s="145" t="s">
        <v>44</v>
      </c>
      <c r="P119" s="144"/>
      <c r="Q119" s="144"/>
      <c r="R119" s="144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4"/>
      <c r="AG119" s="144"/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6" t="s">
        <v>138</v>
      </c>
      <c r="AZ119" s="144"/>
      <c r="BA119" s="144"/>
      <c r="BB119" s="144"/>
      <c r="BC119" s="144"/>
      <c r="BD119" s="144"/>
      <c r="BE119" s="147">
        <f t="shared" si="1"/>
        <v>0</v>
      </c>
      <c r="BF119" s="147">
        <f t="shared" si="2"/>
        <v>0</v>
      </c>
      <c r="BG119" s="147">
        <f t="shared" si="3"/>
        <v>0</v>
      </c>
      <c r="BH119" s="147">
        <f t="shared" si="4"/>
        <v>0</v>
      </c>
      <c r="BI119" s="147">
        <f t="shared" si="5"/>
        <v>0</v>
      </c>
      <c r="BJ119" s="146" t="s">
        <v>92</v>
      </c>
      <c r="BK119" s="144"/>
      <c r="BL119" s="144"/>
      <c r="BM119" s="144"/>
    </row>
    <row r="120" spans="1:65" s="2" customFormat="1" ht="18" customHeight="1" x14ac:dyDescent="0.2">
      <c r="A120" s="34"/>
      <c r="B120" s="140"/>
      <c r="C120" s="141"/>
      <c r="D120" s="322" t="s">
        <v>141</v>
      </c>
      <c r="E120" s="327"/>
      <c r="F120" s="327"/>
      <c r="G120" s="141"/>
      <c r="H120" s="141"/>
      <c r="I120" s="268"/>
      <c r="J120" s="268"/>
      <c r="K120" s="103">
        <v>0</v>
      </c>
      <c r="L120" s="141"/>
      <c r="M120" s="143"/>
      <c r="N120" s="144"/>
      <c r="O120" s="145" t="s">
        <v>44</v>
      </c>
      <c r="P120" s="144"/>
      <c r="Q120" s="144"/>
      <c r="R120" s="144"/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6" t="s">
        <v>138</v>
      </c>
      <c r="AZ120" s="144"/>
      <c r="BA120" s="144"/>
      <c r="BB120" s="144"/>
      <c r="BC120" s="144"/>
      <c r="BD120" s="144"/>
      <c r="BE120" s="147">
        <f t="shared" si="1"/>
        <v>0</v>
      </c>
      <c r="BF120" s="147">
        <f t="shared" si="2"/>
        <v>0</v>
      </c>
      <c r="BG120" s="147">
        <f t="shared" si="3"/>
        <v>0</v>
      </c>
      <c r="BH120" s="147">
        <f t="shared" si="4"/>
        <v>0</v>
      </c>
      <c r="BI120" s="147">
        <f t="shared" si="5"/>
        <v>0</v>
      </c>
      <c r="BJ120" s="146" t="s">
        <v>92</v>
      </c>
      <c r="BK120" s="144"/>
      <c r="BL120" s="144"/>
      <c r="BM120" s="144"/>
    </row>
    <row r="121" spans="1:65" s="2" customFormat="1" ht="18" customHeight="1" x14ac:dyDescent="0.2">
      <c r="A121" s="34"/>
      <c r="B121" s="140"/>
      <c r="C121" s="141"/>
      <c r="D121" s="322" t="s">
        <v>142</v>
      </c>
      <c r="E121" s="327"/>
      <c r="F121" s="327"/>
      <c r="G121" s="141"/>
      <c r="H121" s="141"/>
      <c r="I121" s="268"/>
      <c r="J121" s="268"/>
      <c r="K121" s="103">
        <v>0</v>
      </c>
      <c r="L121" s="141"/>
      <c r="M121" s="143"/>
      <c r="N121" s="144"/>
      <c r="O121" s="145" t="s">
        <v>44</v>
      </c>
      <c r="P121" s="144"/>
      <c r="Q121" s="144"/>
      <c r="R121" s="144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4"/>
      <c r="AG121" s="144"/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6" t="s">
        <v>138</v>
      </c>
      <c r="AZ121" s="144"/>
      <c r="BA121" s="144"/>
      <c r="BB121" s="144"/>
      <c r="BC121" s="144"/>
      <c r="BD121" s="144"/>
      <c r="BE121" s="147">
        <f t="shared" si="1"/>
        <v>0</v>
      </c>
      <c r="BF121" s="147">
        <f t="shared" si="2"/>
        <v>0</v>
      </c>
      <c r="BG121" s="147">
        <f t="shared" si="3"/>
        <v>0</v>
      </c>
      <c r="BH121" s="147">
        <f t="shared" si="4"/>
        <v>0</v>
      </c>
      <c r="BI121" s="147">
        <f t="shared" si="5"/>
        <v>0</v>
      </c>
      <c r="BJ121" s="146" t="s">
        <v>92</v>
      </c>
      <c r="BK121" s="144"/>
      <c r="BL121" s="144"/>
      <c r="BM121" s="144"/>
    </row>
    <row r="122" spans="1:65" s="2" customFormat="1" ht="18" customHeight="1" x14ac:dyDescent="0.2">
      <c r="A122" s="34"/>
      <c r="B122" s="140"/>
      <c r="C122" s="141"/>
      <c r="D122" s="142" t="s">
        <v>143</v>
      </c>
      <c r="E122" s="141"/>
      <c r="F122" s="141"/>
      <c r="G122" s="141"/>
      <c r="H122" s="141"/>
      <c r="I122" s="268"/>
      <c r="J122" s="268"/>
      <c r="K122" s="103">
        <f>ROUND(K32*T122,2)</f>
        <v>0</v>
      </c>
      <c r="L122" s="141"/>
      <c r="M122" s="143"/>
      <c r="N122" s="144"/>
      <c r="O122" s="145" t="s">
        <v>44</v>
      </c>
      <c r="P122" s="144"/>
      <c r="Q122" s="144"/>
      <c r="R122" s="144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4"/>
      <c r="AG122" s="144"/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6" t="s">
        <v>144</v>
      </c>
      <c r="AZ122" s="144"/>
      <c r="BA122" s="144"/>
      <c r="BB122" s="144"/>
      <c r="BC122" s="144"/>
      <c r="BD122" s="144"/>
      <c r="BE122" s="147">
        <f t="shared" si="1"/>
        <v>0</v>
      </c>
      <c r="BF122" s="147">
        <f t="shared" si="2"/>
        <v>0</v>
      </c>
      <c r="BG122" s="147">
        <f t="shared" si="3"/>
        <v>0</v>
      </c>
      <c r="BH122" s="147">
        <f t="shared" si="4"/>
        <v>0</v>
      </c>
      <c r="BI122" s="147">
        <f t="shared" si="5"/>
        <v>0</v>
      </c>
      <c r="BJ122" s="146" t="s">
        <v>92</v>
      </c>
      <c r="BK122" s="144"/>
      <c r="BL122" s="144"/>
      <c r="BM122" s="144"/>
    </row>
    <row r="123" spans="1:65" s="2" customFormat="1" x14ac:dyDescent="0.2">
      <c r="A123" s="34"/>
      <c r="B123" s="35"/>
      <c r="C123" s="34"/>
      <c r="D123" s="34"/>
      <c r="E123" s="34"/>
      <c r="F123" s="34"/>
      <c r="G123" s="34"/>
      <c r="H123" s="34"/>
      <c r="I123" s="218"/>
      <c r="J123" s="218"/>
      <c r="K123" s="34"/>
      <c r="L123" s="34"/>
      <c r="M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29.25" customHeight="1" x14ac:dyDescent="0.2">
      <c r="A124" s="34"/>
      <c r="B124" s="35"/>
      <c r="C124" s="109" t="s">
        <v>112</v>
      </c>
      <c r="D124" s="110"/>
      <c r="E124" s="110"/>
      <c r="F124" s="110"/>
      <c r="G124" s="110"/>
      <c r="H124" s="110"/>
      <c r="I124" s="218"/>
      <c r="J124" s="218"/>
      <c r="K124" s="111">
        <f>ROUND(K98+K116,2)</f>
        <v>0</v>
      </c>
      <c r="L124" s="110"/>
      <c r="M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6.95" customHeight="1" x14ac:dyDescent="0.2">
      <c r="A125" s="34"/>
      <c r="B125" s="49"/>
      <c r="C125" s="50"/>
      <c r="D125" s="50"/>
      <c r="E125" s="50"/>
      <c r="F125" s="50"/>
      <c r="G125" s="50"/>
      <c r="H125" s="50"/>
      <c r="I125" s="246"/>
      <c r="J125" s="246"/>
      <c r="K125" s="50"/>
      <c r="L125" s="50"/>
      <c r="M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pans="1:31" s="2" customFormat="1" ht="6.95" customHeight="1" x14ac:dyDescent="0.2">
      <c r="A129" s="34"/>
      <c r="B129" s="51"/>
      <c r="C129" s="52"/>
      <c r="D129" s="52"/>
      <c r="E129" s="52"/>
      <c r="F129" s="52"/>
      <c r="G129" s="52"/>
      <c r="H129" s="52"/>
      <c r="I129" s="262"/>
      <c r="J129" s="262"/>
      <c r="K129" s="52"/>
      <c r="L129" s="52"/>
      <c r="M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31" s="2" customFormat="1" ht="24.95" customHeight="1" x14ac:dyDescent="0.2">
      <c r="A130" s="34"/>
      <c r="B130" s="35"/>
      <c r="C130" s="20" t="s">
        <v>145</v>
      </c>
      <c r="D130" s="34"/>
      <c r="E130" s="34"/>
      <c r="F130" s="34"/>
      <c r="G130" s="34"/>
      <c r="H130" s="34"/>
      <c r="I130" s="218"/>
      <c r="J130" s="218"/>
      <c r="K130" s="34"/>
      <c r="L130" s="34"/>
      <c r="M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31" s="2" customFormat="1" ht="6.95" customHeight="1" x14ac:dyDescent="0.2">
      <c r="A131" s="34"/>
      <c r="B131" s="35"/>
      <c r="C131" s="34"/>
      <c r="D131" s="34"/>
      <c r="E131" s="34"/>
      <c r="F131" s="34"/>
      <c r="G131" s="34"/>
      <c r="H131" s="34"/>
      <c r="I131" s="218"/>
      <c r="J131" s="218"/>
      <c r="K131" s="34"/>
      <c r="L131" s="34"/>
      <c r="M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31" s="2" customFormat="1" ht="12" customHeight="1" x14ac:dyDescent="0.2">
      <c r="A132" s="34"/>
      <c r="B132" s="35"/>
      <c r="C132" s="26" t="s">
        <v>15</v>
      </c>
      <c r="D132" s="34"/>
      <c r="E132" s="34"/>
      <c r="F132" s="34"/>
      <c r="G132" s="34"/>
      <c r="H132" s="34"/>
      <c r="I132" s="218"/>
      <c r="J132" s="218"/>
      <c r="K132" s="34"/>
      <c r="L132" s="34"/>
      <c r="M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16.5" customHeight="1" x14ac:dyDescent="0.2">
      <c r="A133" s="34"/>
      <c r="B133" s="35"/>
      <c r="C133" s="34"/>
      <c r="D133" s="34"/>
      <c r="E133" s="326" t="str">
        <f>E7</f>
        <v>Zníženie energetickej náročnosti objektov ZŠ Ľ. Štúra v Šali</v>
      </c>
      <c r="F133" s="328"/>
      <c r="G133" s="328"/>
      <c r="H133" s="328"/>
      <c r="I133" s="218"/>
      <c r="J133" s="218"/>
      <c r="K133" s="34"/>
      <c r="L133" s="34"/>
      <c r="M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1" customFormat="1" ht="12" customHeight="1" x14ac:dyDescent="0.2">
      <c r="B134" s="19"/>
      <c r="C134" s="26" t="s">
        <v>114</v>
      </c>
      <c r="I134" s="247"/>
      <c r="J134" s="247"/>
      <c r="M134" s="19"/>
    </row>
    <row r="135" spans="1:31" s="2" customFormat="1" ht="16.5" customHeight="1" x14ac:dyDescent="0.2">
      <c r="A135" s="34"/>
      <c r="B135" s="35"/>
      <c r="C135" s="34"/>
      <c r="D135" s="34"/>
      <c r="E135" s="326" t="s">
        <v>721</v>
      </c>
      <c r="F135" s="325"/>
      <c r="G135" s="325"/>
      <c r="H135" s="325"/>
      <c r="I135" s="218"/>
      <c r="J135" s="218"/>
      <c r="K135" s="34"/>
      <c r="L135" s="34"/>
      <c r="M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12" customHeight="1" x14ac:dyDescent="0.2">
      <c r="A136" s="34"/>
      <c r="B136" s="35"/>
      <c r="C136" s="26" t="s">
        <v>116</v>
      </c>
      <c r="D136" s="34"/>
      <c r="E136" s="34"/>
      <c r="F136" s="34"/>
      <c r="G136" s="34"/>
      <c r="H136" s="34"/>
      <c r="I136" s="218"/>
      <c r="J136" s="218"/>
      <c r="K136" s="34"/>
      <c r="L136" s="34"/>
      <c r="M136" s="4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6.5" customHeight="1" x14ac:dyDescent="0.2">
      <c r="A137" s="34"/>
      <c r="B137" s="35"/>
      <c r="C137" s="34"/>
      <c r="D137" s="34"/>
      <c r="E137" s="306" t="str">
        <f>E11</f>
        <v>E1 - Stavebná časť</v>
      </c>
      <c r="F137" s="325"/>
      <c r="G137" s="325"/>
      <c r="H137" s="325"/>
      <c r="I137" s="218"/>
      <c r="J137" s="218"/>
      <c r="K137" s="34"/>
      <c r="L137" s="34"/>
      <c r="M137" s="4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6.95" customHeight="1" x14ac:dyDescent="0.2">
      <c r="A138" s="34"/>
      <c r="B138" s="35"/>
      <c r="C138" s="34"/>
      <c r="D138" s="34"/>
      <c r="E138" s="34"/>
      <c r="F138" s="34"/>
      <c r="G138" s="34"/>
      <c r="H138" s="34"/>
      <c r="I138" s="218"/>
      <c r="J138" s="218"/>
      <c r="K138" s="34"/>
      <c r="L138" s="34"/>
      <c r="M138" s="4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12" customHeight="1" x14ac:dyDescent="0.2">
      <c r="A139" s="34"/>
      <c r="B139" s="35"/>
      <c r="C139" s="26" t="s">
        <v>19</v>
      </c>
      <c r="D139" s="34"/>
      <c r="E139" s="34"/>
      <c r="F139" s="24" t="str">
        <f>F14</f>
        <v>Šaľa</v>
      </c>
      <c r="G139" s="34"/>
      <c r="H139" s="34"/>
      <c r="I139" s="249" t="s">
        <v>21</v>
      </c>
      <c r="J139" s="251">
        <f>IF(J14="","",J14)</f>
        <v>44404</v>
      </c>
      <c r="K139" s="34"/>
      <c r="L139" s="34"/>
      <c r="M139" s="4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6.95" customHeight="1" x14ac:dyDescent="0.2">
      <c r="A140" s="34"/>
      <c r="B140" s="35"/>
      <c r="C140" s="34"/>
      <c r="D140" s="34"/>
      <c r="E140" s="34"/>
      <c r="F140" s="34"/>
      <c r="G140" s="34"/>
      <c r="H140" s="34"/>
      <c r="I140" s="218"/>
      <c r="J140" s="218"/>
      <c r="K140" s="34"/>
      <c r="L140" s="34"/>
      <c r="M140" s="4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15.2" customHeight="1" x14ac:dyDescent="0.2">
      <c r="A141" s="34"/>
      <c r="B141" s="35"/>
      <c r="C141" s="26" t="s">
        <v>22</v>
      </c>
      <c r="D141" s="34"/>
      <c r="E141" s="34"/>
      <c r="F141" s="24" t="str">
        <f>E17</f>
        <v>Mesto Šaľa</v>
      </c>
      <c r="G141" s="34"/>
      <c r="H141" s="34"/>
      <c r="I141" s="249" t="s">
        <v>28</v>
      </c>
      <c r="J141" s="263" t="str">
        <f>E23</f>
        <v>Ing. Ivan Tamaškovič</v>
      </c>
      <c r="K141" s="34"/>
      <c r="L141" s="34"/>
      <c r="M141" s="4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5.2" customHeight="1" x14ac:dyDescent="0.2">
      <c r="A142" s="34"/>
      <c r="B142" s="35"/>
      <c r="C142" s="26" t="s">
        <v>26</v>
      </c>
      <c r="D142" s="34"/>
      <c r="E142" s="34"/>
      <c r="F142" s="24" t="str">
        <f>IF(E20="","",E20)</f>
        <v>Vyplň údaj</v>
      </c>
      <c r="G142" s="34"/>
      <c r="H142" s="34"/>
      <c r="I142" s="249" t="s">
        <v>31</v>
      </c>
      <c r="J142" s="263" t="str">
        <f>E26</f>
        <v>Ing. Jozef Tamaškovič</v>
      </c>
      <c r="K142" s="34"/>
      <c r="L142" s="34"/>
      <c r="M142" s="4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0.35" customHeight="1" x14ac:dyDescent="0.2">
      <c r="A143" s="34"/>
      <c r="B143" s="35"/>
      <c r="C143" s="34"/>
      <c r="D143" s="34"/>
      <c r="E143" s="34"/>
      <c r="F143" s="34"/>
      <c r="G143" s="34"/>
      <c r="H143" s="34"/>
      <c r="I143" s="218"/>
      <c r="J143" s="218"/>
      <c r="K143" s="34"/>
      <c r="L143" s="34"/>
      <c r="M143" s="4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11" customFormat="1" ht="29.25" customHeight="1" x14ac:dyDescent="0.2">
      <c r="A144" s="148"/>
      <c r="B144" s="149"/>
      <c r="C144" s="150" t="s">
        <v>146</v>
      </c>
      <c r="D144" s="151" t="s">
        <v>63</v>
      </c>
      <c r="E144" s="151" t="s">
        <v>59</v>
      </c>
      <c r="F144" s="151" t="s">
        <v>60</v>
      </c>
      <c r="G144" s="151" t="s">
        <v>147</v>
      </c>
      <c r="H144" s="151" t="s">
        <v>148</v>
      </c>
      <c r="I144" s="269" t="s">
        <v>149</v>
      </c>
      <c r="J144" s="269" t="s">
        <v>150</v>
      </c>
      <c r="K144" s="152" t="s">
        <v>123</v>
      </c>
      <c r="L144" s="153" t="s">
        <v>151</v>
      </c>
      <c r="M144" s="154"/>
      <c r="N144" s="64" t="s">
        <v>1</v>
      </c>
      <c r="O144" s="65" t="s">
        <v>42</v>
      </c>
      <c r="P144" s="65" t="s">
        <v>152</v>
      </c>
      <c r="Q144" s="65" t="s">
        <v>153</v>
      </c>
      <c r="R144" s="65" t="s">
        <v>154</v>
      </c>
      <c r="S144" s="65" t="s">
        <v>155</v>
      </c>
      <c r="T144" s="65" t="s">
        <v>156</v>
      </c>
      <c r="U144" s="65" t="s">
        <v>157</v>
      </c>
      <c r="V144" s="65" t="s">
        <v>158</v>
      </c>
      <c r="W144" s="65" t="s">
        <v>159</v>
      </c>
      <c r="X144" s="65" t="s">
        <v>160</v>
      </c>
      <c r="Y144" s="66" t="s">
        <v>161</v>
      </c>
      <c r="Z144" s="148"/>
      <c r="AA144" s="148"/>
      <c r="AB144" s="148"/>
      <c r="AC144" s="148"/>
      <c r="AD144" s="148"/>
      <c r="AE144" s="148"/>
    </row>
    <row r="145" spans="1:65" s="2" customFormat="1" ht="22.9" customHeight="1" x14ac:dyDescent="0.25">
      <c r="A145" s="34"/>
      <c r="B145" s="35"/>
      <c r="C145" s="71" t="s">
        <v>118</v>
      </c>
      <c r="D145" s="34"/>
      <c r="E145" s="34"/>
      <c r="F145" s="34"/>
      <c r="G145" s="34"/>
      <c r="H145" s="34"/>
      <c r="I145" s="218"/>
      <c r="J145" s="218"/>
      <c r="K145" s="155">
        <f>BK145</f>
        <v>0</v>
      </c>
      <c r="L145" s="34"/>
      <c r="M145" s="35"/>
      <c r="N145" s="67"/>
      <c r="O145" s="58"/>
      <c r="P145" s="68"/>
      <c r="Q145" s="156">
        <f>Q146+Q245</f>
        <v>0</v>
      </c>
      <c r="R145" s="156">
        <f>R146+R245</f>
        <v>0</v>
      </c>
      <c r="S145" s="68"/>
      <c r="T145" s="157">
        <f>T146+T245</f>
        <v>3.464</v>
      </c>
      <c r="U145" s="68"/>
      <c r="V145" s="157">
        <f>V146+V245</f>
        <v>46.121410566000002</v>
      </c>
      <c r="W145" s="68"/>
      <c r="X145" s="157">
        <f>X146+X245</f>
        <v>12.570861000000001</v>
      </c>
      <c r="Y145" s="69"/>
      <c r="Z145" s="34"/>
      <c r="AA145" s="34"/>
      <c r="AB145" s="34"/>
      <c r="AC145" s="34"/>
      <c r="AD145" s="34"/>
      <c r="AE145" s="34"/>
      <c r="AT145" s="16" t="s">
        <v>79</v>
      </c>
      <c r="AU145" s="16" t="s">
        <v>125</v>
      </c>
      <c r="BK145" s="158">
        <f>BK146+BK245</f>
        <v>0</v>
      </c>
    </row>
    <row r="146" spans="1:65" s="12" customFormat="1" ht="25.9" customHeight="1" x14ac:dyDescent="0.2">
      <c r="B146" s="159"/>
      <c r="D146" s="160" t="s">
        <v>79</v>
      </c>
      <c r="E146" s="161" t="s">
        <v>162</v>
      </c>
      <c r="F146" s="161" t="s">
        <v>163</v>
      </c>
      <c r="I146" s="270"/>
      <c r="J146" s="270"/>
      <c r="K146" s="163">
        <f>BK146</f>
        <v>0</v>
      </c>
      <c r="M146" s="159"/>
      <c r="N146" s="164"/>
      <c r="O146" s="165"/>
      <c r="P146" s="165"/>
      <c r="Q146" s="166">
        <f>Q147+Q154+Q165+Q212+Q240</f>
        <v>0</v>
      </c>
      <c r="R146" s="166">
        <f>R147+R154+R165+R212+R240</f>
        <v>0</v>
      </c>
      <c r="S146" s="165"/>
      <c r="T146" s="167">
        <f>T147+T154+T165+T212+T240</f>
        <v>3.464</v>
      </c>
      <c r="U146" s="165"/>
      <c r="V146" s="167">
        <f>V147+V154+V165+V212+V240</f>
        <v>37.551539136000002</v>
      </c>
      <c r="W146" s="165"/>
      <c r="X146" s="167">
        <f>X147+X154+X165+X212+X240</f>
        <v>11.736074</v>
      </c>
      <c r="Y146" s="168"/>
      <c r="AR146" s="160" t="s">
        <v>86</v>
      </c>
      <c r="AT146" s="169" t="s">
        <v>79</v>
      </c>
      <c r="AU146" s="169" t="s">
        <v>80</v>
      </c>
      <c r="AY146" s="160" t="s">
        <v>164</v>
      </c>
      <c r="BK146" s="170">
        <f>BK147+BK154+BK165+BK212+BK240</f>
        <v>0</v>
      </c>
    </row>
    <row r="147" spans="1:65" s="12" customFormat="1" ht="22.9" customHeight="1" x14ac:dyDescent="0.2">
      <c r="B147" s="159"/>
      <c r="D147" s="160" t="s">
        <v>79</v>
      </c>
      <c r="E147" s="171" t="s">
        <v>182</v>
      </c>
      <c r="F147" s="171" t="s">
        <v>728</v>
      </c>
      <c r="I147" s="270"/>
      <c r="J147" s="270"/>
      <c r="K147" s="172">
        <f>BK147</f>
        <v>0</v>
      </c>
      <c r="M147" s="159"/>
      <c r="N147" s="164"/>
      <c r="O147" s="165"/>
      <c r="P147" s="165"/>
      <c r="Q147" s="166">
        <f>SUM(Q148:Q153)</f>
        <v>0</v>
      </c>
      <c r="R147" s="166">
        <f>SUM(R148:R153)</f>
        <v>0</v>
      </c>
      <c r="S147" s="165"/>
      <c r="T147" s="167">
        <f>SUM(T148:T153)</f>
        <v>0</v>
      </c>
      <c r="U147" s="165"/>
      <c r="V147" s="167">
        <f>SUM(V148:V153)</f>
        <v>3.4221083999999999</v>
      </c>
      <c r="W147" s="165"/>
      <c r="X147" s="167">
        <f>SUM(X148:X153)</f>
        <v>0</v>
      </c>
      <c r="Y147" s="168"/>
      <c r="AR147" s="160" t="s">
        <v>86</v>
      </c>
      <c r="AT147" s="169" t="s">
        <v>79</v>
      </c>
      <c r="AU147" s="169" t="s">
        <v>86</v>
      </c>
      <c r="AY147" s="160" t="s">
        <v>164</v>
      </c>
      <c r="BK147" s="170">
        <f>SUM(BK148:BK153)</f>
        <v>0</v>
      </c>
    </row>
    <row r="148" spans="1:65" s="2" customFormat="1" ht="36.75" customHeight="1" x14ac:dyDescent="0.2">
      <c r="A148" s="34"/>
      <c r="B148" s="140"/>
      <c r="C148" s="220" t="s">
        <v>86</v>
      </c>
      <c r="D148" s="220" t="s">
        <v>167</v>
      </c>
      <c r="E148" s="221" t="s">
        <v>729</v>
      </c>
      <c r="F148" s="222" t="s">
        <v>1137</v>
      </c>
      <c r="G148" s="223" t="s">
        <v>401</v>
      </c>
      <c r="H148" s="224">
        <v>4.8</v>
      </c>
      <c r="I148" s="224"/>
      <c r="J148" s="224"/>
      <c r="K148" s="177">
        <f>ROUND(P148*H148,3)</f>
        <v>0</v>
      </c>
      <c r="L148" s="179"/>
      <c r="M148" s="35"/>
      <c r="N148" s="180" t="s">
        <v>1</v>
      </c>
      <c r="O148" s="181" t="s">
        <v>44</v>
      </c>
      <c r="P148" s="182">
        <f>I148+J148</f>
        <v>0</v>
      </c>
      <c r="Q148" s="182">
        <f>ROUND(I148*H148,3)</f>
        <v>0</v>
      </c>
      <c r="R148" s="182">
        <f>ROUND(J148*H148,3)</f>
        <v>0</v>
      </c>
      <c r="S148" s="60"/>
      <c r="T148" s="183">
        <f>S148*H148</f>
        <v>0</v>
      </c>
      <c r="U148" s="183">
        <v>0.70111999999999997</v>
      </c>
      <c r="V148" s="183">
        <f>U148*H148</f>
        <v>3.3653759999999999</v>
      </c>
      <c r="W148" s="183">
        <v>0</v>
      </c>
      <c r="X148" s="183">
        <f>W148*H148</f>
        <v>0</v>
      </c>
      <c r="Y148" s="184" t="s">
        <v>1</v>
      </c>
      <c r="Z148" s="34"/>
      <c r="AA148" s="34"/>
      <c r="AB148" s="34"/>
      <c r="AC148" s="34"/>
      <c r="AD148" s="34"/>
      <c r="AE148" s="34"/>
      <c r="AR148" s="185" t="s">
        <v>171</v>
      </c>
      <c r="AT148" s="185" t="s">
        <v>167</v>
      </c>
      <c r="AU148" s="185" t="s">
        <v>92</v>
      </c>
      <c r="AY148" s="16" t="s">
        <v>164</v>
      </c>
      <c r="BE148" s="106">
        <f>IF(O148="základná",K148,0)</f>
        <v>0</v>
      </c>
      <c r="BF148" s="106">
        <f>IF(O148="znížená",K148,0)</f>
        <v>0</v>
      </c>
      <c r="BG148" s="106">
        <f>IF(O148="zákl. prenesená",K148,0)</f>
        <v>0</v>
      </c>
      <c r="BH148" s="106">
        <f>IF(O148="zníž. prenesená",K148,0)</f>
        <v>0</v>
      </c>
      <c r="BI148" s="106">
        <f>IF(O148="nulová",K148,0)</f>
        <v>0</v>
      </c>
      <c r="BJ148" s="16" t="s">
        <v>92</v>
      </c>
      <c r="BK148" s="186">
        <f>ROUND(P148*H148,3)</f>
        <v>0</v>
      </c>
      <c r="BL148" s="16" t="s">
        <v>171</v>
      </c>
      <c r="BM148" s="185" t="s">
        <v>730</v>
      </c>
    </row>
    <row r="149" spans="1:65" s="2" customFormat="1" ht="29.25" x14ac:dyDescent="0.2">
      <c r="A149" s="34"/>
      <c r="B149" s="35"/>
      <c r="C149" s="218"/>
      <c r="D149" s="225" t="s">
        <v>177</v>
      </c>
      <c r="E149" s="218"/>
      <c r="F149" s="226" t="s">
        <v>1136</v>
      </c>
      <c r="G149" s="218"/>
      <c r="H149" s="218"/>
      <c r="I149" s="268"/>
      <c r="J149" s="268"/>
      <c r="K149" s="34"/>
      <c r="L149" s="34"/>
      <c r="M149" s="35"/>
      <c r="N149" s="189"/>
      <c r="O149" s="190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34"/>
      <c r="AA149" s="34"/>
      <c r="AB149" s="34"/>
      <c r="AC149" s="34"/>
      <c r="AD149" s="34"/>
      <c r="AE149" s="34"/>
      <c r="AT149" s="16" t="s">
        <v>177</v>
      </c>
      <c r="AU149" s="16" t="s">
        <v>92</v>
      </c>
    </row>
    <row r="150" spans="1:65" s="13" customFormat="1" x14ac:dyDescent="0.2">
      <c r="B150" s="191"/>
      <c r="C150" s="227"/>
      <c r="D150" s="225" t="s">
        <v>179</v>
      </c>
      <c r="E150" s="228" t="s">
        <v>1</v>
      </c>
      <c r="F150" s="229" t="s">
        <v>731</v>
      </c>
      <c r="G150" s="227"/>
      <c r="H150" s="230">
        <v>4.8</v>
      </c>
      <c r="I150" s="271"/>
      <c r="J150" s="271"/>
      <c r="M150" s="191"/>
      <c r="N150" s="193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5"/>
      <c r="AT150" s="192" t="s">
        <v>179</v>
      </c>
      <c r="AU150" s="192" t="s">
        <v>92</v>
      </c>
      <c r="AV150" s="13" t="s">
        <v>92</v>
      </c>
      <c r="AW150" s="13" t="s">
        <v>4</v>
      </c>
      <c r="AX150" s="13" t="s">
        <v>86</v>
      </c>
      <c r="AY150" s="192" t="s">
        <v>164</v>
      </c>
    </row>
    <row r="151" spans="1:65" s="2" customFormat="1" ht="40.5" customHeight="1" x14ac:dyDescent="0.2">
      <c r="A151" s="34"/>
      <c r="B151" s="140"/>
      <c r="C151" s="220" t="s">
        <v>92</v>
      </c>
      <c r="D151" s="220" t="s">
        <v>167</v>
      </c>
      <c r="E151" s="221" t="s">
        <v>732</v>
      </c>
      <c r="F151" s="222" t="s">
        <v>1138</v>
      </c>
      <c r="G151" s="223" t="s">
        <v>175</v>
      </c>
      <c r="H151" s="224">
        <v>0.51</v>
      </c>
      <c r="I151" s="224"/>
      <c r="J151" s="224"/>
      <c r="K151" s="177">
        <f>ROUND(P151*H151,3)</f>
        <v>0</v>
      </c>
      <c r="L151" s="179"/>
      <c r="M151" s="35"/>
      <c r="N151" s="180" t="s">
        <v>1</v>
      </c>
      <c r="O151" s="181" t="s">
        <v>44</v>
      </c>
      <c r="P151" s="182">
        <f>I151+J151</f>
        <v>0</v>
      </c>
      <c r="Q151" s="182">
        <f>ROUND(I151*H151,3)</f>
        <v>0</v>
      </c>
      <c r="R151" s="182">
        <f>ROUND(J151*H151,3)</f>
        <v>0</v>
      </c>
      <c r="S151" s="60"/>
      <c r="T151" s="183">
        <f>S151*H151</f>
        <v>0</v>
      </c>
      <c r="U151" s="183">
        <v>0.11124000000000001</v>
      </c>
      <c r="V151" s="183">
        <f>U151*H151</f>
        <v>5.6732400000000002E-2</v>
      </c>
      <c r="W151" s="183">
        <v>0</v>
      </c>
      <c r="X151" s="183">
        <f>W151*H151</f>
        <v>0</v>
      </c>
      <c r="Y151" s="184" t="s">
        <v>1</v>
      </c>
      <c r="Z151" s="34"/>
      <c r="AA151" s="34"/>
      <c r="AB151" s="34"/>
      <c r="AC151" s="34"/>
      <c r="AD151" s="34"/>
      <c r="AE151" s="34"/>
      <c r="AR151" s="185" t="s">
        <v>171</v>
      </c>
      <c r="AT151" s="185" t="s">
        <v>167</v>
      </c>
      <c r="AU151" s="185" t="s">
        <v>92</v>
      </c>
      <c r="AY151" s="16" t="s">
        <v>164</v>
      </c>
      <c r="BE151" s="106">
        <f>IF(O151="základná",K151,0)</f>
        <v>0</v>
      </c>
      <c r="BF151" s="106">
        <f>IF(O151="znížená",K151,0)</f>
        <v>0</v>
      </c>
      <c r="BG151" s="106">
        <f>IF(O151="zákl. prenesená",K151,0)</f>
        <v>0</v>
      </c>
      <c r="BH151" s="106">
        <f>IF(O151="zníž. prenesená",K151,0)</f>
        <v>0</v>
      </c>
      <c r="BI151" s="106">
        <f>IF(O151="nulová",K151,0)</f>
        <v>0</v>
      </c>
      <c r="BJ151" s="16" t="s">
        <v>92</v>
      </c>
      <c r="BK151" s="186">
        <f>ROUND(P151*H151,3)</f>
        <v>0</v>
      </c>
      <c r="BL151" s="16" t="s">
        <v>171</v>
      </c>
      <c r="BM151" s="185" t="s">
        <v>733</v>
      </c>
    </row>
    <row r="152" spans="1:65" s="2" customFormat="1" ht="29.25" x14ac:dyDescent="0.2">
      <c r="A152" s="34"/>
      <c r="B152" s="35"/>
      <c r="C152" s="218"/>
      <c r="D152" s="225" t="s">
        <v>177</v>
      </c>
      <c r="E152" s="218"/>
      <c r="F152" s="226" t="s">
        <v>1139</v>
      </c>
      <c r="G152" s="218"/>
      <c r="H152" s="218"/>
      <c r="I152" s="268"/>
      <c r="J152" s="268"/>
      <c r="K152" s="34"/>
      <c r="L152" s="34"/>
      <c r="M152" s="35"/>
      <c r="N152" s="189"/>
      <c r="O152" s="190"/>
      <c r="P152" s="60"/>
      <c r="Q152" s="60"/>
      <c r="R152" s="60"/>
      <c r="S152" s="60"/>
      <c r="T152" s="60"/>
      <c r="U152" s="60"/>
      <c r="V152" s="60"/>
      <c r="W152" s="60"/>
      <c r="X152" s="60"/>
      <c r="Y152" s="61"/>
      <c r="Z152" s="34"/>
      <c r="AA152" s="34"/>
      <c r="AB152" s="34"/>
      <c r="AC152" s="34"/>
      <c r="AD152" s="34"/>
      <c r="AE152" s="34"/>
      <c r="AT152" s="16" t="s">
        <v>177</v>
      </c>
      <c r="AU152" s="16" t="s">
        <v>92</v>
      </c>
    </row>
    <row r="153" spans="1:65" s="13" customFormat="1" x14ac:dyDescent="0.2">
      <c r="B153" s="191"/>
      <c r="C153" s="227"/>
      <c r="D153" s="225" t="s">
        <v>179</v>
      </c>
      <c r="E153" s="228" t="s">
        <v>1</v>
      </c>
      <c r="F153" s="229" t="s">
        <v>734</v>
      </c>
      <c r="G153" s="227"/>
      <c r="H153" s="230">
        <v>0.51</v>
      </c>
      <c r="I153" s="271"/>
      <c r="J153" s="271"/>
      <c r="M153" s="191"/>
      <c r="N153" s="193"/>
      <c r="O153" s="194"/>
      <c r="P153" s="194"/>
      <c r="Q153" s="194"/>
      <c r="R153" s="194"/>
      <c r="S153" s="194"/>
      <c r="T153" s="194"/>
      <c r="U153" s="194"/>
      <c r="V153" s="194"/>
      <c r="W153" s="194"/>
      <c r="X153" s="194"/>
      <c r="Y153" s="195"/>
      <c r="AT153" s="192" t="s">
        <v>179</v>
      </c>
      <c r="AU153" s="192" t="s">
        <v>92</v>
      </c>
      <c r="AV153" s="13" t="s">
        <v>92</v>
      </c>
      <c r="AW153" s="13" t="s">
        <v>4</v>
      </c>
      <c r="AX153" s="13" t="s">
        <v>86</v>
      </c>
      <c r="AY153" s="192" t="s">
        <v>164</v>
      </c>
    </row>
    <row r="154" spans="1:65" s="12" customFormat="1" ht="22.9" customHeight="1" x14ac:dyDescent="0.2">
      <c r="B154" s="159"/>
      <c r="C154" s="231"/>
      <c r="D154" s="232" t="s">
        <v>79</v>
      </c>
      <c r="E154" s="233" t="s">
        <v>171</v>
      </c>
      <c r="F154" s="233" t="s">
        <v>735</v>
      </c>
      <c r="G154" s="231"/>
      <c r="H154" s="231"/>
      <c r="I154" s="270"/>
      <c r="J154" s="270"/>
      <c r="K154" s="172">
        <f>BK154</f>
        <v>0</v>
      </c>
      <c r="M154" s="159"/>
      <c r="N154" s="164"/>
      <c r="O154" s="165"/>
      <c r="P154" s="165"/>
      <c r="Q154" s="166">
        <f>SUM(Q155:Q164)</f>
        <v>0</v>
      </c>
      <c r="R154" s="166">
        <f>SUM(R155:R164)</f>
        <v>0</v>
      </c>
      <c r="S154" s="165"/>
      <c r="T154" s="167">
        <f>SUM(T155:T164)</f>
        <v>0</v>
      </c>
      <c r="U154" s="165"/>
      <c r="V154" s="167">
        <f>SUM(V155:V164)</f>
        <v>7.1605500000000002E-2</v>
      </c>
      <c r="W154" s="165"/>
      <c r="X154" s="167">
        <f>SUM(X155:X164)</f>
        <v>0</v>
      </c>
      <c r="Y154" s="168"/>
      <c r="AR154" s="160" t="s">
        <v>86</v>
      </c>
      <c r="AT154" s="169" t="s">
        <v>79</v>
      </c>
      <c r="AU154" s="169" t="s">
        <v>86</v>
      </c>
      <c r="AY154" s="160" t="s">
        <v>164</v>
      </c>
      <c r="BK154" s="170">
        <f>SUM(BK155:BK164)</f>
        <v>0</v>
      </c>
    </row>
    <row r="155" spans="1:65" s="2" customFormat="1" ht="24.2" customHeight="1" x14ac:dyDescent="0.2">
      <c r="A155" s="34"/>
      <c r="B155" s="140"/>
      <c r="C155" s="220" t="s">
        <v>182</v>
      </c>
      <c r="D155" s="220" t="s">
        <v>167</v>
      </c>
      <c r="E155" s="221" t="s">
        <v>736</v>
      </c>
      <c r="F155" s="222" t="s">
        <v>737</v>
      </c>
      <c r="G155" s="223" t="s">
        <v>401</v>
      </c>
      <c r="H155" s="224">
        <v>2.9000000000000001E-2</v>
      </c>
      <c r="I155" s="224"/>
      <c r="J155" s="224"/>
      <c r="K155" s="177">
        <f>ROUND(P155*H155,3)</f>
        <v>0</v>
      </c>
      <c r="L155" s="179"/>
      <c r="M155" s="35"/>
      <c r="N155" s="180" t="s">
        <v>1</v>
      </c>
      <c r="O155" s="181" t="s">
        <v>44</v>
      </c>
      <c r="P155" s="182">
        <f>I155+J155</f>
        <v>0</v>
      </c>
      <c r="Q155" s="182">
        <f>ROUND(I155*H155,3)</f>
        <v>0</v>
      </c>
      <c r="R155" s="182">
        <f>ROUND(J155*H155,3)</f>
        <v>0</v>
      </c>
      <c r="S155" s="60"/>
      <c r="T155" s="183">
        <f>S155*H155</f>
        <v>0</v>
      </c>
      <c r="U155" s="183">
        <v>2.29698</v>
      </c>
      <c r="V155" s="183">
        <f>U155*H155</f>
        <v>6.6612420000000006E-2</v>
      </c>
      <c r="W155" s="183">
        <v>0</v>
      </c>
      <c r="X155" s="183">
        <f>W155*H155</f>
        <v>0</v>
      </c>
      <c r="Y155" s="184" t="s">
        <v>1</v>
      </c>
      <c r="Z155" s="34"/>
      <c r="AA155" s="34"/>
      <c r="AB155" s="34"/>
      <c r="AC155" s="34"/>
      <c r="AD155" s="34"/>
      <c r="AE155" s="34"/>
      <c r="AR155" s="185" t="s">
        <v>171</v>
      </c>
      <c r="AT155" s="185" t="s">
        <v>167</v>
      </c>
      <c r="AU155" s="185" t="s">
        <v>92</v>
      </c>
      <c r="AY155" s="16" t="s">
        <v>164</v>
      </c>
      <c r="BE155" s="106">
        <f>IF(O155="základná",K155,0)</f>
        <v>0</v>
      </c>
      <c r="BF155" s="106">
        <f>IF(O155="znížená",K155,0)</f>
        <v>0</v>
      </c>
      <c r="BG155" s="106">
        <f>IF(O155="zákl. prenesená",K155,0)</f>
        <v>0</v>
      </c>
      <c r="BH155" s="106">
        <f>IF(O155="zníž. prenesená",K155,0)</f>
        <v>0</v>
      </c>
      <c r="BI155" s="106">
        <f>IF(O155="nulová",K155,0)</f>
        <v>0</v>
      </c>
      <c r="BJ155" s="16" t="s">
        <v>92</v>
      </c>
      <c r="BK155" s="186">
        <f>ROUND(P155*H155,3)</f>
        <v>0</v>
      </c>
      <c r="BL155" s="16" t="s">
        <v>171</v>
      </c>
      <c r="BM155" s="185" t="s">
        <v>738</v>
      </c>
    </row>
    <row r="156" spans="1:65" s="2" customFormat="1" x14ac:dyDescent="0.2">
      <c r="A156" s="34"/>
      <c r="B156" s="35"/>
      <c r="C156" s="218"/>
      <c r="D156" s="225" t="s">
        <v>177</v>
      </c>
      <c r="E156" s="218"/>
      <c r="F156" s="226" t="s">
        <v>739</v>
      </c>
      <c r="G156" s="218"/>
      <c r="H156" s="218"/>
      <c r="I156" s="268"/>
      <c r="J156" s="268"/>
      <c r="K156" s="34"/>
      <c r="L156" s="34"/>
      <c r="M156" s="35"/>
      <c r="N156" s="189"/>
      <c r="O156" s="190"/>
      <c r="P156" s="60"/>
      <c r="Q156" s="60"/>
      <c r="R156" s="60"/>
      <c r="S156" s="60"/>
      <c r="T156" s="60"/>
      <c r="U156" s="60"/>
      <c r="V156" s="60"/>
      <c r="W156" s="60"/>
      <c r="X156" s="60"/>
      <c r="Y156" s="61"/>
      <c r="Z156" s="34"/>
      <c r="AA156" s="34"/>
      <c r="AB156" s="34"/>
      <c r="AC156" s="34"/>
      <c r="AD156" s="34"/>
      <c r="AE156" s="34"/>
      <c r="AT156" s="16" t="s">
        <v>177</v>
      </c>
      <c r="AU156" s="16" t="s">
        <v>92</v>
      </c>
    </row>
    <row r="157" spans="1:65" s="13" customFormat="1" x14ac:dyDescent="0.2">
      <c r="B157" s="191"/>
      <c r="C157" s="227"/>
      <c r="D157" s="225" t="s">
        <v>179</v>
      </c>
      <c r="E157" s="228" t="s">
        <v>1</v>
      </c>
      <c r="F157" s="229" t="s">
        <v>740</v>
      </c>
      <c r="G157" s="227"/>
      <c r="H157" s="230">
        <v>2.9000000000000001E-2</v>
      </c>
      <c r="I157" s="271"/>
      <c r="J157" s="271"/>
      <c r="M157" s="191"/>
      <c r="N157" s="193"/>
      <c r="O157" s="194"/>
      <c r="P157" s="194"/>
      <c r="Q157" s="194"/>
      <c r="R157" s="194"/>
      <c r="S157" s="194"/>
      <c r="T157" s="194"/>
      <c r="U157" s="194"/>
      <c r="V157" s="194"/>
      <c r="W157" s="194"/>
      <c r="X157" s="194"/>
      <c r="Y157" s="195"/>
      <c r="AT157" s="192" t="s">
        <v>179</v>
      </c>
      <c r="AU157" s="192" t="s">
        <v>92</v>
      </c>
      <c r="AV157" s="13" t="s">
        <v>92</v>
      </c>
      <c r="AW157" s="13" t="s">
        <v>4</v>
      </c>
      <c r="AX157" s="13" t="s">
        <v>86</v>
      </c>
      <c r="AY157" s="192" t="s">
        <v>164</v>
      </c>
    </row>
    <row r="158" spans="1:65" s="2" customFormat="1" ht="24.2" customHeight="1" x14ac:dyDescent="0.2">
      <c r="A158" s="34"/>
      <c r="B158" s="140"/>
      <c r="C158" s="220" t="s">
        <v>171</v>
      </c>
      <c r="D158" s="220" t="s">
        <v>167</v>
      </c>
      <c r="E158" s="221" t="s">
        <v>741</v>
      </c>
      <c r="F158" s="222" t="s">
        <v>742</v>
      </c>
      <c r="G158" s="223" t="s">
        <v>175</v>
      </c>
      <c r="H158" s="224">
        <v>0.86799999999999999</v>
      </c>
      <c r="I158" s="224"/>
      <c r="J158" s="224"/>
      <c r="K158" s="177">
        <f>ROUND(P158*H158,3)</f>
        <v>0</v>
      </c>
      <c r="L158" s="179"/>
      <c r="M158" s="35"/>
      <c r="N158" s="180" t="s">
        <v>1</v>
      </c>
      <c r="O158" s="181" t="s">
        <v>44</v>
      </c>
      <c r="P158" s="182">
        <f>I158+J158</f>
        <v>0</v>
      </c>
      <c r="Q158" s="182">
        <f>ROUND(I158*H158,3)</f>
        <v>0</v>
      </c>
      <c r="R158" s="182">
        <f>ROUND(J158*H158,3)</f>
        <v>0</v>
      </c>
      <c r="S158" s="60"/>
      <c r="T158" s="183">
        <f>S158*H158</f>
        <v>0</v>
      </c>
      <c r="U158" s="183">
        <v>3.4099999999999998E-3</v>
      </c>
      <c r="V158" s="183">
        <f>U158*H158</f>
        <v>2.9598799999999998E-3</v>
      </c>
      <c r="W158" s="183">
        <v>0</v>
      </c>
      <c r="X158" s="183">
        <f>W158*H158</f>
        <v>0</v>
      </c>
      <c r="Y158" s="184" t="s">
        <v>1</v>
      </c>
      <c r="Z158" s="34"/>
      <c r="AA158" s="34"/>
      <c r="AB158" s="34"/>
      <c r="AC158" s="34"/>
      <c r="AD158" s="34"/>
      <c r="AE158" s="34"/>
      <c r="AR158" s="185" t="s">
        <v>171</v>
      </c>
      <c r="AT158" s="185" t="s">
        <v>167</v>
      </c>
      <c r="AU158" s="185" t="s">
        <v>92</v>
      </c>
      <c r="AY158" s="16" t="s">
        <v>164</v>
      </c>
      <c r="BE158" s="106">
        <f>IF(O158="základná",K158,0)</f>
        <v>0</v>
      </c>
      <c r="BF158" s="106">
        <f>IF(O158="znížená",K158,0)</f>
        <v>0</v>
      </c>
      <c r="BG158" s="106">
        <f>IF(O158="zákl. prenesená",K158,0)</f>
        <v>0</v>
      </c>
      <c r="BH158" s="106">
        <f>IF(O158="zníž. prenesená",K158,0)</f>
        <v>0</v>
      </c>
      <c r="BI158" s="106">
        <f>IF(O158="nulová",K158,0)</f>
        <v>0</v>
      </c>
      <c r="BJ158" s="16" t="s">
        <v>92</v>
      </c>
      <c r="BK158" s="186">
        <f>ROUND(P158*H158,3)</f>
        <v>0</v>
      </c>
      <c r="BL158" s="16" t="s">
        <v>171</v>
      </c>
      <c r="BM158" s="185" t="s">
        <v>743</v>
      </c>
    </row>
    <row r="159" spans="1:65" s="2" customFormat="1" ht="19.5" x14ac:dyDescent="0.2">
      <c r="A159" s="34"/>
      <c r="B159" s="35"/>
      <c r="C159" s="218"/>
      <c r="D159" s="225" t="s">
        <v>177</v>
      </c>
      <c r="E159" s="218"/>
      <c r="F159" s="226" t="s">
        <v>742</v>
      </c>
      <c r="G159" s="218"/>
      <c r="H159" s="218"/>
      <c r="I159" s="268"/>
      <c r="J159" s="268"/>
      <c r="K159" s="34"/>
      <c r="L159" s="34"/>
      <c r="M159" s="35"/>
      <c r="N159" s="189"/>
      <c r="O159" s="190"/>
      <c r="P159" s="60"/>
      <c r="Q159" s="60"/>
      <c r="R159" s="60"/>
      <c r="S159" s="60"/>
      <c r="T159" s="60"/>
      <c r="U159" s="60"/>
      <c r="V159" s="60"/>
      <c r="W159" s="60"/>
      <c r="X159" s="60"/>
      <c r="Y159" s="61"/>
      <c r="Z159" s="34"/>
      <c r="AA159" s="34"/>
      <c r="AB159" s="34"/>
      <c r="AC159" s="34"/>
      <c r="AD159" s="34"/>
      <c r="AE159" s="34"/>
      <c r="AT159" s="16" t="s">
        <v>177</v>
      </c>
      <c r="AU159" s="16" t="s">
        <v>92</v>
      </c>
    </row>
    <row r="160" spans="1:65" s="13" customFormat="1" x14ac:dyDescent="0.2">
      <c r="B160" s="191"/>
      <c r="C160" s="227"/>
      <c r="D160" s="225" t="s">
        <v>179</v>
      </c>
      <c r="E160" s="228" t="s">
        <v>1</v>
      </c>
      <c r="F160" s="229" t="s">
        <v>744</v>
      </c>
      <c r="G160" s="227"/>
      <c r="H160" s="230">
        <v>0.86799999999999999</v>
      </c>
      <c r="I160" s="271"/>
      <c r="J160" s="271"/>
      <c r="M160" s="191"/>
      <c r="N160" s="193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5"/>
      <c r="AT160" s="192" t="s">
        <v>179</v>
      </c>
      <c r="AU160" s="192" t="s">
        <v>92</v>
      </c>
      <c r="AV160" s="13" t="s">
        <v>92</v>
      </c>
      <c r="AW160" s="13" t="s">
        <v>4</v>
      </c>
      <c r="AX160" s="13" t="s">
        <v>86</v>
      </c>
      <c r="AY160" s="192" t="s">
        <v>164</v>
      </c>
    </row>
    <row r="161" spans="1:65" s="2" customFormat="1" ht="24.2" customHeight="1" x14ac:dyDescent="0.2">
      <c r="A161" s="34"/>
      <c r="B161" s="140"/>
      <c r="C161" s="220" t="s">
        <v>189</v>
      </c>
      <c r="D161" s="220" t="s">
        <v>167</v>
      </c>
      <c r="E161" s="221" t="s">
        <v>745</v>
      </c>
      <c r="F161" s="222" t="s">
        <v>746</v>
      </c>
      <c r="G161" s="223" t="s">
        <v>175</v>
      </c>
      <c r="H161" s="224">
        <v>0.86799999999999999</v>
      </c>
      <c r="I161" s="224"/>
      <c r="J161" s="224"/>
      <c r="K161" s="177">
        <f>ROUND(P161*H161,3)</f>
        <v>0</v>
      </c>
      <c r="L161" s="179"/>
      <c r="M161" s="35"/>
      <c r="N161" s="180" t="s">
        <v>1</v>
      </c>
      <c r="O161" s="181" t="s">
        <v>44</v>
      </c>
      <c r="P161" s="182">
        <f>I161+J161</f>
        <v>0</v>
      </c>
      <c r="Q161" s="182">
        <f>ROUND(I161*H161,3)</f>
        <v>0</v>
      </c>
      <c r="R161" s="182">
        <f>ROUND(J161*H161,3)</f>
        <v>0</v>
      </c>
      <c r="S161" s="60"/>
      <c r="T161" s="183">
        <f>S161*H161</f>
        <v>0</v>
      </c>
      <c r="U161" s="183">
        <v>0</v>
      </c>
      <c r="V161" s="183">
        <f>U161*H161</f>
        <v>0</v>
      </c>
      <c r="W161" s="183">
        <v>0</v>
      </c>
      <c r="X161" s="183">
        <f>W161*H161</f>
        <v>0</v>
      </c>
      <c r="Y161" s="184" t="s">
        <v>1</v>
      </c>
      <c r="Z161" s="34"/>
      <c r="AA161" s="34"/>
      <c r="AB161" s="34"/>
      <c r="AC161" s="34"/>
      <c r="AD161" s="34"/>
      <c r="AE161" s="34"/>
      <c r="AR161" s="185" t="s">
        <v>171</v>
      </c>
      <c r="AT161" s="185" t="s">
        <v>167</v>
      </c>
      <c r="AU161" s="185" t="s">
        <v>92</v>
      </c>
      <c r="AY161" s="16" t="s">
        <v>164</v>
      </c>
      <c r="BE161" s="106">
        <f>IF(O161="základná",K161,0)</f>
        <v>0</v>
      </c>
      <c r="BF161" s="106">
        <f>IF(O161="znížená",K161,0)</f>
        <v>0</v>
      </c>
      <c r="BG161" s="106">
        <f>IF(O161="zákl. prenesená",K161,0)</f>
        <v>0</v>
      </c>
      <c r="BH161" s="106">
        <f>IF(O161="zníž. prenesená",K161,0)</f>
        <v>0</v>
      </c>
      <c r="BI161" s="106">
        <f>IF(O161="nulová",K161,0)</f>
        <v>0</v>
      </c>
      <c r="BJ161" s="16" t="s">
        <v>92</v>
      </c>
      <c r="BK161" s="186">
        <f>ROUND(P161*H161,3)</f>
        <v>0</v>
      </c>
      <c r="BL161" s="16" t="s">
        <v>171</v>
      </c>
      <c r="BM161" s="185" t="s">
        <v>747</v>
      </c>
    </row>
    <row r="162" spans="1:65" s="2" customFormat="1" ht="19.5" x14ac:dyDescent="0.2">
      <c r="A162" s="34"/>
      <c r="B162" s="35"/>
      <c r="C162" s="218"/>
      <c r="D162" s="225" t="s">
        <v>177</v>
      </c>
      <c r="E162" s="218"/>
      <c r="F162" s="226" t="s">
        <v>746</v>
      </c>
      <c r="G162" s="218"/>
      <c r="H162" s="218"/>
      <c r="I162" s="268"/>
      <c r="J162" s="268"/>
      <c r="K162" s="34"/>
      <c r="L162" s="34"/>
      <c r="M162" s="35"/>
      <c r="N162" s="189"/>
      <c r="O162" s="190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34"/>
      <c r="AA162" s="34"/>
      <c r="AB162" s="34"/>
      <c r="AC162" s="34"/>
      <c r="AD162" s="34"/>
      <c r="AE162" s="34"/>
      <c r="AT162" s="16" t="s">
        <v>177</v>
      </c>
      <c r="AU162" s="16" t="s">
        <v>92</v>
      </c>
    </row>
    <row r="163" spans="1:65" s="2" customFormat="1" ht="24.2" customHeight="1" x14ac:dyDescent="0.2">
      <c r="A163" s="34"/>
      <c r="B163" s="140"/>
      <c r="C163" s="220" t="s">
        <v>165</v>
      </c>
      <c r="D163" s="220" t="s">
        <v>167</v>
      </c>
      <c r="E163" s="221" t="s">
        <v>748</v>
      </c>
      <c r="F163" s="222" t="s">
        <v>749</v>
      </c>
      <c r="G163" s="223" t="s">
        <v>270</v>
      </c>
      <c r="H163" s="224">
        <v>2E-3</v>
      </c>
      <c r="I163" s="224"/>
      <c r="J163" s="224"/>
      <c r="K163" s="177">
        <f>ROUND(P163*H163,3)</f>
        <v>0</v>
      </c>
      <c r="L163" s="179"/>
      <c r="M163" s="35"/>
      <c r="N163" s="180" t="s">
        <v>1</v>
      </c>
      <c r="O163" s="181" t="s">
        <v>44</v>
      </c>
      <c r="P163" s="182">
        <f>I163+J163</f>
        <v>0</v>
      </c>
      <c r="Q163" s="182">
        <f>ROUND(I163*H163,3)</f>
        <v>0</v>
      </c>
      <c r="R163" s="182">
        <f>ROUND(J163*H163,3)</f>
        <v>0</v>
      </c>
      <c r="S163" s="60"/>
      <c r="T163" s="183">
        <f>S163*H163</f>
        <v>0</v>
      </c>
      <c r="U163" s="183">
        <v>1.0165999999999999</v>
      </c>
      <c r="V163" s="183">
        <f>U163*H163</f>
        <v>2.0331999999999998E-3</v>
      </c>
      <c r="W163" s="183">
        <v>0</v>
      </c>
      <c r="X163" s="183">
        <f>W163*H163</f>
        <v>0</v>
      </c>
      <c r="Y163" s="184" t="s">
        <v>1</v>
      </c>
      <c r="Z163" s="34"/>
      <c r="AA163" s="34"/>
      <c r="AB163" s="34"/>
      <c r="AC163" s="34"/>
      <c r="AD163" s="34"/>
      <c r="AE163" s="34"/>
      <c r="AR163" s="185" t="s">
        <v>171</v>
      </c>
      <c r="AT163" s="185" t="s">
        <v>167</v>
      </c>
      <c r="AU163" s="185" t="s">
        <v>92</v>
      </c>
      <c r="AY163" s="16" t="s">
        <v>164</v>
      </c>
      <c r="BE163" s="106">
        <f>IF(O163="základná",K163,0)</f>
        <v>0</v>
      </c>
      <c r="BF163" s="106">
        <f>IF(O163="znížená",K163,0)</f>
        <v>0</v>
      </c>
      <c r="BG163" s="106">
        <f>IF(O163="zákl. prenesená",K163,0)</f>
        <v>0</v>
      </c>
      <c r="BH163" s="106">
        <f>IF(O163="zníž. prenesená",K163,0)</f>
        <v>0</v>
      </c>
      <c r="BI163" s="106">
        <f>IF(O163="nulová",K163,0)</f>
        <v>0</v>
      </c>
      <c r="BJ163" s="16" t="s">
        <v>92</v>
      </c>
      <c r="BK163" s="186">
        <f>ROUND(P163*H163,3)</f>
        <v>0</v>
      </c>
      <c r="BL163" s="16" t="s">
        <v>171</v>
      </c>
      <c r="BM163" s="185" t="s">
        <v>750</v>
      </c>
    </row>
    <row r="164" spans="1:65" s="2" customFormat="1" x14ac:dyDescent="0.2">
      <c r="A164" s="34"/>
      <c r="B164" s="35"/>
      <c r="C164" s="218"/>
      <c r="D164" s="225" t="s">
        <v>177</v>
      </c>
      <c r="E164" s="218"/>
      <c r="F164" s="226" t="s">
        <v>749</v>
      </c>
      <c r="G164" s="218"/>
      <c r="H164" s="218"/>
      <c r="I164" s="268"/>
      <c r="J164" s="268"/>
      <c r="K164" s="34"/>
      <c r="L164" s="34"/>
      <c r="M164" s="35"/>
      <c r="N164" s="189"/>
      <c r="O164" s="190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Z164" s="34"/>
      <c r="AA164" s="34"/>
      <c r="AB164" s="34"/>
      <c r="AC164" s="34"/>
      <c r="AD164" s="34"/>
      <c r="AE164" s="34"/>
      <c r="AT164" s="16" t="s">
        <v>177</v>
      </c>
      <c r="AU164" s="16" t="s">
        <v>92</v>
      </c>
    </row>
    <row r="165" spans="1:65" s="12" customFormat="1" ht="22.9" customHeight="1" x14ac:dyDescent="0.2">
      <c r="B165" s="159"/>
      <c r="C165" s="231"/>
      <c r="D165" s="232" t="s">
        <v>79</v>
      </c>
      <c r="E165" s="233" t="s">
        <v>165</v>
      </c>
      <c r="F165" s="233" t="s">
        <v>166</v>
      </c>
      <c r="G165" s="231"/>
      <c r="H165" s="231"/>
      <c r="I165" s="270"/>
      <c r="J165" s="270"/>
      <c r="K165" s="172">
        <f>BK165</f>
        <v>0</v>
      </c>
      <c r="M165" s="159"/>
      <c r="N165" s="164"/>
      <c r="O165" s="165"/>
      <c r="P165" s="165"/>
      <c r="Q165" s="166">
        <f>SUM(Q166:Q211)</f>
        <v>0</v>
      </c>
      <c r="R165" s="166">
        <f>SUM(R166:R211)</f>
        <v>0</v>
      </c>
      <c r="S165" s="165"/>
      <c r="T165" s="167">
        <f>SUM(T166:T211)</f>
        <v>3.464</v>
      </c>
      <c r="U165" s="165"/>
      <c r="V165" s="167">
        <f>SUM(V166:V211)</f>
        <v>33.57691483</v>
      </c>
      <c r="W165" s="165"/>
      <c r="X165" s="167">
        <f>SUM(X166:X211)</f>
        <v>0</v>
      </c>
      <c r="Y165" s="168"/>
      <c r="AR165" s="160" t="s">
        <v>86</v>
      </c>
      <c r="AT165" s="169" t="s">
        <v>79</v>
      </c>
      <c r="AU165" s="169" t="s">
        <v>86</v>
      </c>
      <c r="AY165" s="160" t="s">
        <v>164</v>
      </c>
      <c r="BK165" s="170">
        <f>SUM(BK166:BK211)</f>
        <v>0</v>
      </c>
    </row>
    <row r="166" spans="1:65" s="2" customFormat="1" ht="24.2" customHeight="1" x14ac:dyDescent="0.2">
      <c r="A166" s="34"/>
      <c r="B166" s="140"/>
      <c r="C166" s="220" t="s">
        <v>199</v>
      </c>
      <c r="D166" s="220" t="s">
        <v>167</v>
      </c>
      <c r="E166" s="221" t="s">
        <v>173</v>
      </c>
      <c r="F166" s="222" t="s">
        <v>174</v>
      </c>
      <c r="G166" s="223" t="s">
        <v>175</v>
      </c>
      <c r="H166" s="224">
        <v>48.539000000000001</v>
      </c>
      <c r="I166" s="224"/>
      <c r="J166" s="224"/>
      <c r="K166" s="177">
        <f>ROUND(P166*H166,3)</f>
        <v>0</v>
      </c>
      <c r="L166" s="179"/>
      <c r="M166" s="35"/>
      <c r="N166" s="180" t="s">
        <v>1</v>
      </c>
      <c r="O166" s="181" t="s">
        <v>44</v>
      </c>
      <c r="P166" s="182">
        <f>I166+J166</f>
        <v>0</v>
      </c>
      <c r="Q166" s="182">
        <f>ROUND(I166*H166,3)</f>
        <v>0</v>
      </c>
      <c r="R166" s="182">
        <f>ROUND(J166*H166,3)</f>
        <v>0</v>
      </c>
      <c r="S166" s="60"/>
      <c r="T166" s="183">
        <f>S166*H166</f>
        <v>0</v>
      </c>
      <c r="U166" s="183">
        <v>8.0000000000000007E-5</v>
      </c>
      <c r="V166" s="183">
        <f>U166*H166</f>
        <v>3.8831200000000003E-3</v>
      </c>
      <c r="W166" s="183">
        <v>0</v>
      </c>
      <c r="X166" s="183">
        <f>W166*H166</f>
        <v>0</v>
      </c>
      <c r="Y166" s="184" t="s">
        <v>1</v>
      </c>
      <c r="Z166" s="34"/>
      <c r="AA166" s="34"/>
      <c r="AB166" s="34"/>
      <c r="AC166" s="34"/>
      <c r="AD166" s="34"/>
      <c r="AE166" s="34"/>
      <c r="AR166" s="185" t="s">
        <v>171</v>
      </c>
      <c r="AT166" s="185" t="s">
        <v>167</v>
      </c>
      <c r="AU166" s="185" t="s">
        <v>92</v>
      </c>
      <c r="AY166" s="16" t="s">
        <v>164</v>
      </c>
      <c r="BE166" s="106">
        <f>IF(O166="základná",K166,0)</f>
        <v>0</v>
      </c>
      <c r="BF166" s="106">
        <f>IF(O166="znížená",K166,0)</f>
        <v>0</v>
      </c>
      <c r="BG166" s="106">
        <f>IF(O166="zákl. prenesená",K166,0)</f>
        <v>0</v>
      </c>
      <c r="BH166" s="106">
        <f>IF(O166="zníž. prenesená",K166,0)</f>
        <v>0</v>
      </c>
      <c r="BI166" s="106">
        <f>IF(O166="nulová",K166,0)</f>
        <v>0</v>
      </c>
      <c r="BJ166" s="16" t="s">
        <v>92</v>
      </c>
      <c r="BK166" s="186">
        <f>ROUND(P166*H166,3)</f>
        <v>0</v>
      </c>
      <c r="BL166" s="16" t="s">
        <v>171</v>
      </c>
      <c r="BM166" s="185" t="s">
        <v>751</v>
      </c>
    </row>
    <row r="167" spans="1:65" s="2" customFormat="1" ht="19.5" x14ac:dyDescent="0.2">
      <c r="A167" s="34"/>
      <c r="B167" s="35"/>
      <c r="C167" s="218"/>
      <c r="D167" s="225" t="s">
        <v>177</v>
      </c>
      <c r="E167" s="218"/>
      <c r="F167" s="226" t="s">
        <v>178</v>
      </c>
      <c r="G167" s="218"/>
      <c r="H167" s="218"/>
      <c r="I167" s="268"/>
      <c r="J167" s="268"/>
      <c r="K167" s="34"/>
      <c r="L167" s="34"/>
      <c r="M167" s="35"/>
      <c r="N167" s="189"/>
      <c r="O167" s="190"/>
      <c r="P167" s="60"/>
      <c r="Q167" s="60"/>
      <c r="R167" s="60"/>
      <c r="S167" s="60"/>
      <c r="T167" s="60"/>
      <c r="U167" s="60"/>
      <c r="V167" s="60"/>
      <c r="W167" s="60"/>
      <c r="X167" s="60"/>
      <c r="Y167" s="61"/>
      <c r="Z167" s="34"/>
      <c r="AA167" s="34"/>
      <c r="AB167" s="34"/>
      <c r="AC167" s="34"/>
      <c r="AD167" s="34"/>
      <c r="AE167" s="34"/>
      <c r="AT167" s="16" t="s">
        <v>177</v>
      </c>
      <c r="AU167" s="16" t="s">
        <v>92</v>
      </c>
    </row>
    <row r="168" spans="1:65" s="13" customFormat="1" x14ac:dyDescent="0.2">
      <c r="B168" s="191"/>
      <c r="C168" s="227"/>
      <c r="D168" s="225" t="s">
        <v>179</v>
      </c>
      <c r="E168" s="228" t="s">
        <v>1</v>
      </c>
      <c r="F168" s="229" t="s">
        <v>752</v>
      </c>
      <c r="G168" s="227"/>
      <c r="H168" s="230">
        <v>9.6</v>
      </c>
      <c r="I168" s="271"/>
      <c r="J168" s="271"/>
      <c r="M168" s="191"/>
      <c r="N168" s="193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5"/>
      <c r="AT168" s="192" t="s">
        <v>179</v>
      </c>
      <c r="AU168" s="192" t="s">
        <v>92</v>
      </c>
      <c r="AV168" s="13" t="s">
        <v>92</v>
      </c>
      <c r="AW168" s="13" t="s">
        <v>4</v>
      </c>
      <c r="AX168" s="13" t="s">
        <v>80</v>
      </c>
      <c r="AY168" s="192" t="s">
        <v>164</v>
      </c>
    </row>
    <row r="169" spans="1:65" s="13" customFormat="1" x14ac:dyDescent="0.2">
      <c r="B169" s="191"/>
      <c r="C169" s="227"/>
      <c r="D169" s="225" t="s">
        <v>179</v>
      </c>
      <c r="E169" s="228" t="s">
        <v>1</v>
      </c>
      <c r="F169" s="229" t="s">
        <v>753</v>
      </c>
      <c r="G169" s="227"/>
      <c r="H169" s="230">
        <v>10.56</v>
      </c>
      <c r="I169" s="271"/>
      <c r="J169" s="271"/>
      <c r="M169" s="191"/>
      <c r="N169" s="193"/>
      <c r="O169" s="194"/>
      <c r="P169" s="194"/>
      <c r="Q169" s="194"/>
      <c r="R169" s="194"/>
      <c r="S169" s="194"/>
      <c r="T169" s="194"/>
      <c r="U169" s="194"/>
      <c r="V169" s="194"/>
      <c r="W169" s="194"/>
      <c r="X169" s="194"/>
      <c r="Y169" s="195"/>
      <c r="AT169" s="192" t="s">
        <v>179</v>
      </c>
      <c r="AU169" s="192" t="s">
        <v>92</v>
      </c>
      <c r="AV169" s="13" t="s">
        <v>92</v>
      </c>
      <c r="AW169" s="13" t="s">
        <v>4</v>
      </c>
      <c r="AX169" s="13" t="s">
        <v>80</v>
      </c>
      <c r="AY169" s="192" t="s">
        <v>164</v>
      </c>
    </row>
    <row r="170" spans="1:65" s="13" customFormat="1" x14ac:dyDescent="0.2">
      <c r="B170" s="191"/>
      <c r="C170" s="227"/>
      <c r="D170" s="225" t="s">
        <v>179</v>
      </c>
      <c r="E170" s="228" t="s">
        <v>1</v>
      </c>
      <c r="F170" s="229" t="s">
        <v>754</v>
      </c>
      <c r="G170" s="227"/>
      <c r="H170" s="230">
        <v>26.431999999999999</v>
      </c>
      <c r="I170" s="271"/>
      <c r="J170" s="271"/>
      <c r="M170" s="191"/>
      <c r="N170" s="193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5"/>
      <c r="AT170" s="192" t="s">
        <v>179</v>
      </c>
      <c r="AU170" s="192" t="s">
        <v>92</v>
      </c>
      <c r="AV170" s="13" t="s">
        <v>92</v>
      </c>
      <c r="AW170" s="13" t="s">
        <v>4</v>
      </c>
      <c r="AX170" s="13" t="s">
        <v>80</v>
      </c>
      <c r="AY170" s="192" t="s">
        <v>164</v>
      </c>
    </row>
    <row r="171" spans="1:65" s="13" customFormat="1" x14ac:dyDescent="0.2">
      <c r="B171" s="191"/>
      <c r="C171" s="227"/>
      <c r="D171" s="225" t="s">
        <v>179</v>
      </c>
      <c r="E171" s="228" t="s">
        <v>1</v>
      </c>
      <c r="F171" s="229" t="s">
        <v>755</v>
      </c>
      <c r="G171" s="227"/>
      <c r="H171" s="230">
        <v>1.9470000000000001</v>
      </c>
      <c r="I171" s="271"/>
      <c r="J171" s="271"/>
      <c r="M171" s="191"/>
      <c r="N171" s="193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5"/>
      <c r="AT171" s="192" t="s">
        <v>179</v>
      </c>
      <c r="AU171" s="192" t="s">
        <v>92</v>
      </c>
      <c r="AV171" s="13" t="s">
        <v>92</v>
      </c>
      <c r="AW171" s="13" t="s">
        <v>4</v>
      </c>
      <c r="AX171" s="13" t="s">
        <v>80</v>
      </c>
      <c r="AY171" s="192" t="s">
        <v>164</v>
      </c>
    </row>
    <row r="172" spans="1:65" s="14" customFormat="1" x14ac:dyDescent="0.2">
      <c r="B172" s="196"/>
      <c r="C172" s="234"/>
      <c r="D172" s="225" t="s">
        <v>179</v>
      </c>
      <c r="E172" s="235" t="s">
        <v>1</v>
      </c>
      <c r="F172" s="236" t="s">
        <v>181</v>
      </c>
      <c r="G172" s="234"/>
      <c r="H172" s="237">
        <v>48.539000000000001</v>
      </c>
      <c r="I172" s="272"/>
      <c r="J172" s="272"/>
      <c r="M172" s="196"/>
      <c r="N172" s="198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200"/>
      <c r="AT172" s="197" t="s">
        <v>179</v>
      </c>
      <c r="AU172" s="197" t="s">
        <v>92</v>
      </c>
      <c r="AV172" s="14" t="s">
        <v>171</v>
      </c>
      <c r="AW172" s="14" t="s">
        <v>4</v>
      </c>
      <c r="AX172" s="14" t="s">
        <v>86</v>
      </c>
      <c r="AY172" s="197" t="s">
        <v>164</v>
      </c>
    </row>
    <row r="173" spans="1:65" s="2" customFormat="1" ht="24.2" customHeight="1" x14ac:dyDescent="0.2">
      <c r="A173" s="34"/>
      <c r="B173" s="140"/>
      <c r="C173" s="220" t="s">
        <v>204</v>
      </c>
      <c r="D173" s="220" t="s">
        <v>167</v>
      </c>
      <c r="E173" s="221" t="s">
        <v>756</v>
      </c>
      <c r="F173" s="222" t="s">
        <v>757</v>
      </c>
      <c r="G173" s="223" t="s">
        <v>175</v>
      </c>
      <c r="H173" s="224">
        <v>48.539000000000001</v>
      </c>
      <c r="I173" s="224"/>
      <c r="J173" s="224"/>
      <c r="K173" s="177">
        <f>ROUND(P173*H173,3)</f>
        <v>0</v>
      </c>
      <c r="L173" s="179"/>
      <c r="M173" s="35"/>
      <c r="N173" s="180" t="s">
        <v>1</v>
      </c>
      <c r="O173" s="181" t="s">
        <v>44</v>
      </c>
      <c r="P173" s="182">
        <f>I173+J173</f>
        <v>0</v>
      </c>
      <c r="Q173" s="182">
        <f>ROUND(I173*H173,3)</f>
        <v>0</v>
      </c>
      <c r="R173" s="182">
        <f>ROUND(J173*H173,3)</f>
        <v>0</v>
      </c>
      <c r="S173" s="60"/>
      <c r="T173" s="183">
        <f>S173*H173</f>
        <v>0</v>
      </c>
      <c r="U173" s="183">
        <v>2.52E-2</v>
      </c>
      <c r="V173" s="183">
        <f>U173*H173</f>
        <v>1.2231828</v>
      </c>
      <c r="W173" s="183">
        <v>0</v>
      </c>
      <c r="X173" s="183">
        <f>W173*H173</f>
        <v>0</v>
      </c>
      <c r="Y173" s="184" t="s">
        <v>1</v>
      </c>
      <c r="Z173" s="34"/>
      <c r="AA173" s="34"/>
      <c r="AB173" s="34"/>
      <c r="AC173" s="34"/>
      <c r="AD173" s="34"/>
      <c r="AE173" s="34"/>
      <c r="AR173" s="185" t="s">
        <v>171</v>
      </c>
      <c r="AT173" s="185" t="s">
        <v>167</v>
      </c>
      <c r="AU173" s="185" t="s">
        <v>92</v>
      </c>
      <c r="AY173" s="16" t="s">
        <v>164</v>
      </c>
      <c r="BE173" s="106">
        <f>IF(O173="základná",K173,0)</f>
        <v>0</v>
      </c>
      <c r="BF173" s="106">
        <f>IF(O173="znížená",K173,0)</f>
        <v>0</v>
      </c>
      <c r="BG173" s="106">
        <f>IF(O173="zákl. prenesená",K173,0)</f>
        <v>0</v>
      </c>
      <c r="BH173" s="106">
        <f>IF(O173="zníž. prenesená",K173,0)</f>
        <v>0</v>
      </c>
      <c r="BI173" s="106">
        <f>IF(O173="nulová",K173,0)</f>
        <v>0</v>
      </c>
      <c r="BJ173" s="16" t="s">
        <v>92</v>
      </c>
      <c r="BK173" s="186">
        <f>ROUND(P173*H173,3)</f>
        <v>0</v>
      </c>
      <c r="BL173" s="16" t="s">
        <v>171</v>
      </c>
      <c r="BM173" s="185" t="s">
        <v>758</v>
      </c>
    </row>
    <row r="174" spans="1:65" s="2" customFormat="1" ht="19.5" x14ac:dyDescent="0.2">
      <c r="A174" s="34"/>
      <c r="B174" s="35"/>
      <c r="C174" s="218"/>
      <c r="D174" s="225" t="s">
        <v>177</v>
      </c>
      <c r="E174" s="218"/>
      <c r="F174" s="226" t="s">
        <v>759</v>
      </c>
      <c r="G174" s="218"/>
      <c r="H174" s="218"/>
      <c r="I174" s="268"/>
      <c r="J174" s="268"/>
      <c r="K174" s="34"/>
      <c r="L174" s="34"/>
      <c r="M174" s="35"/>
      <c r="N174" s="189"/>
      <c r="O174" s="190"/>
      <c r="P174" s="60"/>
      <c r="Q174" s="60"/>
      <c r="R174" s="60"/>
      <c r="S174" s="60"/>
      <c r="T174" s="60"/>
      <c r="U174" s="60"/>
      <c r="V174" s="60"/>
      <c r="W174" s="60"/>
      <c r="X174" s="60"/>
      <c r="Y174" s="61"/>
      <c r="Z174" s="34"/>
      <c r="AA174" s="34"/>
      <c r="AB174" s="34"/>
      <c r="AC174" s="34"/>
      <c r="AD174" s="34"/>
      <c r="AE174" s="34"/>
      <c r="AT174" s="16" t="s">
        <v>177</v>
      </c>
      <c r="AU174" s="16" t="s">
        <v>92</v>
      </c>
    </row>
    <row r="175" spans="1:65" s="2" customFormat="1" ht="24.2" customHeight="1" x14ac:dyDescent="0.2">
      <c r="A175" s="34"/>
      <c r="B175" s="140"/>
      <c r="C175" s="220" t="s">
        <v>209</v>
      </c>
      <c r="D175" s="220" t="s">
        <v>167</v>
      </c>
      <c r="E175" s="221" t="s">
        <v>760</v>
      </c>
      <c r="F175" s="222" t="s">
        <v>761</v>
      </c>
      <c r="G175" s="223" t="s">
        <v>175</v>
      </c>
      <c r="H175" s="224">
        <v>48.539000000000001</v>
      </c>
      <c r="I175" s="224"/>
      <c r="J175" s="224"/>
      <c r="K175" s="177">
        <f>ROUND(P175*H175,3)</f>
        <v>0</v>
      </c>
      <c r="L175" s="179"/>
      <c r="M175" s="35"/>
      <c r="N175" s="180" t="s">
        <v>1</v>
      </c>
      <c r="O175" s="181" t="s">
        <v>44</v>
      </c>
      <c r="P175" s="182">
        <f>I175+J175</f>
        <v>0</v>
      </c>
      <c r="Q175" s="182">
        <f>ROUND(I175*H175,3)</f>
        <v>0</v>
      </c>
      <c r="R175" s="182">
        <f>ROUND(J175*H175,3)</f>
        <v>0</v>
      </c>
      <c r="S175" s="60"/>
      <c r="T175" s="183">
        <f>S175*H175</f>
        <v>0</v>
      </c>
      <c r="U175" s="183">
        <v>4.0899999999999999E-3</v>
      </c>
      <c r="V175" s="183">
        <f>U175*H175</f>
        <v>0.19852450999999999</v>
      </c>
      <c r="W175" s="183">
        <v>0</v>
      </c>
      <c r="X175" s="183">
        <f>W175*H175</f>
        <v>0</v>
      </c>
      <c r="Y175" s="184" t="s">
        <v>1</v>
      </c>
      <c r="Z175" s="34"/>
      <c r="AA175" s="34"/>
      <c r="AB175" s="34"/>
      <c r="AC175" s="34"/>
      <c r="AD175" s="34"/>
      <c r="AE175" s="34"/>
      <c r="AR175" s="185" t="s">
        <v>171</v>
      </c>
      <c r="AT175" s="185" t="s">
        <v>167</v>
      </c>
      <c r="AU175" s="185" t="s">
        <v>92</v>
      </c>
      <c r="AY175" s="16" t="s">
        <v>164</v>
      </c>
      <c r="BE175" s="106">
        <f>IF(O175="základná",K175,0)</f>
        <v>0</v>
      </c>
      <c r="BF175" s="106">
        <f>IF(O175="znížená",K175,0)</f>
        <v>0</v>
      </c>
      <c r="BG175" s="106">
        <f>IF(O175="zákl. prenesená",K175,0)</f>
        <v>0</v>
      </c>
      <c r="BH175" s="106">
        <f>IF(O175="zníž. prenesená",K175,0)</f>
        <v>0</v>
      </c>
      <c r="BI175" s="106">
        <f>IF(O175="nulová",K175,0)</f>
        <v>0</v>
      </c>
      <c r="BJ175" s="16" t="s">
        <v>92</v>
      </c>
      <c r="BK175" s="186">
        <f>ROUND(P175*H175,3)</f>
        <v>0</v>
      </c>
      <c r="BL175" s="16" t="s">
        <v>171</v>
      </c>
      <c r="BM175" s="185" t="s">
        <v>762</v>
      </c>
    </row>
    <row r="176" spans="1:65" s="2" customFormat="1" ht="19.5" x14ac:dyDescent="0.2">
      <c r="A176" s="34"/>
      <c r="B176" s="35"/>
      <c r="C176" s="218"/>
      <c r="D176" s="225" t="s">
        <v>177</v>
      </c>
      <c r="E176" s="218"/>
      <c r="F176" s="226" t="s">
        <v>763</v>
      </c>
      <c r="G176" s="218"/>
      <c r="H176" s="218"/>
      <c r="I176" s="268"/>
      <c r="J176" s="268"/>
      <c r="K176" s="34"/>
      <c r="L176" s="34"/>
      <c r="M176" s="35"/>
      <c r="N176" s="189"/>
      <c r="O176" s="190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Z176" s="34"/>
      <c r="AA176" s="34"/>
      <c r="AB176" s="34"/>
      <c r="AC176" s="34"/>
      <c r="AD176" s="34"/>
      <c r="AE176" s="34"/>
      <c r="AT176" s="16" t="s">
        <v>177</v>
      </c>
      <c r="AU176" s="16" t="s">
        <v>92</v>
      </c>
    </row>
    <row r="177" spans="1:65" s="2" customFormat="1" ht="24.2" customHeight="1" x14ac:dyDescent="0.2">
      <c r="A177" s="34"/>
      <c r="B177" s="140"/>
      <c r="C177" s="220" t="s">
        <v>213</v>
      </c>
      <c r="D177" s="220" t="s">
        <v>167</v>
      </c>
      <c r="E177" s="221" t="s">
        <v>190</v>
      </c>
      <c r="F177" s="222" t="s">
        <v>191</v>
      </c>
      <c r="G177" s="223" t="s">
        <v>175</v>
      </c>
      <c r="H177" s="224">
        <v>21.5</v>
      </c>
      <c r="I177" s="224"/>
      <c r="J177" s="224"/>
      <c r="K177" s="177">
        <f>ROUND(P177*H177,3)</f>
        <v>0</v>
      </c>
      <c r="L177" s="179"/>
      <c r="M177" s="35"/>
      <c r="N177" s="180" t="s">
        <v>1</v>
      </c>
      <c r="O177" s="181" t="s">
        <v>44</v>
      </c>
      <c r="P177" s="182">
        <f>I177+J177</f>
        <v>0</v>
      </c>
      <c r="Q177" s="182">
        <f>ROUND(I177*H177,3)</f>
        <v>0</v>
      </c>
      <c r="R177" s="182">
        <f>ROUND(J177*H177,3)</f>
        <v>0</v>
      </c>
      <c r="S177" s="60"/>
      <c r="T177" s="183">
        <f>S177*H177</f>
        <v>0</v>
      </c>
      <c r="U177" s="183">
        <v>3.3E-3</v>
      </c>
      <c r="V177" s="183">
        <f>U177*H177</f>
        <v>7.0949999999999999E-2</v>
      </c>
      <c r="W177" s="183">
        <v>0</v>
      </c>
      <c r="X177" s="183">
        <f>W177*H177</f>
        <v>0</v>
      </c>
      <c r="Y177" s="184" t="s">
        <v>1</v>
      </c>
      <c r="Z177" s="34"/>
      <c r="AA177" s="34"/>
      <c r="AB177" s="34"/>
      <c r="AC177" s="34"/>
      <c r="AD177" s="34"/>
      <c r="AE177" s="34"/>
      <c r="AR177" s="185" t="s">
        <v>171</v>
      </c>
      <c r="AT177" s="185" t="s">
        <v>167</v>
      </c>
      <c r="AU177" s="185" t="s">
        <v>92</v>
      </c>
      <c r="AY177" s="16" t="s">
        <v>164</v>
      </c>
      <c r="BE177" s="106">
        <f>IF(O177="základná",K177,0)</f>
        <v>0</v>
      </c>
      <c r="BF177" s="106">
        <f>IF(O177="znížená",K177,0)</f>
        <v>0</v>
      </c>
      <c r="BG177" s="106">
        <f>IF(O177="zákl. prenesená",K177,0)</f>
        <v>0</v>
      </c>
      <c r="BH177" s="106">
        <f>IF(O177="zníž. prenesená",K177,0)</f>
        <v>0</v>
      </c>
      <c r="BI177" s="106">
        <f>IF(O177="nulová",K177,0)</f>
        <v>0</v>
      </c>
      <c r="BJ177" s="16" t="s">
        <v>92</v>
      </c>
      <c r="BK177" s="186">
        <f>ROUND(P177*H177,3)</f>
        <v>0</v>
      </c>
      <c r="BL177" s="16" t="s">
        <v>171</v>
      </c>
      <c r="BM177" s="185" t="s">
        <v>764</v>
      </c>
    </row>
    <row r="178" spans="1:65" s="2" customFormat="1" ht="19.5" x14ac:dyDescent="0.2">
      <c r="A178" s="34"/>
      <c r="B178" s="35"/>
      <c r="C178" s="218"/>
      <c r="D178" s="225" t="s">
        <v>177</v>
      </c>
      <c r="E178" s="218"/>
      <c r="F178" s="226" t="s">
        <v>1140</v>
      </c>
      <c r="G178" s="218"/>
      <c r="H178" s="218"/>
      <c r="I178" s="268"/>
      <c r="J178" s="268"/>
      <c r="K178" s="34"/>
      <c r="L178" s="34"/>
      <c r="M178" s="35"/>
      <c r="N178" s="189"/>
      <c r="O178" s="190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34"/>
      <c r="AA178" s="34"/>
      <c r="AB178" s="34"/>
      <c r="AC178" s="34"/>
      <c r="AD178" s="34"/>
      <c r="AE178" s="34"/>
      <c r="AT178" s="16" t="s">
        <v>177</v>
      </c>
      <c r="AU178" s="16" t="s">
        <v>92</v>
      </c>
    </row>
    <row r="179" spans="1:65" s="13" customFormat="1" x14ac:dyDescent="0.2">
      <c r="B179" s="191"/>
      <c r="C179" s="227"/>
      <c r="D179" s="225" t="s">
        <v>179</v>
      </c>
      <c r="E179" s="228" t="s">
        <v>1</v>
      </c>
      <c r="F179" s="229" t="s">
        <v>765</v>
      </c>
      <c r="G179" s="227"/>
      <c r="H179" s="230">
        <v>6</v>
      </c>
      <c r="I179" s="271"/>
      <c r="J179" s="271"/>
      <c r="M179" s="191"/>
      <c r="N179" s="193"/>
      <c r="O179" s="194"/>
      <c r="P179" s="194"/>
      <c r="Q179" s="194"/>
      <c r="R179" s="194"/>
      <c r="S179" s="194"/>
      <c r="T179" s="194"/>
      <c r="U179" s="194"/>
      <c r="V179" s="194"/>
      <c r="W179" s="194"/>
      <c r="X179" s="194"/>
      <c r="Y179" s="195"/>
      <c r="AT179" s="192" t="s">
        <v>179</v>
      </c>
      <c r="AU179" s="192" t="s">
        <v>92</v>
      </c>
      <c r="AV179" s="13" t="s">
        <v>92</v>
      </c>
      <c r="AW179" s="13" t="s">
        <v>4</v>
      </c>
      <c r="AX179" s="13" t="s">
        <v>80</v>
      </c>
      <c r="AY179" s="192" t="s">
        <v>164</v>
      </c>
    </row>
    <row r="180" spans="1:65" s="13" customFormat="1" x14ac:dyDescent="0.2">
      <c r="B180" s="191"/>
      <c r="C180" s="227"/>
      <c r="D180" s="225" t="s">
        <v>179</v>
      </c>
      <c r="E180" s="228" t="s">
        <v>1</v>
      </c>
      <c r="F180" s="229" t="s">
        <v>766</v>
      </c>
      <c r="G180" s="227"/>
      <c r="H180" s="230">
        <v>3.5</v>
      </c>
      <c r="I180" s="271"/>
      <c r="J180" s="271"/>
      <c r="M180" s="191"/>
      <c r="N180" s="193"/>
      <c r="O180" s="194"/>
      <c r="P180" s="194"/>
      <c r="Q180" s="194"/>
      <c r="R180" s="194"/>
      <c r="S180" s="194"/>
      <c r="T180" s="194"/>
      <c r="U180" s="194"/>
      <c r="V180" s="194"/>
      <c r="W180" s="194"/>
      <c r="X180" s="194"/>
      <c r="Y180" s="195"/>
      <c r="AT180" s="192" t="s">
        <v>179</v>
      </c>
      <c r="AU180" s="192" t="s">
        <v>92</v>
      </c>
      <c r="AV180" s="13" t="s">
        <v>92</v>
      </c>
      <c r="AW180" s="13" t="s">
        <v>4</v>
      </c>
      <c r="AX180" s="13" t="s">
        <v>80</v>
      </c>
      <c r="AY180" s="192" t="s">
        <v>164</v>
      </c>
    </row>
    <row r="181" spans="1:65" s="13" customFormat="1" x14ac:dyDescent="0.2">
      <c r="B181" s="191"/>
      <c r="C181" s="227"/>
      <c r="D181" s="225" t="s">
        <v>179</v>
      </c>
      <c r="E181" s="228" t="s">
        <v>1</v>
      </c>
      <c r="F181" s="229" t="s">
        <v>767</v>
      </c>
      <c r="G181" s="227"/>
      <c r="H181" s="230">
        <v>12</v>
      </c>
      <c r="I181" s="271"/>
      <c r="J181" s="271"/>
      <c r="M181" s="191"/>
      <c r="N181" s="193"/>
      <c r="O181" s="194"/>
      <c r="P181" s="194"/>
      <c r="Q181" s="194"/>
      <c r="R181" s="194"/>
      <c r="S181" s="194"/>
      <c r="T181" s="194"/>
      <c r="U181" s="194"/>
      <c r="V181" s="194"/>
      <c r="W181" s="194"/>
      <c r="X181" s="194"/>
      <c r="Y181" s="195"/>
      <c r="AT181" s="192" t="s">
        <v>179</v>
      </c>
      <c r="AU181" s="192" t="s">
        <v>92</v>
      </c>
      <c r="AV181" s="13" t="s">
        <v>92</v>
      </c>
      <c r="AW181" s="13" t="s">
        <v>4</v>
      </c>
      <c r="AX181" s="13" t="s">
        <v>80</v>
      </c>
      <c r="AY181" s="192" t="s">
        <v>164</v>
      </c>
    </row>
    <row r="182" spans="1:65" s="14" customFormat="1" x14ac:dyDescent="0.2">
      <c r="B182" s="196"/>
      <c r="C182" s="234"/>
      <c r="D182" s="225" t="s">
        <v>179</v>
      </c>
      <c r="E182" s="235" t="s">
        <v>1</v>
      </c>
      <c r="F182" s="236" t="s">
        <v>181</v>
      </c>
      <c r="G182" s="234"/>
      <c r="H182" s="237">
        <v>21.5</v>
      </c>
      <c r="I182" s="272"/>
      <c r="J182" s="272"/>
      <c r="M182" s="196"/>
      <c r="N182" s="198"/>
      <c r="O182" s="199"/>
      <c r="P182" s="199"/>
      <c r="Q182" s="199"/>
      <c r="R182" s="199"/>
      <c r="S182" s="199"/>
      <c r="T182" s="199"/>
      <c r="U182" s="199"/>
      <c r="V182" s="199"/>
      <c r="W182" s="199"/>
      <c r="X182" s="199"/>
      <c r="Y182" s="200"/>
      <c r="AT182" s="197" t="s">
        <v>179</v>
      </c>
      <c r="AU182" s="197" t="s">
        <v>92</v>
      </c>
      <c r="AV182" s="14" t="s">
        <v>171</v>
      </c>
      <c r="AW182" s="14" t="s">
        <v>4</v>
      </c>
      <c r="AX182" s="14" t="s">
        <v>86</v>
      </c>
      <c r="AY182" s="197" t="s">
        <v>164</v>
      </c>
    </row>
    <row r="183" spans="1:65" s="2" customFormat="1" ht="24.2" customHeight="1" x14ac:dyDescent="0.2">
      <c r="A183" s="34"/>
      <c r="B183" s="140"/>
      <c r="C183" s="220" t="s">
        <v>217</v>
      </c>
      <c r="D183" s="220" t="s">
        <v>167</v>
      </c>
      <c r="E183" s="221" t="s">
        <v>195</v>
      </c>
      <c r="F183" s="222" t="s">
        <v>196</v>
      </c>
      <c r="G183" s="223" t="s">
        <v>175</v>
      </c>
      <c r="H183" s="224">
        <v>491</v>
      </c>
      <c r="I183" s="224"/>
      <c r="J183" s="224"/>
      <c r="K183" s="177">
        <f>ROUND(P183*H183,3)</f>
        <v>0</v>
      </c>
      <c r="L183" s="179"/>
      <c r="M183" s="35"/>
      <c r="N183" s="180" t="s">
        <v>1</v>
      </c>
      <c r="O183" s="181" t="s">
        <v>44</v>
      </c>
      <c r="P183" s="182">
        <f>I183+J183</f>
        <v>0</v>
      </c>
      <c r="Q183" s="182">
        <f>ROUND(I183*H183,3)</f>
        <v>0</v>
      </c>
      <c r="R183" s="182">
        <f>ROUND(J183*H183,3)</f>
        <v>0</v>
      </c>
      <c r="S183" s="60"/>
      <c r="T183" s="183">
        <f>S183*H183</f>
        <v>0</v>
      </c>
      <c r="U183" s="183">
        <v>2.1760000000000002E-2</v>
      </c>
      <c r="V183" s="183">
        <f>U183*H183</f>
        <v>10.68416</v>
      </c>
      <c r="W183" s="183">
        <v>0</v>
      </c>
      <c r="X183" s="183">
        <f>W183*H183</f>
        <v>0</v>
      </c>
      <c r="Y183" s="184" t="s">
        <v>1</v>
      </c>
      <c r="Z183" s="34"/>
      <c r="AA183" s="34"/>
      <c r="AB183" s="34"/>
      <c r="AC183" s="34"/>
      <c r="AD183" s="34"/>
      <c r="AE183" s="34"/>
      <c r="AR183" s="185" t="s">
        <v>171</v>
      </c>
      <c r="AT183" s="185" t="s">
        <v>167</v>
      </c>
      <c r="AU183" s="185" t="s">
        <v>92</v>
      </c>
      <c r="AY183" s="16" t="s">
        <v>164</v>
      </c>
      <c r="BE183" s="106">
        <f>IF(O183="základná",K183,0)</f>
        <v>0</v>
      </c>
      <c r="BF183" s="106">
        <f>IF(O183="znížená",K183,0)</f>
        <v>0</v>
      </c>
      <c r="BG183" s="106">
        <f>IF(O183="zákl. prenesená",K183,0)</f>
        <v>0</v>
      </c>
      <c r="BH183" s="106">
        <f>IF(O183="zníž. prenesená",K183,0)</f>
        <v>0</v>
      </c>
      <c r="BI183" s="106">
        <f>IF(O183="nulová",K183,0)</f>
        <v>0</v>
      </c>
      <c r="BJ183" s="16" t="s">
        <v>92</v>
      </c>
      <c r="BK183" s="186">
        <f>ROUND(P183*H183,3)</f>
        <v>0</v>
      </c>
      <c r="BL183" s="16" t="s">
        <v>171</v>
      </c>
      <c r="BM183" s="185" t="s">
        <v>768</v>
      </c>
    </row>
    <row r="184" spans="1:65" s="2" customFormat="1" ht="29.25" x14ac:dyDescent="0.2">
      <c r="A184" s="34"/>
      <c r="B184" s="35"/>
      <c r="C184" s="218"/>
      <c r="D184" s="225" t="s">
        <v>177</v>
      </c>
      <c r="E184" s="218"/>
      <c r="F184" s="226" t="s">
        <v>198</v>
      </c>
      <c r="G184" s="218"/>
      <c r="H184" s="218"/>
      <c r="I184" s="268"/>
      <c r="J184" s="268"/>
      <c r="K184" s="34"/>
      <c r="L184" s="34"/>
      <c r="M184" s="35"/>
      <c r="N184" s="189"/>
      <c r="O184" s="190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34"/>
      <c r="AA184" s="34"/>
      <c r="AB184" s="34"/>
      <c r="AC184" s="34"/>
      <c r="AD184" s="34"/>
      <c r="AE184" s="34"/>
      <c r="AT184" s="16" t="s">
        <v>177</v>
      </c>
      <c r="AU184" s="16" t="s">
        <v>92</v>
      </c>
    </row>
    <row r="185" spans="1:65" s="2" customFormat="1" ht="24.2" customHeight="1" x14ac:dyDescent="0.2">
      <c r="A185" s="34"/>
      <c r="B185" s="140"/>
      <c r="C185" s="220" t="s">
        <v>222</v>
      </c>
      <c r="D185" s="220" t="s">
        <v>167</v>
      </c>
      <c r="E185" s="221" t="s">
        <v>769</v>
      </c>
      <c r="F185" s="222" t="s">
        <v>770</v>
      </c>
      <c r="G185" s="223" t="s">
        <v>175</v>
      </c>
      <c r="H185" s="224">
        <v>9.6</v>
      </c>
      <c r="I185" s="224"/>
      <c r="J185" s="224"/>
      <c r="K185" s="177">
        <f>ROUND(P185*H185,3)</f>
        <v>0</v>
      </c>
      <c r="L185" s="179"/>
      <c r="M185" s="35"/>
      <c r="N185" s="180" t="s">
        <v>1</v>
      </c>
      <c r="O185" s="181" t="s">
        <v>44</v>
      </c>
      <c r="P185" s="182">
        <f>I185+J185</f>
        <v>0</v>
      </c>
      <c r="Q185" s="182">
        <f>ROUND(I185*H185,3)</f>
        <v>0</v>
      </c>
      <c r="R185" s="182">
        <f>ROUND(J185*H185,3)</f>
        <v>0</v>
      </c>
      <c r="S185" s="60"/>
      <c r="T185" s="183">
        <f>S185*H185</f>
        <v>0</v>
      </c>
      <c r="U185" s="183">
        <v>4.9300000000000004E-3</v>
      </c>
      <c r="V185" s="183">
        <f>U185*H185</f>
        <v>4.7328000000000002E-2</v>
      </c>
      <c r="W185" s="183">
        <v>0</v>
      </c>
      <c r="X185" s="183">
        <f>W185*H185</f>
        <v>0</v>
      </c>
      <c r="Y185" s="184" t="s">
        <v>1</v>
      </c>
      <c r="Z185" s="34"/>
      <c r="AA185" s="34"/>
      <c r="AB185" s="34"/>
      <c r="AC185" s="34"/>
      <c r="AD185" s="34"/>
      <c r="AE185" s="34"/>
      <c r="AR185" s="185" t="s">
        <v>171</v>
      </c>
      <c r="AT185" s="185" t="s">
        <v>167</v>
      </c>
      <c r="AU185" s="185" t="s">
        <v>92</v>
      </c>
      <c r="AY185" s="16" t="s">
        <v>164</v>
      </c>
      <c r="BE185" s="106">
        <f>IF(O185="základná",K185,0)</f>
        <v>0</v>
      </c>
      <c r="BF185" s="106">
        <f>IF(O185="znížená",K185,0)</f>
        <v>0</v>
      </c>
      <c r="BG185" s="106">
        <f>IF(O185="zákl. prenesená",K185,0)</f>
        <v>0</v>
      </c>
      <c r="BH185" s="106">
        <f>IF(O185="zníž. prenesená",K185,0)</f>
        <v>0</v>
      </c>
      <c r="BI185" s="106">
        <f>IF(O185="nulová",K185,0)</f>
        <v>0</v>
      </c>
      <c r="BJ185" s="16" t="s">
        <v>92</v>
      </c>
      <c r="BK185" s="186">
        <f>ROUND(P185*H185,3)</f>
        <v>0</v>
      </c>
      <c r="BL185" s="16" t="s">
        <v>171</v>
      </c>
      <c r="BM185" s="185" t="s">
        <v>771</v>
      </c>
    </row>
    <row r="186" spans="1:65" s="2" customFormat="1" ht="19.5" x14ac:dyDescent="0.2">
      <c r="A186" s="34"/>
      <c r="B186" s="35"/>
      <c r="C186" s="218"/>
      <c r="D186" s="225" t="s">
        <v>177</v>
      </c>
      <c r="E186" s="218"/>
      <c r="F186" s="226" t="s">
        <v>772</v>
      </c>
      <c r="G186" s="218"/>
      <c r="H186" s="218"/>
      <c r="I186" s="268"/>
      <c r="J186" s="268"/>
      <c r="K186" s="34"/>
      <c r="L186" s="34"/>
      <c r="M186" s="35"/>
      <c r="N186" s="189"/>
      <c r="O186" s="190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34"/>
      <c r="AA186" s="34"/>
      <c r="AB186" s="34"/>
      <c r="AC186" s="34"/>
      <c r="AD186" s="34"/>
      <c r="AE186" s="34"/>
      <c r="AT186" s="16" t="s">
        <v>177</v>
      </c>
      <c r="AU186" s="16" t="s">
        <v>92</v>
      </c>
    </row>
    <row r="187" spans="1:65" s="2" customFormat="1" ht="24.2" customHeight="1" x14ac:dyDescent="0.2">
      <c r="A187" s="34"/>
      <c r="B187" s="140"/>
      <c r="C187" s="220" t="s">
        <v>226</v>
      </c>
      <c r="D187" s="220" t="s">
        <v>167</v>
      </c>
      <c r="E187" s="221" t="s">
        <v>773</v>
      </c>
      <c r="F187" s="222" t="s">
        <v>774</v>
      </c>
      <c r="G187" s="223" t="s">
        <v>175</v>
      </c>
      <c r="H187" s="224">
        <v>9.6</v>
      </c>
      <c r="I187" s="224"/>
      <c r="J187" s="224"/>
      <c r="K187" s="177">
        <f>ROUND(P187*H187,3)</f>
        <v>0</v>
      </c>
      <c r="L187" s="179"/>
      <c r="M187" s="35"/>
      <c r="N187" s="180" t="s">
        <v>1</v>
      </c>
      <c r="O187" s="181" t="s">
        <v>44</v>
      </c>
      <c r="P187" s="182">
        <f>I187+J187</f>
        <v>0</v>
      </c>
      <c r="Q187" s="182">
        <f>ROUND(I187*H187,3)</f>
        <v>0</v>
      </c>
      <c r="R187" s="182">
        <f>ROUND(J187*H187,3)</f>
        <v>0</v>
      </c>
      <c r="S187" s="60"/>
      <c r="T187" s="183">
        <f>S187*H187</f>
        <v>0</v>
      </c>
      <c r="U187" s="183">
        <v>4.725E-2</v>
      </c>
      <c r="V187" s="183">
        <f>U187*H187</f>
        <v>0.4536</v>
      </c>
      <c r="W187" s="183">
        <v>0</v>
      </c>
      <c r="X187" s="183">
        <f>W187*H187</f>
        <v>0</v>
      </c>
      <c r="Y187" s="184" t="s">
        <v>1</v>
      </c>
      <c r="Z187" s="34"/>
      <c r="AA187" s="34"/>
      <c r="AB187" s="34"/>
      <c r="AC187" s="34"/>
      <c r="AD187" s="34"/>
      <c r="AE187" s="34"/>
      <c r="AR187" s="185" t="s">
        <v>171</v>
      </c>
      <c r="AT187" s="185" t="s">
        <v>167</v>
      </c>
      <c r="AU187" s="185" t="s">
        <v>92</v>
      </c>
      <c r="AY187" s="16" t="s">
        <v>164</v>
      </c>
      <c r="BE187" s="106">
        <f>IF(O187="základná",K187,0)</f>
        <v>0</v>
      </c>
      <c r="BF187" s="106">
        <f>IF(O187="znížená",K187,0)</f>
        <v>0</v>
      </c>
      <c r="BG187" s="106">
        <f>IF(O187="zákl. prenesená",K187,0)</f>
        <v>0</v>
      </c>
      <c r="BH187" s="106">
        <f>IF(O187="zníž. prenesená",K187,0)</f>
        <v>0</v>
      </c>
      <c r="BI187" s="106">
        <f>IF(O187="nulová",K187,0)</f>
        <v>0</v>
      </c>
      <c r="BJ187" s="16" t="s">
        <v>92</v>
      </c>
      <c r="BK187" s="186">
        <f>ROUND(P187*H187,3)</f>
        <v>0</v>
      </c>
      <c r="BL187" s="16" t="s">
        <v>171</v>
      </c>
      <c r="BM187" s="185" t="s">
        <v>775</v>
      </c>
    </row>
    <row r="188" spans="1:65" s="2" customFormat="1" ht="19.5" x14ac:dyDescent="0.2">
      <c r="A188" s="34"/>
      <c r="B188" s="35"/>
      <c r="C188" s="218"/>
      <c r="D188" s="225" t="s">
        <v>177</v>
      </c>
      <c r="E188" s="218"/>
      <c r="F188" s="226" t="s">
        <v>776</v>
      </c>
      <c r="G188" s="218"/>
      <c r="H188" s="218"/>
      <c r="I188" s="268"/>
      <c r="J188" s="268"/>
      <c r="K188" s="34"/>
      <c r="L188" s="34"/>
      <c r="M188" s="35"/>
      <c r="N188" s="189"/>
      <c r="O188" s="190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Z188" s="34"/>
      <c r="AA188" s="34"/>
      <c r="AB188" s="34"/>
      <c r="AC188" s="34"/>
      <c r="AD188" s="34"/>
      <c r="AE188" s="34"/>
      <c r="AT188" s="16" t="s">
        <v>177</v>
      </c>
      <c r="AU188" s="16" t="s">
        <v>92</v>
      </c>
    </row>
    <row r="189" spans="1:65" s="2" customFormat="1" ht="24.2" customHeight="1" x14ac:dyDescent="0.2">
      <c r="A189" s="34"/>
      <c r="B189" s="140"/>
      <c r="C189" s="220" t="s">
        <v>231</v>
      </c>
      <c r="D189" s="220" t="s">
        <v>167</v>
      </c>
      <c r="E189" s="221" t="s">
        <v>200</v>
      </c>
      <c r="F189" s="222" t="s">
        <v>777</v>
      </c>
      <c r="G189" s="223" t="s">
        <v>175</v>
      </c>
      <c r="H189" s="224">
        <v>504.5</v>
      </c>
      <c r="I189" s="224"/>
      <c r="J189" s="224"/>
      <c r="K189" s="177">
        <f>ROUND(P189*H189,3)</f>
        <v>0</v>
      </c>
      <c r="L189" s="179"/>
      <c r="M189" s="35"/>
      <c r="N189" s="180" t="s">
        <v>1</v>
      </c>
      <c r="O189" s="181" t="s">
        <v>44</v>
      </c>
      <c r="P189" s="182">
        <f>I189+J189</f>
        <v>0</v>
      </c>
      <c r="Q189" s="182">
        <f>ROUND(I189*H189,3)</f>
        <v>0</v>
      </c>
      <c r="R189" s="182">
        <f>ROUND(J189*H189,3)</f>
        <v>0</v>
      </c>
      <c r="S189" s="60"/>
      <c r="T189" s="183">
        <f>S189*H189</f>
        <v>0</v>
      </c>
      <c r="U189" s="183">
        <v>3.3E-3</v>
      </c>
      <c r="V189" s="183">
        <f>U189*H189</f>
        <v>1.6648499999999999</v>
      </c>
      <c r="W189" s="183">
        <v>0</v>
      </c>
      <c r="X189" s="183">
        <f>W189*H189</f>
        <v>0</v>
      </c>
      <c r="Y189" s="184" t="s">
        <v>1</v>
      </c>
      <c r="Z189" s="34"/>
      <c r="AA189" s="34"/>
      <c r="AB189" s="34"/>
      <c r="AC189" s="34"/>
      <c r="AD189" s="34"/>
      <c r="AE189" s="34"/>
      <c r="AR189" s="185" t="s">
        <v>171</v>
      </c>
      <c r="AT189" s="185" t="s">
        <v>167</v>
      </c>
      <c r="AU189" s="185" t="s">
        <v>92</v>
      </c>
      <c r="AY189" s="16" t="s">
        <v>164</v>
      </c>
      <c r="BE189" s="106">
        <f>IF(O189="základná",K189,0)</f>
        <v>0</v>
      </c>
      <c r="BF189" s="106">
        <f>IF(O189="znížená",K189,0)</f>
        <v>0</v>
      </c>
      <c r="BG189" s="106">
        <f>IF(O189="zákl. prenesená",K189,0)</f>
        <v>0</v>
      </c>
      <c r="BH189" s="106">
        <f>IF(O189="zníž. prenesená",K189,0)</f>
        <v>0</v>
      </c>
      <c r="BI189" s="106">
        <f>IF(O189="nulová",K189,0)</f>
        <v>0</v>
      </c>
      <c r="BJ189" s="16" t="s">
        <v>92</v>
      </c>
      <c r="BK189" s="186">
        <f>ROUND(P189*H189,3)</f>
        <v>0</v>
      </c>
      <c r="BL189" s="16" t="s">
        <v>171</v>
      </c>
      <c r="BM189" s="185" t="s">
        <v>778</v>
      </c>
    </row>
    <row r="190" spans="1:65" s="13" customFormat="1" ht="17.25" customHeight="1" x14ac:dyDescent="0.2">
      <c r="B190" s="191"/>
      <c r="C190" s="227"/>
      <c r="D190" s="225" t="s">
        <v>179</v>
      </c>
      <c r="E190" s="228" t="s">
        <v>1</v>
      </c>
      <c r="F190" s="229" t="s">
        <v>779</v>
      </c>
      <c r="G190" s="227"/>
      <c r="H190" s="230">
        <v>504.5</v>
      </c>
      <c r="I190" s="271"/>
      <c r="J190" s="271"/>
      <c r="M190" s="191"/>
      <c r="N190" s="193"/>
      <c r="O190" s="194"/>
      <c r="P190" s="194"/>
      <c r="Q190" s="194"/>
      <c r="R190" s="194"/>
      <c r="S190" s="194"/>
      <c r="T190" s="194"/>
      <c r="U190" s="194"/>
      <c r="V190" s="194"/>
      <c r="W190" s="194"/>
      <c r="X190" s="194"/>
      <c r="Y190" s="195"/>
      <c r="AT190" s="192" t="s">
        <v>179</v>
      </c>
      <c r="AU190" s="192" t="s">
        <v>92</v>
      </c>
      <c r="AV190" s="13" t="s">
        <v>92</v>
      </c>
      <c r="AW190" s="13" t="s">
        <v>4</v>
      </c>
      <c r="AX190" s="13" t="s">
        <v>86</v>
      </c>
      <c r="AY190" s="192" t="s">
        <v>164</v>
      </c>
    </row>
    <row r="191" spans="1:65" s="2" customFormat="1" ht="24.2" customHeight="1" x14ac:dyDescent="0.2">
      <c r="A191" s="34"/>
      <c r="B191" s="140"/>
      <c r="C191" s="220" t="s">
        <v>237</v>
      </c>
      <c r="D191" s="220" t="s">
        <v>167</v>
      </c>
      <c r="E191" s="221" t="s">
        <v>205</v>
      </c>
      <c r="F191" s="222" t="s">
        <v>1099</v>
      </c>
      <c r="G191" s="223" t="s">
        <v>175</v>
      </c>
      <c r="H191" s="224">
        <v>58</v>
      </c>
      <c r="I191" s="224"/>
      <c r="J191" s="224"/>
      <c r="K191" s="177">
        <f>ROUND(P191*H191,3)</f>
        <v>0</v>
      </c>
      <c r="L191" s="179"/>
      <c r="M191" s="35"/>
      <c r="N191" s="180" t="s">
        <v>1</v>
      </c>
      <c r="O191" s="181" t="s">
        <v>44</v>
      </c>
      <c r="P191" s="182">
        <f>I191+J191</f>
        <v>0</v>
      </c>
      <c r="Q191" s="182">
        <f>ROUND(I191*H191,3)</f>
        <v>0</v>
      </c>
      <c r="R191" s="182">
        <f>ROUND(J191*H191,3)</f>
        <v>0</v>
      </c>
      <c r="S191" s="60"/>
      <c r="T191" s="183">
        <f>S191*H191</f>
        <v>0</v>
      </c>
      <c r="U191" s="183">
        <v>5.8999999999999999E-3</v>
      </c>
      <c r="V191" s="183">
        <f>U191*H191</f>
        <v>0.3422</v>
      </c>
      <c r="W191" s="183">
        <v>0</v>
      </c>
      <c r="X191" s="183">
        <f>W191*H191</f>
        <v>0</v>
      </c>
      <c r="Y191" s="184" t="s">
        <v>1</v>
      </c>
      <c r="Z191" s="34"/>
      <c r="AA191" s="34"/>
      <c r="AB191" s="34"/>
      <c r="AC191" s="34"/>
      <c r="AD191" s="34"/>
      <c r="AE191" s="34"/>
      <c r="AR191" s="185" t="s">
        <v>171</v>
      </c>
      <c r="AT191" s="185" t="s">
        <v>167</v>
      </c>
      <c r="AU191" s="185" t="s">
        <v>92</v>
      </c>
      <c r="AY191" s="16" t="s">
        <v>164</v>
      </c>
      <c r="BE191" s="106">
        <f>IF(O191="základná",K191,0)</f>
        <v>0</v>
      </c>
      <c r="BF191" s="106">
        <f>IF(O191="znížená",K191,0)</f>
        <v>0</v>
      </c>
      <c r="BG191" s="106">
        <f>IF(O191="zákl. prenesená",K191,0)</f>
        <v>0</v>
      </c>
      <c r="BH191" s="106">
        <f>IF(O191="zníž. prenesená",K191,0)</f>
        <v>0</v>
      </c>
      <c r="BI191" s="106">
        <f>IF(O191="nulová",K191,0)</f>
        <v>0</v>
      </c>
      <c r="BJ191" s="16" t="s">
        <v>92</v>
      </c>
      <c r="BK191" s="186">
        <f>ROUND(P191*H191,3)</f>
        <v>0</v>
      </c>
      <c r="BL191" s="16" t="s">
        <v>171</v>
      </c>
      <c r="BM191" s="185" t="s">
        <v>780</v>
      </c>
    </row>
    <row r="192" spans="1:65" s="2" customFormat="1" ht="19.5" x14ac:dyDescent="0.2">
      <c r="A192" s="34"/>
      <c r="B192" s="35"/>
      <c r="C192" s="218"/>
      <c r="D192" s="225" t="s">
        <v>177</v>
      </c>
      <c r="E192" s="218"/>
      <c r="F192" s="226" t="s">
        <v>1141</v>
      </c>
      <c r="G192" s="218"/>
      <c r="H192" s="218"/>
      <c r="I192" s="268"/>
      <c r="J192" s="268"/>
      <c r="K192" s="34"/>
      <c r="L192" s="34"/>
      <c r="M192" s="35"/>
      <c r="N192" s="189"/>
      <c r="O192" s="190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34"/>
      <c r="AA192" s="34"/>
      <c r="AB192" s="34"/>
      <c r="AC192" s="34"/>
      <c r="AD192" s="34"/>
      <c r="AE192" s="34"/>
      <c r="AT192" s="16" t="s">
        <v>177</v>
      </c>
      <c r="AU192" s="16" t="s">
        <v>92</v>
      </c>
    </row>
    <row r="193" spans="1:65" s="13" customFormat="1" x14ac:dyDescent="0.2">
      <c r="B193" s="191"/>
      <c r="C193" s="227"/>
      <c r="D193" s="225" t="s">
        <v>179</v>
      </c>
      <c r="E193" s="228" t="s">
        <v>1</v>
      </c>
      <c r="F193" s="229" t="s">
        <v>457</v>
      </c>
      <c r="G193" s="227"/>
      <c r="H193" s="230">
        <v>58</v>
      </c>
      <c r="I193" s="271"/>
      <c r="J193" s="271"/>
      <c r="M193" s="191"/>
      <c r="N193" s="193"/>
      <c r="O193" s="194"/>
      <c r="P193" s="194"/>
      <c r="Q193" s="194"/>
      <c r="R193" s="194"/>
      <c r="S193" s="194"/>
      <c r="T193" s="194"/>
      <c r="U193" s="194"/>
      <c r="V193" s="194"/>
      <c r="W193" s="194"/>
      <c r="X193" s="194"/>
      <c r="Y193" s="195"/>
      <c r="AT193" s="192" t="s">
        <v>179</v>
      </c>
      <c r="AU193" s="192" t="s">
        <v>92</v>
      </c>
      <c r="AV193" s="13" t="s">
        <v>92</v>
      </c>
      <c r="AW193" s="13" t="s">
        <v>4</v>
      </c>
      <c r="AX193" s="13" t="s">
        <v>86</v>
      </c>
      <c r="AY193" s="192" t="s">
        <v>164</v>
      </c>
    </row>
    <row r="194" spans="1:65" s="2" customFormat="1" ht="24.2" customHeight="1" x14ac:dyDescent="0.2">
      <c r="A194" s="34"/>
      <c r="B194" s="140"/>
      <c r="C194" s="220" t="s">
        <v>242</v>
      </c>
      <c r="D194" s="220" t="s">
        <v>167</v>
      </c>
      <c r="E194" s="221" t="s">
        <v>210</v>
      </c>
      <c r="F194" s="222" t="s">
        <v>211</v>
      </c>
      <c r="G194" s="223" t="s">
        <v>175</v>
      </c>
      <c r="H194" s="224">
        <v>19.38</v>
      </c>
      <c r="I194" s="224"/>
      <c r="J194" s="224"/>
      <c r="K194" s="177">
        <f>ROUND(P194*H194,3)</f>
        <v>0</v>
      </c>
      <c r="L194" s="179"/>
      <c r="M194" s="35"/>
      <c r="N194" s="180" t="s">
        <v>1</v>
      </c>
      <c r="O194" s="181" t="s">
        <v>44</v>
      </c>
      <c r="P194" s="182">
        <f>I194+J194</f>
        <v>0</v>
      </c>
      <c r="Q194" s="182">
        <f>ROUND(I194*H194,3)</f>
        <v>0</v>
      </c>
      <c r="R194" s="182">
        <f>ROUND(J194*H194,3)</f>
        <v>0</v>
      </c>
      <c r="S194" s="60"/>
      <c r="T194" s="183">
        <f>S194*H194</f>
        <v>0</v>
      </c>
      <c r="U194" s="183">
        <v>1.4149999999999999E-2</v>
      </c>
      <c r="V194" s="183">
        <f>U194*H194</f>
        <v>0.274227</v>
      </c>
      <c r="W194" s="183">
        <v>0</v>
      </c>
      <c r="X194" s="183">
        <f>W194*H194</f>
        <v>0</v>
      </c>
      <c r="Y194" s="184" t="s">
        <v>1</v>
      </c>
      <c r="Z194" s="34"/>
      <c r="AA194" s="34"/>
      <c r="AB194" s="34"/>
      <c r="AC194" s="34"/>
      <c r="AD194" s="34"/>
      <c r="AE194" s="34"/>
      <c r="AR194" s="185" t="s">
        <v>171</v>
      </c>
      <c r="AT194" s="185" t="s">
        <v>167</v>
      </c>
      <c r="AU194" s="185" t="s">
        <v>92</v>
      </c>
      <c r="AY194" s="16" t="s">
        <v>164</v>
      </c>
      <c r="BE194" s="106">
        <f>IF(O194="základná",K194,0)</f>
        <v>0</v>
      </c>
      <c r="BF194" s="106">
        <f>IF(O194="znížená",K194,0)</f>
        <v>0</v>
      </c>
      <c r="BG194" s="106">
        <f>IF(O194="zákl. prenesená",K194,0)</f>
        <v>0</v>
      </c>
      <c r="BH194" s="106">
        <f>IF(O194="zníž. prenesená",K194,0)</f>
        <v>0</v>
      </c>
      <c r="BI194" s="106">
        <f>IF(O194="nulová",K194,0)</f>
        <v>0</v>
      </c>
      <c r="BJ194" s="16" t="s">
        <v>92</v>
      </c>
      <c r="BK194" s="186">
        <f>ROUND(P194*H194,3)</f>
        <v>0</v>
      </c>
      <c r="BL194" s="16" t="s">
        <v>171</v>
      </c>
      <c r="BM194" s="185" t="s">
        <v>781</v>
      </c>
    </row>
    <row r="195" spans="1:65" s="2" customFormat="1" ht="29.25" x14ac:dyDescent="0.2">
      <c r="A195" s="34"/>
      <c r="B195" s="35"/>
      <c r="C195" s="218"/>
      <c r="D195" s="225" t="s">
        <v>177</v>
      </c>
      <c r="E195" s="218"/>
      <c r="F195" s="226" t="s">
        <v>1108</v>
      </c>
      <c r="G195" s="218"/>
      <c r="H195" s="218"/>
      <c r="I195" s="268"/>
      <c r="J195" s="268"/>
      <c r="K195" s="34"/>
      <c r="L195" s="34"/>
      <c r="M195" s="35"/>
      <c r="N195" s="189"/>
      <c r="O195" s="190"/>
      <c r="P195" s="60"/>
      <c r="Q195" s="60"/>
      <c r="R195" s="60"/>
      <c r="S195" s="60"/>
      <c r="T195" s="60"/>
      <c r="U195" s="60"/>
      <c r="V195" s="60"/>
      <c r="W195" s="60"/>
      <c r="X195" s="60"/>
      <c r="Y195" s="61"/>
      <c r="Z195" s="34"/>
      <c r="AA195" s="34"/>
      <c r="AB195" s="34"/>
      <c r="AC195" s="34"/>
      <c r="AD195" s="34"/>
      <c r="AE195" s="34"/>
      <c r="AT195" s="16" t="s">
        <v>177</v>
      </c>
      <c r="AU195" s="16" t="s">
        <v>92</v>
      </c>
    </row>
    <row r="196" spans="1:65" s="13" customFormat="1" x14ac:dyDescent="0.2">
      <c r="B196" s="191"/>
      <c r="C196" s="227"/>
      <c r="D196" s="225" t="s">
        <v>179</v>
      </c>
      <c r="E196" s="228" t="s">
        <v>1</v>
      </c>
      <c r="F196" s="229" t="s">
        <v>782</v>
      </c>
      <c r="G196" s="227"/>
      <c r="H196" s="230">
        <v>19.38</v>
      </c>
      <c r="I196" s="271"/>
      <c r="J196" s="271"/>
      <c r="M196" s="191"/>
      <c r="N196" s="193"/>
      <c r="O196" s="194"/>
      <c r="P196" s="194"/>
      <c r="Q196" s="194"/>
      <c r="R196" s="194"/>
      <c r="S196" s="194"/>
      <c r="T196" s="194"/>
      <c r="U196" s="194"/>
      <c r="V196" s="194"/>
      <c r="W196" s="194"/>
      <c r="X196" s="194"/>
      <c r="Y196" s="195"/>
      <c r="AT196" s="192" t="s">
        <v>179</v>
      </c>
      <c r="AU196" s="192" t="s">
        <v>92</v>
      </c>
      <c r="AV196" s="13" t="s">
        <v>92</v>
      </c>
      <c r="AW196" s="13" t="s">
        <v>4</v>
      </c>
      <c r="AX196" s="13" t="s">
        <v>86</v>
      </c>
      <c r="AY196" s="192" t="s">
        <v>164</v>
      </c>
    </row>
    <row r="197" spans="1:65" s="2" customFormat="1" ht="37.9" customHeight="1" x14ac:dyDescent="0.2">
      <c r="A197" s="34"/>
      <c r="B197" s="140"/>
      <c r="C197" s="220" t="s">
        <v>246</v>
      </c>
      <c r="D197" s="220" t="s">
        <v>167</v>
      </c>
      <c r="E197" s="221" t="s">
        <v>214</v>
      </c>
      <c r="F197" s="222" t="s">
        <v>1142</v>
      </c>
      <c r="G197" s="223" t="s">
        <v>175</v>
      </c>
      <c r="H197" s="224">
        <v>59.16</v>
      </c>
      <c r="I197" s="224"/>
      <c r="J197" s="224"/>
      <c r="K197" s="177">
        <f>ROUND(P197*H197,3)</f>
        <v>0</v>
      </c>
      <c r="L197" s="179"/>
      <c r="M197" s="35"/>
      <c r="N197" s="180" t="s">
        <v>1</v>
      </c>
      <c r="O197" s="181" t="s">
        <v>44</v>
      </c>
      <c r="P197" s="182">
        <f>I197+J197</f>
        <v>0</v>
      </c>
      <c r="Q197" s="182">
        <f>ROUND(I197*H197,3)</f>
        <v>0</v>
      </c>
      <c r="R197" s="182">
        <f>ROUND(J197*H197,3)</f>
        <v>0</v>
      </c>
      <c r="S197" s="60"/>
      <c r="T197" s="183">
        <f>S197*H197</f>
        <v>0</v>
      </c>
      <c r="U197" s="183">
        <v>1.6469999999999999E-2</v>
      </c>
      <c r="V197" s="183">
        <f>U197*H197</f>
        <v>0.97436519999999982</v>
      </c>
      <c r="W197" s="183">
        <v>0</v>
      </c>
      <c r="X197" s="183">
        <f>W197*H197</f>
        <v>0</v>
      </c>
      <c r="Y197" s="184" t="s">
        <v>1</v>
      </c>
      <c r="Z197" s="34"/>
      <c r="AA197" s="34"/>
      <c r="AB197" s="34"/>
      <c r="AC197" s="34"/>
      <c r="AD197" s="34"/>
      <c r="AE197" s="34"/>
      <c r="AR197" s="185" t="s">
        <v>171</v>
      </c>
      <c r="AT197" s="185" t="s">
        <v>167</v>
      </c>
      <c r="AU197" s="185" t="s">
        <v>92</v>
      </c>
      <c r="AY197" s="16" t="s">
        <v>164</v>
      </c>
      <c r="BE197" s="106">
        <f>IF(O197="základná",K197,0)</f>
        <v>0</v>
      </c>
      <c r="BF197" s="106">
        <f>IF(O197="znížená",K197,0)</f>
        <v>0</v>
      </c>
      <c r="BG197" s="106">
        <f>IF(O197="zákl. prenesená",K197,0)</f>
        <v>0</v>
      </c>
      <c r="BH197" s="106">
        <f>IF(O197="zníž. prenesená",K197,0)</f>
        <v>0</v>
      </c>
      <c r="BI197" s="106">
        <f>IF(O197="nulová",K197,0)</f>
        <v>0</v>
      </c>
      <c r="BJ197" s="16" t="s">
        <v>92</v>
      </c>
      <c r="BK197" s="186">
        <f>ROUND(P197*H197,3)</f>
        <v>0</v>
      </c>
      <c r="BL197" s="16" t="s">
        <v>171</v>
      </c>
      <c r="BM197" s="185" t="s">
        <v>783</v>
      </c>
    </row>
    <row r="198" spans="1:65" s="2" customFormat="1" ht="29.25" x14ac:dyDescent="0.2">
      <c r="A198" s="34"/>
      <c r="B198" s="35"/>
      <c r="C198" s="218"/>
      <c r="D198" s="225" t="s">
        <v>177</v>
      </c>
      <c r="E198" s="218"/>
      <c r="F198" s="226" t="s">
        <v>1143</v>
      </c>
      <c r="G198" s="218"/>
      <c r="H198" s="218"/>
      <c r="I198" s="268"/>
      <c r="J198" s="268"/>
      <c r="K198" s="34"/>
      <c r="L198" s="34"/>
      <c r="M198" s="35"/>
      <c r="N198" s="189"/>
      <c r="O198" s="190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34"/>
      <c r="AA198" s="34"/>
      <c r="AB198" s="34"/>
      <c r="AC198" s="34"/>
      <c r="AD198" s="34"/>
      <c r="AE198" s="34"/>
      <c r="AT198" s="16" t="s">
        <v>177</v>
      </c>
      <c r="AU198" s="16" t="s">
        <v>92</v>
      </c>
    </row>
    <row r="199" spans="1:65" s="13" customFormat="1" x14ac:dyDescent="0.2">
      <c r="B199" s="191"/>
      <c r="C199" s="227"/>
      <c r="D199" s="225" t="s">
        <v>179</v>
      </c>
      <c r="E199" s="228" t="s">
        <v>1</v>
      </c>
      <c r="F199" s="229" t="s">
        <v>784</v>
      </c>
      <c r="G199" s="227"/>
      <c r="H199" s="230">
        <v>59.16</v>
      </c>
      <c r="I199" s="271"/>
      <c r="J199" s="271"/>
      <c r="M199" s="191"/>
      <c r="N199" s="193"/>
      <c r="O199" s="194"/>
      <c r="P199" s="194"/>
      <c r="Q199" s="194"/>
      <c r="R199" s="194"/>
      <c r="S199" s="194"/>
      <c r="T199" s="194"/>
      <c r="U199" s="194"/>
      <c r="V199" s="194"/>
      <c r="W199" s="194"/>
      <c r="X199" s="194"/>
      <c r="Y199" s="195"/>
      <c r="AT199" s="192" t="s">
        <v>179</v>
      </c>
      <c r="AU199" s="192" t="s">
        <v>92</v>
      </c>
      <c r="AV199" s="13" t="s">
        <v>92</v>
      </c>
      <c r="AW199" s="13" t="s">
        <v>4</v>
      </c>
      <c r="AX199" s="13" t="s">
        <v>86</v>
      </c>
      <c r="AY199" s="192" t="s">
        <v>164</v>
      </c>
    </row>
    <row r="200" spans="1:65" s="2" customFormat="1" ht="37.9" customHeight="1" x14ac:dyDescent="0.2">
      <c r="A200" s="34"/>
      <c r="B200" s="140"/>
      <c r="C200" s="220" t="s">
        <v>250</v>
      </c>
      <c r="D200" s="220" t="s">
        <v>167</v>
      </c>
      <c r="E200" s="221" t="s">
        <v>785</v>
      </c>
      <c r="F200" s="222" t="s">
        <v>1144</v>
      </c>
      <c r="G200" s="223" t="s">
        <v>175</v>
      </c>
      <c r="H200" s="224">
        <v>31.62</v>
      </c>
      <c r="I200" s="224"/>
      <c r="J200" s="224"/>
      <c r="K200" s="177">
        <f>ROUND(P200*H200,3)</f>
        <v>0</v>
      </c>
      <c r="L200" s="179"/>
      <c r="M200" s="35"/>
      <c r="N200" s="180" t="s">
        <v>1</v>
      </c>
      <c r="O200" s="181" t="s">
        <v>44</v>
      </c>
      <c r="P200" s="182">
        <f>I200+J200</f>
        <v>0</v>
      </c>
      <c r="Q200" s="182">
        <f>ROUND(I200*H200,3)</f>
        <v>0</v>
      </c>
      <c r="R200" s="182">
        <f>ROUND(J200*H200,3)</f>
        <v>0</v>
      </c>
      <c r="S200" s="60"/>
      <c r="T200" s="183">
        <f>S200*H200</f>
        <v>0</v>
      </c>
      <c r="U200" s="183">
        <v>1.6469999999999999E-2</v>
      </c>
      <c r="V200" s="183">
        <f>U200*H200</f>
        <v>0.52078139999999995</v>
      </c>
      <c r="W200" s="183">
        <v>0</v>
      </c>
      <c r="X200" s="183">
        <f>W200*H200</f>
        <v>0</v>
      </c>
      <c r="Y200" s="184" t="s">
        <v>1</v>
      </c>
      <c r="Z200" s="34"/>
      <c r="AA200" s="34"/>
      <c r="AB200" s="34"/>
      <c r="AC200" s="34"/>
      <c r="AD200" s="34"/>
      <c r="AE200" s="34"/>
      <c r="AR200" s="185" t="s">
        <v>171</v>
      </c>
      <c r="AT200" s="185" t="s">
        <v>167</v>
      </c>
      <c r="AU200" s="185" t="s">
        <v>92</v>
      </c>
      <c r="AY200" s="16" t="s">
        <v>164</v>
      </c>
      <c r="BE200" s="106">
        <f>IF(O200="základná",K200,0)</f>
        <v>0</v>
      </c>
      <c r="BF200" s="106">
        <f>IF(O200="znížená",K200,0)</f>
        <v>0</v>
      </c>
      <c r="BG200" s="106">
        <f>IF(O200="zákl. prenesená",K200,0)</f>
        <v>0</v>
      </c>
      <c r="BH200" s="106">
        <f>IF(O200="zníž. prenesená",K200,0)</f>
        <v>0</v>
      </c>
      <c r="BI200" s="106">
        <f>IF(O200="nulová",K200,0)</f>
        <v>0</v>
      </c>
      <c r="BJ200" s="16" t="s">
        <v>92</v>
      </c>
      <c r="BK200" s="186">
        <f>ROUND(P200*H200,3)</f>
        <v>0</v>
      </c>
      <c r="BL200" s="16" t="s">
        <v>171</v>
      </c>
      <c r="BM200" s="185" t="s">
        <v>786</v>
      </c>
    </row>
    <row r="201" spans="1:65" s="2" customFormat="1" ht="29.25" x14ac:dyDescent="0.2">
      <c r="A201" s="34"/>
      <c r="B201" s="35"/>
      <c r="C201" s="218"/>
      <c r="D201" s="225" t="s">
        <v>177</v>
      </c>
      <c r="E201" s="218"/>
      <c r="F201" s="226" t="s">
        <v>1145</v>
      </c>
      <c r="G201" s="218"/>
      <c r="H201" s="218"/>
      <c r="I201" s="268"/>
      <c r="J201" s="268"/>
      <c r="K201" s="34"/>
      <c r="L201" s="34"/>
      <c r="M201" s="35"/>
      <c r="N201" s="189"/>
      <c r="O201" s="190"/>
      <c r="P201" s="60"/>
      <c r="Q201" s="60"/>
      <c r="R201" s="60"/>
      <c r="S201" s="60"/>
      <c r="T201" s="60"/>
      <c r="U201" s="60"/>
      <c r="V201" s="60"/>
      <c r="W201" s="60"/>
      <c r="X201" s="60"/>
      <c r="Y201" s="61"/>
      <c r="Z201" s="34"/>
      <c r="AA201" s="34"/>
      <c r="AB201" s="34"/>
      <c r="AC201" s="34"/>
      <c r="AD201" s="34"/>
      <c r="AE201" s="34"/>
      <c r="AT201" s="16" t="s">
        <v>177</v>
      </c>
      <c r="AU201" s="16" t="s">
        <v>92</v>
      </c>
    </row>
    <row r="202" spans="1:65" s="2" customFormat="1" ht="24.2" customHeight="1" x14ac:dyDescent="0.2">
      <c r="A202" s="34"/>
      <c r="B202" s="140"/>
      <c r="C202" s="220" t="s">
        <v>254</v>
      </c>
      <c r="D202" s="220" t="s">
        <v>167</v>
      </c>
      <c r="E202" s="221" t="s">
        <v>218</v>
      </c>
      <c r="F202" s="222" t="s">
        <v>219</v>
      </c>
      <c r="G202" s="223" t="s">
        <v>175</v>
      </c>
      <c r="H202" s="224">
        <v>54.06</v>
      </c>
      <c r="I202" s="224"/>
      <c r="J202" s="224"/>
      <c r="K202" s="177">
        <f>ROUND(P202*H202,3)</f>
        <v>0</v>
      </c>
      <c r="L202" s="179"/>
      <c r="M202" s="35"/>
      <c r="N202" s="180" t="s">
        <v>1</v>
      </c>
      <c r="O202" s="181" t="s">
        <v>44</v>
      </c>
      <c r="P202" s="182">
        <f>I202+J202</f>
        <v>0</v>
      </c>
      <c r="Q202" s="182">
        <f>ROUND(I202*H202,3)</f>
        <v>0</v>
      </c>
      <c r="R202" s="182">
        <f>ROUND(J202*H202,3)</f>
        <v>0</v>
      </c>
      <c r="S202" s="60"/>
      <c r="T202" s="183">
        <f>S202*H202</f>
        <v>0</v>
      </c>
      <c r="U202" s="183">
        <v>2.0809999999999999E-2</v>
      </c>
      <c r="V202" s="183">
        <f>U202*H202</f>
        <v>1.1249886</v>
      </c>
      <c r="W202" s="183">
        <v>0</v>
      </c>
      <c r="X202" s="183">
        <f>W202*H202</f>
        <v>0</v>
      </c>
      <c r="Y202" s="184" t="s">
        <v>1</v>
      </c>
      <c r="Z202" s="34"/>
      <c r="AA202" s="34"/>
      <c r="AB202" s="34"/>
      <c r="AC202" s="34"/>
      <c r="AD202" s="34"/>
      <c r="AE202" s="34"/>
      <c r="AR202" s="185" t="s">
        <v>171</v>
      </c>
      <c r="AT202" s="185" t="s">
        <v>167</v>
      </c>
      <c r="AU202" s="185" t="s">
        <v>92</v>
      </c>
      <c r="AY202" s="16" t="s">
        <v>164</v>
      </c>
      <c r="BE202" s="106">
        <f>IF(O202="základná",K202,0)</f>
        <v>0</v>
      </c>
      <c r="BF202" s="106">
        <f>IF(O202="znížená",K202,0)</f>
        <v>0</v>
      </c>
      <c r="BG202" s="106">
        <f>IF(O202="zákl. prenesená",K202,0)</f>
        <v>0</v>
      </c>
      <c r="BH202" s="106">
        <f>IF(O202="zníž. prenesená",K202,0)</f>
        <v>0</v>
      </c>
      <c r="BI202" s="106">
        <f>IF(O202="nulová",K202,0)</f>
        <v>0</v>
      </c>
      <c r="BJ202" s="16" t="s">
        <v>92</v>
      </c>
      <c r="BK202" s="186">
        <f>ROUND(P202*H202,3)</f>
        <v>0</v>
      </c>
      <c r="BL202" s="16" t="s">
        <v>171</v>
      </c>
      <c r="BM202" s="185" t="s">
        <v>787</v>
      </c>
    </row>
    <row r="203" spans="1:65" s="2" customFormat="1" ht="19.5" x14ac:dyDescent="0.2">
      <c r="A203" s="34"/>
      <c r="B203" s="35"/>
      <c r="C203" s="218"/>
      <c r="D203" s="225" t="s">
        <v>177</v>
      </c>
      <c r="E203" s="218"/>
      <c r="F203" s="226" t="s">
        <v>1146</v>
      </c>
      <c r="G203" s="218"/>
      <c r="H203" s="218"/>
      <c r="I203" s="268"/>
      <c r="J203" s="268"/>
      <c r="K203" s="34"/>
      <c r="L203" s="34"/>
      <c r="M203" s="35"/>
      <c r="N203" s="189"/>
      <c r="O203" s="190"/>
      <c r="P203" s="60"/>
      <c r="Q203" s="60"/>
      <c r="R203" s="60"/>
      <c r="S203" s="60"/>
      <c r="T203" s="60"/>
      <c r="U203" s="60"/>
      <c r="V203" s="60"/>
      <c r="W203" s="60"/>
      <c r="X203" s="60"/>
      <c r="Y203" s="61"/>
      <c r="Z203" s="34"/>
      <c r="AA203" s="34"/>
      <c r="AB203" s="34"/>
      <c r="AC203" s="34"/>
      <c r="AD203" s="34"/>
      <c r="AE203" s="34"/>
      <c r="AT203" s="16" t="s">
        <v>177</v>
      </c>
      <c r="AU203" s="16" t="s">
        <v>92</v>
      </c>
    </row>
    <row r="204" spans="1:65" s="13" customFormat="1" x14ac:dyDescent="0.2">
      <c r="B204" s="191"/>
      <c r="C204" s="227"/>
      <c r="D204" s="225" t="s">
        <v>179</v>
      </c>
      <c r="E204" s="228" t="s">
        <v>1</v>
      </c>
      <c r="F204" s="229" t="s">
        <v>788</v>
      </c>
      <c r="G204" s="227"/>
      <c r="H204" s="230">
        <v>54.06</v>
      </c>
      <c r="I204" s="271"/>
      <c r="J204" s="271"/>
      <c r="M204" s="191"/>
      <c r="N204" s="193"/>
      <c r="O204" s="194"/>
      <c r="P204" s="194"/>
      <c r="Q204" s="194"/>
      <c r="R204" s="194"/>
      <c r="S204" s="194"/>
      <c r="T204" s="194"/>
      <c r="U204" s="194"/>
      <c r="V204" s="194"/>
      <c r="W204" s="194"/>
      <c r="X204" s="194"/>
      <c r="Y204" s="195"/>
      <c r="AT204" s="192" t="s">
        <v>179</v>
      </c>
      <c r="AU204" s="192" t="s">
        <v>92</v>
      </c>
      <c r="AV204" s="13" t="s">
        <v>92</v>
      </c>
      <c r="AW204" s="13" t="s">
        <v>4</v>
      </c>
      <c r="AX204" s="13" t="s">
        <v>86</v>
      </c>
      <c r="AY204" s="192" t="s">
        <v>164</v>
      </c>
    </row>
    <row r="205" spans="1:65" s="2" customFormat="1" ht="24.2" customHeight="1" x14ac:dyDescent="0.2">
      <c r="A205" s="34"/>
      <c r="B205" s="140"/>
      <c r="C205" s="220" t="s">
        <v>8</v>
      </c>
      <c r="D205" s="220" t="s">
        <v>167</v>
      </c>
      <c r="E205" s="221" t="s">
        <v>227</v>
      </c>
      <c r="F205" s="222" t="s">
        <v>228</v>
      </c>
      <c r="G205" s="223" t="s">
        <v>175</v>
      </c>
      <c r="H205" s="224">
        <v>441.66</v>
      </c>
      <c r="I205" s="224"/>
      <c r="J205" s="224"/>
      <c r="K205" s="177">
        <f>ROUND(P205*H205,3)</f>
        <v>0</v>
      </c>
      <c r="L205" s="179"/>
      <c r="M205" s="35"/>
      <c r="N205" s="180" t="s">
        <v>1</v>
      </c>
      <c r="O205" s="181" t="s">
        <v>44</v>
      </c>
      <c r="P205" s="182">
        <f>I205+J205</f>
        <v>0</v>
      </c>
      <c r="Q205" s="182">
        <f>ROUND(I205*H205,3)</f>
        <v>0</v>
      </c>
      <c r="R205" s="182">
        <f>ROUND(J205*H205,3)</f>
        <v>0</v>
      </c>
      <c r="S205" s="60"/>
      <c r="T205" s="183">
        <f>S205*H205</f>
        <v>0</v>
      </c>
      <c r="U205" s="183">
        <v>3.4950000000000002E-2</v>
      </c>
      <c r="V205" s="183">
        <f>U205*H205</f>
        <v>15.436017000000001</v>
      </c>
      <c r="W205" s="183">
        <v>0</v>
      </c>
      <c r="X205" s="183">
        <f>W205*H205</f>
        <v>0</v>
      </c>
      <c r="Y205" s="184" t="s">
        <v>1</v>
      </c>
      <c r="Z205" s="34"/>
      <c r="AA205" s="34"/>
      <c r="AB205" s="34"/>
      <c r="AC205" s="34"/>
      <c r="AD205" s="34"/>
      <c r="AE205" s="34"/>
      <c r="AR205" s="185" t="s">
        <v>171</v>
      </c>
      <c r="AT205" s="185" t="s">
        <v>167</v>
      </c>
      <c r="AU205" s="185" t="s">
        <v>92</v>
      </c>
      <c r="AY205" s="16" t="s">
        <v>164</v>
      </c>
      <c r="BE205" s="106">
        <f>IF(O205="základná",K205,0)</f>
        <v>0</v>
      </c>
      <c r="BF205" s="106">
        <f>IF(O205="znížená",K205,0)</f>
        <v>0</v>
      </c>
      <c r="BG205" s="106">
        <f>IF(O205="zákl. prenesená",K205,0)</f>
        <v>0</v>
      </c>
      <c r="BH205" s="106">
        <f>IF(O205="zníž. prenesená",K205,0)</f>
        <v>0</v>
      </c>
      <c r="BI205" s="106">
        <f>IF(O205="nulová",K205,0)</f>
        <v>0</v>
      </c>
      <c r="BJ205" s="16" t="s">
        <v>92</v>
      </c>
      <c r="BK205" s="186">
        <f>ROUND(P205*H205,3)</f>
        <v>0</v>
      </c>
      <c r="BL205" s="16" t="s">
        <v>171</v>
      </c>
      <c r="BM205" s="185" t="s">
        <v>789</v>
      </c>
    </row>
    <row r="206" spans="1:65" s="2" customFormat="1" ht="29.25" x14ac:dyDescent="0.2">
      <c r="A206" s="34"/>
      <c r="B206" s="35"/>
      <c r="C206" s="218"/>
      <c r="D206" s="225" t="s">
        <v>177</v>
      </c>
      <c r="E206" s="218"/>
      <c r="F206" s="226" t="s">
        <v>1147</v>
      </c>
      <c r="G206" s="218"/>
      <c r="H206" s="218"/>
      <c r="I206" s="268"/>
      <c r="J206" s="268"/>
      <c r="K206" s="34"/>
      <c r="L206" s="34"/>
      <c r="M206" s="35"/>
      <c r="N206" s="189"/>
      <c r="O206" s="190"/>
      <c r="P206" s="60"/>
      <c r="Q206" s="60"/>
      <c r="R206" s="60"/>
      <c r="S206" s="60"/>
      <c r="T206" s="60"/>
      <c r="U206" s="60"/>
      <c r="V206" s="60"/>
      <c r="W206" s="60"/>
      <c r="X206" s="60"/>
      <c r="Y206" s="61"/>
      <c r="Z206" s="34"/>
      <c r="AA206" s="34"/>
      <c r="AB206" s="34"/>
      <c r="AC206" s="34"/>
      <c r="AD206" s="34"/>
      <c r="AE206" s="34"/>
      <c r="AT206" s="16" t="s">
        <v>177</v>
      </c>
      <c r="AU206" s="16" t="s">
        <v>92</v>
      </c>
    </row>
    <row r="207" spans="1:65" s="13" customFormat="1" x14ac:dyDescent="0.2">
      <c r="B207" s="191"/>
      <c r="C207" s="227"/>
      <c r="D207" s="225" t="s">
        <v>179</v>
      </c>
      <c r="E207" s="228" t="s">
        <v>1</v>
      </c>
      <c r="F207" s="229" t="s">
        <v>790</v>
      </c>
      <c r="G207" s="227"/>
      <c r="H207" s="230">
        <v>441.66</v>
      </c>
      <c r="I207" s="271"/>
      <c r="J207" s="271"/>
      <c r="M207" s="191"/>
      <c r="N207" s="193"/>
      <c r="O207" s="194"/>
      <c r="P207" s="194"/>
      <c r="Q207" s="194"/>
      <c r="R207" s="194"/>
      <c r="S207" s="194"/>
      <c r="T207" s="194"/>
      <c r="U207" s="194"/>
      <c r="V207" s="194"/>
      <c r="W207" s="194"/>
      <c r="X207" s="194"/>
      <c r="Y207" s="195"/>
      <c r="AT207" s="192" t="s">
        <v>179</v>
      </c>
      <c r="AU207" s="192" t="s">
        <v>92</v>
      </c>
      <c r="AV207" s="13" t="s">
        <v>92</v>
      </c>
      <c r="AW207" s="13" t="s">
        <v>4</v>
      </c>
      <c r="AX207" s="13" t="s">
        <v>86</v>
      </c>
      <c r="AY207" s="192" t="s">
        <v>164</v>
      </c>
    </row>
    <row r="208" spans="1:65" s="2" customFormat="1" ht="24.2" customHeight="1" x14ac:dyDescent="0.2">
      <c r="A208" s="217"/>
      <c r="B208" s="140"/>
      <c r="C208" s="238" t="s">
        <v>1102</v>
      </c>
      <c r="D208" s="220" t="s">
        <v>1097</v>
      </c>
      <c r="E208" s="221" t="s">
        <v>1103</v>
      </c>
      <c r="F208" s="222" t="s">
        <v>1098</v>
      </c>
      <c r="G208" s="223" t="s">
        <v>334</v>
      </c>
      <c r="H208" s="224">
        <v>4</v>
      </c>
      <c r="I208" s="224"/>
      <c r="J208" s="224"/>
      <c r="K208" s="177">
        <f>ROUND(P208*H208,3)</f>
        <v>0</v>
      </c>
      <c r="L208" s="179"/>
      <c r="M208" s="35"/>
      <c r="N208" s="219" t="s">
        <v>1</v>
      </c>
      <c r="O208" s="181" t="s">
        <v>44</v>
      </c>
      <c r="P208" s="182">
        <f>I208+J208</f>
        <v>0</v>
      </c>
      <c r="Q208" s="182">
        <f>ROUND(I208*H208,3)</f>
        <v>0</v>
      </c>
      <c r="R208" s="182">
        <f>ROUND(J208*H208,3)</f>
        <v>0</v>
      </c>
      <c r="S208" s="183">
        <v>0.86599999999999999</v>
      </c>
      <c r="T208" s="183">
        <f>S208*H208</f>
        <v>3.464</v>
      </c>
      <c r="U208" s="183">
        <v>3.4950000000000002E-2</v>
      </c>
      <c r="V208" s="183">
        <f>U208*H208</f>
        <v>0.13980000000000001</v>
      </c>
      <c r="W208" s="183">
        <v>0</v>
      </c>
      <c r="X208" s="183">
        <f>W208*H208</f>
        <v>0</v>
      </c>
      <c r="Y208" s="184" t="s">
        <v>1</v>
      </c>
      <c r="Z208" s="217"/>
      <c r="AA208" s="217"/>
      <c r="AB208" s="217"/>
      <c r="AC208" s="217"/>
      <c r="AD208" s="217"/>
      <c r="AE208" s="217"/>
      <c r="AR208" s="185" t="s">
        <v>171</v>
      </c>
      <c r="AT208" s="185" t="s">
        <v>167</v>
      </c>
      <c r="AU208" s="185" t="s">
        <v>92</v>
      </c>
      <c r="AY208" s="16" t="s">
        <v>164</v>
      </c>
      <c r="BE208" s="106">
        <f>IF(O208="základná",K208,0)</f>
        <v>0</v>
      </c>
      <c r="BF208" s="106">
        <f>IF(O208="znížená",K208,0)</f>
        <v>0</v>
      </c>
      <c r="BG208" s="106">
        <f>IF(O208="zákl. prenesená",K208,0)</f>
        <v>0</v>
      </c>
      <c r="BH208" s="106">
        <f>IF(O208="zníž. prenesená",K208,0)</f>
        <v>0</v>
      </c>
      <c r="BI208" s="106">
        <f>IF(O208="nulová",K208,0)</f>
        <v>0</v>
      </c>
      <c r="BJ208" s="16" t="s">
        <v>92</v>
      </c>
      <c r="BK208" s="186">
        <f>ROUND(P208*H208,3)</f>
        <v>0</v>
      </c>
      <c r="BL208" s="16" t="s">
        <v>171</v>
      </c>
      <c r="BM208" s="185" t="s">
        <v>789</v>
      </c>
    </row>
    <row r="209" spans="1:65" s="2" customFormat="1" ht="24.2" customHeight="1" x14ac:dyDescent="0.2">
      <c r="A209" s="34"/>
      <c r="B209" s="140"/>
      <c r="C209" s="220" t="s">
        <v>262</v>
      </c>
      <c r="D209" s="220" t="s">
        <v>167</v>
      </c>
      <c r="E209" s="221" t="s">
        <v>232</v>
      </c>
      <c r="F209" s="222" t="s">
        <v>233</v>
      </c>
      <c r="G209" s="223" t="s">
        <v>175</v>
      </c>
      <c r="H209" s="224">
        <v>22.44</v>
      </c>
      <c r="I209" s="224"/>
      <c r="J209" s="224"/>
      <c r="K209" s="177">
        <f>ROUND(P209*H209,3)</f>
        <v>0</v>
      </c>
      <c r="L209" s="179"/>
      <c r="M209" s="35"/>
      <c r="N209" s="180" t="s">
        <v>1</v>
      </c>
      <c r="O209" s="181" t="s">
        <v>44</v>
      </c>
      <c r="P209" s="182">
        <f>I209+J209</f>
        <v>0</v>
      </c>
      <c r="Q209" s="182">
        <f>ROUND(I209*H209,3)</f>
        <v>0</v>
      </c>
      <c r="R209" s="182">
        <f>ROUND(J209*H209,3)</f>
        <v>0</v>
      </c>
      <c r="S209" s="60"/>
      <c r="T209" s="183">
        <f>S209*H209</f>
        <v>0</v>
      </c>
      <c r="U209" s="183">
        <v>1.8630000000000001E-2</v>
      </c>
      <c r="V209" s="183">
        <f>U209*H209</f>
        <v>0.41805720000000002</v>
      </c>
      <c r="W209" s="183">
        <v>0</v>
      </c>
      <c r="X209" s="183">
        <f>W209*H209</f>
        <v>0</v>
      </c>
      <c r="Y209" s="184" t="s">
        <v>1</v>
      </c>
      <c r="Z209" s="34"/>
      <c r="AA209" s="34"/>
      <c r="AB209" s="34"/>
      <c r="AC209" s="34"/>
      <c r="AD209" s="34"/>
      <c r="AE209" s="34"/>
      <c r="AR209" s="185" t="s">
        <v>171</v>
      </c>
      <c r="AT209" s="185" t="s">
        <v>167</v>
      </c>
      <c r="AU209" s="185" t="s">
        <v>92</v>
      </c>
      <c r="AY209" s="16" t="s">
        <v>164</v>
      </c>
      <c r="BE209" s="106">
        <f>IF(O209="základná",K209,0)</f>
        <v>0</v>
      </c>
      <c r="BF209" s="106">
        <f>IF(O209="znížená",K209,0)</f>
        <v>0</v>
      </c>
      <c r="BG209" s="106">
        <f>IF(O209="zákl. prenesená",K209,0)</f>
        <v>0</v>
      </c>
      <c r="BH209" s="106">
        <f>IF(O209="zníž. prenesená",K209,0)</f>
        <v>0</v>
      </c>
      <c r="BI209" s="106">
        <f>IF(O209="nulová",K209,0)</f>
        <v>0</v>
      </c>
      <c r="BJ209" s="16" t="s">
        <v>92</v>
      </c>
      <c r="BK209" s="186">
        <f>ROUND(P209*H209,3)</f>
        <v>0</v>
      </c>
      <c r="BL209" s="16" t="s">
        <v>171</v>
      </c>
      <c r="BM209" s="185" t="s">
        <v>791</v>
      </c>
    </row>
    <row r="210" spans="1:65" s="2" customFormat="1" ht="29.25" x14ac:dyDescent="0.2">
      <c r="A210" s="34"/>
      <c r="B210" s="35"/>
      <c r="C210" s="218"/>
      <c r="D210" s="225" t="s">
        <v>177</v>
      </c>
      <c r="E210" s="218"/>
      <c r="F210" s="226" t="s">
        <v>1148</v>
      </c>
      <c r="G210" s="218"/>
      <c r="H210" s="218"/>
      <c r="I210" s="268"/>
      <c r="J210" s="268"/>
      <c r="K210" s="34"/>
      <c r="L210" s="34"/>
      <c r="M210" s="35"/>
      <c r="N210" s="189"/>
      <c r="O210" s="190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34"/>
      <c r="AA210" s="34"/>
      <c r="AB210" s="34"/>
      <c r="AC210" s="34"/>
      <c r="AD210" s="34"/>
      <c r="AE210" s="34"/>
      <c r="AT210" s="16" t="s">
        <v>177</v>
      </c>
      <c r="AU210" s="16" t="s">
        <v>92</v>
      </c>
    </row>
    <row r="211" spans="1:65" s="13" customFormat="1" x14ac:dyDescent="0.2">
      <c r="B211" s="191"/>
      <c r="C211" s="227"/>
      <c r="D211" s="225" t="s">
        <v>179</v>
      </c>
      <c r="E211" s="228" t="s">
        <v>1</v>
      </c>
      <c r="F211" s="229" t="s">
        <v>792</v>
      </c>
      <c r="G211" s="227"/>
      <c r="H211" s="230">
        <v>22.44</v>
      </c>
      <c r="I211" s="271"/>
      <c r="J211" s="271"/>
      <c r="M211" s="191"/>
      <c r="N211" s="193"/>
      <c r="O211" s="194"/>
      <c r="P211" s="194"/>
      <c r="Q211" s="194"/>
      <c r="R211" s="194"/>
      <c r="S211" s="194"/>
      <c r="T211" s="194"/>
      <c r="U211" s="194"/>
      <c r="V211" s="194"/>
      <c r="W211" s="194"/>
      <c r="X211" s="194"/>
      <c r="Y211" s="195"/>
      <c r="AT211" s="192" t="s">
        <v>179</v>
      </c>
      <c r="AU211" s="192" t="s">
        <v>92</v>
      </c>
      <c r="AV211" s="13" t="s">
        <v>92</v>
      </c>
      <c r="AW211" s="13" t="s">
        <v>4</v>
      </c>
      <c r="AX211" s="13" t="s">
        <v>86</v>
      </c>
      <c r="AY211" s="192" t="s">
        <v>164</v>
      </c>
    </row>
    <row r="212" spans="1:65" s="12" customFormat="1" ht="22.9" customHeight="1" x14ac:dyDescent="0.2">
      <c r="B212" s="159"/>
      <c r="C212" s="231"/>
      <c r="D212" s="232" t="s">
        <v>79</v>
      </c>
      <c r="E212" s="233" t="s">
        <v>209</v>
      </c>
      <c r="F212" s="233" t="s">
        <v>236</v>
      </c>
      <c r="G212" s="231"/>
      <c r="H212" s="231"/>
      <c r="I212" s="270"/>
      <c r="J212" s="270"/>
      <c r="K212" s="172">
        <f>BK212</f>
        <v>0</v>
      </c>
      <c r="M212" s="159"/>
      <c r="N212" s="164"/>
      <c r="O212" s="165"/>
      <c r="P212" s="165"/>
      <c r="Q212" s="166">
        <f>SUM(Q213:Q239)</f>
        <v>0</v>
      </c>
      <c r="R212" s="166">
        <f>SUM(R213:R239)</f>
        <v>0</v>
      </c>
      <c r="S212" s="165"/>
      <c r="T212" s="167">
        <f>SUM(T213:T239)</f>
        <v>0</v>
      </c>
      <c r="U212" s="165"/>
      <c r="V212" s="167">
        <f>SUM(V213:V239)</f>
        <v>0.48091040599999996</v>
      </c>
      <c r="W212" s="165"/>
      <c r="X212" s="167">
        <f>SUM(X213:X239)</f>
        <v>11.736074</v>
      </c>
      <c r="Y212" s="168"/>
      <c r="AR212" s="160" t="s">
        <v>86</v>
      </c>
      <c r="AT212" s="169" t="s">
        <v>79</v>
      </c>
      <c r="AU212" s="169" t="s">
        <v>86</v>
      </c>
      <c r="AY212" s="160" t="s">
        <v>164</v>
      </c>
      <c r="BK212" s="170">
        <f>SUM(BK213:BK239)</f>
        <v>0</v>
      </c>
    </row>
    <row r="213" spans="1:65" s="2" customFormat="1" ht="24.2" customHeight="1" x14ac:dyDescent="0.2">
      <c r="A213" s="34"/>
      <c r="B213" s="140"/>
      <c r="C213" s="220" t="s">
        <v>267</v>
      </c>
      <c r="D213" s="220" t="s">
        <v>167</v>
      </c>
      <c r="E213" s="221" t="s">
        <v>238</v>
      </c>
      <c r="F213" s="222" t="s">
        <v>239</v>
      </c>
      <c r="G213" s="223" t="s">
        <v>175</v>
      </c>
      <c r="H213" s="224">
        <v>710</v>
      </c>
      <c r="I213" s="224"/>
      <c r="J213" s="224"/>
      <c r="K213" s="177">
        <f>ROUND(P213*H213,3)</f>
        <v>0</v>
      </c>
      <c r="L213" s="179"/>
      <c r="M213" s="35"/>
      <c r="N213" s="180" t="s">
        <v>1</v>
      </c>
      <c r="O213" s="181" t="s">
        <v>44</v>
      </c>
      <c r="P213" s="182">
        <f>I213+J213</f>
        <v>0</v>
      </c>
      <c r="Q213" s="182">
        <f>ROUND(I213*H213,3)</f>
        <v>0</v>
      </c>
      <c r="R213" s="182">
        <f>ROUND(J213*H213,3)</f>
        <v>0</v>
      </c>
      <c r="S213" s="60"/>
      <c r="T213" s="183">
        <f>S213*H213</f>
        <v>0</v>
      </c>
      <c r="U213" s="183">
        <v>0</v>
      </c>
      <c r="V213" s="183">
        <f>U213*H213</f>
        <v>0</v>
      </c>
      <c r="W213" s="183">
        <v>0</v>
      </c>
      <c r="X213" s="183">
        <f>W213*H213</f>
        <v>0</v>
      </c>
      <c r="Y213" s="184" t="s">
        <v>1</v>
      </c>
      <c r="Z213" s="34"/>
      <c r="AA213" s="34"/>
      <c r="AB213" s="34"/>
      <c r="AC213" s="34"/>
      <c r="AD213" s="34"/>
      <c r="AE213" s="34"/>
      <c r="AR213" s="185" t="s">
        <v>171</v>
      </c>
      <c r="AT213" s="185" t="s">
        <v>167</v>
      </c>
      <c r="AU213" s="185" t="s">
        <v>92</v>
      </c>
      <c r="AY213" s="16" t="s">
        <v>164</v>
      </c>
      <c r="BE213" s="106">
        <f>IF(O213="základná",K213,0)</f>
        <v>0</v>
      </c>
      <c r="BF213" s="106">
        <f>IF(O213="znížená",K213,0)</f>
        <v>0</v>
      </c>
      <c r="BG213" s="106">
        <f>IF(O213="zákl. prenesená",K213,0)</f>
        <v>0</v>
      </c>
      <c r="BH213" s="106">
        <f>IF(O213="zníž. prenesená",K213,0)</f>
        <v>0</v>
      </c>
      <c r="BI213" s="106">
        <f>IF(O213="nulová",K213,0)</f>
        <v>0</v>
      </c>
      <c r="BJ213" s="16" t="s">
        <v>92</v>
      </c>
      <c r="BK213" s="186">
        <f>ROUND(P213*H213,3)</f>
        <v>0</v>
      </c>
      <c r="BL213" s="16" t="s">
        <v>171</v>
      </c>
      <c r="BM213" s="185" t="s">
        <v>793</v>
      </c>
    </row>
    <row r="214" spans="1:65" s="2" customFormat="1" ht="24.2" customHeight="1" x14ac:dyDescent="0.2">
      <c r="A214" s="34"/>
      <c r="B214" s="140"/>
      <c r="C214" s="220" t="s">
        <v>272</v>
      </c>
      <c r="D214" s="220" t="s">
        <v>167</v>
      </c>
      <c r="E214" s="221" t="s">
        <v>243</v>
      </c>
      <c r="F214" s="222" t="s">
        <v>244</v>
      </c>
      <c r="G214" s="223" t="s">
        <v>175</v>
      </c>
      <c r="H214" s="224">
        <v>710</v>
      </c>
      <c r="I214" s="224"/>
      <c r="J214" s="224"/>
      <c r="K214" s="177">
        <f>ROUND(P214*H214,3)</f>
        <v>0</v>
      </c>
      <c r="L214" s="179"/>
      <c r="M214" s="35"/>
      <c r="N214" s="180" t="s">
        <v>1</v>
      </c>
      <c r="O214" s="181" t="s">
        <v>44</v>
      </c>
      <c r="P214" s="182">
        <f>I214+J214</f>
        <v>0</v>
      </c>
      <c r="Q214" s="182">
        <f>ROUND(I214*H214,3)</f>
        <v>0</v>
      </c>
      <c r="R214" s="182">
        <f>ROUND(J214*H214,3)</f>
        <v>0</v>
      </c>
      <c r="S214" s="60"/>
      <c r="T214" s="183">
        <f>S214*H214</f>
        <v>0</v>
      </c>
      <c r="U214" s="183">
        <v>6.7733859999999997E-4</v>
      </c>
      <c r="V214" s="183">
        <f>U214*H214</f>
        <v>0.48091040599999996</v>
      </c>
      <c r="W214" s="183">
        <v>0</v>
      </c>
      <c r="X214" s="183">
        <f>W214*H214</f>
        <v>0</v>
      </c>
      <c r="Y214" s="184" t="s">
        <v>1</v>
      </c>
      <c r="Z214" s="34"/>
      <c r="AA214" s="34"/>
      <c r="AB214" s="34"/>
      <c r="AC214" s="34"/>
      <c r="AD214" s="34"/>
      <c r="AE214" s="34"/>
      <c r="AR214" s="185" t="s">
        <v>171</v>
      </c>
      <c r="AT214" s="185" t="s">
        <v>167</v>
      </c>
      <c r="AU214" s="185" t="s">
        <v>92</v>
      </c>
      <c r="AY214" s="16" t="s">
        <v>164</v>
      </c>
      <c r="BE214" s="106">
        <f>IF(O214="základná",K214,0)</f>
        <v>0</v>
      </c>
      <c r="BF214" s="106">
        <f>IF(O214="znížená",K214,0)</f>
        <v>0</v>
      </c>
      <c r="BG214" s="106">
        <f>IF(O214="zákl. prenesená",K214,0)</f>
        <v>0</v>
      </c>
      <c r="BH214" s="106">
        <f>IF(O214="zníž. prenesená",K214,0)</f>
        <v>0</v>
      </c>
      <c r="BI214" s="106">
        <f>IF(O214="nulová",K214,0)</f>
        <v>0</v>
      </c>
      <c r="BJ214" s="16" t="s">
        <v>92</v>
      </c>
      <c r="BK214" s="186">
        <f>ROUND(P214*H214,3)</f>
        <v>0</v>
      </c>
      <c r="BL214" s="16" t="s">
        <v>171</v>
      </c>
      <c r="BM214" s="185" t="s">
        <v>794</v>
      </c>
    </row>
    <row r="215" spans="1:65" s="2" customFormat="1" ht="24.2" customHeight="1" x14ac:dyDescent="0.2">
      <c r="A215" s="34"/>
      <c r="B215" s="140"/>
      <c r="C215" s="220" t="s">
        <v>276</v>
      </c>
      <c r="D215" s="220" t="s">
        <v>167</v>
      </c>
      <c r="E215" s="221" t="s">
        <v>247</v>
      </c>
      <c r="F215" s="222" t="s">
        <v>248</v>
      </c>
      <c r="G215" s="223" t="s">
        <v>175</v>
      </c>
      <c r="H215" s="224">
        <v>710</v>
      </c>
      <c r="I215" s="224"/>
      <c r="J215" s="224"/>
      <c r="K215" s="177">
        <f>ROUND(P215*H215,3)</f>
        <v>0</v>
      </c>
      <c r="L215" s="179"/>
      <c r="M215" s="35"/>
      <c r="N215" s="180" t="s">
        <v>1</v>
      </c>
      <c r="O215" s="181" t="s">
        <v>44</v>
      </c>
      <c r="P215" s="182">
        <f>I215+J215</f>
        <v>0</v>
      </c>
      <c r="Q215" s="182">
        <f>ROUND(I215*H215,3)</f>
        <v>0</v>
      </c>
      <c r="R215" s="182">
        <f>ROUND(J215*H215,3)</f>
        <v>0</v>
      </c>
      <c r="S215" s="60"/>
      <c r="T215" s="183">
        <f>S215*H215</f>
        <v>0</v>
      </c>
      <c r="U215" s="183">
        <v>0</v>
      </c>
      <c r="V215" s="183">
        <f>U215*H215</f>
        <v>0</v>
      </c>
      <c r="W215" s="183">
        <v>0</v>
      </c>
      <c r="X215" s="183">
        <f>W215*H215</f>
        <v>0</v>
      </c>
      <c r="Y215" s="184" t="s">
        <v>1</v>
      </c>
      <c r="Z215" s="34"/>
      <c r="AA215" s="34"/>
      <c r="AB215" s="34"/>
      <c r="AC215" s="34"/>
      <c r="AD215" s="34"/>
      <c r="AE215" s="34"/>
      <c r="AR215" s="185" t="s">
        <v>171</v>
      </c>
      <c r="AT215" s="185" t="s">
        <v>167</v>
      </c>
      <c r="AU215" s="185" t="s">
        <v>92</v>
      </c>
      <c r="AY215" s="16" t="s">
        <v>164</v>
      </c>
      <c r="BE215" s="106">
        <f>IF(O215="základná",K215,0)</f>
        <v>0</v>
      </c>
      <c r="BF215" s="106">
        <f>IF(O215="znížená",K215,0)</f>
        <v>0</v>
      </c>
      <c r="BG215" s="106">
        <f>IF(O215="zákl. prenesená",K215,0)</f>
        <v>0</v>
      </c>
      <c r="BH215" s="106">
        <f>IF(O215="zníž. prenesená",K215,0)</f>
        <v>0</v>
      </c>
      <c r="BI215" s="106">
        <f>IF(O215="nulová",K215,0)</f>
        <v>0</v>
      </c>
      <c r="BJ215" s="16" t="s">
        <v>92</v>
      </c>
      <c r="BK215" s="186">
        <f>ROUND(P215*H215,3)</f>
        <v>0</v>
      </c>
      <c r="BL215" s="16" t="s">
        <v>171</v>
      </c>
      <c r="BM215" s="185" t="s">
        <v>795</v>
      </c>
    </row>
    <row r="216" spans="1:65" s="2" customFormat="1" ht="24.2" customHeight="1" x14ac:dyDescent="0.2">
      <c r="A216" s="34"/>
      <c r="B216" s="140"/>
      <c r="C216" s="220" t="s">
        <v>281</v>
      </c>
      <c r="D216" s="220" t="s">
        <v>167</v>
      </c>
      <c r="E216" s="221" t="s">
        <v>796</v>
      </c>
      <c r="F216" s="222" t="s">
        <v>797</v>
      </c>
      <c r="G216" s="223" t="s">
        <v>334</v>
      </c>
      <c r="H216" s="224">
        <v>40</v>
      </c>
      <c r="I216" s="224"/>
      <c r="J216" s="224"/>
      <c r="K216" s="177">
        <f>ROUND(P216*H216,3)</f>
        <v>0</v>
      </c>
      <c r="L216" s="179"/>
      <c r="M216" s="35"/>
      <c r="N216" s="180" t="s">
        <v>1</v>
      </c>
      <c r="O216" s="181" t="s">
        <v>44</v>
      </c>
      <c r="P216" s="182">
        <f>I216+J216</f>
        <v>0</v>
      </c>
      <c r="Q216" s="182">
        <f>ROUND(I216*H216,3)</f>
        <v>0</v>
      </c>
      <c r="R216" s="182">
        <f>ROUND(J216*H216,3)</f>
        <v>0</v>
      </c>
      <c r="S216" s="60"/>
      <c r="T216" s="183">
        <f>S216*H216</f>
        <v>0</v>
      </c>
      <c r="U216" s="183">
        <v>0</v>
      </c>
      <c r="V216" s="183">
        <f>U216*H216</f>
        <v>0</v>
      </c>
      <c r="W216" s="183">
        <v>1.2E-2</v>
      </c>
      <c r="X216" s="183">
        <f>W216*H216</f>
        <v>0.48</v>
      </c>
      <c r="Y216" s="184" t="s">
        <v>1</v>
      </c>
      <c r="Z216" s="34"/>
      <c r="AA216" s="34"/>
      <c r="AB216" s="34"/>
      <c r="AC216" s="34"/>
      <c r="AD216" s="34"/>
      <c r="AE216" s="34"/>
      <c r="AR216" s="185" t="s">
        <v>171</v>
      </c>
      <c r="AT216" s="185" t="s">
        <v>167</v>
      </c>
      <c r="AU216" s="185" t="s">
        <v>92</v>
      </c>
      <c r="AY216" s="16" t="s">
        <v>164</v>
      </c>
      <c r="BE216" s="106">
        <f>IF(O216="základná",K216,0)</f>
        <v>0</v>
      </c>
      <c r="BF216" s="106">
        <f>IF(O216="znížená",K216,0)</f>
        <v>0</v>
      </c>
      <c r="BG216" s="106">
        <f>IF(O216="zákl. prenesená",K216,0)</f>
        <v>0</v>
      </c>
      <c r="BH216" s="106">
        <f>IF(O216="zníž. prenesená",K216,0)</f>
        <v>0</v>
      </c>
      <c r="BI216" s="106">
        <f>IF(O216="nulová",K216,0)</f>
        <v>0</v>
      </c>
      <c r="BJ216" s="16" t="s">
        <v>92</v>
      </c>
      <c r="BK216" s="186">
        <f>ROUND(P216*H216,3)</f>
        <v>0</v>
      </c>
      <c r="BL216" s="16" t="s">
        <v>171</v>
      </c>
      <c r="BM216" s="185" t="s">
        <v>798</v>
      </c>
    </row>
    <row r="217" spans="1:65" s="2" customFormat="1" ht="19.5" x14ac:dyDescent="0.2">
      <c r="A217" s="34"/>
      <c r="B217" s="35"/>
      <c r="C217" s="218"/>
      <c r="D217" s="225" t="s">
        <v>177</v>
      </c>
      <c r="E217" s="218"/>
      <c r="F217" s="226" t="s">
        <v>799</v>
      </c>
      <c r="G217" s="218"/>
      <c r="H217" s="218"/>
      <c r="I217" s="268"/>
      <c r="J217" s="268"/>
      <c r="K217" s="34"/>
      <c r="L217" s="34"/>
      <c r="M217" s="35"/>
      <c r="N217" s="189"/>
      <c r="O217" s="190"/>
      <c r="P217" s="60"/>
      <c r="Q217" s="60"/>
      <c r="R217" s="60"/>
      <c r="S217" s="60"/>
      <c r="T217" s="60"/>
      <c r="U217" s="60"/>
      <c r="V217" s="60"/>
      <c r="W217" s="60"/>
      <c r="X217" s="60"/>
      <c r="Y217" s="61"/>
      <c r="Z217" s="34"/>
      <c r="AA217" s="34"/>
      <c r="AB217" s="34"/>
      <c r="AC217" s="34"/>
      <c r="AD217" s="34"/>
      <c r="AE217" s="34"/>
      <c r="AT217" s="16" t="s">
        <v>177</v>
      </c>
      <c r="AU217" s="16" t="s">
        <v>92</v>
      </c>
    </row>
    <row r="218" spans="1:65" s="13" customFormat="1" x14ac:dyDescent="0.2">
      <c r="B218" s="191"/>
      <c r="C218" s="227"/>
      <c r="D218" s="225" t="s">
        <v>179</v>
      </c>
      <c r="E218" s="228" t="s">
        <v>1</v>
      </c>
      <c r="F218" s="229" t="s">
        <v>800</v>
      </c>
      <c r="G218" s="227"/>
      <c r="H218" s="230">
        <v>40</v>
      </c>
      <c r="I218" s="271"/>
      <c r="J218" s="271"/>
      <c r="M218" s="191"/>
      <c r="N218" s="193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5"/>
      <c r="AT218" s="192" t="s">
        <v>179</v>
      </c>
      <c r="AU218" s="192" t="s">
        <v>92</v>
      </c>
      <c r="AV218" s="13" t="s">
        <v>92</v>
      </c>
      <c r="AW218" s="13" t="s">
        <v>4</v>
      </c>
      <c r="AX218" s="13" t="s">
        <v>86</v>
      </c>
      <c r="AY218" s="192" t="s">
        <v>164</v>
      </c>
    </row>
    <row r="219" spans="1:65" s="2" customFormat="1" ht="24.2" customHeight="1" x14ac:dyDescent="0.2">
      <c r="A219" s="34"/>
      <c r="B219" s="140"/>
      <c r="C219" s="220" t="s">
        <v>285</v>
      </c>
      <c r="D219" s="220" t="s">
        <v>167</v>
      </c>
      <c r="E219" s="221" t="s">
        <v>801</v>
      </c>
      <c r="F219" s="222" t="s">
        <v>802</v>
      </c>
      <c r="G219" s="223" t="s">
        <v>334</v>
      </c>
      <c r="H219" s="224">
        <v>8</v>
      </c>
      <c r="I219" s="224"/>
      <c r="J219" s="224"/>
      <c r="K219" s="177">
        <f>ROUND(P219*H219,3)</f>
        <v>0</v>
      </c>
      <c r="L219" s="179"/>
      <c r="M219" s="35"/>
      <c r="N219" s="180" t="s">
        <v>1</v>
      </c>
      <c r="O219" s="181" t="s">
        <v>44</v>
      </c>
      <c r="P219" s="182">
        <f>I219+J219</f>
        <v>0</v>
      </c>
      <c r="Q219" s="182">
        <f>ROUND(I219*H219,3)</f>
        <v>0</v>
      </c>
      <c r="R219" s="182">
        <f>ROUND(J219*H219,3)</f>
        <v>0</v>
      </c>
      <c r="S219" s="60"/>
      <c r="T219" s="183">
        <f>S219*H219</f>
        <v>0</v>
      </c>
      <c r="U219" s="183">
        <v>0</v>
      </c>
      <c r="V219" s="183">
        <f>U219*H219</f>
        <v>0</v>
      </c>
      <c r="W219" s="183">
        <v>1.6E-2</v>
      </c>
      <c r="X219" s="183">
        <f>W219*H219</f>
        <v>0.128</v>
      </c>
      <c r="Y219" s="184" t="s">
        <v>1</v>
      </c>
      <c r="Z219" s="34"/>
      <c r="AA219" s="34"/>
      <c r="AB219" s="34"/>
      <c r="AC219" s="34"/>
      <c r="AD219" s="34"/>
      <c r="AE219" s="34"/>
      <c r="AR219" s="185" t="s">
        <v>171</v>
      </c>
      <c r="AT219" s="185" t="s">
        <v>167</v>
      </c>
      <c r="AU219" s="185" t="s">
        <v>92</v>
      </c>
      <c r="AY219" s="16" t="s">
        <v>164</v>
      </c>
      <c r="BE219" s="106">
        <f>IF(O219="základná",K219,0)</f>
        <v>0</v>
      </c>
      <c r="BF219" s="106">
        <f>IF(O219="znížená",K219,0)</f>
        <v>0</v>
      </c>
      <c r="BG219" s="106">
        <f>IF(O219="zákl. prenesená",K219,0)</f>
        <v>0</v>
      </c>
      <c r="BH219" s="106">
        <f>IF(O219="zníž. prenesená",K219,0)</f>
        <v>0</v>
      </c>
      <c r="BI219" s="106">
        <f>IF(O219="nulová",K219,0)</f>
        <v>0</v>
      </c>
      <c r="BJ219" s="16" t="s">
        <v>92</v>
      </c>
      <c r="BK219" s="186">
        <f>ROUND(P219*H219,3)</f>
        <v>0</v>
      </c>
      <c r="BL219" s="16" t="s">
        <v>171</v>
      </c>
      <c r="BM219" s="185" t="s">
        <v>803</v>
      </c>
    </row>
    <row r="220" spans="1:65" s="2" customFormat="1" ht="19.5" x14ac:dyDescent="0.2">
      <c r="A220" s="34"/>
      <c r="B220" s="35"/>
      <c r="C220" s="218"/>
      <c r="D220" s="225" t="s">
        <v>177</v>
      </c>
      <c r="E220" s="218"/>
      <c r="F220" s="226" t="s">
        <v>804</v>
      </c>
      <c r="G220" s="218"/>
      <c r="H220" s="218"/>
      <c r="I220" s="268"/>
      <c r="J220" s="268"/>
      <c r="K220" s="34"/>
      <c r="L220" s="34"/>
      <c r="M220" s="35"/>
      <c r="N220" s="189"/>
      <c r="O220" s="190"/>
      <c r="P220" s="60"/>
      <c r="Q220" s="60"/>
      <c r="R220" s="60"/>
      <c r="S220" s="60"/>
      <c r="T220" s="60"/>
      <c r="U220" s="60"/>
      <c r="V220" s="60"/>
      <c r="W220" s="60"/>
      <c r="X220" s="60"/>
      <c r="Y220" s="61"/>
      <c r="Z220" s="34"/>
      <c r="AA220" s="34"/>
      <c r="AB220" s="34"/>
      <c r="AC220" s="34"/>
      <c r="AD220" s="34"/>
      <c r="AE220" s="34"/>
      <c r="AT220" s="16" t="s">
        <v>177</v>
      </c>
      <c r="AU220" s="16" t="s">
        <v>92</v>
      </c>
    </row>
    <row r="221" spans="1:65" s="2" customFormat="1" ht="14.45" customHeight="1" x14ac:dyDescent="0.2">
      <c r="A221" s="34"/>
      <c r="B221" s="140"/>
      <c r="C221" s="220" t="s">
        <v>292</v>
      </c>
      <c r="D221" s="220" t="s">
        <v>167</v>
      </c>
      <c r="E221" s="221" t="s">
        <v>805</v>
      </c>
      <c r="F221" s="222" t="s">
        <v>806</v>
      </c>
      <c r="G221" s="223" t="s">
        <v>170</v>
      </c>
      <c r="H221" s="224">
        <v>112.96</v>
      </c>
      <c r="I221" s="224"/>
      <c r="J221" s="224"/>
      <c r="K221" s="177">
        <f>ROUND(P221*H221,3)</f>
        <v>0</v>
      </c>
      <c r="L221" s="179"/>
      <c r="M221" s="35"/>
      <c r="N221" s="180" t="s">
        <v>1</v>
      </c>
      <c r="O221" s="181" t="s">
        <v>44</v>
      </c>
      <c r="P221" s="182">
        <f>I221+J221</f>
        <v>0</v>
      </c>
      <c r="Q221" s="182">
        <f>ROUND(I221*H221,3)</f>
        <v>0</v>
      </c>
      <c r="R221" s="182">
        <f>ROUND(J221*H221,3)</f>
        <v>0</v>
      </c>
      <c r="S221" s="60"/>
      <c r="T221" s="183">
        <f>S221*H221</f>
        <v>0</v>
      </c>
      <c r="U221" s="183">
        <v>0</v>
      </c>
      <c r="V221" s="183">
        <f>U221*H221</f>
        <v>0</v>
      </c>
      <c r="W221" s="183">
        <v>8.0000000000000002E-3</v>
      </c>
      <c r="X221" s="183">
        <f>W221*H221</f>
        <v>0.90367999999999993</v>
      </c>
      <c r="Y221" s="184" t="s">
        <v>1</v>
      </c>
      <c r="Z221" s="34"/>
      <c r="AA221" s="34"/>
      <c r="AB221" s="34"/>
      <c r="AC221" s="34"/>
      <c r="AD221" s="34"/>
      <c r="AE221" s="34"/>
      <c r="AR221" s="185" t="s">
        <v>171</v>
      </c>
      <c r="AT221" s="185" t="s">
        <v>167</v>
      </c>
      <c r="AU221" s="185" t="s">
        <v>92</v>
      </c>
      <c r="AY221" s="16" t="s">
        <v>164</v>
      </c>
      <c r="BE221" s="106">
        <f>IF(O221="základná",K221,0)</f>
        <v>0</v>
      </c>
      <c r="BF221" s="106">
        <f>IF(O221="znížená",K221,0)</f>
        <v>0</v>
      </c>
      <c r="BG221" s="106">
        <f>IF(O221="zákl. prenesená",K221,0)</f>
        <v>0</v>
      </c>
      <c r="BH221" s="106">
        <f>IF(O221="zníž. prenesená",K221,0)</f>
        <v>0</v>
      </c>
      <c r="BI221" s="106">
        <f>IF(O221="nulová",K221,0)</f>
        <v>0</v>
      </c>
      <c r="BJ221" s="16" t="s">
        <v>92</v>
      </c>
      <c r="BK221" s="186">
        <f>ROUND(P221*H221,3)</f>
        <v>0</v>
      </c>
      <c r="BL221" s="16" t="s">
        <v>171</v>
      </c>
      <c r="BM221" s="185" t="s">
        <v>807</v>
      </c>
    </row>
    <row r="222" spans="1:65" s="2" customFormat="1" x14ac:dyDescent="0.2">
      <c r="A222" s="34"/>
      <c r="B222" s="35"/>
      <c r="C222" s="218"/>
      <c r="D222" s="225" t="s">
        <v>177</v>
      </c>
      <c r="E222" s="218"/>
      <c r="F222" s="226" t="s">
        <v>808</v>
      </c>
      <c r="G222" s="218"/>
      <c r="H222" s="218"/>
      <c r="I222" s="268"/>
      <c r="J222" s="268"/>
      <c r="K222" s="34"/>
      <c r="L222" s="34"/>
      <c r="M222" s="35"/>
      <c r="N222" s="189"/>
      <c r="O222" s="190"/>
      <c r="P222" s="60"/>
      <c r="Q222" s="60"/>
      <c r="R222" s="60"/>
      <c r="S222" s="60"/>
      <c r="T222" s="60"/>
      <c r="U222" s="60"/>
      <c r="V222" s="60"/>
      <c r="W222" s="60"/>
      <c r="X222" s="60"/>
      <c r="Y222" s="61"/>
      <c r="Z222" s="34"/>
      <c r="AA222" s="34"/>
      <c r="AB222" s="34"/>
      <c r="AC222" s="34"/>
      <c r="AD222" s="34"/>
      <c r="AE222" s="34"/>
      <c r="AT222" s="16" t="s">
        <v>177</v>
      </c>
      <c r="AU222" s="16" t="s">
        <v>92</v>
      </c>
    </row>
    <row r="223" spans="1:65" s="13" customFormat="1" x14ac:dyDescent="0.2">
      <c r="B223" s="191"/>
      <c r="C223" s="227"/>
      <c r="D223" s="225" t="s">
        <v>179</v>
      </c>
      <c r="E223" s="228" t="s">
        <v>1</v>
      </c>
      <c r="F223" s="229" t="s">
        <v>809</v>
      </c>
      <c r="G223" s="227"/>
      <c r="H223" s="230">
        <v>46.56</v>
      </c>
      <c r="I223" s="271"/>
      <c r="J223" s="271"/>
      <c r="M223" s="191"/>
      <c r="N223" s="193"/>
      <c r="O223" s="194"/>
      <c r="P223" s="194"/>
      <c r="Q223" s="194"/>
      <c r="R223" s="194"/>
      <c r="S223" s="194"/>
      <c r="T223" s="194"/>
      <c r="U223" s="194"/>
      <c r="V223" s="194"/>
      <c r="W223" s="194"/>
      <c r="X223" s="194"/>
      <c r="Y223" s="195"/>
      <c r="AT223" s="192" t="s">
        <v>179</v>
      </c>
      <c r="AU223" s="192" t="s">
        <v>92</v>
      </c>
      <c r="AV223" s="13" t="s">
        <v>92</v>
      </c>
      <c r="AW223" s="13" t="s">
        <v>4</v>
      </c>
      <c r="AX223" s="13" t="s">
        <v>80</v>
      </c>
      <c r="AY223" s="192" t="s">
        <v>164</v>
      </c>
    </row>
    <row r="224" spans="1:65" s="13" customFormat="1" x14ac:dyDescent="0.2">
      <c r="B224" s="191"/>
      <c r="C224" s="227"/>
      <c r="D224" s="225" t="s">
        <v>179</v>
      </c>
      <c r="E224" s="228" t="s">
        <v>1</v>
      </c>
      <c r="F224" s="229" t="s">
        <v>810</v>
      </c>
      <c r="G224" s="227"/>
      <c r="H224" s="230">
        <v>66.400000000000006</v>
      </c>
      <c r="I224" s="271"/>
      <c r="J224" s="271"/>
      <c r="M224" s="191"/>
      <c r="N224" s="193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5"/>
      <c r="AT224" s="192" t="s">
        <v>179</v>
      </c>
      <c r="AU224" s="192" t="s">
        <v>92</v>
      </c>
      <c r="AV224" s="13" t="s">
        <v>92</v>
      </c>
      <c r="AW224" s="13" t="s">
        <v>4</v>
      </c>
      <c r="AX224" s="13" t="s">
        <v>80</v>
      </c>
      <c r="AY224" s="192" t="s">
        <v>164</v>
      </c>
    </row>
    <row r="225" spans="1:65" s="14" customFormat="1" x14ac:dyDescent="0.2">
      <c r="B225" s="196"/>
      <c r="C225" s="234"/>
      <c r="D225" s="225" t="s">
        <v>179</v>
      </c>
      <c r="E225" s="235" t="s">
        <v>1</v>
      </c>
      <c r="F225" s="236" t="s">
        <v>181</v>
      </c>
      <c r="G225" s="234"/>
      <c r="H225" s="237">
        <v>112.96</v>
      </c>
      <c r="I225" s="272"/>
      <c r="J225" s="272"/>
      <c r="M225" s="196"/>
      <c r="N225" s="198"/>
      <c r="O225" s="199"/>
      <c r="P225" s="199"/>
      <c r="Q225" s="199"/>
      <c r="R225" s="199"/>
      <c r="S225" s="199"/>
      <c r="T225" s="199"/>
      <c r="U225" s="199"/>
      <c r="V225" s="199"/>
      <c r="W225" s="199"/>
      <c r="X225" s="199"/>
      <c r="Y225" s="200"/>
      <c r="AT225" s="197" t="s">
        <v>179</v>
      </c>
      <c r="AU225" s="197" t="s">
        <v>92</v>
      </c>
      <c r="AV225" s="14" t="s">
        <v>171</v>
      </c>
      <c r="AW225" s="14" t="s">
        <v>4</v>
      </c>
      <c r="AX225" s="14" t="s">
        <v>86</v>
      </c>
      <c r="AY225" s="197" t="s">
        <v>164</v>
      </c>
    </row>
    <row r="226" spans="1:65" s="2" customFormat="1" ht="24.2" customHeight="1" x14ac:dyDescent="0.2">
      <c r="A226" s="34"/>
      <c r="B226" s="140"/>
      <c r="C226" s="220" t="s">
        <v>297</v>
      </c>
      <c r="D226" s="220" t="s">
        <v>167</v>
      </c>
      <c r="E226" s="221" t="s">
        <v>811</v>
      </c>
      <c r="F226" s="222" t="s">
        <v>812</v>
      </c>
      <c r="G226" s="223" t="s">
        <v>170</v>
      </c>
      <c r="H226" s="224">
        <v>7.3</v>
      </c>
      <c r="I226" s="224"/>
      <c r="J226" s="224"/>
      <c r="K226" s="177">
        <f>ROUND(P226*H226,3)</f>
        <v>0</v>
      </c>
      <c r="L226" s="179"/>
      <c r="M226" s="35"/>
      <c r="N226" s="180" t="s">
        <v>1</v>
      </c>
      <c r="O226" s="181" t="s">
        <v>44</v>
      </c>
      <c r="P226" s="182">
        <f>I226+J226</f>
        <v>0</v>
      </c>
      <c r="Q226" s="182">
        <f>ROUND(I226*H226,3)</f>
        <v>0</v>
      </c>
      <c r="R226" s="182">
        <f>ROUND(J226*H226,3)</f>
        <v>0</v>
      </c>
      <c r="S226" s="60"/>
      <c r="T226" s="183">
        <f>S226*H226</f>
        <v>0</v>
      </c>
      <c r="U226" s="183">
        <v>0</v>
      </c>
      <c r="V226" s="183">
        <f>U226*H226</f>
        <v>0</v>
      </c>
      <c r="W226" s="183">
        <v>1.2E-2</v>
      </c>
      <c r="X226" s="183">
        <f>W226*H226</f>
        <v>8.7599999999999997E-2</v>
      </c>
      <c r="Y226" s="184" t="s">
        <v>1</v>
      </c>
      <c r="Z226" s="34"/>
      <c r="AA226" s="34"/>
      <c r="AB226" s="34"/>
      <c r="AC226" s="34"/>
      <c r="AD226" s="34"/>
      <c r="AE226" s="34"/>
      <c r="AR226" s="185" t="s">
        <v>171</v>
      </c>
      <c r="AT226" s="185" t="s">
        <v>167</v>
      </c>
      <c r="AU226" s="185" t="s">
        <v>92</v>
      </c>
      <c r="AY226" s="16" t="s">
        <v>164</v>
      </c>
      <c r="BE226" s="106">
        <f>IF(O226="základná",K226,0)</f>
        <v>0</v>
      </c>
      <c r="BF226" s="106">
        <f>IF(O226="znížená",K226,0)</f>
        <v>0</v>
      </c>
      <c r="BG226" s="106">
        <f>IF(O226="zákl. prenesená",K226,0)</f>
        <v>0</v>
      </c>
      <c r="BH226" s="106">
        <f>IF(O226="zníž. prenesená",K226,0)</f>
        <v>0</v>
      </c>
      <c r="BI226" s="106">
        <f>IF(O226="nulová",K226,0)</f>
        <v>0</v>
      </c>
      <c r="BJ226" s="16" t="s">
        <v>92</v>
      </c>
      <c r="BK226" s="186">
        <f>ROUND(P226*H226,3)</f>
        <v>0</v>
      </c>
      <c r="BL226" s="16" t="s">
        <v>171</v>
      </c>
      <c r="BM226" s="185" t="s">
        <v>813</v>
      </c>
    </row>
    <row r="227" spans="1:65" s="2" customFormat="1" x14ac:dyDescent="0.2">
      <c r="A227" s="34"/>
      <c r="B227" s="35"/>
      <c r="C227" s="218"/>
      <c r="D227" s="225" t="s">
        <v>177</v>
      </c>
      <c r="E227" s="218"/>
      <c r="F227" s="226" t="s">
        <v>814</v>
      </c>
      <c r="G227" s="218"/>
      <c r="H227" s="218"/>
      <c r="I227" s="268"/>
      <c r="J227" s="268"/>
      <c r="K227" s="34"/>
      <c r="L227" s="34"/>
      <c r="M227" s="35"/>
      <c r="N227" s="189"/>
      <c r="O227" s="190"/>
      <c r="P227" s="60"/>
      <c r="Q227" s="60"/>
      <c r="R227" s="60"/>
      <c r="S227" s="60"/>
      <c r="T227" s="60"/>
      <c r="U227" s="60"/>
      <c r="V227" s="60"/>
      <c r="W227" s="60"/>
      <c r="X227" s="60"/>
      <c r="Y227" s="61"/>
      <c r="Z227" s="34"/>
      <c r="AA227" s="34"/>
      <c r="AB227" s="34"/>
      <c r="AC227" s="34"/>
      <c r="AD227" s="34"/>
      <c r="AE227" s="34"/>
      <c r="AT227" s="16" t="s">
        <v>177</v>
      </c>
      <c r="AU227" s="16" t="s">
        <v>92</v>
      </c>
    </row>
    <row r="228" spans="1:65" s="13" customFormat="1" x14ac:dyDescent="0.2">
      <c r="B228" s="191"/>
      <c r="C228" s="227"/>
      <c r="D228" s="225" t="s">
        <v>179</v>
      </c>
      <c r="E228" s="228" t="s">
        <v>1</v>
      </c>
      <c r="F228" s="229" t="s">
        <v>815</v>
      </c>
      <c r="G228" s="227"/>
      <c r="H228" s="230">
        <v>7.3</v>
      </c>
      <c r="I228" s="271"/>
      <c r="J228" s="271"/>
      <c r="M228" s="191"/>
      <c r="N228" s="193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5"/>
      <c r="AT228" s="192" t="s">
        <v>179</v>
      </c>
      <c r="AU228" s="192" t="s">
        <v>92</v>
      </c>
      <c r="AV228" s="13" t="s">
        <v>92</v>
      </c>
      <c r="AW228" s="13" t="s">
        <v>4</v>
      </c>
      <c r="AX228" s="13" t="s">
        <v>86</v>
      </c>
      <c r="AY228" s="192" t="s">
        <v>164</v>
      </c>
    </row>
    <row r="229" spans="1:65" s="2" customFormat="1" ht="24.2" customHeight="1" x14ac:dyDescent="0.2">
      <c r="A229" s="34"/>
      <c r="B229" s="140"/>
      <c r="C229" s="220" t="s">
        <v>306</v>
      </c>
      <c r="D229" s="220" t="s">
        <v>167</v>
      </c>
      <c r="E229" s="221" t="s">
        <v>816</v>
      </c>
      <c r="F229" s="222" t="s">
        <v>817</v>
      </c>
      <c r="G229" s="223" t="s">
        <v>334</v>
      </c>
      <c r="H229" s="224">
        <v>2</v>
      </c>
      <c r="I229" s="224"/>
      <c r="J229" s="224"/>
      <c r="K229" s="177">
        <f>ROUND(P229*H229,3)</f>
        <v>0</v>
      </c>
      <c r="L229" s="179"/>
      <c r="M229" s="35"/>
      <c r="N229" s="180" t="s">
        <v>1</v>
      </c>
      <c r="O229" s="181" t="s">
        <v>44</v>
      </c>
      <c r="P229" s="182">
        <f>I229+J229</f>
        <v>0</v>
      </c>
      <c r="Q229" s="182">
        <f>ROUND(I229*H229,3)</f>
        <v>0</v>
      </c>
      <c r="R229" s="182">
        <f>ROUND(J229*H229,3)</f>
        <v>0</v>
      </c>
      <c r="S229" s="60"/>
      <c r="T229" s="183">
        <f>S229*H229</f>
        <v>0</v>
      </c>
      <c r="U229" s="183">
        <v>0</v>
      </c>
      <c r="V229" s="183">
        <f>U229*H229</f>
        <v>0</v>
      </c>
      <c r="W229" s="183">
        <v>2.4E-2</v>
      </c>
      <c r="X229" s="183">
        <f>W229*H229</f>
        <v>4.8000000000000001E-2</v>
      </c>
      <c r="Y229" s="184" t="s">
        <v>1</v>
      </c>
      <c r="Z229" s="34"/>
      <c r="AA229" s="34"/>
      <c r="AB229" s="34"/>
      <c r="AC229" s="34"/>
      <c r="AD229" s="34"/>
      <c r="AE229" s="34"/>
      <c r="AR229" s="185" t="s">
        <v>171</v>
      </c>
      <c r="AT229" s="185" t="s">
        <v>167</v>
      </c>
      <c r="AU229" s="185" t="s">
        <v>92</v>
      </c>
      <c r="AY229" s="16" t="s">
        <v>164</v>
      </c>
      <c r="BE229" s="106">
        <f>IF(O229="základná",K229,0)</f>
        <v>0</v>
      </c>
      <c r="BF229" s="106">
        <f>IF(O229="znížená",K229,0)</f>
        <v>0</v>
      </c>
      <c r="BG229" s="106">
        <f>IF(O229="zákl. prenesená",K229,0)</f>
        <v>0</v>
      </c>
      <c r="BH229" s="106">
        <f>IF(O229="zníž. prenesená",K229,0)</f>
        <v>0</v>
      </c>
      <c r="BI229" s="106">
        <f>IF(O229="nulová",K229,0)</f>
        <v>0</v>
      </c>
      <c r="BJ229" s="16" t="s">
        <v>92</v>
      </c>
      <c r="BK229" s="186">
        <f>ROUND(P229*H229,3)</f>
        <v>0</v>
      </c>
      <c r="BL229" s="16" t="s">
        <v>171</v>
      </c>
      <c r="BM229" s="185" t="s">
        <v>818</v>
      </c>
    </row>
    <row r="230" spans="1:65" s="2" customFormat="1" x14ac:dyDescent="0.2">
      <c r="A230" s="34"/>
      <c r="B230" s="35"/>
      <c r="C230" s="218"/>
      <c r="D230" s="225" t="s">
        <v>177</v>
      </c>
      <c r="E230" s="218"/>
      <c r="F230" s="226" t="s">
        <v>819</v>
      </c>
      <c r="G230" s="218"/>
      <c r="H230" s="218"/>
      <c r="I230" s="268"/>
      <c r="J230" s="268"/>
      <c r="K230" s="34"/>
      <c r="L230" s="34"/>
      <c r="M230" s="35"/>
      <c r="N230" s="189"/>
      <c r="O230" s="190"/>
      <c r="P230" s="60"/>
      <c r="Q230" s="60"/>
      <c r="R230" s="60"/>
      <c r="S230" s="60"/>
      <c r="T230" s="60"/>
      <c r="U230" s="60"/>
      <c r="V230" s="60"/>
      <c r="W230" s="60"/>
      <c r="X230" s="60"/>
      <c r="Y230" s="61"/>
      <c r="Z230" s="34"/>
      <c r="AA230" s="34"/>
      <c r="AB230" s="34"/>
      <c r="AC230" s="34"/>
      <c r="AD230" s="34"/>
      <c r="AE230" s="34"/>
      <c r="AT230" s="16" t="s">
        <v>177</v>
      </c>
      <c r="AU230" s="16" t="s">
        <v>92</v>
      </c>
    </row>
    <row r="231" spans="1:65" s="2" customFormat="1" ht="14.45" customHeight="1" x14ac:dyDescent="0.2">
      <c r="A231" s="34"/>
      <c r="B231" s="140"/>
      <c r="C231" s="220" t="s">
        <v>312</v>
      </c>
      <c r="D231" s="220" t="s">
        <v>167</v>
      </c>
      <c r="E231" s="221" t="s">
        <v>259</v>
      </c>
      <c r="F231" s="222" t="s">
        <v>260</v>
      </c>
      <c r="G231" s="223" t="s">
        <v>175</v>
      </c>
      <c r="H231" s="224">
        <v>48.539000000000001</v>
      </c>
      <c r="I231" s="224"/>
      <c r="J231" s="224"/>
      <c r="K231" s="177">
        <f>ROUND(P231*H231,3)</f>
        <v>0</v>
      </c>
      <c r="L231" s="179"/>
      <c r="M231" s="35"/>
      <c r="N231" s="180" t="s">
        <v>1</v>
      </c>
      <c r="O231" s="181" t="s">
        <v>44</v>
      </c>
      <c r="P231" s="182">
        <f>I231+J231</f>
        <v>0</v>
      </c>
      <c r="Q231" s="182">
        <f>ROUND(I231*H231,3)</f>
        <v>0</v>
      </c>
      <c r="R231" s="182">
        <f>ROUND(J231*H231,3)</f>
        <v>0</v>
      </c>
      <c r="S231" s="60"/>
      <c r="T231" s="183">
        <f>S231*H231</f>
        <v>0</v>
      </c>
      <c r="U231" s="183">
        <v>0</v>
      </c>
      <c r="V231" s="183">
        <f>U231*H231</f>
        <v>0</v>
      </c>
      <c r="W231" s="183">
        <v>4.5999999999999999E-2</v>
      </c>
      <c r="X231" s="183">
        <f>W231*H231</f>
        <v>2.2327940000000002</v>
      </c>
      <c r="Y231" s="184" t="s">
        <v>1</v>
      </c>
      <c r="Z231" s="34"/>
      <c r="AA231" s="34"/>
      <c r="AB231" s="34"/>
      <c r="AC231" s="34"/>
      <c r="AD231" s="34"/>
      <c r="AE231" s="34"/>
      <c r="AR231" s="185" t="s">
        <v>171</v>
      </c>
      <c r="AT231" s="185" t="s">
        <v>167</v>
      </c>
      <c r="AU231" s="185" t="s">
        <v>92</v>
      </c>
      <c r="AY231" s="16" t="s">
        <v>164</v>
      </c>
      <c r="BE231" s="106">
        <f>IF(O231="základná",K231,0)</f>
        <v>0</v>
      </c>
      <c r="BF231" s="106">
        <f>IF(O231="znížená",K231,0)</f>
        <v>0</v>
      </c>
      <c r="BG231" s="106">
        <f>IF(O231="zákl. prenesená",K231,0)</f>
        <v>0</v>
      </c>
      <c r="BH231" s="106">
        <f>IF(O231="zníž. prenesená",K231,0)</f>
        <v>0</v>
      </c>
      <c r="BI231" s="106">
        <f>IF(O231="nulová",K231,0)</f>
        <v>0</v>
      </c>
      <c r="BJ231" s="16" t="s">
        <v>92</v>
      </c>
      <c r="BK231" s="186">
        <f>ROUND(P231*H231,3)</f>
        <v>0</v>
      </c>
      <c r="BL231" s="16" t="s">
        <v>171</v>
      </c>
      <c r="BM231" s="185" t="s">
        <v>820</v>
      </c>
    </row>
    <row r="232" spans="1:65" s="2" customFormat="1" ht="24.2" customHeight="1" x14ac:dyDescent="0.2">
      <c r="A232" s="34"/>
      <c r="B232" s="140"/>
      <c r="C232" s="220" t="s">
        <v>321</v>
      </c>
      <c r="D232" s="220" t="s">
        <v>167</v>
      </c>
      <c r="E232" s="221" t="s">
        <v>263</v>
      </c>
      <c r="F232" s="222" t="s">
        <v>264</v>
      </c>
      <c r="G232" s="223" t="s">
        <v>175</v>
      </c>
      <c r="H232" s="224">
        <v>491</v>
      </c>
      <c r="I232" s="224"/>
      <c r="J232" s="224"/>
      <c r="K232" s="177">
        <f>ROUND(P232*H232,3)</f>
        <v>0</v>
      </c>
      <c r="L232" s="179"/>
      <c r="M232" s="35"/>
      <c r="N232" s="180" t="s">
        <v>1</v>
      </c>
      <c r="O232" s="181" t="s">
        <v>44</v>
      </c>
      <c r="P232" s="182">
        <f>I232+J232</f>
        <v>0</v>
      </c>
      <c r="Q232" s="182">
        <f>ROUND(I232*H232,3)</f>
        <v>0</v>
      </c>
      <c r="R232" s="182">
        <f>ROUND(J232*H232,3)</f>
        <v>0</v>
      </c>
      <c r="S232" s="60"/>
      <c r="T232" s="183">
        <f>S232*H232</f>
        <v>0</v>
      </c>
      <c r="U232" s="183">
        <v>0</v>
      </c>
      <c r="V232" s="183">
        <f>U232*H232</f>
        <v>0</v>
      </c>
      <c r="W232" s="183">
        <v>1.6E-2</v>
      </c>
      <c r="X232" s="183">
        <f>W232*H232</f>
        <v>7.8559999999999999</v>
      </c>
      <c r="Y232" s="184" t="s">
        <v>1</v>
      </c>
      <c r="Z232" s="34"/>
      <c r="AA232" s="34"/>
      <c r="AB232" s="34"/>
      <c r="AC232" s="34"/>
      <c r="AD232" s="34"/>
      <c r="AE232" s="34"/>
      <c r="AR232" s="185" t="s">
        <v>171</v>
      </c>
      <c r="AT232" s="185" t="s">
        <v>167</v>
      </c>
      <c r="AU232" s="185" t="s">
        <v>92</v>
      </c>
      <c r="AY232" s="16" t="s">
        <v>164</v>
      </c>
      <c r="BE232" s="106">
        <f>IF(O232="základná",K232,0)</f>
        <v>0</v>
      </c>
      <c r="BF232" s="106">
        <f>IF(O232="znížená",K232,0)</f>
        <v>0</v>
      </c>
      <c r="BG232" s="106">
        <f>IF(O232="zákl. prenesená",K232,0)</f>
        <v>0</v>
      </c>
      <c r="BH232" s="106">
        <f>IF(O232="zníž. prenesená",K232,0)</f>
        <v>0</v>
      </c>
      <c r="BI232" s="106">
        <f>IF(O232="nulová",K232,0)</f>
        <v>0</v>
      </c>
      <c r="BJ232" s="16" t="s">
        <v>92</v>
      </c>
      <c r="BK232" s="186">
        <f>ROUND(P232*H232,3)</f>
        <v>0</v>
      </c>
      <c r="BL232" s="16" t="s">
        <v>171</v>
      </c>
      <c r="BM232" s="185" t="s">
        <v>821</v>
      </c>
    </row>
    <row r="233" spans="1:65" s="2" customFormat="1" ht="19.5" x14ac:dyDescent="0.2">
      <c r="A233" s="34"/>
      <c r="B233" s="35"/>
      <c r="C233" s="218"/>
      <c r="D233" s="225" t="s">
        <v>177</v>
      </c>
      <c r="E233" s="218"/>
      <c r="F233" s="226" t="s">
        <v>266</v>
      </c>
      <c r="G233" s="218"/>
      <c r="H233" s="218"/>
      <c r="I233" s="268"/>
      <c r="J233" s="268"/>
      <c r="K233" s="34"/>
      <c r="L233" s="34"/>
      <c r="M233" s="35"/>
      <c r="N233" s="189"/>
      <c r="O233" s="190"/>
      <c r="P233" s="60"/>
      <c r="Q233" s="60"/>
      <c r="R233" s="60"/>
      <c r="S233" s="60"/>
      <c r="T233" s="60"/>
      <c r="U233" s="60"/>
      <c r="V233" s="60"/>
      <c r="W233" s="60"/>
      <c r="X233" s="60"/>
      <c r="Y233" s="61"/>
      <c r="Z233" s="34"/>
      <c r="AA233" s="34"/>
      <c r="AB233" s="34"/>
      <c r="AC233" s="34"/>
      <c r="AD233" s="34"/>
      <c r="AE233" s="34"/>
      <c r="AT233" s="16" t="s">
        <v>177</v>
      </c>
      <c r="AU233" s="16" t="s">
        <v>92</v>
      </c>
    </row>
    <row r="234" spans="1:65" s="2" customFormat="1" ht="14.45" customHeight="1" x14ac:dyDescent="0.2">
      <c r="A234" s="34"/>
      <c r="B234" s="140"/>
      <c r="C234" s="220" t="s">
        <v>316</v>
      </c>
      <c r="D234" s="220" t="s">
        <v>167</v>
      </c>
      <c r="E234" s="221" t="s">
        <v>273</v>
      </c>
      <c r="F234" s="222" t="s">
        <v>274</v>
      </c>
      <c r="G234" s="223" t="s">
        <v>270</v>
      </c>
      <c r="H234" s="224">
        <v>12.571</v>
      </c>
      <c r="I234" s="224"/>
      <c r="J234" s="224"/>
      <c r="K234" s="177">
        <f>ROUND(P234*H234,3)</f>
        <v>0</v>
      </c>
      <c r="L234" s="179"/>
      <c r="M234" s="35"/>
      <c r="N234" s="180" t="s">
        <v>1</v>
      </c>
      <c r="O234" s="181" t="s">
        <v>44</v>
      </c>
      <c r="P234" s="182">
        <f>I234+J234</f>
        <v>0</v>
      </c>
      <c r="Q234" s="182">
        <f>ROUND(I234*H234,3)</f>
        <v>0</v>
      </c>
      <c r="R234" s="182">
        <f>ROUND(J234*H234,3)</f>
        <v>0</v>
      </c>
      <c r="S234" s="60"/>
      <c r="T234" s="183">
        <f>S234*H234</f>
        <v>0</v>
      </c>
      <c r="U234" s="183">
        <v>0</v>
      </c>
      <c r="V234" s="183">
        <f>U234*H234</f>
        <v>0</v>
      </c>
      <c r="W234" s="183">
        <v>0</v>
      </c>
      <c r="X234" s="183">
        <f>W234*H234</f>
        <v>0</v>
      </c>
      <c r="Y234" s="184" t="s">
        <v>1</v>
      </c>
      <c r="Z234" s="34"/>
      <c r="AA234" s="34"/>
      <c r="AB234" s="34"/>
      <c r="AC234" s="34"/>
      <c r="AD234" s="34"/>
      <c r="AE234" s="34"/>
      <c r="AR234" s="185" t="s">
        <v>171</v>
      </c>
      <c r="AT234" s="185" t="s">
        <v>167</v>
      </c>
      <c r="AU234" s="185" t="s">
        <v>92</v>
      </c>
      <c r="AY234" s="16" t="s">
        <v>164</v>
      </c>
      <c r="BE234" s="106">
        <f>IF(O234="základná",K234,0)</f>
        <v>0</v>
      </c>
      <c r="BF234" s="106">
        <f>IF(O234="znížená",K234,0)</f>
        <v>0</v>
      </c>
      <c r="BG234" s="106">
        <f>IF(O234="zákl. prenesená",K234,0)</f>
        <v>0</v>
      </c>
      <c r="BH234" s="106">
        <f>IF(O234="zníž. prenesená",K234,0)</f>
        <v>0</v>
      </c>
      <c r="BI234" s="106">
        <f>IF(O234="nulová",K234,0)</f>
        <v>0</v>
      </c>
      <c r="BJ234" s="16" t="s">
        <v>92</v>
      </c>
      <c r="BK234" s="186">
        <f>ROUND(P234*H234,3)</f>
        <v>0</v>
      </c>
      <c r="BL234" s="16" t="s">
        <v>171</v>
      </c>
      <c r="BM234" s="185" t="s">
        <v>822</v>
      </c>
    </row>
    <row r="235" spans="1:65" s="2" customFormat="1" ht="24.2" customHeight="1" x14ac:dyDescent="0.2">
      <c r="A235" s="34"/>
      <c r="B235" s="140"/>
      <c r="C235" s="220" t="s">
        <v>331</v>
      </c>
      <c r="D235" s="220" t="s">
        <v>167</v>
      </c>
      <c r="E235" s="221" t="s">
        <v>277</v>
      </c>
      <c r="F235" s="222" t="s">
        <v>278</v>
      </c>
      <c r="G235" s="223" t="s">
        <v>270</v>
      </c>
      <c r="H235" s="224">
        <v>125.71</v>
      </c>
      <c r="I235" s="224"/>
      <c r="J235" s="224"/>
      <c r="K235" s="177">
        <f>ROUND(P235*H235,3)</f>
        <v>0</v>
      </c>
      <c r="L235" s="179"/>
      <c r="M235" s="35"/>
      <c r="N235" s="180" t="s">
        <v>1</v>
      </c>
      <c r="O235" s="181" t="s">
        <v>44</v>
      </c>
      <c r="P235" s="182">
        <f>I235+J235</f>
        <v>0</v>
      </c>
      <c r="Q235" s="182">
        <f>ROUND(I235*H235,3)</f>
        <v>0</v>
      </c>
      <c r="R235" s="182">
        <f>ROUND(J235*H235,3)</f>
        <v>0</v>
      </c>
      <c r="S235" s="60"/>
      <c r="T235" s="183">
        <f>S235*H235</f>
        <v>0</v>
      </c>
      <c r="U235" s="183">
        <v>0</v>
      </c>
      <c r="V235" s="183">
        <f>U235*H235</f>
        <v>0</v>
      </c>
      <c r="W235" s="183">
        <v>0</v>
      </c>
      <c r="X235" s="183">
        <f>W235*H235</f>
        <v>0</v>
      </c>
      <c r="Y235" s="184" t="s">
        <v>1</v>
      </c>
      <c r="Z235" s="34"/>
      <c r="AA235" s="34"/>
      <c r="AB235" s="34"/>
      <c r="AC235" s="34"/>
      <c r="AD235" s="34"/>
      <c r="AE235" s="34"/>
      <c r="AR235" s="185" t="s">
        <v>171</v>
      </c>
      <c r="AT235" s="185" t="s">
        <v>167</v>
      </c>
      <c r="AU235" s="185" t="s">
        <v>92</v>
      </c>
      <c r="AY235" s="16" t="s">
        <v>164</v>
      </c>
      <c r="BE235" s="106">
        <f>IF(O235="základná",K235,0)</f>
        <v>0</v>
      </c>
      <c r="BF235" s="106">
        <f>IF(O235="znížená",K235,0)</f>
        <v>0</v>
      </c>
      <c r="BG235" s="106">
        <f>IF(O235="zákl. prenesená",K235,0)</f>
        <v>0</v>
      </c>
      <c r="BH235" s="106">
        <f>IF(O235="zníž. prenesená",K235,0)</f>
        <v>0</v>
      </c>
      <c r="BI235" s="106">
        <f>IF(O235="nulová",K235,0)</f>
        <v>0</v>
      </c>
      <c r="BJ235" s="16" t="s">
        <v>92</v>
      </c>
      <c r="BK235" s="186">
        <f>ROUND(P235*H235,3)</f>
        <v>0</v>
      </c>
      <c r="BL235" s="16" t="s">
        <v>171</v>
      </c>
      <c r="BM235" s="185" t="s">
        <v>823</v>
      </c>
    </row>
    <row r="236" spans="1:65" s="13" customFormat="1" x14ac:dyDescent="0.2">
      <c r="B236" s="191"/>
      <c r="C236" s="227"/>
      <c r="D236" s="225" t="s">
        <v>179</v>
      </c>
      <c r="E236" s="227"/>
      <c r="F236" s="229" t="s">
        <v>824</v>
      </c>
      <c r="G236" s="227"/>
      <c r="H236" s="230">
        <v>125.71</v>
      </c>
      <c r="I236" s="271"/>
      <c r="J236" s="271"/>
      <c r="M236" s="191"/>
      <c r="N236" s="193"/>
      <c r="O236" s="194"/>
      <c r="P236" s="194"/>
      <c r="Q236" s="194"/>
      <c r="R236" s="194"/>
      <c r="S236" s="194"/>
      <c r="T236" s="194"/>
      <c r="U236" s="194"/>
      <c r="V236" s="194"/>
      <c r="W236" s="194"/>
      <c r="X236" s="194"/>
      <c r="Y236" s="195"/>
      <c r="AT236" s="192" t="s">
        <v>179</v>
      </c>
      <c r="AU236" s="192" t="s">
        <v>92</v>
      </c>
      <c r="AV236" s="13" t="s">
        <v>92</v>
      </c>
      <c r="AW236" s="13" t="s">
        <v>3</v>
      </c>
      <c r="AX236" s="13" t="s">
        <v>86</v>
      </c>
      <c r="AY236" s="192" t="s">
        <v>164</v>
      </c>
    </row>
    <row r="237" spans="1:65" s="2" customFormat="1" ht="24.2" customHeight="1" x14ac:dyDescent="0.2">
      <c r="A237" s="34"/>
      <c r="B237" s="140"/>
      <c r="C237" s="220" t="s">
        <v>336</v>
      </c>
      <c r="D237" s="220" t="s">
        <v>167</v>
      </c>
      <c r="E237" s="221" t="s">
        <v>282</v>
      </c>
      <c r="F237" s="222" t="s">
        <v>283</v>
      </c>
      <c r="G237" s="223" t="s">
        <v>270</v>
      </c>
      <c r="H237" s="224">
        <v>12.571</v>
      </c>
      <c r="I237" s="224"/>
      <c r="J237" s="224"/>
      <c r="K237" s="177">
        <f>ROUND(P237*H237,3)</f>
        <v>0</v>
      </c>
      <c r="L237" s="179"/>
      <c r="M237" s="35"/>
      <c r="N237" s="180" t="s">
        <v>1</v>
      </c>
      <c r="O237" s="181" t="s">
        <v>44</v>
      </c>
      <c r="P237" s="182">
        <f>I237+J237</f>
        <v>0</v>
      </c>
      <c r="Q237" s="182">
        <f>ROUND(I237*H237,3)</f>
        <v>0</v>
      </c>
      <c r="R237" s="182">
        <f>ROUND(J237*H237,3)</f>
        <v>0</v>
      </c>
      <c r="S237" s="60"/>
      <c r="T237" s="183">
        <f>S237*H237</f>
        <v>0</v>
      </c>
      <c r="U237" s="183">
        <v>0</v>
      </c>
      <c r="V237" s="183">
        <f>U237*H237</f>
        <v>0</v>
      </c>
      <c r="W237" s="183">
        <v>0</v>
      </c>
      <c r="X237" s="183">
        <f>W237*H237</f>
        <v>0</v>
      </c>
      <c r="Y237" s="184" t="s">
        <v>1</v>
      </c>
      <c r="Z237" s="34"/>
      <c r="AA237" s="34"/>
      <c r="AB237" s="34"/>
      <c r="AC237" s="34"/>
      <c r="AD237" s="34"/>
      <c r="AE237" s="34"/>
      <c r="AR237" s="185" t="s">
        <v>171</v>
      </c>
      <c r="AT237" s="185" t="s">
        <v>167</v>
      </c>
      <c r="AU237" s="185" t="s">
        <v>92</v>
      </c>
      <c r="AY237" s="16" t="s">
        <v>164</v>
      </c>
      <c r="BE237" s="106">
        <f>IF(O237="základná",K237,0)</f>
        <v>0</v>
      </c>
      <c r="BF237" s="106">
        <f>IF(O237="znížená",K237,0)</f>
        <v>0</v>
      </c>
      <c r="BG237" s="106">
        <f>IF(O237="zákl. prenesená",K237,0)</f>
        <v>0</v>
      </c>
      <c r="BH237" s="106">
        <f>IF(O237="zníž. prenesená",K237,0)</f>
        <v>0</v>
      </c>
      <c r="BI237" s="106">
        <f>IF(O237="nulová",K237,0)</f>
        <v>0</v>
      </c>
      <c r="BJ237" s="16" t="s">
        <v>92</v>
      </c>
      <c r="BK237" s="186">
        <f>ROUND(P237*H237,3)</f>
        <v>0</v>
      </c>
      <c r="BL237" s="16" t="s">
        <v>171</v>
      </c>
      <c r="BM237" s="185" t="s">
        <v>825</v>
      </c>
    </row>
    <row r="238" spans="1:65" s="2" customFormat="1" ht="24.2" customHeight="1" x14ac:dyDescent="0.2">
      <c r="A238" s="34"/>
      <c r="B238" s="140"/>
      <c r="C238" s="220" t="s">
        <v>341</v>
      </c>
      <c r="D238" s="220" t="s">
        <v>167</v>
      </c>
      <c r="E238" s="221" t="s">
        <v>286</v>
      </c>
      <c r="F238" s="222" t="s">
        <v>287</v>
      </c>
      <c r="G238" s="223" t="s">
        <v>270</v>
      </c>
      <c r="H238" s="224">
        <v>12.571</v>
      </c>
      <c r="I238" s="224"/>
      <c r="J238" s="224"/>
      <c r="K238" s="177">
        <f>ROUND(P238*H238,3)</f>
        <v>0</v>
      </c>
      <c r="L238" s="179"/>
      <c r="M238" s="35"/>
      <c r="N238" s="180" t="s">
        <v>1</v>
      </c>
      <c r="O238" s="181" t="s">
        <v>44</v>
      </c>
      <c r="P238" s="182">
        <f>I238+J238</f>
        <v>0</v>
      </c>
      <c r="Q238" s="182">
        <f>ROUND(I238*H238,3)</f>
        <v>0</v>
      </c>
      <c r="R238" s="182">
        <f>ROUND(J238*H238,3)</f>
        <v>0</v>
      </c>
      <c r="S238" s="60"/>
      <c r="T238" s="183">
        <f>S238*H238</f>
        <v>0</v>
      </c>
      <c r="U238" s="183">
        <v>0</v>
      </c>
      <c r="V238" s="183">
        <f>U238*H238</f>
        <v>0</v>
      </c>
      <c r="W238" s="183">
        <v>0</v>
      </c>
      <c r="X238" s="183">
        <f>W238*H238</f>
        <v>0</v>
      </c>
      <c r="Y238" s="184" t="s">
        <v>1</v>
      </c>
      <c r="Z238" s="34"/>
      <c r="AA238" s="34"/>
      <c r="AB238" s="34"/>
      <c r="AC238" s="34"/>
      <c r="AD238" s="34"/>
      <c r="AE238" s="34"/>
      <c r="AR238" s="185" t="s">
        <v>171</v>
      </c>
      <c r="AT238" s="185" t="s">
        <v>167</v>
      </c>
      <c r="AU238" s="185" t="s">
        <v>92</v>
      </c>
      <c r="AY238" s="16" t="s">
        <v>164</v>
      </c>
      <c r="BE238" s="106">
        <f>IF(O238="základná",K238,0)</f>
        <v>0</v>
      </c>
      <c r="BF238" s="106">
        <f>IF(O238="znížená",K238,0)</f>
        <v>0</v>
      </c>
      <c r="BG238" s="106">
        <f>IF(O238="zákl. prenesená",K238,0)</f>
        <v>0</v>
      </c>
      <c r="BH238" s="106">
        <f>IF(O238="zníž. prenesená",K238,0)</f>
        <v>0</v>
      </c>
      <c r="BI238" s="106">
        <f>IF(O238="nulová",K238,0)</f>
        <v>0</v>
      </c>
      <c r="BJ238" s="16" t="s">
        <v>92</v>
      </c>
      <c r="BK238" s="186">
        <f>ROUND(P238*H238,3)</f>
        <v>0</v>
      </c>
      <c r="BL238" s="16" t="s">
        <v>171</v>
      </c>
      <c r="BM238" s="185" t="s">
        <v>826</v>
      </c>
    </row>
    <row r="239" spans="1:65" s="2" customFormat="1" ht="19.5" x14ac:dyDescent="0.2">
      <c r="A239" s="34"/>
      <c r="B239" s="35"/>
      <c r="C239" s="218"/>
      <c r="D239" s="225" t="s">
        <v>177</v>
      </c>
      <c r="E239" s="218"/>
      <c r="F239" s="226" t="s">
        <v>289</v>
      </c>
      <c r="G239" s="218"/>
      <c r="H239" s="218"/>
      <c r="I239" s="268"/>
      <c r="J239" s="268"/>
      <c r="K239" s="34"/>
      <c r="L239" s="34"/>
      <c r="M239" s="35"/>
      <c r="N239" s="189"/>
      <c r="O239" s="190"/>
      <c r="P239" s="60"/>
      <c r="Q239" s="60"/>
      <c r="R239" s="60"/>
      <c r="S239" s="60"/>
      <c r="T239" s="60"/>
      <c r="U239" s="60"/>
      <c r="V239" s="60"/>
      <c r="W239" s="60"/>
      <c r="X239" s="60"/>
      <c r="Y239" s="61"/>
      <c r="Z239" s="34"/>
      <c r="AA239" s="34"/>
      <c r="AB239" s="34"/>
      <c r="AC239" s="34"/>
      <c r="AD239" s="34"/>
      <c r="AE239" s="34"/>
      <c r="AT239" s="16" t="s">
        <v>177</v>
      </c>
      <c r="AU239" s="16" t="s">
        <v>92</v>
      </c>
    </row>
    <row r="240" spans="1:65" s="12" customFormat="1" ht="22.9" customHeight="1" x14ac:dyDescent="0.2">
      <c r="B240" s="159"/>
      <c r="C240" s="231"/>
      <c r="D240" s="232" t="s">
        <v>79</v>
      </c>
      <c r="E240" s="233" t="s">
        <v>290</v>
      </c>
      <c r="F240" s="233" t="s">
        <v>291</v>
      </c>
      <c r="G240" s="231"/>
      <c r="H240" s="231"/>
      <c r="I240" s="270"/>
      <c r="J240" s="270"/>
      <c r="K240" s="172">
        <f>BK240</f>
        <v>0</v>
      </c>
      <c r="M240" s="159"/>
      <c r="N240" s="164"/>
      <c r="O240" s="165"/>
      <c r="P240" s="165"/>
      <c r="Q240" s="166">
        <f>SUM(Q241:Q244)</f>
        <v>0</v>
      </c>
      <c r="R240" s="166">
        <f>SUM(R241:R244)</f>
        <v>0</v>
      </c>
      <c r="S240" s="165"/>
      <c r="T240" s="167">
        <f>SUM(T241:T244)</f>
        <v>0</v>
      </c>
      <c r="U240" s="165"/>
      <c r="V240" s="167">
        <f>SUM(V241:V244)</f>
        <v>0</v>
      </c>
      <c r="W240" s="165"/>
      <c r="X240" s="167">
        <f>SUM(X241:X244)</f>
        <v>0</v>
      </c>
      <c r="Y240" s="168"/>
      <c r="AR240" s="160" t="s">
        <v>86</v>
      </c>
      <c r="AT240" s="169" t="s">
        <v>79</v>
      </c>
      <c r="AU240" s="169" t="s">
        <v>86</v>
      </c>
      <c r="AY240" s="160" t="s">
        <v>164</v>
      </c>
      <c r="BK240" s="170">
        <f>SUM(BK241:BK244)</f>
        <v>0</v>
      </c>
    </row>
    <row r="241" spans="1:65" s="2" customFormat="1" ht="24.2" customHeight="1" x14ac:dyDescent="0.2">
      <c r="A241" s="34"/>
      <c r="B241" s="140"/>
      <c r="C241" s="220" t="s">
        <v>346</v>
      </c>
      <c r="D241" s="220" t="s">
        <v>167</v>
      </c>
      <c r="E241" s="221" t="s">
        <v>293</v>
      </c>
      <c r="F241" s="222" t="s">
        <v>294</v>
      </c>
      <c r="G241" s="223" t="s">
        <v>270</v>
      </c>
      <c r="H241" s="224">
        <v>37.411999999999999</v>
      </c>
      <c r="I241" s="224"/>
      <c r="J241" s="224"/>
      <c r="K241" s="177">
        <f>ROUND(P241*H241,3)</f>
        <v>0</v>
      </c>
      <c r="L241" s="179"/>
      <c r="M241" s="35"/>
      <c r="N241" s="180" t="s">
        <v>1</v>
      </c>
      <c r="O241" s="181" t="s">
        <v>44</v>
      </c>
      <c r="P241" s="182">
        <f>I241+J241</f>
        <v>0</v>
      </c>
      <c r="Q241" s="182">
        <f>ROUND(I241*H241,3)</f>
        <v>0</v>
      </c>
      <c r="R241" s="182">
        <f>ROUND(J241*H241,3)</f>
        <v>0</v>
      </c>
      <c r="S241" s="60"/>
      <c r="T241" s="183">
        <f>S241*H241</f>
        <v>0</v>
      </c>
      <c r="U241" s="183">
        <v>0</v>
      </c>
      <c r="V241" s="183">
        <f>U241*H241</f>
        <v>0</v>
      </c>
      <c r="W241" s="183">
        <v>0</v>
      </c>
      <c r="X241" s="183">
        <f>W241*H241</f>
        <v>0</v>
      </c>
      <c r="Y241" s="184" t="s">
        <v>1</v>
      </c>
      <c r="Z241" s="34"/>
      <c r="AA241" s="34"/>
      <c r="AB241" s="34"/>
      <c r="AC241" s="34"/>
      <c r="AD241" s="34"/>
      <c r="AE241" s="34"/>
      <c r="AR241" s="185" t="s">
        <v>171</v>
      </c>
      <c r="AT241" s="185" t="s">
        <v>167</v>
      </c>
      <c r="AU241" s="185" t="s">
        <v>92</v>
      </c>
      <c r="AY241" s="16" t="s">
        <v>164</v>
      </c>
      <c r="BE241" s="106">
        <f>IF(O241="základná",K241,0)</f>
        <v>0</v>
      </c>
      <c r="BF241" s="106">
        <f>IF(O241="znížená",K241,0)</f>
        <v>0</v>
      </c>
      <c r="BG241" s="106">
        <f>IF(O241="zákl. prenesená",K241,0)</f>
        <v>0</v>
      </c>
      <c r="BH241" s="106">
        <f>IF(O241="zníž. prenesená",K241,0)</f>
        <v>0</v>
      </c>
      <c r="BI241" s="106">
        <f>IF(O241="nulová",K241,0)</f>
        <v>0</v>
      </c>
      <c r="BJ241" s="16" t="s">
        <v>92</v>
      </c>
      <c r="BK241" s="186">
        <f>ROUND(P241*H241,3)</f>
        <v>0</v>
      </c>
      <c r="BL241" s="16" t="s">
        <v>171</v>
      </c>
      <c r="BM241" s="185" t="s">
        <v>827</v>
      </c>
    </row>
    <row r="242" spans="1:65" s="2" customFormat="1" ht="39" x14ac:dyDescent="0.2">
      <c r="A242" s="34"/>
      <c r="B242" s="35"/>
      <c r="C242" s="218"/>
      <c r="D242" s="225" t="s">
        <v>177</v>
      </c>
      <c r="E242" s="218"/>
      <c r="F242" s="226" t="s">
        <v>296</v>
      </c>
      <c r="G242" s="218"/>
      <c r="H242" s="218"/>
      <c r="I242" s="268"/>
      <c r="J242" s="268"/>
      <c r="K242" s="34"/>
      <c r="L242" s="34"/>
      <c r="M242" s="35"/>
      <c r="N242" s="189"/>
      <c r="O242" s="190"/>
      <c r="P242" s="60"/>
      <c r="Q242" s="60"/>
      <c r="R242" s="60"/>
      <c r="S242" s="60"/>
      <c r="T242" s="60"/>
      <c r="U242" s="60"/>
      <c r="V242" s="60"/>
      <c r="W242" s="60"/>
      <c r="X242" s="60"/>
      <c r="Y242" s="61"/>
      <c r="Z242" s="34"/>
      <c r="AA242" s="34"/>
      <c r="AB242" s="34"/>
      <c r="AC242" s="34"/>
      <c r="AD242" s="34"/>
      <c r="AE242" s="34"/>
      <c r="AT242" s="16" t="s">
        <v>177</v>
      </c>
      <c r="AU242" s="16" t="s">
        <v>92</v>
      </c>
    </row>
    <row r="243" spans="1:65" s="2" customFormat="1" ht="37.9" customHeight="1" x14ac:dyDescent="0.2">
      <c r="A243" s="34"/>
      <c r="B243" s="140"/>
      <c r="C243" s="220" t="s">
        <v>352</v>
      </c>
      <c r="D243" s="220" t="s">
        <v>167</v>
      </c>
      <c r="E243" s="221" t="s">
        <v>298</v>
      </c>
      <c r="F243" s="222" t="s">
        <v>299</v>
      </c>
      <c r="G243" s="223" t="s">
        <v>270</v>
      </c>
      <c r="H243" s="224">
        <v>37.411999999999999</v>
      </c>
      <c r="I243" s="224"/>
      <c r="J243" s="224"/>
      <c r="K243" s="177">
        <f>ROUND(P243*H243,3)</f>
        <v>0</v>
      </c>
      <c r="L243" s="179"/>
      <c r="M243" s="35"/>
      <c r="N243" s="180" t="s">
        <v>1</v>
      </c>
      <c r="O243" s="181" t="s">
        <v>44</v>
      </c>
      <c r="P243" s="182">
        <f>I243+J243</f>
        <v>0</v>
      </c>
      <c r="Q243" s="182">
        <f>ROUND(I243*H243,3)</f>
        <v>0</v>
      </c>
      <c r="R243" s="182">
        <f>ROUND(J243*H243,3)</f>
        <v>0</v>
      </c>
      <c r="S243" s="60"/>
      <c r="T243" s="183">
        <f>S243*H243</f>
        <v>0</v>
      </c>
      <c r="U243" s="183">
        <v>0</v>
      </c>
      <c r="V243" s="183">
        <f>U243*H243</f>
        <v>0</v>
      </c>
      <c r="W243" s="183">
        <v>0</v>
      </c>
      <c r="X243" s="183">
        <f>W243*H243</f>
        <v>0</v>
      </c>
      <c r="Y243" s="184" t="s">
        <v>1</v>
      </c>
      <c r="Z243" s="34"/>
      <c r="AA243" s="34"/>
      <c r="AB243" s="34"/>
      <c r="AC243" s="34"/>
      <c r="AD243" s="34"/>
      <c r="AE243" s="34"/>
      <c r="AR243" s="185" t="s">
        <v>171</v>
      </c>
      <c r="AT243" s="185" t="s">
        <v>167</v>
      </c>
      <c r="AU243" s="185" t="s">
        <v>92</v>
      </c>
      <c r="AY243" s="16" t="s">
        <v>164</v>
      </c>
      <c r="BE243" s="106">
        <f>IF(O243="základná",K243,0)</f>
        <v>0</v>
      </c>
      <c r="BF243" s="106">
        <f>IF(O243="znížená",K243,0)</f>
        <v>0</v>
      </c>
      <c r="BG243" s="106">
        <f>IF(O243="zákl. prenesená",K243,0)</f>
        <v>0</v>
      </c>
      <c r="BH243" s="106">
        <f>IF(O243="zníž. prenesená",K243,0)</f>
        <v>0</v>
      </c>
      <c r="BI243" s="106">
        <f>IF(O243="nulová",K243,0)</f>
        <v>0</v>
      </c>
      <c r="BJ243" s="16" t="s">
        <v>92</v>
      </c>
      <c r="BK243" s="186">
        <f>ROUND(P243*H243,3)</f>
        <v>0</v>
      </c>
      <c r="BL243" s="16" t="s">
        <v>171</v>
      </c>
      <c r="BM243" s="185" t="s">
        <v>828</v>
      </c>
    </row>
    <row r="244" spans="1:65" s="2" customFormat="1" ht="48.75" x14ac:dyDescent="0.2">
      <c r="A244" s="34"/>
      <c r="B244" s="35"/>
      <c r="C244" s="218"/>
      <c r="D244" s="225" t="s">
        <v>177</v>
      </c>
      <c r="E244" s="218"/>
      <c r="F244" s="226" t="s">
        <v>301</v>
      </c>
      <c r="G244" s="218"/>
      <c r="H244" s="218"/>
      <c r="I244" s="268"/>
      <c r="J244" s="268"/>
      <c r="K244" s="34"/>
      <c r="L244" s="34"/>
      <c r="M244" s="35"/>
      <c r="N244" s="189"/>
      <c r="O244" s="190"/>
      <c r="P244" s="60"/>
      <c r="Q244" s="60"/>
      <c r="R244" s="60"/>
      <c r="S244" s="60"/>
      <c r="T244" s="60"/>
      <c r="U244" s="60"/>
      <c r="V244" s="60"/>
      <c r="W244" s="60"/>
      <c r="X244" s="60"/>
      <c r="Y244" s="61"/>
      <c r="Z244" s="34"/>
      <c r="AA244" s="34"/>
      <c r="AB244" s="34"/>
      <c r="AC244" s="34"/>
      <c r="AD244" s="34"/>
      <c r="AE244" s="34"/>
      <c r="AT244" s="16" t="s">
        <v>177</v>
      </c>
      <c r="AU244" s="16" t="s">
        <v>92</v>
      </c>
    </row>
    <row r="245" spans="1:65" s="12" customFormat="1" ht="25.9" customHeight="1" x14ac:dyDescent="0.2">
      <c r="B245" s="159"/>
      <c r="C245" s="231"/>
      <c r="D245" s="232" t="s">
        <v>79</v>
      </c>
      <c r="E245" s="239" t="s">
        <v>302</v>
      </c>
      <c r="F245" s="239" t="s">
        <v>303</v>
      </c>
      <c r="G245" s="231"/>
      <c r="H245" s="231"/>
      <c r="I245" s="270"/>
      <c r="J245" s="270"/>
      <c r="K245" s="163">
        <f>BK245</f>
        <v>0</v>
      </c>
      <c r="M245" s="159"/>
      <c r="N245" s="164"/>
      <c r="O245" s="165"/>
      <c r="P245" s="165"/>
      <c r="Q245" s="166">
        <f>Q246+Q326+Q340+Q353+Q383+Q421+Q429+Q438</f>
        <v>0</v>
      </c>
      <c r="R245" s="166">
        <f>R246+R326+R340+R353+R383+R421+R429+R438</f>
        <v>0</v>
      </c>
      <c r="S245" s="165"/>
      <c r="T245" s="167">
        <f>T246+T326+T340+T353+T383+T421+T429+T438</f>
        <v>0</v>
      </c>
      <c r="U245" s="165"/>
      <c r="V245" s="167">
        <f>V246+V326+V340+V353+V383+V421+V429+V438</f>
        <v>8.5698714299999992</v>
      </c>
      <c r="W245" s="165"/>
      <c r="X245" s="167">
        <f>X246+X326+X340+X353+X383+X421+X429+X438</f>
        <v>0.83478700000000006</v>
      </c>
      <c r="Y245" s="168"/>
      <c r="AR245" s="160" t="s">
        <v>92</v>
      </c>
      <c r="AT245" s="169" t="s">
        <v>79</v>
      </c>
      <c r="AU245" s="169" t="s">
        <v>80</v>
      </c>
      <c r="AY245" s="160" t="s">
        <v>164</v>
      </c>
      <c r="BK245" s="170">
        <f>BK246+BK326+BK340+BK353+BK383+BK421+BK429+BK438</f>
        <v>0</v>
      </c>
    </row>
    <row r="246" spans="1:65" s="12" customFormat="1" ht="22.9" customHeight="1" x14ac:dyDescent="0.2">
      <c r="B246" s="159"/>
      <c r="C246" s="231"/>
      <c r="D246" s="232" t="s">
        <v>79</v>
      </c>
      <c r="E246" s="233" t="s">
        <v>304</v>
      </c>
      <c r="F246" s="233" t="s">
        <v>305</v>
      </c>
      <c r="G246" s="231"/>
      <c r="H246" s="231"/>
      <c r="I246" s="270"/>
      <c r="J246" s="270"/>
      <c r="K246" s="172">
        <f>BK246</f>
        <v>0</v>
      </c>
      <c r="M246" s="159"/>
      <c r="N246" s="164"/>
      <c r="O246" s="165"/>
      <c r="P246" s="165"/>
      <c r="Q246" s="166">
        <f>SUM(Q247:Q325)</f>
        <v>0</v>
      </c>
      <c r="R246" s="166">
        <f>SUM(R247:R325)</f>
        <v>0</v>
      </c>
      <c r="S246" s="165"/>
      <c r="T246" s="167">
        <f>SUM(T247:T325)</f>
        <v>0</v>
      </c>
      <c r="U246" s="165"/>
      <c r="V246" s="167">
        <f>SUM(V247:V325)</f>
        <v>2.7877885400000002</v>
      </c>
      <c r="W246" s="165"/>
      <c r="X246" s="167">
        <f>SUM(X247:X325)</f>
        <v>0</v>
      </c>
      <c r="Y246" s="168"/>
      <c r="AR246" s="160" t="s">
        <v>92</v>
      </c>
      <c r="AT246" s="169" t="s">
        <v>79</v>
      </c>
      <c r="AU246" s="169" t="s">
        <v>86</v>
      </c>
      <c r="AY246" s="160" t="s">
        <v>164</v>
      </c>
      <c r="BK246" s="170">
        <f>SUM(BK247:BK325)</f>
        <v>0</v>
      </c>
    </row>
    <row r="247" spans="1:65" s="2" customFormat="1" ht="14.45" customHeight="1" x14ac:dyDescent="0.2">
      <c r="A247" s="34"/>
      <c r="B247" s="140"/>
      <c r="C247" s="220" t="s">
        <v>359</v>
      </c>
      <c r="D247" s="220" t="s">
        <v>167</v>
      </c>
      <c r="E247" s="221" t="s">
        <v>307</v>
      </c>
      <c r="F247" s="222" t="s">
        <v>308</v>
      </c>
      <c r="G247" s="223" t="s">
        <v>175</v>
      </c>
      <c r="H247" s="224">
        <v>679</v>
      </c>
      <c r="I247" s="224"/>
      <c r="J247" s="224"/>
      <c r="K247" s="177">
        <f>ROUND(P247*H247,3)</f>
        <v>0</v>
      </c>
      <c r="L247" s="179"/>
      <c r="M247" s="35"/>
      <c r="N247" s="180" t="s">
        <v>1</v>
      </c>
      <c r="O247" s="181" t="s">
        <v>44</v>
      </c>
      <c r="P247" s="182">
        <f>I247+J247</f>
        <v>0</v>
      </c>
      <c r="Q247" s="182">
        <f>ROUND(I247*H247,3)</f>
        <v>0</v>
      </c>
      <c r="R247" s="182">
        <f>ROUND(J247*H247,3)</f>
        <v>0</v>
      </c>
      <c r="S247" s="60"/>
      <c r="T247" s="183">
        <f>S247*H247</f>
        <v>0</v>
      </c>
      <c r="U247" s="183">
        <v>0</v>
      </c>
      <c r="V247" s="183">
        <f>U247*H247</f>
        <v>0</v>
      </c>
      <c r="W247" s="183">
        <v>0</v>
      </c>
      <c r="X247" s="183">
        <f>W247*H247</f>
        <v>0</v>
      </c>
      <c r="Y247" s="184" t="s">
        <v>1</v>
      </c>
      <c r="Z247" s="34"/>
      <c r="AA247" s="34"/>
      <c r="AB247" s="34"/>
      <c r="AC247" s="34"/>
      <c r="AD247" s="34"/>
      <c r="AE247" s="34"/>
      <c r="AR247" s="185" t="s">
        <v>242</v>
      </c>
      <c r="AT247" s="185" t="s">
        <v>167</v>
      </c>
      <c r="AU247" s="185" t="s">
        <v>92</v>
      </c>
      <c r="AY247" s="16" t="s">
        <v>164</v>
      </c>
      <c r="BE247" s="106">
        <f>IF(O247="základná",K247,0)</f>
        <v>0</v>
      </c>
      <c r="BF247" s="106">
        <f>IF(O247="znížená",K247,0)</f>
        <v>0</v>
      </c>
      <c r="BG247" s="106">
        <f>IF(O247="zákl. prenesená",K247,0)</f>
        <v>0</v>
      </c>
      <c r="BH247" s="106">
        <f>IF(O247="zníž. prenesená",K247,0)</f>
        <v>0</v>
      </c>
      <c r="BI247" s="106">
        <f>IF(O247="nulová",K247,0)</f>
        <v>0</v>
      </c>
      <c r="BJ247" s="16" t="s">
        <v>92</v>
      </c>
      <c r="BK247" s="186">
        <f>ROUND(P247*H247,3)</f>
        <v>0</v>
      </c>
      <c r="BL247" s="16" t="s">
        <v>242</v>
      </c>
      <c r="BM247" s="185" t="s">
        <v>829</v>
      </c>
    </row>
    <row r="248" spans="1:65" s="2" customFormat="1" x14ac:dyDescent="0.2">
      <c r="A248" s="34"/>
      <c r="B248" s="35"/>
      <c r="C248" s="218"/>
      <c r="D248" s="225" t="s">
        <v>177</v>
      </c>
      <c r="E248" s="218"/>
      <c r="F248" s="226" t="s">
        <v>310</v>
      </c>
      <c r="G248" s="218"/>
      <c r="H248" s="218"/>
      <c r="I248" s="268"/>
      <c r="J248" s="268"/>
      <c r="K248" s="34"/>
      <c r="L248" s="34"/>
      <c r="M248" s="35"/>
      <c r="N248" s="189"/>
      <c r="O248" s="190"/>
      <c r="P248" s="60"/>
      <c r="Q248" s="60"/>
      <c r="R248" s="60"/>
      <c r="S248" s="60"/>
      <c r="T248" s="60"/>
      <c r="U248" s="60"/>
      <c r="V248" s="60"/>
      <c r="W248" s="60"/>
      <c r="X248" s="60"/>
      <c r="Y248" s="61"/>
      <c r="Z248" s="34"/>
      <c r="AA248" s="34"/>
      <c r="AB248" s="34"/>
      <c r="AC248" s="34"/>
      <c r="AD248" s="34"/>
      <c r="AE248" s="34"/>
      <c r="AT248" s="16" t="s">
        <v>177</v>
      </c>
      <c r="AU248" s="16" t="s">
        <v>92</v>
      </c>
    </row>
    <row r="249" spans="1:65" s="13" customFormat="1" x14ac:dyDescent="0.2">
      <c r="B249" s="191"/>
      <c r="C249" s="227"/>
      <c r="D249" s="225" t="s">
        <v>179</v>
      </c>
      <c r="E249" s="228" t="s">
        <v>1</v>
      </c>
      <c r="F249" s="229" t="s">
        <v>830</v>
      </c>
      <c r="G249" s="227"/>
      <c r="H249" s="230">
        <v>679</v>
      </c>
      <c r="I249" s="271"/>
      <c r="J249" s="271"/>
      <c r="M249" s="191"/>
      <c r="N249" s="193"/>
      <c r="O249" s="194"/>
      <c r="P249" s="194"/>
      <c r="Q249" s="194"/>
      <c r="R249" s="194"/>
      <c r="S249" s="194"/>
      <c r="T249" s="194"/>
      <c r="U249" s="194"/>
      <c r="V249" s="194"/>
      <c r="W249" s="194"/>
      <c r="X249" s="194"/>
      <c r="Y249" s="195"/>
      <c r="AT249" s="192" t="s">
        <v>179</v>
      </c>
      <c r="AU249" s="192" t="s">
        <v>92</v>
      </c>
      <c r="AV249" s="13" t="s">
        <v>92</v>
      </c>
      <c r="AW249" s="13" t="s">
        <v>4</v>
      </c>
      <c r="AX249" s="13" t="s">
        <v>86</v>
      </c>
      <c r="AY249" s="192" t="s">
        <v>164</v>
      </c>
    </row>
    <row r="250" spans="1:65" s="2" customFormat="1" ht="24.2" customHeight="1" x14ac:dyDescent="0.2">
      <c r="A250" s="34"/>
      <c r="B250" s="140"/>
      <c r="C250" s="240" t="s">
        <v>364</v>
      </c>
      <c r="D250" s="240" t="s">
        <v>313</v>
      </c>
      <c r="E250" s="241" t="s">
        <v>314</v>
      </c>
      <c r="F250" s="242" t="s">
        <v>831</v>
      </c>
      <c r="G250" s="243" t="s">
        <v>175</v>
      </c>
      <c r="H250" s="244">
        <v>780.85</v>
      </c>
      <c r="I250" s="244"/>
      <c r="J250" s="273"/>
      <c r="K250" s="205">
        <f>ROUND(P250*H250,3)</f>
        <v>0</v>
      </c>
      <c r="L250" s="207"/>
      <c r="M250" s="208"/>
      <c r="N250" s="209" t="s">
        <v>1</v>
      </c>
      <c r="O250" s="181" t="s">
        <v>44</v>
      </c>
      <c r="P250" s="182">
        <f>I250+J250</f>
        <v>0</v>
      </c>
      <c r="Q250" s="182">
        <f>ROUND(I250*H250,3)</f>
        <v>0</v>
      </c>
      <c r="R250" s="182">
        <f>ROUND(J250*H250,3)</f>
        <v>0</v>
      </c>
      <c r="S250" s="60"/>
      <c r="T250" s="183">
        <f>S250*H250</f>
        <v>0</v>
      </c>
      <c r="U250" s="183">
        <v>1.9000000000000001E-4</v>
      </c>
      <c r="V250" s="183">
        <f>U250*H250</f>
        <v>0.14836150000000001</v>
      </c>
      <c r="W250" s="183">
        <v>0</v>
      </c>
      <c r="X250" s="183">
        <f>W250*H250</f>
        <v>0</v>
      </c>
      <c r="Y250" s="184" t="s">
        <v>1</v>
      </c>
      <c r="Z250" s="34"/>
      <c r="AA250" s="34"/>
      <c r="AB250" s="34"/>
      <c r="AC250" s="34"/>
      <c r="AD250" s="34"/>
      <c r="AE250" s="34"/>
      <c r="AR250" s="185" t="s">
        <v>316</v>
      </c>
      <c r="AT250" s="185" t="s">
        <v>313</v>
      </c>
      <c r="AU250" s="185" t="s">
        <v>92</v>
      </c>
      <c r="AY250" s="16" t="s">
        <v>164</v>
      </c>
      <c r="BE250" s="106">
        <f>IF(O250="základná",K250,0)</f>
        <v>0</v>
      </c>
      <c r="BF250" s="106">
        <f>IF(O250="znížená",K250,0)</f>
        <v>0</v>
      </c>
      <c r="BG250" s="106">
        <f>IF(O250="zákl. prenesená",K250,0)</f>
        <v>0</v>
      </c>
      <c r="BH250" s="106">
        <f>IF(O250="zníž. prenesená",K250,0)</f>
        <v>0</v>
      </c>
      <c r="BI250" s="106">
        <f>IF(O250="nulová",K250,0)</f>
        <v>0</v>
      </c>
      <c r="BJ250" s="16" t="s">
        <v>92</v>
      </c>
      <c r="BK250" s="186">
        <f>ROUND(P250*H250,3)</f>
        <v>0</v>
      </c>
      <c r="BL250" s="16" t="s">
        <v>242</v>
      </c>
      <c r="BM250" s="185" t="s">
        <v>832</v>
      </c>
    </row>
    <row r="251" spans="1:65" s="2" customFormat="1" ht="19.5" x14ac:dyDescent="0.2">
      <c r="A251" s="34"/>
      <c r="B251" s="35"/>
      <c r="C251" s="218"/>
      <c r="D251" s="225" t="s">
        <v>177</v>
      </c>
      <c r="E251" s="218"/>
      <c r="F251" s="226" t="s">
        <v>1115</v>
      </c>
      <c r="G251" s="218"/>
      <c r="H251" s="218"/>
      <c r="I251" s="268"/>
      <c r="J251" s="268"/>
      <c r="K251" s="34"/>
      <c r="L251" s="34"/>
      <c r="M251" s="35"/>
      <c r="N251" s="189"/>
      <c r="O251" s="190"/>
      <c r="P251" s="60"/>
      <c r="Q251" s="60"/>
      <c r="R251" s="60"/>
      <c r="S251" s="60"/>
      <c r="T251" s="60"/>
      <c r="U251" s="60"/>
      <c r="V251" s="60"/>
      <c r="W251" s="60"/>
      <c r="X251" s="60"/>
      <c r="Y251" s="61"/>
      <c r="Z251" s="34"/>
      <c r="AA251" s="34"/>
      <c r="AB251" s="34"/>
      <c r="AC251" s="34"/>
      <c r="AD251" s="34"/>
      <c r="AE251" s="34"/>
      <c r="AT251" s="16" t="s">
        <v>177</v>
      </c>
      <c r="AU251" s="16" t="s">
        <v>92</v>
      </c>
    </row>
    <row r="252" spans="1:65" s="2" customFormat="1" ht="48.75" x14ac:dyDescent="0.2">
      <c r="A252" s="34"/>
      <c r="B252" s="35"/>
      <c r="C252" s="218"/>
      <c r="D252" s="225" t="s">
        <v>318</v>
      </c>
      <c r="E252" s="218"/>
      <c r="F252" s="245" t="s">
        <v>319</v>
      </c>
      <c r="G252" s="218"/>
      <c r="H252" s="218"/>
      <c r="I252" s="268"/>
      <c r="J252" s="268"/>
      <c r="K252" s="34"/>
      <c r="L252" s="34"/>
      <c r="M252" s="35"/>
      <c r="N252" s="189"/>
      <c r="O252" s="190"/>
      <c r="P252" s="60"/>
      <c r="Q252" s="60"/>
      <c r="R252" s="60"/>
      <c r="S252" s="60"/>
      <c r="T252" s="60"/>
      <c r="U252" s="60"/>
      <c r="V252" s="60"/>
      <c r="W252" s="60"/>
      <c r="X252" s="60"/>
      <c r="Y252" s="61"/>
      <c r="Z252" s="34"/>
      <c r="AA252" s="34"/>
      <c r="AB252" s="34"/>
      <c r="AC252" s="34"/>
      <c r="AD252" s="34"/>
      <c r="AE252" s="34"/>
      <c r="AT252" s="16" t="s">
        <v>318</v>
      </c>
      <c r="AU252" s="16" t="s">
        <v>92</v>
      </c>
    </row>
    <row r="253" spans="1:65" s="13" customFormat="1" x14ac:dyDescent="0.2">
      <c r="B253" s="191"/>
      <c r="C253" s="227"/>
      <c r="D253" s="225" t="s">
        <v>179</v>
      </c>
      <c r="E253" s="228" t="s">
        <v>1</v>
      </c>
      <c r="F253" s="229" t="s">
        <v>833</v>
      </c>
      <c r="G253" s="227"/>
      <c r="H253" s="230">
        <v>679</v>
      </c>
      <c r="I253" s="271"/>
      <c r="J253" s="271"/>
      <c r="M253" s="191"/>
      <c r="N253" s="193"/>
      <c r="O253" s="194"/>
      <c r="P253" s="194"/>
      <c r="Q253" s="194"/>
      <c r="R253" s="194"/>
      <c r="S253" s="194"/>
      <c r="T253" s="194"/>
      <c r="U253" s="194"/>
      <c r="V253" s="194"/>
      <c r="W253" s="194"/>
      <c r="X253" s="194"/>
      <c r="Y253" s="195"/>
      <c r="AT253" s="192" t="s">
        <v>179</v>
      </c>
      <c r="AU253" s="192" t="s">
        <v>92</v>
      </c>
      <c r="AV253" s="13" t="s">
        <v>92</v>
      </c>
      <c r="AW253" s="13" t="s">
        <v>4</v>
      </c>
      <c r="AX253" s="13" t="s">
        <v>86</v>
      </c>
      <c r="AY253" s="192" t="s">
        <v>164</v>
      </c>
    </row>
    <row r="254" spans="1:65" s="13" customFormat="1" x14ac:dyDescent="0.2">
      <c r="B254" s="191"/>
      <c r="C254" s="227"/>
      <c r="D254" s="225" t="s">
        <v>179</v>
      </c>
      <c r="E254" s="227"/>
      <c r="F254" s="229" t="s">
        <v>834</v>
      </c>
      <c r="G254" s="227"/>
      <c r="H254" s="230">
        <v>780.85</v>
      </c>
      <c r="I254" s="271"/>
      <c r="J254" s="271"/>
      <c r="M254" s="191"/>
      <c r="N254" s="193"/>
      <c r="O254" s="194"/>
      <c r="P254" s="194"/>
      <c r="Q254" s="194"/>
      <c r="R254" s="194"/>
      <c r="S254" s="194"/>
      <c r="T254" s="194"/>
      <c r="U254" s="194"/>
      <c r="V254" s="194"/>
      <c r="W254" s="194"/>
      <c r="X254" s="194"/>
      <c r="Y254" s="195"/>
      <c r="AT254" s="192" t="s">
        <v>179</v>
      </c>
      <c r="AU254" s="192" t="s">
        <v>92</v>
      </c>
      <c r="AV254" s="13" t="s">
        <v>92</v>
      </c>
      <c r="AW254" s="13" t="s">
        <v>3</v>
      </c>
      <c r="AX254" s="13" t="s">
        <v>86</v>
      </c>
      <c r="AY254" s="192" t="s">
        <v>164</v>
      </c>
    </row>
    <row r="255" spans="1:65" s="2" customFormat="1" ht="37.9" customHeight="1" x14ac:dyDescent="0.2">
      <c r="A255" s="34"/>
      <c r="B255" s="140"/>
      <c r="C255" s="220" t="s">
        <v>369</v>
      </c>
      <c r="D255" s="220" t="s">
        <v>167</v>
      </c>
      <c r="E255" s="221" t="s">
        <v>322</v>
      </c>
      <c r="F255" s="222" t="s">
        <v>323</v>
      </c>
      <c r="G255" s="223" t="s">
        <v>175</v>
      </c>
      <c r="H255" s="224">
        <v>679</v>
      </c>
      <c r="I255" s="224"/>
      <c r="J255" s="224"/>
      <c r="K255" s="177">
        <f>ROUND(P255*H255,3)</f>
        <v>0</v>
      </c>
      <c r="L255" s="179"/>
      <c r="M255" s="35"/>
      <c r="N255" s="180" t="s">
        <v>1</v>
      </c>
      <c r="O255" s="181" t="s">
        <v>44</v>
      </c>
      <c r="P255" s="182">
        <f>I255+J255</f>
        <v>0</v>
      </c>
      <c r="Q255" s="182">
        <f>ROUND(I255*H255,3)</f>
        <v>0</v>
      </c>
      <c r="R255" s="182">
        <f>ROUND(J255*H255,3)</f>
        <v>0</v>
      </c>
      <c r="S255" s="60"/>
      <c r="T255" s="183">
        <f>S255*H255</f>
        <v>0</v>
      </c>
      <c r="U255" s="183">
        <v>0</v>
      </c>
      <c r="V255" s="183">
        <f>U255*H255</f>
        <v>0</v>
      </c>
      <c r="W255" s="183">
        <v>0</v>
      </c>
      <c r="X255" s="183">
        <f>W255*H255</f>
        <v>0</v>
      </c>
      <c r="Y255" s="184" t="s">
        <v>1</v>
      </c>
      <c r="Z255" s="34"/>
      <c r="AA255" s="34"/>
      <c r="AB255" s="34"/>
      <c r="AC255" s="34"/>
      <c r="AD255" s="34"/>
      <c r="AE255" s="34"/>
      <c r="AR255" s="185" t="s">
        <v>242</v>
      </c>
      <c r="AT255" s="185" t="s">
        <v>167</v>
      </c>
      <c r="AU255" s="185" t="s">
        <v>92</v>
      </c>
      <c r="AY255" s="16" t="s">
        <v>164</v>
      </c>
      <c r="BE255" s="106">
        <f>IF(O255="základná",K255,0)</f>
        <v>0</v>
      </c>
      <c r="BF255" s="106">
        <f>IF(O255="znížená",K255,0)</f>
        <v>0</v>
      </c>
      <c r="BG255" s="106">
        <f>IF(O255="zákl. prenesená",K255,0)</f>
        <v>0</v>
      </c>
      <c r="BH255" s="106">
        <f>IF(O255="zníž. prenesená",K255,0)</f>
        <v>0</v>
      </c>
      <c r="BI255" s="106">
        <f>IF(O255="nulová",K255,0)</f>
        <v>0</v>
      </c>
      <c r="BJ255" s="16" t="s">
        <v>92</v>
      </c>
      <c r="BK255" s="186">
        <f>ROUND(P255*H255,3)</f>
        <v>0</v>
      </c>
      <c r="BL255" s="16" t="s">
        <v>242</v>
      </c>
      <c r="BM255" s="185" t="s">
        <v>835</v>
      </c>
    </row>
    <row r="256" spans="1:65" s="2" customFormat="1" ht="19.5" x14ac:dyDescent="0.2">
      <c r="A256" s="34"/>
      <c r="B256" s="35"/>
      <c r="C256" s="218"/>
      <c r="D256" s="225" t="s">
        <v>177</v>
      </c>
      <c r="E256" s="218"/>
      <c r="F256" s="226" t="s">
        <v>325</v>
      </c>
      <c r="G256" s="218"/>
      <c r="H256" s="218"/>
      <c r="I256" s="268"/>
      <c r="J256" s="268"/>
      <c r="K256" s="34"/>
      <c r="L256" s="34"/>
      <c r="M256" s="35"/>
      <c r="N256" s="189"/>
      <c r="O256" s="190"/>
      <c r="P256" s="60"/>
      <c r="Q256" s="60"/>
      <c r="R256" s="60"/>
      <c r="S256" s="60"/>
      <c r="T256" s="60"/>
      <c r="U256" s="60"/>
      <c r="V256" s="60"/>
      <c r="W256" s="60"/>
      <c r="X256" s="60"/>
      <c r="Y256" s="61"/>
      <c r="Z256" s="34"/>
      <c r="AA256" s="34"/>
      <c r="AB256" s="34"/>
      <c r="AC256" s="34"/>
      <c r="AD256" s="34"/>
      <c r="AE256" s="34"/>
      <c r="AT256" s="16" t="s">
        <v>177</v>
      </c>
      <c r="AU256" s="16" t="s">
        <v>92</v>
      </c>
    </row>
    <row r="257" spans="1:65" s="13" customFormat="1" x14ac:dyDescent="0.2">
      <c r="B257" s="191"/>
      <c r="C257" s="227"/>
      <c r="D257" s="225" t="s">
        <v>179</v>
      </c>
      <c r="E257" s="228" t="s">
        <v>1</v>
      </c>
      <c r="F257" s="229" t="s">
        <v>833</v>
      </c>
      <c r="G257" s="227"/>
      <c r="H257" s="230">
        <v>679</v>
      </c>
      <c r="I257" s="271"/>
      <c r="J257" s="271"/>
      <c r="M257" s="191"/>
      <c r="N257" s="193"/>
      <c r="O257" s="194"/>
      <c r="P257" s="194"/>
      <c r="Q257" s="194"/>
      <c r="R257" s="194"/>
      <c r="S257" s="194"/>
      <c r="T257" s="194"/>
      <c r="U257" s="194"/>
      <c r="V257" s="194"/>
      <c r="W257" s="194"/>
      <c r="X257" s="194"/>
      <c r="Y257" s="195"/>
      <c r="AT257" s="192" t="s">
        <v>179</v>
      </c>
      <c r="AU257" s="192" t="s">
        <v>92</v>
      </c>
      <c r="AV257" s="13" t="s">
        <v>92</v>
      </c>
      <c r="AW257" s="13" t="s">
        <v>4</v>
      </c>
      <c r="AX257" s="13" t="s">
        <v>86</v>
      </c>
      <c r="AY257" s="192" t="s">
        <v>164</v>
      </c>
    </row>
    <row r="258" spans="1:65" s="2" customFormat="1" ht="24.2" customHeight="1" x14ac:dyDescent="0.2">
      <c r="A258" s="34"/>
      <c r="B258" s="140"/>
      <c r="C258" s="240" t="s">
        <v>372</v>
      </c>
      <c r="D258" s="240" t="s">
        <v>313</v>
      </c>
      <c r="E258" s="241" t="s">
        <v>326</v>
      </c>
      <c r="F258" s="242" t="s">
        <v>327</v>
      </c>
      <c r="G258" s="243" t="s">
        <v>175</v>
      </c>
      <c r="H258" s="244">
        <v>813.05</v>
      </c>
      <c r="I258" s="244"/>
      <c r="J258" s="273"/>
      <c r="K258" s="205">
        <f>ROUND(P258*H258,3)</f>
        <v>0</v>
      </c>
      <c r="L258" s="207"/>
      <c r="M258" s="208"/>
      <c r="N258" s="209" t="s">
        <v>1</v>
      </c>
      <c r="O258" s="181" t="s">
        <v>44</v>
      </c>
      <c r="P258" s="182">
        <f>I258+J258</f>
        <v>0</v>
      </c>
      <c r="Q258" s="182">
        <f>ROUND(I258*H258,3)</f>
        <v>0</v>
      </c>
      <c r="R258" s="182">
        <f>ROUND(J258*H258,3)</f>
        <v>0</v>
      </c>
      <c r="S258" s="60"/>
      <c r="T258" s="183">
        <f>S258*H258</f>
        <v>0</v>
      </c>
      <c r="U258" s="183">
        <v>1.9E-3</v>
      </c>
      <c r="V258" s="183">
        <f>U258*H258</f>
        <v>1.5447949999999999</v>
      </c>
      <c r="W258" s="183">
        <v>0</v>
      </c>
      <c r="X258" s="183">
        <f>W258*H258</f>
        <v>0</v>
      </c>
      <c r="Y258" s="184" t="s">
        <v>1</v>
      </c>
      <c r="Z258" s="34"/>
      <c r="AA258" s="34"/>
      <c r="AB258" s="34"/>
      <c r="AC258" s="34"/>
      <c r="AD258" s="34"/>
      <c r="AE258" s="34"/>
      <c r="AR258" s="185" t="s">
        <v>316</v>
      </c>
      <c r="AT258" s="185" t="s">
        <v>313</v>
      </c>
      <c r="AU258" s="185" t="s">
        <v>92</v>
      </c>
      <c r="AY258" s="16" t="s">
        <v>164</v>
      </c>
      <c r="BE258" s="106">
        <f>IF(O258="základná",K258,0)</f>
        <v>0</v>
      </c>
      <c r="BF258" s="106">
        <f>IF(O258="znížená",K258,0)</f>
        <v>0</v>
      </c>
      <c r="BG258" s="106">
        <f>IF(O258="zákl. prenesená",K258,0)</f>
        <v>0</v>
      </c>
      <c r="BH258" s="106">
        <f>IF(O258="zníž. prenesená",K258,0)</f>
        <v>0</v>
      </c>
      <c r="BI258" s="106">
        <f>IF(O258="nulová",K258,0)</f>
        <v>0</v>
      </c>
      <c r="BJ258" s="16" t="s">
        <v>92</v>
      </c>
      <c r="BK258" s="186">
        <f>ROUND(P258*H258,3)</f>
        <v>0</v>
      </c>
      <c r="BL258" s="16" t="s">
        <v>242</v>
      </c>
      <c r="BM258" s="185" t="s">
        <v>836</v>
      </c>
    </row>
    <row r="259" spans="1:65" s="2" customFormat="1" ht="29.25" x14ac:dyDescent="0.2">
      <c r="A259" s="34"/>
      <c r="B259" s="35"/>
      <c r="C259" s="218"/>
      <c r="D259" s="225" t="s">
        <v>177</v>
      </c>
      <c r="E259" s="218"/>
      <c r="F259" s="226" t="s">
        <v>1149</v>
      </c>
      <c r="G259" s="218"/>
      <c r="H259" s="218"/>
      <c r="I259" s="268"/>
      <c r="J259" s="268"/>
      <c r="K259" s="34"/>
      <c r="L259" s="34"/>
      <c r="M259" s="35"/>
      <c r="N259" s="189"/>
      <c r="O259" s="190"/>
      <c r="P259" s="60"/>
      <c r="Q259" s="60"/>
      <c r="R259" s="60"/>
      <c r="S259" s="60"/>
      <c r="T259" s="60"/>
      <c r="U259" s="60"/>
      <c r="V259" s="60"/>
      <c r="W259" s="60"/>
      <c r="X259" s="60"/>
      <c r="Y259" s="61"/>
      <c r="Z259" s="34"/>
      <c r="AA259" s="34"/>
      <c r="AB259" s="34"/>
      <c r="AC259" s="34"/>
      <c r="AD259" s="34"/>
      <c r="AE259" s="34"/>
      <c r="AT259" s="16" t="s">
        <v>177</v>
      </c>
      <c r="AU259" s="16" t="s">
        <v>92</v>
      </c>
    </row>
    <row r="260" spans="1:65" s="13" customFormat="1" x14ac:dyDescent="0.2">
      <c r="B260" s="191"/>
      <c r="C260" s="227"/>
      <c r="D260" s="225" t="s">
        <v>179</v>
      </c>
      <c r="E260" s="228" t="s">
        <v>1</v>
      </c>
      <c r="F260" s="229" t="s">
        <v>837</v>
      </c>
      <c r="G260" s="227"/>
      <c r="H260" s="230">
        <v>707</v>
      </c>
      <c r="I260" s="271"/>
      <c r="J260" s="271"/>
      <c r="M260" s="191"/>
      <c r="N260" s="193"/>
      <c r="O260" s="194"/>
      <c r="P260" s="194"/>
      <c r="Q260" s="194"/>
      <c r="R260" s="194"/>
      <c r="S260" s="194"/>
      <c r="T260" s="194"/>
      <c r="U260" s="194"/>
      <c r="V260" s="194"/>
      <c r="W260" s="194"/>
      <c r="X260" s="194"/>
      <c r="Y260" s="195"/>
      <c r="AT260" s="192" t="s">
        <v>179</v>
      </c>
      <c r="AU260" s="192" t="s">
        <v>92</v>
      </c>
      <c r="AV260" s="13" t="s">
        <v>92</v>
      </c>
      <c r="AW260" s="13" t="s">
        <v>4</v>
      </c>
      <c r="AX260" s="13" t="s">
        <v>86</v>
      </c>
      <c r="AY260" s="192" t="s">
        <v>164</v>
      </c>
    </row>
    <row r="261" spans="1:65" s="13" customFormat="1" x14ac:dyDescent="0.2">
      <c r="B261" s="191"/>
      <c r="C261" s="227"/>
      <c r="D261" s="225" t="s">
        <v>179</v>
      </c>
      <c r="E261" s="227"/>
      <c r="F261" s="229" t="s">
        <v>838</v>
      </c>
      <c r="G261" s="227"/>
      <c r="H261" s="230">
        <v>813.05</v>
      </c>
      <c r="I261" s="271"/>
      <c r="J261" s="271"/>
      <c r="M261" s="191"/>
      <c r="N261" s="193"/>
      <c r="O261" s="194"/>
      <c r="P261" s="194"/>
      <c r="Q261" s="194"/>
      <c r="R261" s="194"/>
      <c r="S261" s="194"/>
      <c r="T261" s="194"/>
      <c r="U261" s="194"/>
      <c r="V261" s="194"/>
      <c r="W261" s="194"/>
      <c r="X261" s="194"/>
      <c r="Y261" s="195"/>
      <c r="AT261" s="192" t="s">
        <v>179</v>
      </c>
      <c r="AU261" s="192" t="s">
        <v>92</v>
      </c>
      <c r="AV261" s="13" t="s">
        <v>92</v>
      </c>
      <c r="AW261" s="13" t="s">
        <v>3</v>
      </c>
      <c r="AX261" s="13" t="s">
        <v>86</v>
      </c>
      <c r="AY261" s="192" t="s">
        <v>164</v>
      </c>
    </row>
    <row r="262" spans="1:65" s="2" customFormat="1" ht="24.2" customHeight="1" x14ac:dyDescent="0.2">
      <c r="A262" s="34"/>
      <c r="B262" s="140"/>
      <c r="C262" s="240" t="s">
        <v>376</v>
      </c>
      <c r="D262" s="240" t="s">
        <v>313</v>
      </c>
      <c r="E262" s="241" t="s">
        <v>332</v>
      </c>
      <c r="F262" s="242" t="s">
        <v>839</v>
      </c>
      <c r="G262" s="243" t="s">
        <v>334</v>
      </c>
      <c r="H262" s="244">
        <v>2009</v>
      </c>
      <c r="I262" s="244"/>
      <c r="J262" s="273"/>
      <c r="K262" s="205">
        <f>ROUND(P262*H262,3)</f>
        <v>0</v>
      </c>
      <c r="L262" s="207"/>
      <c r="M262" s="208"/>
      <c r="N262" s="209" t="s">
        <v>1</v>
      </c>
      <c r="O262" s="181" t="s">
        <v>44</v>
      </c>
      <c r="P262" s="182">
        <f>I262+J262</f>
        <v>0</v>
      </c>
      <c r="Q262" s="182">
        <f>ROUND(I262*H262,3)</f>
        <v>0</v>
      </c>
      <c r="R262" s="182">
        <f>ROUND(J262*H262,3)</f>
        <v>0</v>
      </c>
      <c r="S262" s="60"/>
      <c r="T262" s="183">
        <f>S262*H262</f>
        <v>0</v>
      </c>
      <c r="U262" s="183">
        <v>1.4999999999999999E-4</v>
      </c>
      <c r="V262" s="183">
        <f>U262*H262</f>
        <v>0.30134999999999995</v>
      </c>
      <c r="W262" s="183">
        <v>0</v>
      </c>
      <c r="X262" s="183">
        <f>W262*H262</f>
        <v>0</v>
      </c>
      <c r="Y262" s="184" t="s">
        <v>1</v>
      </c>
      <c r="Z262" s="34"/>
      <c r="AA262" s="34"/>
      <c r="AB262" s="34"/>
      <c r="AC262" s="34"/>
      <c r="AD262" s="34"/>
      <c r="AE262" s="34"/>
      <c r="AR262" s="185" t="s">
        <v>316</v>
      </c>
      <c r="AT262" s="185" t="s">
        <v>313</v>
      </c>
      <c r="AU262" s="185" t="s">
        <v>92</v>
      </c>
      <c r="AY262" s="16" t="s">
        <v>164</v>
      </c>
      <c r="BE262" s="106">
        <f>IF(O262="základná",K262,0)</f>
        <v>0</v>
      </c>
      <c r="BF262" s="106">
        <f>IF(O262="znížená",K262,0)</f>
        <v>0</v>
      </c>
      <c r="BG262" s="106">
        <f>IF(O262="zákl. prenesená",K262,0)</f>
        <v>0</v>
      </c>
      <c r="BH262" s="106">
        <f>IF(O262="zníž. prenesená",K262,0)</f>
        <v>0</v>
      </c>
      <c r="BI262" s="106">
        <f>IF(O262="nulová",K262,0)</f>
        <v>0</v>
      </c>
      <c r="BJ262" s="16" t="s">
        <v>92</v>
      </c>
      <c r="BK262" s="186">
        <f>ROUND(P262*H262,3)</f>
        <v>0</v>
      </c>
      <c r="BL262" s="16" t="s">
        <v>242</v>
      </c>
      <c r="BM262" s="185" t="s">
        <v>840</v>
      </c>
    </row>
    <row r="263" spans="1:65" s="2" customFormat="1" ht="19.5" x14ac:dyDescent="0.2">
      <c r="A263" s="34"/>
      <c r="B263" s="35"/>
      <c r="C263" s="218"/>
      <c r="D263" s="225" t="s">
        <v>177</v>
      </c>
      <c r="E263" s="218"/>
      <c r="F263" s="226" t="s">
        <v>1117</v>
      </c>
      <c r="G263" s="218"/>
      <c r="H263" s="218"/>
      <c r="I263" s="268"/>
      <c r="J263" s="268"/>
      <c r="K263" s="34"/>
      <c r="L263" s="34"/>
      <c r="M263" s="35"/>
      <c r="N263" s="189"/>
      <c r="O263" s="190"/>
      <c r="P263" s="60"/>
      <c r="Q263" s="60"/>
      <c r="R263" s="60"/>
      <c r="S263" s="60"/>
      <c r="T263" s="60"/>
      <c r="U263" s="60"/>
      <c r="V263" s="60"/>
      <c r="W263" s="60"/>
      <c r="X263" s="60"/>
      <c r="Y263" s="61"/>
      <c r="Z263" s="34"/>
      <c r="AA263" s="34"/>
      <c r="AB263" s="34"/>
      <c r="AC263" s="34"/>
      <c r="AD263" s="34"/>
      <c r="AE263" s="34"/>
      <c r="AT263" s="16" t="s">
        <v>177</v>
      </c>
      <c r="AU263" s="16" t="s">
        <v>92</v>
      </c>
    </row>
    <row r="264" spans="1:65" s="2" customFormat="1" ht="24.2" customHeight="1" x14ac:dyDescent="0.2">
      <c r="A264" s="34"/>
      <c r="B264" s="140"/>
      <c r="C264" s="220" t="s">
        <v>381</v>
      </c>
      <c r="D264" s="220" t="s">
        <v>167</v>
      </c>
      <c r="E264" s="221" t="s">
        <v>337</v>
      </c>
      <c r="F264" s="222" t="s">
        <v>338</v>
      </c>
      <c r="G264" s="223" t="s">
        <v>170</v>
      </c>
      <c r="H264" s="224">
        <v>62</v>
      </c>
      <c r="I264" s="224"/>
      <c r="J264" s="224"/>
      <c r="K264" s="177">
        <f>ROUND(P264*H264,3)</f>
        <v>0</v>
      </c>
      <c r="L264" s="179"/>
      <c r="M264" s="35"/>
      <c r="N264" s="180" t="s">
        <v>1</v>
      </c>
      <c r="O264" s="181" t="s">
        <v>44</v>
      </c>
      <c r="P264" s="182">
        <f>I264+J264</f>
        <v>0</v>
      </c>
      <c r="Q264" s="182">
        <f>ROUND(I264*H264,3)</f>
        <v>0</v>
      </c>
      <c r="R264" s="182">
        <f>ROUND(J264*H264,3)</f>
        <v>0</v>
      </c>
      <c r="S264" s="60"/>
      <c r="T264" s="183">
        <f>S264*H264</f>
        <v>0</v>
      </c>
      <c r="U264" s="183">
        <v>2.0000000000000002E-5</v>
      </c>
      <c r="V264" s="183">
        <f>U264*H264</f>
        <v>1.24E-3</v>
      </c>
      <c r="W264" s="183">
        <v>0</v>
      </c>
      <c r="X264" s="183">
        <f>W264*H264</f>
        <v>0</v>
      </c>
      <c r="Y264" s="184" t="s">
        <v>1</v>
      </c>
      <c r="Z264" s="34"/>
      <c r="AA264" s="34"/>
      <c r="AB264" s="34"/>
      <c r="AC264" s="34"/>
      <c r="AD264" s="34"/>
      <c r="AE264" s="34"/>
      <c r="AR264" s="185" t="s">
        <v>242</v>
      </c>
      <c r="AT264" s="185" t="s">
        <v>167</v>
      </c>
      <c r="AU264" s="185" t="s">
        <v>92</v>
      </c>
      <c r="AY264" s="16" t="s">
        <v>164</v>
      </c>
      <c r="BE264" s="106">
        <f>IF(O264="základná",K264,0)</f>
        <v>0</v>
      </c>
      <c r="BF264" s="106">
        <f>IF(O264="znížená",K264,0)</f>
        <v>0</v>
      </c>
      <c r="BG264" s="106">
        <f>IF(O264="zákl. prenesená",K264,0)</f>
        <v>0</v>
      </c>
      <c r="BH264" s="106">
        <f>IF(O264="zníž. prenesená",K264,0)</f>
        <v>0</v>
      </c>
      <c r="BI264" s="106">
        <f>IF(O264="nulová",K264,0)</f>
        <v>0</v>
      </c>
      <c r="BJ264" s="16" t="s">
        <v>92</v>
      </c>
      <c r="BK264" s="186">
        <f>ROUND(P264*H264,3)</f>
        <v>0</v>
      </c>
      <c r="BL264" s="16" t="s">
        <v>242</v>
      </c>
      <c r="BM264" s="185" t="s">
        <v>841</v>
      </c>
    </row>
    <row r="265" spans="1:65" s="2" customFormat="1" ht="19.5" x14ac:dyDescent="0.2">
      <c r="A265" s="34"/>
      <c r="B265" s="35"/>
      <c r="C265" s="218"/>
      <c r="D265" s="225" t="s">
        <v>177</v>
      </c>
      <c r="E265" s="218"/>
      <c r="F265" s="226" t="s">
        <v>340</v>
      </c>
      <c r="G265" s="218"/>
      <c r="H265" s="218"/>
      <c r="I265" s="268"/>
      <c r="J265" s="268"/>
      <c r="K265" s="34"/>
      <c r="L265" s="34"/>
      <c r="M265" s="35"/>
      <c r="N265" s="189"/>
      <c r="O265" s="190"/>
      <c r="P265" s="60"/>
      <c r="Q265" s="60"/>
      <c r="R265" s="60"/>
      <c r="S265" s="60"/>
      <c r="T265" s="60"/>
      <c r="U265" s="60"/>
      <c r="V265" s="60"/>
      <c r="W265" s="60"/>
      <c r="X265" s="60"/>
      <c r="Y265" s="61"/>
      <c r="Z265" s="34"/>
      <c r="AA265" s="34"/>
      <c r="AB265" s="34"/>
      <c r="AC265" s="34"/>
      <c r="AD265" s="34"/>
      <c r="AE265" s="34"/>
      <c r="AT265" s="16" t="s">
        <v>177</v>
      </c>
      <c r="AU265" s="16" t="s">
        <v>92</v>
      </c>
    </row>
    <row r="266" spans="1:65" s="13" customFormat="1" x14ac:dyDescent="0.2">
      <c r="B266" s="191"/>
      <c r="C266" s="227"/>
      <c r="D266" s="225" t="s">
        <v>179</v>
      </c>
      <c r="E266" s="228" t="s">
        <v>1</v>
      </c>
      <c r="F266" s="229" t="s">
        <v>842</v>
      </c>
      <c r="G266" s="227"/>
      <c r="H266" s="230">
        <v>4</v>
      </c>
      <c r="I266" s="271"/>
      <c r="J266" s="271"/>
      <c r="M266" s="191"/>
      <c r="N266" s="193"/>
      <c r="O266" s="194"/>
      <c r="P266" s="194"/>
      <c r="Q266" s="194"/>
      <c r="R266" s="194"/>
      <c r="S266" s="194"/>
      <c r="T266" s="194"/>
      <c r="U266" s="194"/>
      <c r="V266" s="194"/>
      <c r="W266" s="194"/>
      <c r="X266" s="194"/>
      <c r="Y266" s="195"/>
      <c r="AT266" s="192" t="s">
        <v>179</v>
      </c>
      <c r="AU266" s="192" t="s">
        <v>92</v>
      </c>
      <c r="AV266" s="13" t="s">
        <v>92</v>
      </c>
      <c r="AW266" s="13" t="s">
        <v>4</v>
      </c>
      <c r="AX266" s="13" t="s">
        <v>80</v>
      </c>
      <c r="AY266" s="192" t="s">
        <v>164</v>
      </c>
    </row>
    <row r="267" spans="1:65" s="13" customFormat="1" x14ac:dyDescent="0.2">
      <c r="B267" s="191"/>
      <c r="C267" s="227"/>
      <c r="D267" s="225" t="s">
        <v>179</v>
      </c>
      <c r="E267" s="228" t="s">
        <v>1</v>
      </c>
      <c r="F267" s="229" t="s">
        <v>843</v>
      </c>
      <c r="G267" s="227"/>
      <c r="H267" s="230">
        <v>25</v>
      </c>
      <c r="I267" s="271"/>
      <c r="J267" s="271"/>
      <c r="M267" s="191"/>
      <c r="N267" s="193"/>
      <c r="O267" s="194"/>
      <c r="P267" s="194"/>
      <c r="Q267" s="194"/>
      <c r="R267" s="194"/>
      <c r="S267" s="194"/>
      <c r="T267" s="194"/>
      <c r="U267" s="194"/>
      <c r="V267" s="194"/>
      <c r="W267" s="194"/>
      <c r="X267" s="194"/>
      <c r="Y267" s="195"/>
      <c r="AT267" s="192" t="s">
        <v>179</v>
      </c>
      <c r="AU267" s="192" t="s">
        <v>92</v>
      </c>
      <c r="AV267" s="13" t="s">
        <v>92</v>
      </c>
      <c r="AW267" s="13" t="s">
        <v>4</v>
      </c>
      <c r="AX267" s="13" t="s">
        <v>80</v>
      </c>
      <c r="AY267" s="192" t="s">
        <v>164</v>
      </c>
    </row>
    <row r="268" spans="1:65" s="13" customFormat="1" x14ac:dyDescent="0.2">
      <c r="B268" s="191"/>
      <c r="C268" s="227"/>
      <c r="D268" s="225" t="s">
        <v>179</v>
      </c>
      <c r="E268" s="228" t="s">
        <v>1</v>
      </c>
      <c r="F268" s="229" t="s">
        <v>844</v>
      </c>
      <c r="G268" s="227"/>
      <c r="H268" s="230">
        <v>20</v>
      </c>
      <c r="I268" s="271"/>
      <c r="J268" s="271"/>
      <c r="M268" s="191"/>
      <c r="N268" s="193"/>
      <c r="O268" s="194"/>
      <c r="P268" s="194"/>
      <c r="Q268" s="194"/>
      <c r="R268" s="194"/>
      <c r="S268" s="194"/>
      <c r="T268" s="194"/>
      <c r="U268" s="194"/>
      <c r="V268" s="194"/>
      <c r="W268" s="194"/>
      <c r="X268" s="194"/>
      <c r="Y268" s="195"/>
      <c r="AT268" s="192" t="s">
        <v>179</v>
      </c>
      <c r="AU268" s="192" t="s">
        <v>92</v>
      </c>
      <c r="AV268" s="13" t="s">
        <v>92</v>
      </c>
      <c r="AW268" s="13" t="s">
        <v>4</v>
      </c>
      <c r="AX268" s="13" t="s">
        <v>80</v>
      </c>
      <c r="AY268" s="192" t="s">
        <v>164</v>
      </c>
    </row>
    <row r="269" spans="1:65" s="13" customFormat="1" x14ac:dyDescent="0.2">
      <c r="B269" s="191"/>
      <c r="C269" s="227"/>
      <c r="D269" s="225" t="s">
        <v>179</v>
      </c>
      <c r="E269" s="228" t="s">
        <v>1</v>
      </c>
      <c r="F269" s="229" t="s">
        <v>845</v>
      </c>
      <c r="G269" s="227"/>
      <c r="H269" s="230">
        <v>13</v>
      </c>
      <c r="I269" s="271"/>
      <c r="J269" s="271"/>
      <c r="M269" s="191"/>
      <c r="N269" s="193"/>
      <c r="O269" s="194"/>
      <c r="P269" s="194"/>
      <c r="Q269" s="194"/>
      <c r="R269" s="194"/>
      <c r="S269" s="194"/>
      <c r="T269" s="194"/>
      <c r="U269" s="194"/>
      <c r="V269" s="194"/>
      <c r="W269" s="194"/>
      <c r="X269" s="194"/>
      <c r="Y269" s="195"/>
      <c r="AT269" s="192" t="s">
        <v>179</v>
      </c>
      <c r="AU269" s="192" t="s">
        <v>92</v>
      </c>
      <c r="AV269" s="13" t="s">
        <v>92</v>
      </c>
      <c r="AW269" s="13" t="s">
        <v>4</v>
      </c>
      <c r="AX269" s="13" t="s">
        <v>80</v>
      </c>
      <c r="AY269" s="192" t="s">
        <v>164</v>
      </c>
    </row>
    <row r="270" spans="1:65" s="14" customFormat="1" x14ac:dyDescent="0.2">
      <c r="B270" s="196"/>
      <c r="C270" s="234"/>
      <c r="D270" s="225" t="s">
        <v>179</v>
      </c>
      <c r="E270" s="235" t="s">
        <v>1</v>
      </c>
      <c r="F270" s="236" t="s">
        <v>181</v>
      </c>
      <c r="G270" s="234"/>
      <c r="H270" s="237">
        <v>62</v>
      </c>
      <c r="I270" s="272"/>
      <c r="J270" s="272"/>
      <c r="M270" s="196"/>
      <c r="N270" s="198"/>
      <c r="O270" s="199"/>
      <c r="P270" s="199"/>
      <c r="Q270" s="199"/>
      <c r="R270" s="199"/>
      <c r="S270" s="199"/>
      <c r="T270" s="199"/>
      <c r="U270" s="199"/>
      <c r="V270" s="199"/>
      <c r="W270" s="199"/>
      <c r="X270" s="199"/>
      <c r="Y270" s="200"/>
      <c r="AT270" s="197" t="s">
        <v>179</v>
      </c>
      <c r="AU270" s="197" t="s">
        <v>92</v>
      </c>
      <c r="AV270" s="14" t="s">
        <v>171</v>
      </c>
      <c r="AW270" s="14" t="s">
        <v>4</v>
      </c>
      <c r="AX270" s="14" t="s">
        <v>86</v>
      </c>
      <c r="AY270" s="197" t="s">
        <v>164</v>
      </c>
    </row>
    <row r="271" spans="1:65" s="2" customFormat="1" ht="24.2" customHeight="1" x14ac:dyDescent="0.2">
      <c r="A271" s="34"/>
      <c r="B271" s="140"/>
      <c r="C271" s="240" t="s">
        <v>386</v>
      </c>
      <c r="D271" s="240" t="s">
        <v>313</v>
      </c>
      <c r="E271" s="241" t="s">
        <v>846</v>
      </c>
      <c r="F271" s="242" t="s">
        <v>847</v>
      </c>
      <c r="G271" s="243" t="s">
        <v>170</v>
      </c>
      <c r="H271" s="244">
        <v>71.3</v>
      </c>
      <c r="I271" s="244"/>
      <c r="J271" s="273"/>
      <c r="K271" s="205">
        <f>ROUND(P271*H271,3)</f>
        <v>0</v>
      </c>
      <c r="L271" s="207"/>
      <c r="M271" s="208"/>
      <c r="N271" s="209" t="s">
        <v>1</v>
      </c>
      <c r="O271" s="181" t="s">
        <v>44</v>
      </c>
      <c r="P271" s="182">
        <f>I271+J271</f>
        <v>0</v>
      </c>
      <c r="Q271" s="182">
        <f>ROUND(I271*H271,3)</f>
        <v>0</v>
      </c>
      <c r="R271" s="182">
        <f>ROUND(J271*H271,3)</f>
        <v>0</v>
      </c>
      <c r="S271" s="60"/>
      <c r="T271" s="183">
        <f>S271*H271</f>
        <v>0</v>
      </c>
      <c r="U271" s="183">
        <v>2.9999999999999997E-4</v>
      </c>
      <c r="V271" s="183">
        <f>U271*H271</f>
        <v>2.1389999999999996E-2</v>
      </c>
      <c r="W271" s="183">
        <v>0</v>
      </c>
      <c r="X271" s="183">
        <f>W271*H271</f>
        <v>0</v>
      </c>
      <c r="Y271" s="184" t="s">
        <v>1</v>
      </c>
      <c r="Z271" s="34"/>
      <c r="AA271" s="34"/>
      <c r="AB271" s="34"/>
      <c r="AC271" s="34"/>
      <c r="AD271" s="34"/>
      <c r="AE271" s="34"/>
      <c r="AR271" s="185" t="s">
        <v>316</v>
      </c>
      <c r="AT271" s="185" t="s">
        <v>313</v>
      </c>
      <c r="AU271" s="185" t="s">
        <v>92</v>
      </c>
      <c r="AY271" s="16" t="s">
        <v>164</v>
      </c>
      <c r="BE271" s="106">
        <f>IF(O271="základná",K271,0)</f>
        <v>0</v>
      </c>
      <c r="BF271" s="106">
        <f>IF(O271="znížená",K271,0)</f>
        <v>0</v>
      </c>
      <c r="BG271" s="106">
        <f>IF(O271="zákl. prenesená",K271,0)</f>
        <v>0</v>
      </c>
      <c r="BH271" s="106">
        <f>IF(O271="zníž. prenesená",K271,0)</f>
        <v>0</v>
      </c>
      <c r="BI271" s="106">
        <f>IF(O271="nulová",K271,0)</f>
        <v>0</v>
      </c>
      <c r="BJ271" s="16" t="s">
        <v>92</v>
      </c>
      <c r="BK271" s="186">
        <f>ROUND(P271*H271,3)</f>
        <v>0</v>
      </c>
      <c r="BL271" s="16" t="s">
        <v>242</v>
      </c>
      <c r="BM271" s="185" t="s">
        <v>848</v>
      </c>
    </row>
    <row r="272" spans="1:65" s="2" customFormat="1" ht="19.5" x14ac:dyDescent="0.2">
      <c r="A272" s="34"/>
      <c r="B272" s="35"/>
      <c r="C272" s="218"/>
      <c r="D272" s="225" t="s">
        <v>177</v>
      </c>
      <c r="E272" s="218"/>
      <c r="F272" s="226" t="s">
        <v>1150</v>
      </c>
      <c r="G272" s="218"/>
      <c r="H272" s="218"/>
      <c r="I272" s="268"/>
      <c r="J272" s="268"/>
      <c r="K272" s="34"/>
      <c r="L272" s="34"/>
      <c r="M272" s="35"/>
      <c r="N272" s="189"/>
      <c r="O272" s="190"/>
      <c r="P272" s="60"/>
      <c r="Q272" s="60"/>
      <c r="R272" s="60"/>
      <c r="S272" s="60"/>
      <c r="T272" s="60"/>
      <c r="U272" s="60"/>
      <c r="V272" s="60"/>
      <c r="W272" s="60"/>
      <c r="X272" s="60"/>
      <c r="Y272" s="61"/>
      <c r="Z272" s="34"/>
      <c r="AA272" s="34"/>
      <c r="AB272" s="34"/>
      <c r="AC272" s="34"/>
      <c r="AD272" s="34"/>
      <c r="AE272" s="34"/>
      <c r="AT272" s="16" t="s">
        <v>177</v>
      </c>
      <c r="AU272" s="16" t="s">
        <v>92</v>
      </c>
    </row>
    <row r="273" spans="1:65" s="2" customFormat="1" ht="58.5" x14ac:dyDescent="0.2">
      <c r="A273" s="34"/>
      <c r="B273" s="35"/>
      <c r="C273" s="218"/>
      <c r="D273" s="225" t="s">
        <v>318</v>
      </c>
      <c r="E273" s="218"/>
      <c r="F273" s="245" t="s">
        <v>1121</v>
      </c>
      <c r="G273" s="218"/>
      <c r="H273" s="218"/>
      <c r="I273" s="268"/>
      <c r="J273" s="268"/>
      <c r="K273" s="34"/>
      <c r="L273" s="34"/>
      <c r="M273" s="35"/>
      <c r="N273" s="189"/>
      <c r="O273" s="190"/>
      <c r="P273" s="60"/>
      <c r="Q273" s="60"/>
      <c r="R273" s="60"/>
      <c r="S273" s="60"/>
      <c r="T273" s="60"/>
      <c r="U273" s="60"/>
      <c r="V273" s="60"/>
      <c r="W273" s="60"/>
      <c r="X273" s="60"/>
      <c r="Y273" s="61"/>
      <c r="Z273" s="34"/>
      <c r="AA273" s="34"/>
      <c r="AB273" s="34"/>
      <c r="AC273" s="34"/>
      <c r="AD273" s="34"/>
      <c r="AE273" s="34"/>
      <c r="AT273" s="16" t="s">
        <v>318</v>
      </c>
      <c r="AU273" s="16" t="s">
        <v>92</v>
      </c>
    </row>
    <row r="274" spans="1:65" s="13" customFormat="1" x14ac:dyDescent="0.2">
      <c r="B274" s="191"/>
      <c r="C274" s="227"/>
      <c r="D274" s="225" t="s">
        <v>179</v>
      </c>
      <c r="E274" s="228" t="s">
        <v>1</v>
      </c>
      <c r="F274" s="229" t="s">
        <v>475</v>
      </c>
      <c r="G274" s="227"/>
      <c r="H274" s="230">
        <v>62</v>
      </c>
      <c r="I274" s="271"/>
      <c r="J274" s="271"/>
      <c r="M274" s="191"/>
      <c r="N274" s="193"/>
      <c r="O274" s="194"/>
      <c r="P274" s="194"/>
      <c r="Q274" s="194"/>
      <c r="R274" s="194"/>
      <c r="S274" s="194"/>
      <c r="T274" s="194"/>
      <c r="U274" s="194"/>
      <c r="V274" s="194"/>
      <c r="W274" s="194"/>
      <c r="X274" s="194"/>
      <c r="Y274" s="195"/>
      <c r="AT274" s="192" t="s">
        <v>179</v>
      </c>
      <c r="AU274" s="192" t="s">
        <v>92</v>
      </c>
      <c r="AV274" s="13" t="s">
        <v>92</v>
      </c>
      <c r="AW274" s="13" t="s">
        <v>4</v>
      </c>
      <c r="AX274" s="13" t="s">
        <v>86</v>
      </c>
      <c r="AY274" s="192" t="s">
        <v>164</v>
      </c>
    </row>
    <row r="275" spans="1:65" s="13" customFormat="1" x14ac:dyDescent="0.2">
      <c r="B275" s="191"/>
      <c r="C275" s="227"/>
      <c r="D275" s="225" t="s">
        <v>179</v>
      </c>
      <c r="E275" s="227"/>
      <c r="F275" s="229" t="s">
        <v>849</v>
      </c>
      <c r="G275" s="227"/>
      <c r="H275" s="230">
        <v>71.3</v>
      </c>
      <c r="I275" s="271"/>
      <c r="J275" s="271"/>
      <c r="M275" s="191"/>
      <c r="N275" s="193"/>
      <c r="O275" s="194"/>
      <c r="P275" s="194"/>
      <c r="Q275" s="194"/>
      <c r="R275" s="194"/>
      <c r="S275" s="194"/>
      <c r="T275" s="194"/>
      <c r="U275" s="194"/>
      <c r="V275" s="194"/>
      <c r="W275" s="194"/>
      <c r="X275" s="194"/>
      <c r="Y275" s="195"/>
      <c r="AT275" s="192" t="s">
        <v>179</v>
      </c>
      <c r="AU275" s="192" t="s">
        <v>92</v>
      </c>
      <c r="AV275" s="13" t="s">
        <v>92</v>
      </c>
      <c r="AW275" s="13" t="s">
        <v>3</v>
      </c>
      <c r="AX275" s="13" t="s">
        <v>86</v>
      </c>
      <c r="AY275" s="192" t="s">
        <v>164</v>
      </c>
    </row>
    <row r="276" spans="1:65" s="2" customFormat="1" ht="24.2" customHeight="1" x14ac:dyDescent="0.2">
      <c r="A276" s="34"/>
      <c r="B276" s="140"/>
      <c r="C276" s="240" t="s">
        <v>389</v>
      </c>
      <c r="D276" s="240" t="s">
        <v>313</v>
      </c>
      <c r="E276" s="241" t="s">
        <v>850</v>
      </c>
      <c r="F276" s="242" t="s">
        <v>348</v>
      </c>
      <c r="G276" s="243" t="s">
        <v>170</v>
      </c>
      <c r="H276" s="244">
        <v>71.3</v>
      </c>
      <c r="I276" s="244"/>
      <c r="J276" s="273"/>
      <c r="K276" s="205">
        <f>ROUND(P276*H276,3)</f>
        <v>0</v>
      </c>
      <c r="L276" s="207"/>
      <c r="M276" s="208"/>
      <c r="N276" s="209" t="s">
        <v>1</v>
      </c>
      <c r="O276" s="181" t="s">
        <v>44</v>
      </c>
      <c r="P276" s="182">
        <f>I276+J276</f>
        <v>0</v>
      </c>
      <c r="Q276" s="182">
        <f>ROUND(I276*H276,3)</f>
        <v>0</v>
      </c>
      <c r="R276" s="182">
        <f>ROUND(J276*H276,3)</f>
        <v>0</v>
      </c>
      <c r="S276" s="60"/>
      <c r="T276" s="183">
        <f>S276*H276</f>
        <v>0</v>
      </c>
      <c r="U276" s="183">
        <v>2.9999999999999997E-4</v>
      </c>
      <c r="V276" s="183">
        <f>U276*H276</f>
        <v>2.1389999999999996E-2</v>
      </c>
      <c r="W276" s="183">
        <v>0</v>
      </c>
      <c r="X276" s="183">
        <f>W276*H276</f>
        <v>0</v>
      </c>
      <c r="Y276" s="184" t="s">
        <v>1</v>
      </c>
      <c r="Z276" s="34"/>
      <c r="AA276" s="34"/>
      <c r="AB276" s="34"/>
      <c r="AC276" s="34"/>
      <c r="AD276" s="34"/>
      <c r="AE276" s="34"/>
      <c r="AR276" s="185" t="s">
        <v>316</v>
      </c>
      <c r="AT276" s="185" t="s">
        <v>313</v>
      </c>
      <c r="AU276" s="185" t="s">
        <v>92</v>
      </c>
      <c r="AY276" s="16" t="s">
        <v>164</v>
      </c>
      <c r="BE276" s="106">
        <f>IF(O276="základná",K276,0)</f>
        <v>0</v>
      </c>
      <c r="BF276" s="106">
        <f>IF(O276="znížená",K276,0)</f>
        <v>0</v>
      </c>
      <c r="BG276" s="106">
        <f>IF(O276="zákl. prenesená",K276,0)</f>
        <v>0</v>
      </c>
      <c r="BH276" s="106">
        <f>IF(O276="zníž. prenesená",K276,0)</f>
        <v>0</v>
      </c>
      <c r="BI276" s="106">
        <f>IF(O276="nulová",K276,0)</f>
        <v>0</v>
      </c>
      <c r="BJ276" s="16" t="s">
        <v>92</v>
      </c>
      <c r="BK276" s="186">
        <f>ROUND(P276*H276,3)</f>
        <v>0</v>
      </c>
      <c r="BL276" s="16" t="s">
        <v>242</v>
      </c>
      <c r="BM276" s="185" t="s">
        <v>851</v>
      </c>
    </row>
    <row r="277" spans="1:65" s="2" customFormat="1" ht="19.5" x14ac:dyDescent="0.2">
      <c r="A277" s="34"/>
      <c r="B277" s="35"/>
      <c r="C277" s="218"/>
      <c r="D277" s="225" t="s">
        <v>177</v>
      </c>
      <c r="E277" s="218"/>
      <c r="F277" s="226" t="s">
        <v>1151</v>
      </c>
      <c r="G277" s="218"/>
      <c r="H277" s="218"/>
      <c r="I277" s="268"/>
      <c r="J277" s="268"/>
      <c r="K277" s="34"/>
      <c r="L277" s="34"/>
      <c r="M277" s="35"/>
      <c r="N277" s="189"/>
      <c r="O277" s="190"/>
      <c r="P277" s="60"/>
      <c r="Q277" s="60"/>
      <c r="R277" s="60"/>
      <c r="S277" s="60"/>
      <c r="T277" s="60"/>
      <c r="U277" s="60"/>
      <c r="V277" s="60"/>
      <c r="W277" s="60"/>
      <c r="X277" s="60"/>
      <c r="Y277" s="61"/>
      <c r="Z277" s="34"/>
      <c r="AA277" s="34"/>
      <c r="AB277" s="34"/>
      <c r="AC277" s="34"/>
      <c r="AD277" s="34"/>
      <c r="AE277" s="34"/>
      <c r="AT277" s="16" t="s">
        <v>177</v>
      </c>
      <c r="AU277" s="16" t="s">
        <v>92</v>
      </c>
    </row>
    <row r="278" spans="1:65" s="2" customFormat="1" ht="58.5" x14ac:dyDescent="0.2">
      <c r="A278" s="34"/>
      <c r="B278" s="35"/>
      <c r="C278" s="218"/>
      <c r="D278" s="225" t="s">
        <v>318</v>
      </c>
      <c r="E278" s="218"/>
      <c r="F278" s="245" t="s">
        <v>1152</v>
      </c>
      <c r="G278" s="218"/>
      <c r="H278" s="218"/>
      <c r="I278" s="268"/>
      <c r="J278" s="268"/>
      <c r="K278" s="34"/>
      <c r="L278" s="34"/>
      <c r="M278" s="35"/>
      <c r="N278" s="189"/>
      <c r="O278" s="190"/>
      <c r="P278" s="60"/>
      <c r="Q278" s="60"/>
      <c r="R278" s="60"/>
      <c r="S278" s="60"/>
      <c r="T278" s="60"/>
      <c r="U278" s="60"/>
      <c r="V278" s="60"/>
      <c r="W278" s="60"/>
      <c r="X278" s="60"/>
      <c r="Y278" s="61"/>
      <c r="Z278" s="34"/>
      <c r="AA278" s="34"/>
      <c r="AB278" s="34"/>
      <c r="AC278" s="34"/>
      <c r="AD278" s="34"/>
      <c r="AE278" s="34"/>
      <c r="AT278" s="16" t="s">
        <v>318</v>
      </c>
      <c r="AU278" s="16" t="s">
        <v>92</v>
      </c>
    </row>
    <row r="279" spans="1:65" s="13" customFormat="1" x14ac:dyDescent="0.2">
      <c r="B279" s="191"/>
      <c r="C279" s="227"/>
      <c r="D279" s="225" t="s">
        <v>179</v>
      </c>
      <c r="E279" s="228" t="s">
        <v>1</v>
      </c>
      <c r="F279" s="229" t="s">
        <v>475</v>
      </c>
      <c r="G279" s="227"/>
      <c r="H279" s="230">
        <v>62</v>
      </c>
      <c r="I279" s="271"/>
      <c r="J279" s="271"/>
      <c r="M279" s="191"/>
      <c r="N279" s="193"/>
      <c r="O279" s="194"/>
      <c r="P279" s="194"/>
      <c r="Q279" s="194"/>
      <c r="R279" s="194"/>
      <c r="S279" s="194"/>
      <c r="T279" s="194"/>
      <c r="U279" s="194"/>
      <c r="V279" s="194"/>
      <c r="W279" s="194"/>
      <c r="X279" s="194"/>
      <c r="Y279" s="195"/>
      <c r="AT279" s="192" t="s">
        <v>179</v>
      </c>
      <c r="AU279" s="192" t="s">
        <v>92</v>
      </c>
      <c r="AV279" s="13" t="s">
        <v>92</v>
      </c>
      <c r="AW279" s="13" t="s">
        <v>4</v>
      </c>
      <c r="AX279" s="13" t="s">
        <v>86</v>
      </c>
      <c r="AY279" s="192" t="s">
        <v>164</v>
      </c>
    </row>
    <row r="280" spans="1:65" s="13" customFormat="1" x14ac:dyDescent="0.2">
      <c r="B280" s="191"/>
      <c r="C280" s="227"/>
      <c r="D280" s="225" t="s">
        <v>179</v>
      </c>
      <c r="E280" s="227"/>
      <c r="F280" s="229" t="s">
        <v>849</v>
      </c>
      <c r="G280" s="227"/>
      <c r="H280" s="230">
        <v>71.3</v>
      </c>
      <c r="I280" s="271"/>
      <c r="J280" s="271"/>
      <c r="M280" s="191"/>
      <c r="N280" s="193"/>
      <c r="O280" s="194"/>
      <c r="P280" s="194"/>
      <c r="Q280" s="194"/>
      <c r="R280" s="194"/>
      <c r="S280" s="194"/>
      <c r="T280" s="194"/>
      <c r="U280" s="194"/>
      <c r="V280" s="194"/>
      <c r="W280" s="194"/>
      <c r="X280" s="194"/>
      <c r="Y280" s="195"/>
      <c r="AT280" s="192" t="s">
        <v>179</v>
      </c>
      <c r="AU280" s="192" t="s">
        <v>92</v>
      </c>
      <c r="AV280" s="13" t="s">
        <v>92</v>
      </c>
      <c r="AW280" s="13" t="s">
        <v>3</v>
      </c>
      <c r="AX280" s="13" t="s">
        <v>86</v>
      </c>
      <c r="AY280" s="192" t="s">
        <v>164</v>
      </c>
    </row>
    <row r="281" spans="1:65" s="2" customFormat="1" ht="37.9" customHeight="1" x14ac:dyDescent="0.2">
      <c r="A281" s="34"/>
      <c r="B281" s="140"/>
      <c r="C281" s="220" t="s">
        <v>393</v>
      </c>
      <c r="D281" s="220" t="s">
        <v>167</v>
      </c>
      <c r="E281" s="221" t="s">
        <v>353</v>
      </c>
      <c r="F281" s="222" t="s">
        <v>354</v>
      </c>
      <c r="G281" s="223" t="s">
        <v>175</v>
      </c>
      <c r="H281" s="224">
        <v>28</v>
      </c>
      <c r="I281" s="224"/>
      <c r="J281" s="224"/>
      <c r="K281" s="177">
        <f>ROUND(P281*H281,3)</f>
        <v>0</v>
      </c>
      <c r="L281" s="179"/>
      <c r="M281" s="35"/>
      <c r="N281" s="180" t="s">
        <v>1</v>
      </c>
      <c r="O281" s="181" t="s">
        <v>44</v>
      </c>
      <c r="P281" s="182">
        <f>I281+J281</f>
        <v>0</v>
      </c>
      <c r="Q281" s="182">
        <f>ROUND(I281*H281,3)</f>
        <v>0</v>
      </c>
      <c r="R281" s="182">
        <f>ROUND(J281*H281,3)</f>
        <v>0</v>
      </c>
      <c r="S281" s="60"/>
      <c r="T281" s="183">
        <f>S281*H281</f>
        <v>0</v>
      </c>
      <c r="U281" s="183">
        <v>0</v>
      </c>
      <c r="V281" s="183">
        <f>U281*H281</f>
        <v>0</v>
      </c>
      <c r="W281" s="183">
        <v>0</v>
      </c>
      <c r="X281" s="183">
        <f>W281*H281</f>
        <v>0</v>
      </c>
      <c r="Y281" s="184" t="s">
        <v>1</v>
      </c>
      <c r="Z281" s="34"/>
      <c r="AA281" s="34"/>
      <c r="AB281" s="34"/>
      <c r="AC281" s="34"/>
      <c r="AD281" s="34"/>
      <c r="AE281" s="34"/>
      <c r="AR281" s="185" t="s">
        <v>242</v>
      </c>
      <c r="AT281" s="185" t="s">
        <v>167</v>
      </c>
      <c r="AU281" s="185" t="s">
        <v>92</v>
      </c>
      <c r="AY281" s="16" t="s">
        <v>164</v>
      </c>
      <c r="BE281" s="106">
        <f>IF(O281="základná",K281,0)</f>
        <v>0</v>
      </c>
      <c r="BF281" s="106">
        <f>IF(O281="znížená",K281,0)</f>
        <v>0</v>
      </c>
      <c r="BG281" s="106">
        <f>IF(O281="zákl. prenesená",K281,0)</f>
        <v>0</v>
      </c>
      <c r="BH281" s="106">
        <f>IF(O281="zníž. prenesená",K281,0)</f>
        <v>0</v>
      </c>
      <c r="BI281" s="106">
        <f>IF(O281="nulová",K281,0)</f>
        <v>0</v>
      </c>
      <c r="BJ281" s="16" t="s">
        <v>92</v>
      </c>
      <c r="BK281" s="186">
        <f>ROUND(P281*H281,3)</f>
        <v>0</v>
      </c>
      <c r="BL281" s="16" t="s">
        <v>242</v>
      </c>
      <c r="BM281" s="185" t="s">
        <v>852</v>
      </c>
    </row>
    <row r="282" spans="1:65" s="2" customFormat="1" ht="29.25" x14ac:dyDescent="0.2">
      <c r="A282" s="34"/>
      <c r="B282" s="35"/>
      <c r="C282" s="218"/>
      <c r="D282" s="225" t="s">
        <v>177</v>
      </c>
      <c r="E282" s="218"/>
      <c r="F282" s="226" t="s">
        <v>356</v>
      </c>
      <c r="G282" s="218"/>
      <c r="H282" s="218"/>
      <c r="I282" s="268"/>
      <c r="J282" s="268"/>
      <c r="K282" s="34"/>
      <c r="L282" s="34"/>
      <c r="M282" s="35"/>
      <c r="N282" s="189"/>
      <c r="O282" s="190"/>
      <c r="P282" s="60"/>
      <c r="Q282" s="60"/>
      <c r="R282" s="60"/>
      <c r="S282" s="60"/>
      <c r="T282" s="60"/>
      <c r="U282" s="60"/>
      <c r="V282" s="60"/>
      <c r="W282" s="60"/>
      <c r="X282" s="60"/>
      <c r="Y282" s="61"/>
      <c r="Z282" s="34"/>
      <c r="AA282" s="34"/>
      <c r="AB282" s="34"/>
      <c r="AC282" s="34"/>
      <c r="AD282" s="34"/>
      <c r="AE282" s="34"/>
      <c r="AT282" s="16" t="s">
        <v>177</v>
      </c>
      <c r="AU282" s="16" t="s">
        <v>92</v>
      </c>
    </row>
    <row r="283" spans="1:65" s="13" customFormat="1" x14ac:dyDescent="0.2">
      <c r="B283" s="191"/>
      <c r="C283" s="227"/>
      <c r="D283" s="225" t="s">
        <v>179</v>
      </c>
      <c r="E283" s="228" t="s">
        <v>1</v>
      </c>
      <c r="F283" s="229" t="s">
        <v>297</v>
      </c>
      <c r="G283" s="227"/>
      <c r="H283" s="230">
        <v>28</v>
      </c>
      <c r="I283" s="271"/>
      <c r="J283" s="271"/>
      <c r="M283" s="191"/>
      <c r="N283" s="193"/>
      <c r="O283" s="194"/>
      <c r="P283" s="194"/>
      <c r="Q283" s="194"/>
      <c r="R283" s="194"/>
      <c r="S283" s="194"/>
      <c r="T283" s="194"/>
      <c r="U283" s="194"/>
      <c r="V283" s="194"/>
      <c r="W283" s="194"/>
      <c r="X283" s="194"/>
      <c r="Y283" s="195"/>
      <c r="AT283" s="192" t="s">
        <v>179</v>
      </c>
      <c r="AU283" s="192" t="s">
        <v>92</v>
      </c>
      <c r="AV283" s="13" t="s">
        <v>92</v>
      </c>
      <c r="AW283" s="13" t="s">
        <v>4</v>
      </c>
      <c r="AX283" s="13" t="s">
        <v>86</v>
      </c>
      <c r="AY283" s="192" t="s">
        <v>164</v>
      </c>
    </row>
    <row r="284" spans="1:65" s="2" customFormat="1" ht="24.2" customHeight="1" x14ac:dyDescent="0.2">
      <c r="A284" s="34"/>
      <c r="B284" s="140"/>
      <c r="C284" s="220" t="s">
        <v>398</v>
      </c>
      <c r="D284" s="220" t="s">
        <v>167</v>
      </c>
      <c r="E284" s="221" t="s">
        <v>365</v>
      </c>
      <c r="F284" s="222" t="s">
        <v>366</v>
      </c>
      <c r="G284" s="223" t="s">
        <v>334</v>
      </c>
      <c r="H284" s="224">
        <v>1</v>
      </c>
      <c r="I284" s="224"/>
      <c r="J284" s="224"/>
      <c r="K284" s="177">
        <f>ROUND(P284*H284,3)</f>
        <v>0</v>
      </c>
      <c r="L284" s="179"/>
      <c r="M284" s="35"/>
      <c r="N284" s="180" t="s">
        <v>1</v>
      </c>
      <c r="O284" s="181" t="s">
        <v>44</v>
      </c>
      <c r="P284" s="182">
        <f>I284+J284</f>
        <v>0</v>
      </c>
      <c r="Q284" s="182">
        <f>ROUND(I284*H284,3)</f>
        <v>0</v>
      </c>
      <c r="R284" s="182">
        <f>ROUND(J284*H284,3)</f>
        <v>0</v>
      </c>
      <c r="S284" s="60"/>
      <c r="T284" s="183">
        <f>S284*H284</f>
        <v>0</v>
      </c>
      <c r="U284" s="183">
        <v>1.3999999999999999E-4</v>
      </c>
      <c r="V284" s="183">
        <f>U284*H284</f>
        <v>1.3999999999999999E-4</v>
      </c>
      <c r="W284" s="183">
        <v>0</v>
      </c>
      <c r="X284" s="183">
        <f>W284*H284</f>
        <v>0</v>
      </c>
      <c r="Y284" s="184" t="s">
        <v>1</v>
      </c>
      <c r="Z284" s="34"/>
      <c r="AA284" s="34"/>
      <c r="AB284" s="34"/>
      <c r="AC284" s="34"/>
      <c r="AD284" s="34"/>
      <c r="AE284" s="34"/>
      <c r="AR284" s="185" t="s">
        <v>242</v>
      </c>
      <c r="AT284" s="185" t="s">
        <v>167</v>
      </c>
      <c r="AU284" s="185" t="s">
        <v>92</v>
      </c>
      <c r="AY284" s="16" t="s">
        <v>164</v>
      </c>
      <c r="BE284" s="106">
        <f>IF(O284="základná",K284,0)</f>
        <v>0</v>
      </c>
      <c r="BF284" s="106">
        <f>IF(O284="znížená",K284,0)</f>
        <v>0</v>
      </c>
      <c r="BG284" s="106">
        <f>IF(O284="zákl. prenesená",K284,0)</f>
        <v>0</v>
      </c>
      <c r="BH284" s="106">
        <f>IF(O284="zníž. prenesená",K284,0)</f>
        <v>0</v>
      </c>
      <c r="BI284" s="106">
        <f>IF(O284="nulová",K284,0)</f>
        <v>0</v>
      </c>
      <c r="BJ284" s="16" t="s">
        <v>92</v>
      </c>
      <c r="BK284" s="186">
        <f>ROUND(P284*H284,3)</f>
        <v>0</v>
      </c>
      <c r="BL284" s="16" t="s">
        <v>242</v>
      </c>
      <c r="BM284" s="185" t="s">
        <v>853</v>
      </c>
    </row>
    <row r="285" spans="1:65" s="2" customFormat="1" ht="19.5" x14ac:dyDescent="0.2">
      <c r="A285" s="34"/>
      <c r="B285" s="35"/>
      <c r="C285" s="218"/>
      <c r="D285" s="225" t="s">
        <v>177</v>
      </c>
      <c r="E285" s="218"/>
      <c r="F285" s="226" t="s">
        <v>368</v>
      </c>
      <c r="G285" s="218"/>
      <c r="H285" s="218"/>
      <c r="I285" s="268"/>
      <c r="J285" s="268"/>
      <c r="K285" s="34"/>
      <c r="L285" s="34"/>
      <c r="M285" s="35"/>
      <c r="N285" s="189"/>
      <c r="O285" s="190"/>
      <c r="P285" s="60"/>
      <c r="Q285" s="60"/>
      <c r="R285" s="60"/>
      <c r="S285" s="60"/>
      <c r="T285" s="60"/>
      <c r="U285" s="60"/>
      <c r="V285" s="60"/>
      <c r="W285" s="60"/>
      <c r="X285" s="60"/>
      <c r="Y285" s="61"/>
      <c r="Z285" s="34"/>
      <c r="AA285" s="34"/>
      <c r="AB285" s="34"/>
      <c r="AC285" s="34"/>
      <c r="AD285" s="34"/>
      <c r="AE285" s="34"/>
      <c r="AT285" s="16" t="s">
        <v>177</v>
      </c>
      <c r="AU285" s="16" t="s">
        <v>92</v>
      </c>
    </row>
    <row r="286" spans="1:65" s="2" customFormat="1" ht="14.45" customHeight="1" x14ac:dyDescent="0.2">
      <c r="A286" s="34"/>
      <c r="B286" s="140"/>
      <c r="C286" s="240" t="s">
        <v>405</v>
      </c>
      <c r="D286" s="240" t="s">
        <v>313</v>
      </c>
      <c r="E286" s="241" t="s">
        <v>854</v>
      </c>
      <c r="F286" s="242" t="s">
        <v>1125</v>
      </c>
      <c r="G286" s="243" t="s">
        <v>334</v>
      </c>
      <c r="H286" s="244">
        <v>1</v>
      </c>
      <c r="I286" s="244"/>
      <c r="J286" s="273"/>
      <c r="K286" s="205">
        <f>ROUND(P286*H286,3)</f>
        <v>0</v>
      </c>
      <c r="L286" s="207"/>
      <c r="M286" s="208"/>
      <c r="N286" s="209" t="s">
        <v>1</v>
      </c>
      <c r="O286" s="181" t="s">
        <v>44</v>
      </c>
      <c r="P286" s="182">
        <f>I286+J286</f>
        <v>0</v>
      </c>
      <c r="Q286" s="182">
        <f>ROUND(I286*H286,3)</f>
        <v>0</v>
      </c>
      <c r="R286" s="182">
        <f>ROUND(J286*H286,3)</f>
        <v>0</v>
      </c>
      <c r="S286" s="60"/>
      <c r="T286" s="183">
        <f>S286*H286</f>
        <v>0</v>
      </c>
      <c r="U286" s="183">
        <v>0</v>
      </c>
      <c r="V286" s="183">
        <f>U286*H286</f>
        <v>0</v>
      </c>
      <c r="W286" s="183">
        <v>0</v>
      </c>
      <c r="X286" s="183">
        <f>W286*H286</f>
        <v>0</v>
      </c>
      <c r="Y286" s="184" t="s">
        <v>1</v>
      </c>
      <c r="Z286" s="34"/>
      <c r="AA286" s="34"/>
      <c r="AB286" s="34"/>
      <c r="AC286" s="34"/>
      <c r="AD286" s="34"/>
      <c r="AE286" s="34"/>
      <c r="AR286" s="185" t="s">
        <v>316</v>
      </c>
      <c r="AT286" s="185" t="s">
        <v>313</v>
      </c>
      <c r="AU286" s="185" t="s">
        <v>92</v>
      </c>
      <c r="AY286" s="16" t="s">
        <v>164</v>
      </c>
      <c r="BE286" s="106">
        <f>IF(O286="základná",K286,0)</f>
        <v>0</v>
      </c>
      <c r="BF286" s="106">
        <f>IF(O286="znížená",K286,0)</f>
        <v>0</v>
      </c>
      <c r="BG286" s="106">
        <f>IF(O286="zákl. prenesená",K286,0)</f>
        <v>0</v>
      </c>
      <c r="BH286" s="106">
        <f>IF(O286="zníž. prenesená",K286,0)</f>
        <v>0</v>
      </c>
      <c r="BI286" s="106">
        <f>IF(O286="nulová",K286,0)</f>
        <v>0</v>
      </c>
      <c r="BJ286" s="16" t="s">
        <v>92</v>
      </c>
      <c r="BK286" s="186">
        <f>ROUND(P286*H286,3)</f>
        <v>0</v>
      </c>
      <c r="BL286" s="16" t="s">
        <v>242</v>
      </c>
      <c r="BM286" s="185" t="s">
        <v>855</v>
      </c>
    </row>
    <row r="287" spans="1:65" s="2" customFormat="1" x14ac:dyDescent="0.2">
      <c r="A287" s="34"/>
      <c r="B287" s="35"/>
      <c r="C287" s="218"/>
      <c r="D287" s="225" t="s">
        <v>177</v>
      </c>
      <c r="E287" s="218"/>
      <c r="F287" s="226" t="s">
        <v>1123</v>
      </c>
      <c r="G287" s="218"/>
      <c r="H287" s="218"/>
      <c r="I287" s="268"/>
      <c r="J287" s="268"/>
      <c r="K287" s="34"/>
      <c r="L287" s="34"/>
      <c r="M287" s="35"/>
      <c r="N287" s="189"/>
      <c r="O287" s="190"/>
      <c r="P287" s="60"/>
      <c r="Q287" s="60"/>
      <c r="R287" s="60"/>
      <c r="S287" s="60"/>
      <c r="T287" s="60"/>
      <c r="U287" s="60"/>
      <c r="V287" s="60"/>
      <c r="W287" s="60"/>
      <c r="X287" s="60"/>
      <c r="Y287" s="61"/>
      <c r="Z287" s="34"/>
      <c r="AA287" s="34"/>
      <c r="AB287" s="34"/>
      <c r="AC287" s="34"/>
      <c r="AD287" s="34"/>
      <c r="AE287" s="34"/>
      <c r="AT287" s="16" t="s">
        <v>177</v>
      </c>
      <c r="AU287" s="16" t="s">
        <v>92</v>
      </c>
    </row>
    <row r="288" spans="1:65" s="2" customFormat="1" ht="29.25" x14ac:dyDescent="0.2">
      <c r="A288" s="34"/>
      <c r="B288" s="35"/>
      <c r="C288" s="218"/>
      <c r="D288" s="225" t="s">
        <v>318</v>
      </c>
      <c r="E288" s="218"/>
      <c r="F288" s="245" t="s">
        <v>1153</v>
      </c>
      <c r="G288" s="218"/>
      <c r="H288" s="218"/>
      <c r="I288" s="268"/>
      <c r="J288" s="268"/>
      <c r="K288" s="34"/>
      <c r="L288" s="34"/>
      <c r="M288" s="35"/>
      <c r="N288" s="189"/>
      <c r="O288" s="190"/>
      <c r="P288" s="60"/>
      <c r="Q288" s="60"/>
      <c r="R288" s="60"/>
      <c r="S288" s="60"/>
      <c r="T288" s="60"/>
      <c r="U288" s="60"/>
      <c r="V288" s="60"/>
      <c r="W288" s="60"/>
      <c r="X288" s="60"/>
      <c r="Y288" s="61"/>
      <c r="Z288" s="34"/>
      <c r="AA288" s="34"/>
      <c r="AB288" s="34"/>
      <c r="AC288" s="34"/>
      <c r="AD288" s="34"/>
      <c r="AE288" s="34"/>
      <c r="AT288" s="16" t="s">
        <v>318</v>
      </c>
      <c r="AU288" s="16" t="s">
        <v>92</v>
      </c>
    </row>
    <row r="289" spans="1:65" s="2" customFormat="1" ht="24.2" customHeight="1" x14ac:dyDescent="0.2">
      <c r="A289" s="34"/>
      <c r="B289" s="140"/>
      <c r="C289" s="220" t="s">
        <v>409</v>
      </c>
      <c r="D289" s="220" t="s">
        <v>167</v>
      </c>
      <c r="E289" s="221" t="s">
        <v>373</v>
      </c>
      <c r="F289" s="222" t="s">
        <v>374</v>
      </c>
      <c r="G289" s="223" t="s">
        <v>175</v>
      </c>
      <c r="H289" s="224">
        <v>700</v>
      </c>
      <c r="I289" s="224"/>
      <c r="J289" s="224"/>
      <c r="K289" s="177">
        <f>ROUND(P289*H289,3)</f>
        <v>0</v>
      </c>
      <c r="L289" s="179"/>
      <c r="M289" s="35"/>
      <c r="N289" s="180" t="s">
        <v>1</v>
      </c>
      <c r="O289" s="181" t="s">
        <v>44</v>
      </c>
      <c r="P289" s="182">
        <f>I289+J289</f>
        <v>0</v>
      </c>
      <c r="Q289" s="182">
        <f>ROUND(I289*H289,3)</f>
        <v>0</v>
      </c>
      <c r="R289" s="182">
        <f>ROUND(J289*H289,3)</f>
        <v>0</v>
      </c>
      <c r="S289" s="60"/>
      <c r="T289" s="183">
        <f>S289*H289</f>
        <v>0</v>
      </c>
      <c r="U289" s="183">
        <v>0</v>
      </c>
      <c r="V289" s="183">
        <f>U289*H289</f>
        <v>0</v>
      </c>
      <c r="W289" s="183">
        <v>0</v>
      </c>
      <c r="X289" s="183">
        <f>W289*H289</f>
        <v>0</v>
      </c>
      <c r="Y289" s="184" t="s">
        <v>1</v>
      </c>
      <c r="Z289" s="34"/>
      <c r="AA289" s="34"/>
      <c r="AB289" s="34"/>
      <c r="AC289" s="34"/>
      <c r="AD289" s="34"/>
      <c r="AE289" s="34"/>
      <c r="AR289" s="185" t="s">
        <v>242</v>
      </c>
      <c r="AT289" s="185" t="s">
        <v>167</v>
      </c>
      <c r="AU289" s="185" t="s">
        <v>92</v>
      </c>
      <c r="AY289" s="16" t="s">
        <v>164</v>
      </c>
      <c r="BE289" s="106">
        <f>IF(O289="základná",K289,0)</f>
        <v>0</v>
      </c>
      <c r="BF289" s="106">
        <f>IF(O289="znížená",K289,0)</f>
        <v>0</v>
      </c>
      <c r="BG289" s="106">
        <f>IF(O289="zákl. prenesená",K289,0)</f>
        <v>0</v>
      </c>
      <c r="BH289" s="106">
        <f>IF(O289="zníž. prenesená",K289,0)</f>
        <v>0</v>
      </c>
      <c r="BI289" s="106">
        <f>IF(O289="nulová",K289,0)</f>
        <v>0</v>
      </c>
      <c r="BJ289" s="16" t="s">
        <v>92</v>
      </c>
      <c r="BK289" s="186">
        <f>ROUND(P289*H289,3)</f>
        <v>0</v>
      </c>
      <c r="BL289" s="16" t="s">
        <v>242</v>
      </c>
      <c r="BM289" s="185" t="s">
        <v>856</v>
      </c>
    </row>
    <row r="290" spans="1:65" s="2" customFormat="1" ht="19.5" x14ac:dyDescent="0.2">
      <c r="A290" s="34"/>
      <c r="B290" s="35"/>
      <c r="C290" s="218"/>
      <c r="D290" s="225" t="s">
        <v>177</v>
      </c>
      <c r="E290" s="218"/>
      <c r="F290" s="226" t="s">
        <v>374</v>
      </c>
      <c r="G290" s="218"/>
      <c r="H290" s="218"/>
      <c r="I290" s="268"/>
      <c r="J290" s="268"/>
      <c r="K290" s="34"/>
      <c r="L290" s="34"/>
      <c r="M290" s="35"/>
      <c r="N290" s="189"/>
      <c r="O290" s="190"/>
      <c r="P290" s="60"/>
      <c r="Q290" s="60"/>
      <c r="R290" s="60"/>
      <c r="S290" s="60"/>
      <c r="T290" s="60"/>
      <c r="U290" s="60"/>
      <c r="V290" s="60"/>
      <c r="W290" s="60"/>
      <c r="X290" s="60"/>
      <c r="Y290" s="61"/>
      <c r="Z290" s="34"/>
      <c r="AA290" s="34"/>
      <c r="AB290" s="34"/>
      <c r="AC290" s="34"/>
      <c r="AD290" s="34"/>
      <c r="AE290" s="34"/>
      <c r="AT290" s="16" t="s">
        <v>177</v>
      </c>
      <c r="AU290" s="16" t="s">
        <v>92</v>
      </c>
    </row>
    <row r="291" spans="1:65" s="13" customFormat="1" x14ac:dyDescent="0.2">
      <c r="B291" s="191"/>
      <c r="C291" s="227"/>
      <c r="D291" s="225" t="s">
        <v>179</v>
      </c>
      <c r="E291" s="228" t="s">
        <v>1</v>
      </c>
      <c r="F291" s="229" t="s">
        <v>857</v>
      </c>
      <c r="G291" s="227"/>
      <c r="H291" s="230">
        <v>672</v>
      </c>
      <c r="I291" s="271"/>
      <c r="J291" s="271"/>
      <c r="M291" s="191"/>
      <c r="N291" s="193"/>
      <c r="O291" s="194"/>
      <c r="P291" s="194"/>
      <c r="Q291" s="194"/>
      <c r="R291" s="194"/>
      <c r="S291" s="194"/>
      <c r="T291" s="194"/>
      <c r="U291" s="194"/>
      <c r="V291" s="194"/>
      <c r="W291" s="194"/>
      <c r="X291" s="194"/>
      <c r="Y291" s="195"/>
      <c r="AT291" s="192" t="s">
        <v>179</v>
      </c>
      <c r="AU291" s="192" t="s">
        <v>92</v>
      </c>
      <c r="AV291" s="13" t="s">
        <v>92</v>
      </c>
      <c r="AW291" s="13" t="s">
        <v>4</v>
      </c>
      <c r="AX291" s="13" t="s">
        <v>80</v>
      </c>
      <c r="AY291" s="192" t="s">
        <v>164</v>
      </c>
    </row>
    <row r="292" spans="1:65" s="13" customFormat="1" x14ac:dyDescent="0.2">
      <c r="B292" s="191"/>
      <c r="C292" s="227"/>
      <c r="D292" s="225" t="s">
        <v>179</v>
      </c>
      <c r="E292" s="228" t="s">
        <v>1</v>
      </c>
      <c r="F292" s="229" t="s">
        <v>858</v>
      </c>
      <c r="G292" s="227"/>
      <c r="H292" s="230">
        <v>28</v>
      </c>
      <c r="I292" s="271"/>
      <c r="J292" s="271"/>
      <c r="M292" s="191"/>
      <c r="N292" s="193"/>
      <c r="O292" s="194"/>
      <c r="P292" s="194"/>
      <c r="Q292" s="194"/>
      <c r="R292" s="194"/>
      <c r="S292" s="194"/>
      <c r="T292" s="194"/>
      <c r="U292" s="194"/>
      <c r="V292" s="194"/>
      <c r="W292" s="194"/>
      <c r="X292" s="194"/>
      <c r="Y292" s="195"/>
      <c r="AT292" s="192" t="s">
        <v>179</v>
      </c>
      <c r="AU292" s="192" t="s">
        <v>92</v>
      </c>
      <c r="AV292" s="13" t="s">
        <v>92</v>
      </c>
      <c r="AW292" s="13" t="s">
        <v>4</v>
      </c>
      <c r="AX292" s="13" t="s">
        <v>80</v>
      </c>
      <c r="AY292" s="192" t="s">
        <v>164</v>
      </c>
    </row>
    <row r="293" spans="1:65" s="14" customFormat="1" x14ac:dyDescent="0.2">
      <c r="B293" s="196"/>
      <c r="C293" s="234"/>
      <c r="D293" s="225" t="s">
        <v>179</v>
      </c>
      <c r="E293" s="235" t="s">
        <v>1</v>
      </c>
      <c r="F293" s="236" t="s">
        <v>181</v>
      </c>
      <c r="G293" s="234"/>
      <c r="H293" s="237">
        <v>700</v>
      </c>
      <c r="I293" s="272"/>
      <c r="J293" s="272"/>
      <c r="M293" s="196"/>
      <c r="N293" s="198"/>
      <c r="O293" s="199"/>
      <c r="P293" s="199"/>
      <c r="Q293" s="199"/>
      <c r="R293" s="199"/>
      <c r="S293" s="199"/>
      <c r="T293" s="199"/>
      <c r="U293" s="199"/>
      <c r="V293" s="199"/>
      <c r="W293" s="199"/>
      <c r="X293" s="199"/>
      <c r="Y293" s="200"/>
      <c r="AT293" s="197" t="s">
        <v>179</v>
      </c>
      <c r="AU293" s="197" t="s">
        <v>92</v>
      </c>
      <c r="AV293" s="14" t="s">
        <v>171</v>
      </c>
      <c r="AW293" s="14" t="s">
        <v>4</v>
      </c>
      <c r="AX293" s="14" t="s">
        <v>86</v>
      </c>
      <c r="AY293" s="197" t="s">
        <v>164</v>
      </c>
    </row>
    <row r="294" spans="1:65" s="2" customFormat="1" ht="24.2" customHeight="1" x14ac:dyDescent="0.2">
      <c r="A294" s="34"/>
      <c r="B294" s="140"/>
      <c r="C294" s="240" t="s">
        <v>415</v>
      </c>
      <c r="D294" s="240" t="s">
        <v>313</v>
      </c>
      <c r="E294" s="241" t="s">
        <v>859</v>
      </c>
      <c r="F294" s="242" t="s">
        <v>378</v>
      </c>
      <c r="G294" s="243" t="s">
        <v>175</v>
      </c>
      <c r="H294" s="244">
        <v>805</v>
      </c>
      <c r="I294" s="244"/>
      <c r="J294" s="273"/>
      <c r="K294" s="205">
        <f>ROUND(P294*H294,3)</f>
        <v>0</v>
      </c>
      <c r="L294" s="207"/>
      <c r="M294" s="208"/>
      <c r="N294" s="209" t="s">
        <v>1</v>
      </c>
      <c r="O294" s="181" t="s">
        <v>44</v>
      </c>
      <c r="P294" s="182">
        <f>I294+J294</f>
        <v>0</v>
      </c>
      <c r="Q294" s="182">
        <f>ROUND(I294*H294,3)</f>
        <v>0</v>
      </c>
      <c r="R294" s="182">
        <f>ROUND(J294*H294,3)</f>
        <v>0</v>
      </c>
      <c r="S294" s="60"/>
      <c r="T294" s="183">
        <f>S294*H294</f>
        <v>0</v>
      </c>
      <c r="U294" s="183">
        <v>4.0000000000000002E-4</v>
      </c>
      <c r="V294" s="183">
        <f>U294*H294</f>
        <v>0.32200000000000001</v>
      </c>
      <c r="W294" s="183">
        <v>0</v>
      </c>
      <c r="X294" s="183">
        <f>W294*H294</f>
        <v>0</v>
      </c>
      <c r="Y294" s="184" t="s">
        <v>1</v>
      </c>
      <c r="Z294" s="34"/>
      <c r="AA294" s="34"/>
      <c r="AB294" s="34"/>
      <c r="AC294" s="34"/>
      <c r="AD294" s="34"/>
      <c r="AE294" s="34"/>
      <c r="AR294" s="185" t="s">
        <v>316</v>
      </c>
      <c r="AT294" s="185" t="s">
        <v>313</v>
      </c>
      <c r="AU294" s="185" t="s">
        <v>92</v>
      </c>
      <c r="AY294" s="16" t="s">
        <v>164</v>
      </c>
      <c r="BE294" s="106">
        <f>IF(O294="základná",K294,0)</f>
        <v>0</v>
      </c>
      <c r="BF294" s="106">
        <f>IF(O294="znížená",K294,0)</f>
        <v>0</v>
      </c>
      <c r="BG294" s="106">
        <f>IF(O294="zákl. prenesená",K294,0)</f>
        <v>0</v>
      </c>
      <c r="BH294" s="106">
        <f>IF(O294="zníž. prenesená",K294,0)</f>
        <v>0</v>
      </c>
      <c r="BI294" s="106">
        <f>IF(O294="nulová",K294,0)</f>
        <v>0</v>
      </c>
      <c r="BJ294" s="16" t="s">
        <v>92</v>
      </c>
      <c r="BK294" s="186">
        <f>ROUND(P294*H294,3)</f>
        <v>0</v>
      </c>
      <c r="BL294" s="16" t="s">
        <v>242</v>
      </c>
      <c r="BM294" s="185" t="s">
        <v>860</v>
      </c>
    </row>
    <row r="295" spans="1:65" s="2" customFormat="1" ht="19.5" x14ac:dyDescent="0.2">
      <c r="A295" s="34"/>
      <c r="B295" s="35"/>
      <c r="C295" s="218"/>
      <c r="D295" s="225" t="s">
        <v>177</v>
      </c>
      <c r="E295" s="218"/>
      <c r="F295" s="226" t="s">
        <v>1154</v>
      </c>
      <c r="G295" s="218"/>
      <c r="H295" s="218"/>
      <c r="I295" s="268"/>
      <c r="J295" s="268"/>
      <c r="K295" s="34"/>
      <c r="L295" s="34"/>
      <c r="M295" s="35"/>
      <c r="N295" s="189"/>
      <c r="O295" s="190"/>
      <c r="P295" s="60"/>
      <c r="Q295" s="60"/>
      <c r="R295" s="60"/>
      <c r="S295" s="60"/>
      <c r="T295" s="60"/>
      <c r="U295" s="60"/>
      <c r="V295" s="60"/>
      <c r="W295" s="60"/>
      <c r="X295" s="60"/>
      <c r="Y295" s="61"/>
      <c r="Z295" s="34"/>
      <c r="AA295" s="34"/>
      <c r="AB295" s="34"/>
      <c r="AC295" s="34"/>
      <c r="AD295" s="34"/>
      <c r="AE295" s="34"/>
      <c r="AT295" s="16" t="s">
        <v>177</v>
      </c>
      <c r="AU295" s="16" t="s">
        <v>92</v>
      </c>
    </row>
    <row r="296" spans="1:65" s="2" customFormat="1" ht="19.5" x14ac:dyDescent="0.2">
      <c r="A296" s="34"/>
      <c r="B296" s="35"/>
      <c r="C296" s="218"/>
      <c r="D296" s="225" t="s">
        <v>318</v>
      </c>
      <c r="E296" s="218"/>
      <c r="F296" s="245" t="s">
        <v>380</v>
      </c>
      <c r="G296" s="218"/>
      <c r="H296" s="218"/>
      <c r="I296" s="268"/>
      <c r="J296" s="268"/>
      <c r="K296" s="34"/>
      <c r="L296" s="34"/>
      <c r="M296" s="35"/>
      <c r="N296" s="189"/>
      <c r="O296" s="190"/>
      <c r="P296" s="60"/>
      <c r="Q296" s="60"/>
      <c r="R296" s="60"/>
      <c r="S296" s="60"/>
      <c r="T296" s="60"/>
      <c r="U296" s="60"/>
      <c r="V296" s="60"/>
      <c r="W296" s="60"/>
      <c r="X296" s="60"/>
      <c r="Y296" s="61"/>
      <c r="Z296" s="34"/>
      <c r="AA296" s="34"/>
      <c r="AB296" s="34"/>
      <c r="AC296" s="34"/>
      <c r="AD296" s="34"/>
      <c r="AE296" s="34"/>
      <c r="AT296" s="16" t="s">
        <v>318</v>
      </c>
      <c r="AU296" s="16" t="s">
        <v>92</v>
      </c>
    </row>
    <row r="297" spans="1:65" s="13" customFormat="1" x14ac:dyDescent="0.2">
      <c r="B297" s="191"/>
      <c r="C297" s="227"/>
      <c r="D297" s="225" t="s">
        <v>179</v>
      </c>
      <c r="E297" s="227"/>
      <c r="F297" s="229" t="s">
        <v>861</v>
      </c>
      <c r="G297" s="227"/>
      <c r="H297" s="230">
        <v>805</v>
      </c>
      <c r="I297" s="271"/>
      <c r="J297" s="271"/>
      <c r="M297" s="191"/>
      <c r="N297" s="193"/>
      <c r="O297" s="194"/>
      <c r="P297" s="194"/>
      <c r="Q297" s="194"/>
      <c r="R297" s="194"/>
      <c r="S297" s="194"/>
      <c r="T297" s="194"/>
      <c r="U297" s="194"/>
      <c r="V297" s="194"/>
      <c r="W297" s="194"/>
      <c r="X297" s="194"/>
      <c r="Y297" s="195"/>
      <c r="AT297" s="192" t="s">
        <v>179</v>
      </c>
      <c r="AU297" s="192" t="s">
        <v>92</v>
      </c>
      <c r="AV297" s="13" t="s">
        <v>92</v>
      </c>
      <c r="AW297" s="13" t="s">
        <v>3</v>
      </c>
      <c r="AX297" s="13" t="s">
        <v>86</v>
      </c>
      <c r="AY297" s="192" t="s">
        <v>164</v>
      </c>
    </row>
    <row r="298" spans="1:65" s="2" customFormat="1" ht="24.2" customHeight="1" x14ac:dyDescent="0.2">
      <c r="A298" s="34"/>
      <c r="B298" s="140"/>
      <c r="C298" s="220" t="s">
        <v>421</v>
      </c>
      <c r="D298" s="220" t="s">
        <v>167</v>
      </c>
      <c r="E298" s="221" t="s">
        <v>862</v>
      </c>
      <c r="F298" s="222" t="s">
        <v>863</v>
      </c>
      <c r="G298" s="223" t="s">
        <v>170</v>
      </c>
      <c r="H298" s="224">
        <v>28</v>
      </c>
      <c r="I298" s="224"/>
      <c r="J298" s="224"/>
      <c r="K298" s="177">
        <f>ROUND(P298*H298,3)</f>
        <v>0</v>
      </c>
      <c r="L298" s="179"/>
      <c r="M298" s="35"/>
      <c r="N298" s="180" t="s">
        <v>1</v>
      </c>
      <c r="O298" s="181" t="s">
        <v>44</v>
      </c>
      <c r="P298" s="182">
        <f>I298+J298</f>
        <v>0</v>
      </c>
      <c r="Q298" s="182">
        <f>ROUND(I298*H298,3)</f>
        <v>0</v>
      </c>
      <c r="R298" s="182">
        <f>ROUND(J298*H298,3)</f>
        <v>0</v>
      </c>
      <c r="S298" s="60"/>
      <c r="T298" s="183">
        <f>S298*H298</f>
        <v>0</v>
      </c>
      <c r="U298" s="183">
        <v>3.0000000000000001E-5</v>
      </c>
      <c r="V298" s="183">
        <f>U298*H298</f>
        <v>8.4000000000000003E-4</v>
      </c>
      <c r="W298" s="183">
        <v>0</v>
      </c>
      <c r="X298" s="183">
        <f>W298*H298</f>
        <v>0</v>
      </c>
      <c r="Y298" s="184" t="s">
        <v>1</v>
      </c>
      <c r="Z298" s="34"/>
      <c r="AA298" s="34"/>
      <c r="AB298" s="34"/>
      <c r="AC298" s="34"/>
      <c r="AD298" s="34"/>
      <c r="AE298" s="34"/>
      <c r="AR298" s="185" t="s">
        <v>242</v>
      </c>
      <c r="AT298" s="185" t="s">
        <v>167</v>
      </c>
      <c r="AU298" s="185" t="s">
        <v>92</v>
      </c>
      <c r="AY298" s="16" t="s">
        <v>164</v>
      </c>
      <c r="BE298" s="106">
        <f>IF(O298="základná",K298,0)</f>
        <v>0</v>
      </c>
      <c r="BF298" s="106">
        <f>IF(O298="znížená",K298,0)</f>
        <v>0</v>
      </c>
      <c r="BG298" s="106">
        <f>IF(O298="zákl. prenesená",K298,0)</f>
        <v>0</v>
      </c>
      <c r="BH298" s="106">
        <f>IF(O298="zníž. prenesená",K298,0)</f>
        <v>0</v>
      </c>
      <c r="BI298" s="106">
        <f>IF(O298="nulová",K298,0)</f>
        <v>0</v>
      </c>
      <c r="BJ298" s="16" t="s">
        <v>92</v>
      </c>
      <c r="BK298" s="186">
        <f>ROUND(P298*H298,3)</f>
        <v>0</v>
      </c>
      <c r="BL298" s="16" t="s">
        <v>242</v>
      </c>
      <c r="BM298" s="185" t="s">
        <v>864</v>
      </c>
    </row>
    <row r="299" spans="1:65" s="2" customFormat="1" ht="19.5" x14ac:dyDescent="0.2">
      <c r="A299" s="34"/>
      <c r="B299" s="35"/>
      <c r="C299" s="218"/>
      <c r="D299" s="225" t="s">
        <v>177</v>
      </c>
      <c r="E299" s="218"/>
      <c r="F299" s="226" t="s">
        <v>865</v>
      </c>
      <c r="G299" s="218"/>
      <c r="H299" s="218"/>
      <c r="I299" s="268"/>
      <c r="J299" s="268"/>
      <c r="K299" s="34"/>
      <c r="L299" s="34"/>
      <c r="M299" s="35"/>
      <c r="N299" s="189"/>
      <c r="O299" s="190"/>
      <c r="P299" s="60"/>
      <c r="Q299" s="60"/>
      <c r="R299" s="60"/>
      <c r="S299" s="60"/>
      <c r="T299" s="60"/>
      <c r="U299" s="60"/>
      <c r="V299" s="60"/>
      <c r="W299" s="60"/>
      <c r="X299" s="60"/>
      <c r="Y299" s="61"/>
      <c r="Z299" s="34"/>
      <c r="AA299" s="34"/>
      <c r="AB299" s="34"/>
      <c r="AC299" s="34"/>
      <c r="AD299" s="34"/>
      <c r="AE299" s="34"/>
      <c r="AT299" s="16" t="s">
        <v>177</v>
      </c>
      <c r="AU299" s="16" t="s">
        <v>92</v>
      </c>
    </row>
    <row r="300" spans="1:65" s="2" customFormat="1" ht="14.45" customHeight="1" x14ac:dyDescent="0.2">
      <c r="A300" s="34"/>
      <c r="B300" s="140"/>
      <c r="C300" s="240" t="s">
        <v>427</v>
      </c>
      <c r="D300" s="240" t="s">
        <v>313</v>
      </c>
      <c r="E300" s="241" t="s">
        <v>866</v>
      </c>
      <c r="F300" s="242" t="s">
        <v>1155</v>
      </c>
      <c r="G300" s="243" t="s">
        <v>334</v>
      </c>
      <c r="H300" s="244">
        <v>224</v>
      </c>
      <c r="I300" s="244"/>
      <c r="J300" s="273"/>
      <c r="K300" s="205">
        <f>ROUND(P300*H300,3)</f>
        <v>0</v>
      </c>
      <c r="L300" s="207"/>
      <c r="M300" s="208"/>
      <c r="N300" s="209" t="s">
        <v>1</v>
      </c>
      <c r="O300" s="181" t="s">
        <v>44</v>
      </c>
      <c r="P300" s="182">
        <f>I300+J300</f>
        <v>0</v>
      </c>
      <c r="Q300" s="182">
        <f>ROUND(I300*H300,3)</f>
        <v>0</v>
      </c>
      <c r="R300" s="182">
        <f>ROUND(J300*H300,3)</f>
        <v>0</v>
      </c>
      <c r="S300" s="60"/>
      <c r="T300" s="183">
        <f>S300*H300</f>
        <v>0</v>
      </c>
      <c r="U300" s="183">
        <v>2.0000000000000001E-4</v>
      </c>
      <c r="V300" s="183">
        <f>U300*H300</f>
        <v>4.48E-2</v>
      </c>
      <c r="W300" s="183">
        <v>0</v>
      </c>
      <c r="X300" s="183">
        <f>W300*H300</f>
        <v>0</v>
      </c>
      <c r="Y300" s="184" t="s">
        <v>1</v>
      </c>
      <c r="Z300" s="34"/>
      <c r="AA300" s="34"/>
      <c r="AB300" s="34"/>
      <c r="AC300" s="34"/>
      <c r="AD300" s="34"/>
      <c r="AE300" s="34"/>
      <c r="AR300" s="185" t="s">
        <v>316</v>
      </c>
      <c r="AT300" s="185" t="s">
        <v>313</v>
      </c>
      <c r="AU300" s="185" t="s">
        <v>92</v>
      </c>
      <c r="AY300" s="16" t="s">
        <v>164</v>
      </c>
      <c r="BE300" s="106">
        <f>IF(O300="základná",K300,0)</f>
        <v>0</v>
      </c>
      <c r="BF300" s="106">
        <f>IF(O300="znížená",K300,0)</f>
        <v>0</v>
      </c>
      <c r="BG300" s="106">
        <f>IF(O300="zákl. prenesená",K300,0)</f>
        <v>0</v>
      </c>
      <c r="BH300" s="106">
        <f>IF(O300="zníž. prenesená",K300,0)</f>
        <v>0</v>
      </c>
      <c r="BI300" s="106">
        <f>IF(O300="nulová",K300,0)</f>
        <v>0</v>
      </c>
      <c r="BJ300" s="16" t="s">
        <v>92</v>
      </c>
      <c r="BK300" s="186">
        <f>ROUND(P300*H300,3)</f>
        <v>0</v>
      </c>
      <c r="BL300" s="16" t="s">
        <v>242</v>
      </c>
      <c r="BM300" s="185" t="s">
        <v>867</v>
      </c>
    </row>
    <row r="301" spans="1:65" s="2" customFormat="1" ht="19.5" x14ac:dyDescent="0.2">
      <c r="A301" s="34"/>
      <c r="B301" s="35"/>
      <c r="C301" s="218"/>
      <c r="D301" s="225" t="s">
        <v>177</v>
      </c>
      <c r="E301" s="218"/>
      <c r="F301" s="226" t="s">
        <v>1156</v>
      </c>
      <c r="G301" s="218"/>
      <c r="H301" s="218"/>
      <c r="I301" s="268"/>
      <c r="J301" s="268"/>
      <c r="K301" s="34"/>
      <c r="L301" s="34"/>
      <c r="M301" s="35"/>
      <c r="N301" s="189"/>
      <c r="O301" s="190"/>
      <c r="P301" s="60"/>
      <c r="Q301" s="60"/>
      <c r="R301" s="60"/>
      <c r="S301" s="60"/>
      <c r="T301" s="60"/>
      <c r="U301" s="60"/>
      <c r="V301" s="60"/>
      <c r="W301" s="60"/>
      <c r="X301" s="60"/>
      <c r="Y301" s="61"/>
      <c r="Z301" s="34"/>
      <c r="AA301" s="34"/>
      <c r="AB301" s="34"/>
      <c r="AC301" s="34"/>
      <c r="AD301" s="34"/>
      <c r="AE301" s="34"/>
      <c r="AT301" s="16" t="s">
        <v>177</v>
      </c>
      <c r="AU301" s="16" t="s">
        <v>92</v>
      </c>
    </row>
    <row r="302" spans="1:65" s="2" customFormat="1" ht="14.45" customHeight="1" x14ac:dyDescent="0.2">
      <c r="A302" s="34"/>
      <c r="B302" s="140"/>
      <c r="C302" s="240" t="s">
        <v>431</v>
      </c>
      <c r="D302" s="240" t="s">
        <v>313</v>
      </c>
      <c r="E302" s="241" t="s">
        <v>868</v>
      </c>
      <c r="F302" s="242" t="s">
        <v>391</v>
      </c>
      <c r="G302" s="243" t="s">
        <v>175</v>
      </c>
      <c r="H302" s="244">
        <v>8.68</v>
      </c>
      <c r="I302" s="244"/>
      <c r="J302" s="273"/>
      <c r="K302" s="205">
        <f>ROUND(P302*H302,3)</f>
        <v>0</v>
      </c>
      <c r="L302" s="207"/>
      <c r="M302" s="208"/>
      <c r="N302" s="209" t="s">
        <v>1</v>
      </c>
      <c r="O302" s="181" t="s">
        <v>44</v>
      </c>
      <c r="P302" s="182">
        <f>I302+J302</f>
        <v>0</v>
      </c>
      <c r="Q302" s="182">
        <f>ROUND(I302*H302,3)</f>
        <v>0</v>
      </c>
      <c r="R302" s="182">
        <f>ROUND(J302*H302,3)</f>
        <v>0</v>
      </c>
      <c r="S302" s="60"/>
      <c r="T302" s="183">
        <f>S302*H302</f>
        <v>0</v>
      </c>
      <c r="U302" s="183">
        <v>7.92E-3</v>
      </c>
      <c r="V302" s="183">
        <f>U302*H302</f>
        <v>6.8745600000000004E-2</v>
      </c>
      <c r="W302" s="183">
        <v>0</v>
      </c>
      <c r="X302" s="183">
        <f>W302*H302</f>
        <v>0</v>
      </c>
      <c r="Y302" s="184" t="s">
        <v>1</v>
      </c>
      <c r="Z302" s="34"/>
      <c r="AA302" s="34"/>
      <c r="AB302" s="34"/>
      <c r="AC302" s="34"/>
      <c r="AD302" s="34"/>
      <c r="AE302" s="34"/>
      <c r="AR302" s="185" t="s">
        <v>316</v>
      </c>
      <c r="AT302" s="185" t="s">
        <v>313</v>
      </c>
      <c r="AU302" s="185" t="s">
        <v>92</v>
      </c>
      <c r="AY302" s="16" t="s">
        <v>164</v>
      </c>
      <c r="BE302" s="106">
        <f>IF(O302="základná",K302,0)</f>
        <v>0</v>
      </c>
      <c r="BF302" s="106">
        <f>IF(O302="znížená",K302,0)</f>
        <v>0</v>
      </c>
      <c r="BG302" s="106">
        <f>IF(O302="zákl. prenesená",K302,0)</f>
        <v>0</v>
      </c>
      <c r="BH302" s="106">
        <f>IF(O302="zníž. prenesená",K302,0)</f>
        <v>0</v>
      </c>
      <c r="BI302" s="106">
        <f>IF(O302="nulová",K302,0)</f>
        <v>0</v>
      </c>
      <c r="BJ302" s="16" t="s">
        <v>92</v>
      </c>
      <c r="BK302" s="186">
        <f>ROUND(P302*H302,3)</f>
        <v>0</v>
      </c>
      <c r="BL302" s="16" t="s">
        <v>242</v>
      </c>
      <c r="BM302" s="185" t="s">
        <v>869</v>
      </c>
    </row>
    <row r="303" spans="1:65" s="2" customFormat="1" ht="19.5" x14ac:dyDescent="0.2">
      <c r="A303" s="34"/>
      <c r="B303" s="35"/>
      <c r="C303" s="218"/>
      <c r="D303" s="225" t="s">
        <v>177</v>
      </c>
      <c r="E303" s="218"/>
      <c r="F303" s="226" t="s">
        <v>1157</v>
      </c>
      <c r="G303" s="218"/>
      <c r="H303" s="218"/>
      <c r="I303" s="268"/>
      <c r="J303" s="268"/>
      <c r="K303" s="34"/>
      <c r="L303" s="34"/>
      <c r="M303" s="35"/>
      <c r="N303" s="189"/>
      <c r="O303" s="190"/>
      <c r="P303" s="60"/>
      <c r="Q303" s="60"/>
      <c r="R303" s="60"/>
      <c r="S303" s="60"/>
      <c r="T303" s="60"/>
      <c r="U303" s="60"/>
      <c r="V303" s="60"/>
      <c r="W303" s="60"/>
      <c r="X303" s="60"/>
      <c r="Y303" s="61"/>
      <c r="Z303" s="34"/>
      <c r="AA303" s="34"/>
      <c r="AB303" s="34"/>
      <c r="AC303" s="34"/>
      <c r="AD303" s="34"/>
      <c r="AE303" s="34"/>
      <c r="AT303" s="16" t="s">
        <v>177</v>
      </c>
      <c r="AU303" s="16" t="s">
        <v>92</v>
      </c>
    </row>
    <row r="304" spans="1:65" s="2" customFormat="1" ht="24.2" customHeight="1" x14ac:dyDescent="0.2">
      <c r="A304" s="34"/>
      <c r="B304" s="140"/>
      <c r="C304" s="220" t="s">
        <v>435</v>
      </c>
      <c r="D304" s="220" t="s">
        <v>167</v>
      </c>
      <c r="E304" s="221" t="s">
        <v>870</v>
      </c>
      <c r="F304" s="222" t="s">
        <v>871</v>
      </c>
      <c r="G304" s="223" t="s">
        <v>170</v>
      </c>
      <c r="H304" s="224">
        <v>60.2</v>
      </c>
      <c r="I304" s="224"/>
      <c r="J304" s="224"/>
      <c r="K304" s="177">
        <f>ROUND(P304*H304,3)</f>
        <v>0</v>
      </c>
      <c r="L304" s="179"/>
      <c r="M304" s="35"/>
      <c r="N304" s="180" t="s">
        <v>1</v>
      </c>
      <c r="O304" s="181" t="s">
        <v>44</v>
      </c>
      <c r="P304" s="182">
        <f>I304+J304</f>
        <v>0</v>
      </c>
      <c r="Q304" s="182">
        <f>ROUND(I304*H304,3)</f>
        <v>0</v>
      </c>
      <c r="R304" s="182">
        <f>ROUND(J304*H304,3)</f>
        <v>0</v>
      </c>
      <c r="S304" s="60"/>
      <c r="T304" s="183">
        <f>S304*H304</f>
        <v>0</v>
      </c>
      <c r="U304" s="183">
        <v>3.0000000000000001E-5</v>
      </c>
      <c r="V304" s="183">
        <f>U304*H304</f>
        <v>1.8060000000000001E-3</v>
      </c>
      <c r="W304" s="183">
        <v>0</v>
      </c>
      <c r="X304" s="183">
        <f>W304*H304</f>
        <v>0</v>
      </c>
      <c r="Y304" s="184" t="s">
        <v>1</v>
      </c>
      <c r="Z304" s="34"/>
      <c r="AA304" s="34"/>
      <c r="AB304" s="34"/>
      <c r="AC304" s="34"/>
      <c r="AD304" s="34"/>
      <c r="AE304" s="34"/>
      <c r="AR304" s="185" t="s">
        <v>242</v>
      </c>
      <c r="AT304" s="185" t="s">
        <v>167</v>
      </c>
      <c r="AU304" s="185" t="s">
        <v>92</v>
      </c>
      <c r="AY304" s="16" t="s">
        <v>164</v>
      </c>
      <c r="BE304" s="106">
        <f>IF(O304="základná",K304,0)</f>
        <v>0</v>
      </c>
      <c r="BF304" s="106">
        <f>IF(O304="znížená",K304,0)</f>
        <v>0</v>
      </c>
      <c r="BG304" s="106">
        <f>IF(O304="zákl. prenesená",K304,0)</f>
        <v>0</v>
      </c>
      <c r="BH304" s="106">
        <f>IF(O304="zníž. prenesená",K304,0)</f>
        <v>0</v>
      </c>
      <c r="BI304" s="106">
        <f>IF(O304="nulová",K304,0)</f>
        <v>0</v>
      </c>
      <c r="BJ304" s="16" t="s">
        <v>92</v>
      </c>
      <c r="BK304" s="186">
        <f>ROUND(P304*H304,3)</f>
        <v>0</v>
      </c>
      <c r="BL304" s="16" t="s">
        <v>242</v>
      </c>
      <c r="BM304" s="185" t="s">
        <v>872</v>
      </c>
    </row>
    <row r="305" spans="1:65" s="2" customFormat="1" ht="19.5" x14ac:dyDescent="0.2">
      <c r="A305" s="34"/>
      <c r="B305" s="35"/>
      <c r="C305" s="218"/>
      <c r="D305" s="225" t="s">
        <v>177</v>
      </c>
      <c r="E305" s="218"/>
      <c r="F305" s="226" t="s">
        <v>873</v>
      </c>
      <c r="G305" s="218"/>
      <c r="H305" s="218"/>
      <c r="I305" s="268"/>
      <c r="J305" s="268"/>
      <c r="K305" s="34"/>
      <c r="L305" s="34"/>
      <c r="M305" s="35"/>
      <c r="N305" s="189"/>
      <c r="O305" s="190"/>
      <c r="P305" s="60"/>
      <c r="Q305" s="60"/>
      <c r="R305" s="60"/>
      <c r="S305" s="60"/>
      <c r="T305" s="60"/>
      <c r="U305" s="60"/>
      <c r="V305" s="60"/>
      <c r="W305" s="60"/>
      <c r="X305" s="60"/>
      <c r="Y305" s="61"/>
      <c r="Z305" s="34"/>
      <c r="AA305" s="34"/>
      <c r="AB305" s="34"/>
      <c r="AC305" s="34"/>
      <c r="AD305" s="34"/>
      <c r="AE305" s="34"/>
      <c r="AT305" s="16" t="s">
        <v>177</v>
      </c>
      <c r="AU305" s="16" t="s">
        <v>92</v>
      </c>
    </row>
    <row r="306" spans="1:65" s="13" customFormat="1" x14ac:dyDescent="0.2">
      <c r="B306" s="191"/>
      <c r="C306" s="227"/>
      <c r="D306" s="225" t="s">
        <v>179</v>
      </c>
      <c r="E306" s="228" t="s">
        <v>1</v>
      </c>
      <c r="F306" s="229" t="s">
        <v>874</v>
      </c>
      <c r="G306" s="227"/>
      <c r="H306" s="230">
        <v>28</v>
      </c>
      <c r="I306" s="271"/>
      <c r="J306" s="271"/>
      <c r="M306" s="191"/>
      <c r="N306" s="193"/>
      <c r="O306" s="194"/>
      <c r="P306" s="194"/>
      <c r="Q306" s="194"/>
      <c r="R306" s="194"/>
      <c r="S306" s="194"/>
      <c r="T306" s="194"/>
      <c r="U306" s="194"/>
      <c r="V306" s="194"/>
      <c r="W306" s="194"/>
      <c r="X306" s="194"/>
      <c r="Y306" s="195"/>
      <c r="AT306" s="192" t="s">
        <v>179</v>
      </c>
      <c r="AU306" s="192" t="s">
        <v>92</v>
      </c>
      <c r="AV306" s="13" t="s">
        <v>92</v>
      </c>
      <c r="AW306" s="13" t="s">
        <v>4</v>
      </c>
      <c r="AX306" s="13" t="s">
        <v>80</v>
      </c>
      <c r="AY306" s="192" t="s">
        <v>164</v>
      </c>
    </row>
    <row r="307" spans="1:65" s="13" customFormat="1" x14ac:dyDescent="0.2">
      <c r="B307" s="191"/>
      <c r="C307" s="227"/>
      <c r="D307" s="225" t="s">
        <v>179</v>
      </c>
      <c r="E307" s="228" t="s">
        <v>1</v>
      </c>
      <c r="F307" s="229" t="s">
        <v>875</v>
      </c>
      <c r="G307" s="227"/>
      <c r="H307" s="230">
        <v>12.2</v>
      </c>
      <c r="I307" s="271"/>
      <c r="J307" s="271"/>
      <c r="M307" s="191"/>
      <c r="N307" s="193"/>
      <c r="O307" s="194"/>
      <c r="P307" s="194"/>
      <c r="Q307" s="194"/>
      <c r="R307" s="194"/>
      <c r="S307" s="194"/>
      <c r="T307" s="194"/>
      <c r="U307" s="194"/>
      <c r="V307" s="194"/>
      <c r="W307" s="194"/>
      <c r="X307" s="194"/>
      <c r="Y307" s="195"/>
      <c r="AT307" s="192" t="s">
        <v>179</v>
      </c>
      <c r="AU307" s="192" t="s">
        <v>92</v>
      </c>
      <c r="AV307" s="13" t="s">
        <v>92</v>
      </c>
      <c r="AW307" s="13" t="s">
        <v>4</v>
      </c>
      <c r="AX307" s="13" t="s">
        <v>80</v>
      </c>
      <c r="AY307" s="192" t="s">
        <v>164</v>
      </c>
    </row>
    <row r="308" spans="1:65" s="13" customFormat="1" x14ac:dyDescent="0.2">
      <c r="B308" s="191"/>
      <c r="C308" s="227"/>
      <c r="D308" s="225" t="s">
        <v>179</v>
      </c>
      <c r="E308" s="228" t="s">
        <v>1</v>
      </c>
      <c r="F308" s="229" t="s">
        <v>876</v>
      </c>
      <c r="G308" s="227"/>
      <c r="H308" s="230">
        <v>20</v>
      </c>
      <c r="I308" s="271"/>
      <c r="J308" s="271"/>
      <c r="M308" s="191"/>
      <c r="N308" s="193"/>
      <c r="O308" s="194"/>
      <c r="P308" s="194"/>
      <c r="Q308" s="194"/>
      <c r="R308" s="194"/>
      <c r="S308" s="194"/>
      <c r="T308" s="194"/>
      <c r="U308" s="194"/>
      <c r="V308" s="194"/>
      <c r="W308" s="194"/>
      <c r="X308" s="194"/>
      <c r="Y308" s="195"/>
      <c r="AT308" s="192" t="s">
        <v>179</v>
      </c>
      <c r="AU308" s="192" t="s">
        <v>92</v>
      </c>
      <c r="AV308" s="13" t="s">
        <v>92</v>
      </c>
      <c r="AW308" s="13" t="s">
        <v>4</v>
      </c>
      <c r="AX308" s="13" t="s">
        <v>80</v>
      </c>
      <c r="AY308" s="192" t="s">
        <v>164</v>
      </c>
    </row>
    <row r="309" spans="1:65" s="14" customFormat="1" x14ac:dyDescent="0.2">
      <c r="B309" s="196"/>
      <c r="C309" s="234"/>
      <c r="D309" s="225" t="s">
        <v>179</v>
      </c>
      <c r="E309" s="235" t="s">
        <v>1</v>
      </c>
      <c r="F309" s="236" t="s">
        <v>181</v>
      </c>
      <c r="G309" s="234"/>
      <c r="H309" s="237">
        <v>60.2</v>
      </c>
      <c r="I309" s="272"/>
      <c r="J309" s="272"/>
      <c r="M309" s="196"/>
      <c r="N309" s="198"/>
      <c r="O309" s="199"/>
      <c r="P309" s="199"/>
      <c r="Q309" s="199"/>
      <c r="R309" s="199"/>
      <c r="S309" s="199"/>
      <c r="T309" s="199"/>
      <c r="U309" s="199"/>
      <c r="V309" s="199"/>
      <c r="W309" s="199"/>
      <c r="X309" s="199"/>
      <c r="Y309" s="200"/>
      <c r="AT309" s="197" t="s">
        <v>179</v>
      </c>
      <c r="AU309" s="197" t="s">
        <v>92</v>
      </c>
      <c r="AV309" s="14" t="s">
        <v>171</v>
      </c>
      <c r="AW309" s="14" t="s">
        <v>4</v>
      </c>
      <c r="AX309" s="14" t="s">
        <v>86</v>
      </c>
      <c r="AY309" s="197" t="s">
        <v>164</v>
      </c>
    </row>
    <row r="310" spans="1:65" s="2" customFormat="1" ht="14.45" customHeight="1" x14ac:dyDescent="0.2">
      <c r="A310" s="34"/>
      <c r="B310" s="140"/>
      <c r="C310" s="240" t="s">
        <v>441</v>
      </c>
      <c r="D310" s="240" t="s">
        <v>313</v>
      </c>
      <c r="E310" s="241" t="s">
        <v>877</v>
      </c>
      <c r="F310" s="242" t="s">
        <v>1158</v>
      </c>
      <c r="G310" s="243" t="s">
        <v>334</v>
      </c>
      <c r="H310" s="244">
        <v>481.6</v>
      </c>
      <c r="I310" s="244"/>
      <c r="J310" s="273"/>
      <c r="K310" s="205">
        <f>ROUND(P310*H310,3)</f>
        <v>0</v>
      </c>
      <c r="L310" s="207"/>
      <c r="M310" s="208"/>
      <c r="N310" s="209" t="s">
        <v>1</v>
      </c>
      <c r="O310" s="181" t="s">
        <v>44</v>
      </c>
      <c r="P310" s="182">
        <f>I310+J310</f>
        <v>0</v>
      </c>
      <c r="Q310" s="182">
        <f>ROUND(I310*H310,3)</f>
        <v>0</v>
      </c>
      <c r="R310" s="182">
        <f>ROUND(J310*H310,3)</f>
        <v>0</v>
      </c>
      <c r="S310" s="60"/>
      <c r="T310" s="183">
        <f>S310*H310</f>
        <v>0</v>
      </c>
      <c r="U310" s="183">
        <v>2.0000000000000001E-4</v>
      </c>
      <c r="V310" s="183">
        <f>U310*H310</f>
        <v>9.6320000000000003E-2</v>
      </c>
      <c r="W310" s="183">
        <v>0</v>
      </c>
      <c r="X310" s="183">
        <f>W310*H310</f>
        <v>0</v>
      </c>
      <c r="Y310" s="184" t="s">
        <v>1</v>
      </c>
      <c r="Z310" s="34"/>
      <c r="AA310" s="34"/>
      <c r="AB310" s="34"/>
      <c r="AC310" s="34"/>
      <c r="AD310" s="34"/>
      <c r="AE310" s="34"/>
      <c r="AR310" s="185" t="s">
        <v>316</v>
      </c>
      <c r="AT310" s="185" t="s">
        <v>313</v>
      </c>
      <c r="AU310" s="185" t="s">
        <v>92</v>
      </c>
      <c r="AY310" s="16" t="s">
        <v>164</v>
      </c>
      <c r="BE310" s="106">
        <f>IF(O310="základná",K310,0)</f>
        <v>0</v>
      </c>
      <c r="BF310" s="106">
        <f>IF(O310="znížená",K310,0)</f>
        <v>0</v>
      </c>
      <c r="BG310" s="106">
        <f>IF(O310="zákl. prenesená",K310,0)</f>
        <v>0</v>
      </c>
      <c r="BH310" s="106">
        <f>IF(O310="zníž. prenesená",K310,0)</f>
        <v>0</v>
      </c>
      <c r="BI310" s="106">
        <f>IF(O310="nulová",K310,0)</f>
        <v>0</v>
      </c>
      <c r="BJ310" s="16" t="s">
        <v>92</v>
      </c>
      <c r="BK310" s="186">
        <f>ROUND(P310*H310,3)</f>
        <v>0</v>
      </c>
      <c r="BL310" s="16" t="s">
        <v>242</v>
      </c>
      <c r="BM310" s="185" t="s">
        <v>878</v>
      </c>
    </row>
    <row r="311" spans="1:65" s="2" customFormat="1" ht="19.5" x14ac:dyDescent="0.2">
      <c r="A311" s="34"/>
      <c r="B311" s="35"/>
      <c r="C311" s="218"/>
      <c r="D311" s="225" t="s">
        <v>177</v>
      </c>
      <c r="E311" s="218"/>
      <c r="F311" s="226" t="s">
        <v>1159</v>
      </c>
      <c r="G311" s="218"/>
      <c r="H311" s="218"/>
      <c r="I311" s="268"/>
      <c r="J311" s="268"/>
      <c r="K311" s="34"/>
      <c r="L311" s="34"/>
      <c r="M311" s="35"/>
      <c r="N311" s="189"/>
      <c r="O311" s="190"/>
      <c r="P311" s="60"/>
      <c r="Q311" s="60"/>
      <c r="R311" s="60"/>
      <c r="S311" s="60"/>
      <c r="T311" s="60"/>
      <c r="U311" s="60"/>
      <c r="V311" s="60"/>
      <c r="W311" s="60"/>
      <c r="X311" s="60"/>
      <c r="Y311" s="61"/>
      <c r="Z311" s="34"/>
      <c r="AA311" s="34"/>
      <c r="AB311" s="34"/>
      <c r="AC311" s="34"/>
      <c r="AD311" s="34"/>
      <c r="AE311" s="34"/>
      <c r="AT311" s="16" t="s">
        <v>177</v>
      </c>
      <c r="AU311" s="16" t="s">
        <v>92</v>
      </c>
    </row>
    <row r="312" spans="1:65" s="2" customFormat="1" ht="14.45" customHeight="1" x14ac:dyDescent="0.2">
      <c r="A312" s="34"/>
      <c r="B312" s="140"/>
      <c r="C312" s="240" t="s">
        <v>447</v>
      </c>
      <c r="D312" s="240" t="s">
        <v>313</v>
      </c>
      <c r="E312" s="241" t="s">
        <v>879</v>
      </c>
      <c r="F312" s="242" t="s">
        <v>391</v>
      </c>
      <c r="G312" s="243" t="s">
        <v>175</v>
      </c>
      <c r="H312" s="244">
        <v>24.681999999999999</v>
      </c>
      <c r="I312" s="244"/>
      <c r="J312" s="273"/>
      <c r="K312" s="205">
        <f>ROUND(P312*H312,3)</f>
        <v>0</v>
      </c>
      <c r="L312" s="207"/>
      <c r="M312" s="208"/>
      <c r="N312" s="209" t="s">
        <v>1</v>
      </c>
      <c r="O312" s="181" t="s">
        <v>44</v>
      </c>
      <c r="P312" s="182">
        <f>I312+J312</f>
        <v>0</v>
      </c>
      <c r="Q312" s="182">
        <f>ROUND(I312*H312,3)</f>
        <v>0</v>
      </c>
      <c r="R312" s="182">
        <f>ROUND(J312*H312,3)</f>
        <v>0</v>
      </c>
      <c r="S312" s="60"/>
      <c r="T312" s="183">
        <f>S312*H312</f>
        <v>0</v>
      </c>
      <c r="U312" s="183">
        <v>7.92E-3</v>
      </c>
      <c r="V312" s="183">
        <f>U312*H312</f>
        <v>0.19548143999999998</v>
      </c>
      <c r="W312" s="183">
        <v>0</v>
      </c>
      <c r="X312" s="183">
        <f>W312*H312</f>
        <v>0</v>
      </c>
      <c r="Y312" s="184" t="s">
        <v>1</v>
      </c>
      <c r="Z312" s="34"/>
      <c r="AA312" s="34"/>
      <c r="AB312" s="34"/>
      <c r="AC312" s="34"/>
      <c r="AD312" s="34"/>
      <c r="AE312" s="34"/>
      <c r="AR312" s="185" t="s">
        <v>316</v>
      </c>
      <c r="AT312" s="185" t="s">
        <v>313</v>
      </c>
      <c r="AU312" s="185" t="s">
        <v>92</v>
      </c>
      <c r="AY312" s="16" t="s">
        <v>164</v>
      </c>
      <c r="BE312" s="106">
        <f>IF(O312="základná",K312,0)</f>
        <v>0</v>
      </c>
      <c r="BF312" s="106">
        <f>IF(O312="znížená",K312,0)</f>
        <v>0</v>
      </c>
      <c r="BG312" s="106">
        <f>IF(O312="zákl. prenesená",K312,0)</f>
        <v>0</v>
      </c>
      <c r="BH312" s="106">
        <f>IF(O312="zníž. prenesená",K312,0)</f>
        <v>0</v>
      </c>
      <c r="BI312" s="106">
        <f>IF(O312="nulová",K312,0)</f>
        <v>0</v>
      </c>
      <c r="BJ312" s="16" t="s">
        <v>92</v>
      </c>
      <c r="BK312" s="186">
        <f>ROUND(P312*H312,3)</f>
        <v>0</v>
      </c>
      <c r="BL312" s="16" t="s">
        <v>242</v>
      </c>
      <c r="BM312" s="185" t="s">
        <v>880</v>
      </c>
    </row>
    <row r="313" spans="1:65" s="2" customFormat="1" ht="19.5" x14ac:dyDescent="0.2">
      <c r="A313" s="34"/>
      <c r="B313" s="35"/>
      <c r="C313" s="218"/>
      <c r="D313" s="225" t="s">
        <v>177</v>
      </c>
      <c r="E313" s="218"/>
      <c r="F313" s="226" t="s">
        <v>1160</v>
      </c>
      <c r="G313" s="218"/>
      <c r="H313" s="218"/>
      <c r="I313" s="268"/>
      <c r="J313" s="268"/>
      <c r="K313" s="34"/>
      <c r="L313" s="34"/>
      <c r="M313" s="35"/>
      <c r="N313" s="189"/>
      <c r="O313" s="190"/>
      <c r="P313" s="60"/>
      <c r="Q313" s="60"/>
      <c r="R313" s="60"/>
      <c r="S313" s="60"/>
      <c r="T313" s="60"/>
      <c r="U313" s="60"/>
      <c r="V313" s="60"/>
      <c r="W313" s="60"/>
      <c r="X313" s="60"/>
      <c r="Y313" s="61"/>
      <c r="Z313" s="34"/>
      <c r="AA313" s="34"/>
      <c r="AB313" s="34"/>
      <c r="AC313" s="34"/>
      <c r="AD313" s="34"/>
      <c r="AE313" s="34"/>
      <c r="AT313" s="16" t="s">
        <v>177</v>
      </c>
      <c r="AU313" s="16" t="s">
        <v>92</v>
      </c>
    </row>
    <row r="314" spans="1:65" s="2" customFormat="1" ht="14.45" customHeight="1" x14ac:dyDescent="0.2">
      <c r="A314" s="34"/>
      <c r="B314" s="140"/>
      <c r="C314" s="220" t="s">
        <v>452</v>
      </c>
      <c r="D314" s="220" t="s">
        <v>167</v>
      </c>
      <c r="E314" s="221" t="s">
        <v>394</v>
      </c>
      <c r="F314" s="222" t="s">
        <v>395</v>
      </c>
      <c r="G314" s="223" t="s">
        <v>170</v>
      </c>
      <c r="H314" s="224">
        <v>32.200000000000003</v>
      </c>
      <c r="I314" s="224"/>
      <c r="J314" s="224"/>
      <c r="K314" s="177">
        <f>ROUND(P314*H314,3)</f>
        <v>0</v>
      </c>
      <c r="L314" s="179"/>
      <c r="M314" s="35"/>
      <c r="N314" s="180" t="s">
        <v>1</v>
      </c>
      <c r="O314" s="181" t="s">
        <v>44</v>
      </c>
      <c r="P314" s="182">
        <f>I314+J314</f>
        <v>0</v>
      </c>
      <c r="Q314" s="182">
        <f>ROUND(I314*H314,3)</f>
        <v>0</v>
      </c>
      <c r="R314" s="182">
        <f>ROUND(J314*H314,3)</f>
        <v>0</v>
      </c>
      <c r="S314" s="60"/>
      <c r="T314" s="183">
        <f>S314*H314</f>
        <v>0</v>
      </c>
      <c r="U314" s="183">
        <v>3.5E-4</v>
      </c>
      <c r="V314" s="183">
        <f>U314*H314</f>
        <v>1.1270000000000001E-2</v>
      </c>
      <c r="W314" s="183">
        <v>0</v>
      </c>
      <c r="X314" s="183">
        <f>W314*H314</f>
        <v>0</v>
      </c>
      <c r="Y314" s="184" t="s">
        <v>1</v>
      </c>
      <c r="Z314" s="34"/>
      <c r="AA314" s="34"/>
      <c r="AB314" s="34"/>
      <c r="AC314" s="34"/>
      <c r="AD314" s="34"/>
      <c r="AE314" s="34"/>
      <c r="AR314" s="185" t="s">
        <v>242</v>
      </c>
      <c r="AT314" s="185" t="s">
        <v>167</v>
      </c>
      <c r="AU314" s="185" t="s">
        <v>92</v>
      </c>
      <c r="AY314" s="16" t="s">
        <v>164</v>
      </c>
      <c r="BE314" s="106">
        <f>IF(O314="základná",K314,0)</f>
        <v>0</v>
      </c>
      <c r="BF314" s="106">
        <f>IF(O314="znížená",K314,0)</f>
        <v>0</v>
      </c>
      <c r="BG314" s="106">
        <f>IF(O314="zákl. prenesená",K314,0)</f>
        <v>0</v>
      </c>
      <c r="BH314" s="106">
        <f>IF(O314="zníž. prenesená",K314,0)</f>
        <v>0</v>
      </c>
      <c r="BI314" s="106">
        <f>IF(O314="nulová",K314,0)</f>
        <v>0</v>
      </c>
      <c r="BJ314" s="16" t="s">
        <v>92</v>
      </c>
      <c r="BK314" s="186">
        <f>ROUND(P314*H314,3)</f>
        <v>0</v>
      </c>
      <c r="BL314" s="16" t="s">
        <v>242</v>
      </c>
      <c r="BM314" s="185" t="s">
        <v>881</v>
      </c>
    </row>
    <row r="315" spans="1:65" s="2" customFormat="1" x14ac:dyDescent="0.2">
      <c r="A315" s="34"/>
      <c r="B315" s="35"/>
      <c r="C315" s="218"/>
      <c r="D315" s="225" t="s">
        <v>177</v>
      </c>
      <c r="E315" s="218"/>
      <c r="F315" s="226" t="s">
        <v>397</v>
      </c>
      <c r="G315" s="218"/>
      <c r="H315" s="218"/>
      <c r="I315" s="268"/>
      <c r="J315" s="268"/>
      <c r="K315" s="34"/>
      <c r="L315" s="34"/>
      <c r="M315" s="35"/>
      <c r="N315" s="189"/>
      <c r="O315" s="190"/>
      <c r="P315" s="60"/>
      <c r="Q315" s="60"/>
      <c r="R315" s="60"/>
      <c r="S315" s="60"/>
      <c r="T315" s="60"/>
      <c r="U315" s="60"/>
      <c r="V315" s="60"/>
      <c r="W315" s="60"/>
      <c r="X315" s="60"/>
      <c r="Y315" s="61"/>
      <c r="Z315" s="34"/>
      <c r="AA315" s="34"/>
      <c r="AB315" s="34"/>
      <c r="AC315" s="34"/>
      <c r="AD315" s="34"/>
      <c r="AE315" s="34"/>
      <c r="AT315" s="16" t="s">
        <v>177</v>
      </c>
      <c r="AU315" s="16" t="s">
        <v>92</v>
      </c>
    </row>
    <row r="316" spans="1:65" s="13" customFormat="1" x14ac:dyDescent="0.2">
      <c r="B316" s="191"/>
      <c r="C316" s="227"/>
      <c r="D316" s="225" t="s">
        <v>179</v>
      </c>
      <c r="E316" s="228" t="s">
        <v>1</v>
      </c>
      <c r="F316" s="229" t="s">
        <v>882</v>
      </c>
      <c r="G316" s="227"/>
      <c r="H316" s="230">
        <v>32.200000000000003</v>
      </c>
      <c r="I316" s="271"/>
      <c r="J316" s="271"/>
      <c r="M316" s="191"/>
      <c r="N316" s="193"/>
      <c r="O316" s="194"/>
      <c r="P316" s="194"/>
      <c r="Q316" s="194"/>
      <c r="R316" s="194"/>
      <c r="S316" s="194"/>
      <c r="T316" s="194"/>
      <c r="U316" s="194"/>
      <c r="V316" s="194"/>
      <c r="W316" s="194"/>
      <c r="X316" s="194"/>
      <c r="Y316" s="195"/>
      <c r="AT316" s="192" t="s">
        <v>179</v>
      </c>
      <c r="AU316" s="192" t="s">
        <v>92</v>
      </c>
      <c r="AV316" s="13" t="s">
        <v>92</v>
      </c>
      <c r="AW316" s="13" t="s">
        <v>4</v>
      </c>
      <c r="AX316" s="13" t="s">
        <v>86</v>
      </c>
      <c r="AY316" s="192" t="s">
        <v>164</v>
      </c>
    </row>
    <row r="317" spans="1:65" s="2" customFormat="1" ht="24.2" customHeight="1" x14ac:dyDescent="0.2">
      <c r="A317" s="34"/>
      <c r="B317" s="140"/>
      <c r="C317" s="240" t="s">
        <v>457</v>
      </c>
      <c r="D317" s="240" t="s">
        <v>313</v>
      </c>
      <c r="E317" s="241" t="s">
        <v>399</v>
      </c>
      <c r="F317" s="242" t="s">
        <v>400</v>
      </c>
      <c r="G317" s="243" t="s">
        <v>401</v>
      </c>
      <c r="H317" s="244">
        <v>0.54200000000000004</v>
      </c>
      <c r="I317" s="244"/>
      <c r="J317" s="273"/>
      <c r="K317" s="205">
        <f>ROUND(P317*H317,3)</f>
        <v>0</v>
      </c>
      <c r="L317" s="207"/>
      <c r="M317" s="208"/>
      <c r="N317" s="209" t="s">
        <v>1</v>
      </c>
      <c r="O317" s="181" t="s">
        <v>44</v>
      </c>
      <c r="P317" s="182">
        <f>I317+J317</f>
        <v>0</v>
      </c>
      <c r="Q317" s="182">
        <f>ROUND(I317*H317,3)</f>
        <v>0</v>
      </c>
      <c r="R317" s="182">
        <f>ROUND(J317*H317,3)</f>
        <v>0</v>
      </c>
      <c r="S317" s="60"/>
      <c r="T317" s="183">
        <f>S317*H317</f>
        <v>0</v>
      </c>
      <c r="U317" s="183">
        <v>1.4500000000000001E-2</v>
      </c>
      <c r="V317" s="183">
        <f>U317*H317</f>
        <v>7.8590000000000014E-3</v>
      </c>
      <c r="W317" s="183">
        <v>0</v>
      </c>
      <c r="X317" s="183">
        <f>W317*H317</f>
        <v>0</v>
      </c>
      <c r="Y317" s="184" t="s">
        <v>1</v>
      </c>
      <c r="Z317" s="34"/>
      <c r="AA317" s="34"/>
      <c r="AB317" s="34"/>
      <c r="AC317" s="34"/>
      <c r="AD317" s="34"/>
      <c r="AE317" s="34"/>
      <c r="AR317" s="185" t="s">
        <v>316</v>
      </c>
      <c r="AT317" s="185" t="s">
        <v>313</v>
      </c>
      <c r="AU317" s="185" t="s">
        <v>92</v>
      </c>
      <c r="AY317" s="16" t="s">
        <v>164</v>
      </c>
      <c r="BE317" s="106">
        <f>IF(O317="základná",K317,0)</f>
        <v>0</v>
      </c>
      <c r="BF317" s="106">
        <f>IF(O317="znížená",K317,0)</f>
        <v>0</v>
      </c>
      <c r="BG317" s="106">
        <f>IF(O317="zákl. prenesená",K317,0)</f>
        <v>0</v>
      </c>
      <c r="BH317" s="106">
        <f>IF(O317="zníž. prenesená",K317,0)</f>
        <v>0</v>
      </c>
      <c r="BI317" s="106">
        <f>IF(O317="nulová",K317,0)</f>
        <v>0</v>
      </c>
      <c r="BJ317" s="16" t="s">
        <v>92</v>
      </c>
      <c r="BK317" s="186">
        <f>ROUND(P317*H317,3)</f>
        <v>0</v>
      </c>
      <c r="BL317" s="16" t="s">
        <v>242</v>
      </c>
      <c r="BM317" s="185" t="s">
        <v>883</v>
      </c>
    </row>
    <row r="318" spans="1:65" s="2" customFormat="1" ht="19.5" x14ac:dyDescent="0.2">
      <c r="A318" s="34"/>
      <c r="B318" s="35"/>
      <c r="C318" s="218"/>
      <c r="D318" s="225" t="s">
        <v>177</v>
      </c>
      <c r="E318" s="218"/>
      <c r="F318" s="226" t="s">
        <v>1130</v>
      </c>
      <c r="G318" s="218"/>
      <c r="H318" s="218"/>
      <c r="I318" s="268"/>
      <c r="J318" s="268"/>
      <c r="K318" s="34"/>
      <c r="L318" s="34"/>
      <c r="M318" s="35"/>
      <c r="N318" s="189"/>
      <c r="O318" s="190"/>
      <c r="P318" s="60"/>
      <c r="Q318" s="60"/>
      <c r="R318" s="60"/>
      <c r="S318" s="60"/>
      <c r="T318" s="60"/>
      <c r="U318" s="60"/>
      <c r="V318" s="60"/>
      <c r="W318" s="60"/>
      <c r="X318" s="60"/>
      <c r="Y318" s="61"/>
      <c r="Z318" s="34"/>
      <c r="AA318" s="34"/>
      <c r="AB318" s="34"/>
      <c r="AC318" s="34"/>
      <c r="AD318" s="34"/>
      <c r="AE318" s="34"/>
      <c r="AT318" s="16" t="s">
        <v>177</v>
      </c>
      <c r="AU318" s="16" t="s">
        <v>92</v>
      </c>
    </row>
    <row r="319" spans="1:65" s="2" customFormat="1" ht="19.5" x14ac:dyDescent="0.2">
      <c r="A319" s="34"/>
      <c r="B319" s="35"/>
      <c r="C319" s="218"/>
      <c r="D319" s="225" t="s">
        <v>318</v>
      </c>
      <c r="E319" s="218"/>
      <c r="F319" s="245" t="s">
        <v>403</v>
      </c>
      <c r="G319" s="218"/>
      <c r="H319" s="218"/>
      <c r="I319" s="268"/>
      <c r="J319" s="268"/>
      <c r="K319" s="34"/>
      <c r="L319" s="34"/>
      <c r="M319" s="35"/>
      <c r="N319" s="189"/>
      <c r="O319" s="190"/>
      <c r="P319" s="60"/>
      <c r="Q319" s="60"/>
      <c r="R319" s="60"/>
      <c r="S319" s="60"/>
      <c r="T319" s="60"/>
      <c r="U319" s="60"/>
      <c r="V319" s="60"/>
      <c r="W319" s="60"/>
      <c r="X319" s="60"/>
      <c r="Y319" s="61"/>
      <c r="Z319" s="34"/>
      <c r="AA319" s="34"/>
      <c r="AB319" s="34"/>
      <c r="AC319" s="34"/>
      <c r="AD319" s="34"/>
      <c r="AE319" s="34"/>
      <c r="AT319" s="16" t="s">
        <v>318</v>
      </c>
      <c r="AU319" s="16" t="s">
        <v>92</v>
      </c>
    </row>
    <row r="320" spans="1:65" s="13" customFormat="1" x14ac:dyDescent="0.2">
      <c r="B320" s="191"/>
      <c r="C320" s="227"/>
      <c r="D320" s="225" t="s">
        <v>179</v>
      </c>
      <c r="E320" s="228" t="s">
        <v>1</v>
      </c>
      <c r="F320" s="229" t="s">
        <v>884</v>
      </c>
      <c r="G320" s="227"/>
      <c r="H320" s="230">
        <v>0.54200000000000004</v>
      </c>
      <c r="I320" s="271"/>
      <c r="J320" s="271"/>
      <c r="M320" s="191"/>
      <c r="N320" s="193"/>
      <c r="O320" s="194"/>
      <c r="P320" s="194"/>
      <c r="Q320" s="194"/>
      <c r="R320" s="194"/>
      <c r="S320" s="194"/>
      <c r="T320" s="194"/>
      <c r="U320" s="194"/>
      <c r="V320" s="194"/>
      <c r="W320" s="194"/>
      <c r="X320" s="194"/>
      <c r="Y320" s="195"/>
      <c r="AT320" s="192" t="s">
        <v>179</v>
      </c>
      <c r="AU320" s="192" t="s">
        <v>92</v>
      </c>
      <c r="AV320" s="13" t="s">
        <v>92</v>
      </c>
      <c r="AW320" s="13" t="s">
        <v>4</v>
      </c>
      <c r="AX320" s="13" t="s">
        <v>80</v>
      </c>
      <c r="AY320" s="192" t="s">
        <v>164</v>
      </c>
    </row>
    <row r="321" spans="1:65" s="14" customFormat="1" x14ac:dyDescent="0.2">
      <c r="B321" s="196"/>
      <c r="C321" s="234"/>
      <c r="D321" s="225" t="s">
        <v>179</v>
      </c>
      <c r="E321" s="235" t="s">
        <v>1</v>
      </c>
      <c r="F321" s="236" t="s">
        <v>181</v>
      </c>
      <c r="G321" s="234"/>
      <c r="H321" s="237">
        <v>0.54200000000000004</v>
      </c>
      <c r="I321" s="272"/>
      <c r="J321" s="272"/>
      <c r="M321" s="196"/>
      <c r="N321" s="198"/>
      <c r="O321" s="199"/>
      <c r="P321" s="199"/>
      <c r="Q321" s="199"/>
      <c r="R321" s="199"/>
      <c r="S321" s="199"/>
      <c r="T321" s="199"/>
      <c r="U321" s="199"/>
      <c r="V321" s="199"/>
      <c r="W321" s="199"/>
      <c r="X321" s="199"/>
      <c r="Y321" s="200"/>
      <c r="AT321" s="197" t="s">
        <v>179</v>
      </c>
      <c r="AU321" s="197" t="s">
        <v>92</v>
      </c>
      <c r="AV321" s="14" t="s">
        <v>171</v>
      </c>
      <c r="AW321" s="14" t="s">
        <v>4</v>
      </c>
      <c r="AX321" s="14" t="s">
        <v>86</v>
      </c>
      <c r="AY321" s="197" t="s">
        <v>164</v>
      </c>
    </row>
    <row r="322" spans="1:65" s="2" customFormat="1" ht="24.2" customHeight="1" x14ac:dyDescent="0.2">
      <c r="A322" s="34"/>
      <c r="B322" s="140"/>
      <c r="C322" s="220" t="s">
        <v>461</v>
      </c>
      <c r="D322" s="220" t="s">
        <v>167</v>
      </c>
      <c r="E322" s="221" t="s">
        <v>406</v>
      </c>
      <c r="F322" s="222" t="s">
        <v>407</v>
      </c>
      <c r="G322" s="223" t="s">
        <v>270</v>
      </c>
      <c r="H322" s="224">
        <v>2.7879999999999998</v>
      </c>
      <c r="I322" s="224"/>
      <c r="J322" s="224"/>
      <c r="K322" s="177">
        <f>ROUND(P322*H322,3)</f>
        <v>0</v>
      </c>
      <c r="L322" s="179"/>
      <c r="M322" s="35"/>
      <c r="N322" s="180" t="s">
        <v>1</v>
      </c>
      <c r="O322" s="181" t="s">
        <v>44</v>
      </c>
      <c r="P322" s="182">
        <f>I322+J322</f>
        <v>0</v>
      </c>
      <c r="Q322" s="182">
        <f>ROUND(I322*H322,3)</f>
        <v>0</v>
      </c>
      <c r="R322" s="182">
        <f>ROUND(J322*H322,3)</f>
        <v>0</v>
      </c>
      <c r="S322" s="60"/>
      <c r="T322" s="183">
        <f>S322*H322</f>
        <v>0</v>
      </c>
      <c r="U322" s="183">
        <v>0</v>
      </c>
      <c r="V322" s="183">
        <f>U322*H322</f>
        <v>0</v>
      </c>
      <c r="W322" s="183">
        <v>0</v>
      </c>
      <c r="X322" s="183">
        <f>W322*H322</f>
        <v>0</v>
      </c>
      <c r="Y322" s="184" t="s">
        <v>1</v>
      </c>
      <c r="Z322" s="34"/>
      <c r="AA322" s="34"/>
      <c r="AB322" s="34"/>
      <c r="AC322" s="34"/>
      <c r="AD322" s="34"/>
      <c r="AE322" s="34"/>
      <c r="AR322" s="185" t="s">
        <v>242</v>
      </c>
      <c r="AT322" s="185" t="s">
        <v>167</v>
      </c>
      <c r="AU322" s="185" t="s">
        <v>92</v>
      </c>
      <c r="AY322" s="16" t="s">
        <v>164</v>
      </c>
      <c r="BE322" s="106">
        <f>IF(O322="základná",K322,0)</f>
        <v>0</v>
      </c>
      <c r="BF322" s="106">
        <f>IF(O322="znížená",K322,0)</f>
        <v>0</v>
      </c>
      <c r="BG322" s="106">
        <f>IF(O322="zákl. prenesená",K322,0)</f>
        <v>0</v>
      </c>
      <c r="BH322" s="106">
        <f>IF(O322="zníž. prenesená",K322,0)</f>
        <v>0</v>
      </c>
      <c r="BI322" s="106">
        <f>IF(O322="nulová",K322,0)</f>
        <v>0</v>
      </c>
      <c r="BJ322" s="16" t="s">
        <v>92</v>
      </c>
      <c r="BK322" s="186">
        <f>ROUND(P322*H322,3)</f>
        <v>0</v>
      </c>
      <c r="BL322" s="16" t="s">
        <v>242</v>
      </c>
      <c r="BM322" s="185" t="s">
        <v>885</v>
      </c>
    </row>
    <row r="323" spans="1:65" s="2" customFormat="1" ht="19.5" x14ac:dyDescent="0.2">
      <c r="A323" s="34"/>
      <c r="B323" s="35"/>
      <c r="C323" s="218"/>
      <c r="D323" s="225" t="s">
        <v>177</v>
      </c>
      <c r="E323" s="218"/>
      <c r="F323" s="226" t="s">
        <v>407</v>
      </c>
      <c r="G323" s="218"/>
      <c r="H323" s="218"/>
      <c r="I323" s="268"/>
      <c r="J323" s="268"/>
      <c r="K323" s="34"/>
      <c r="L323" s="34"/>
      <c r="M323" s="35"/>
      <c r="N323" s="189"/>
      <c r="O323" s="190"/>
      <c r="P323" s="60"/>
      <c r="Q323" s="60"/>
      <c r="R323" s="60"/>
      <c r="S323" s="60"/>
      <c r="T323" s="60"/>
      <c r="U323" s="60"/>
      <c r="V323" s="60"/>
      <c r="W323" s="60"/>
      <c r="X323" s="60"/>
      <c r="Y323" s="61"/>
      <c r="Z323" s="34"/>
      <c r="AA323" s="34"/>
      <c r="AB323" s="34"/>
      <c r="AC323" s="34"/>
      <c r="AD323" s="34"/>
      <c r="AE323" s="34"/>
      <c r="AT323" s="16" t="s">
        <v>177</v>
      </c>
      <c r="AU323" s="16" t="s">
        <v>92</v>
      </c>
    </row>
    <row r="324" spans="1:65" s="2" customFormat="1" ht="24.2" customHeight="1" x14ac:dyDescent="0.2">
      <c r="A324" s="34"/>
      <c r="B324" s="140"/>
      <c r="C324" s="220" t="s">
        <v>466</v>
      </c>
      <c r="D324" s="220" t="s">
        <v>167</v>
      </c>
      <c r="E324" s="221" t="s">
        <v>410</v>
      </c>
      <c r="F324" s="222" t="s">
        <v>886</v>
      </c>
      <c r="G324" s="223" t="s">
        <v>270</v>
      </c>
      <c r="H324" s="224">
        <v>2.7879999999999998</v>
      </c>
      <c r="I324" s="224"/>
      <c r="J324" s="224"/>
      <c r="K324" s="177">
        <f>ROUND(P324*H324,3)</f>
        <v>0</v>
      </c>
      <c r="L324" s="179"/>
      <c r="M324" s="35"/>
      <c r="N324" s="180" t="s">
        <v>1</v>
      </c>
      <c r="O324" s="181" t="s">
        <v>44</v>
      </c>
      <c r="P324" s="182">
        <f>I324+J324</f>
        <v>0</v>
      </c>
      <c r="Q324" s="182">
        <f>ROUND(I324*H324,3)</f>
        <v>0</v>
      </c>
      <c r="R324" s="182">
        <f>ROUND(J324*H324,3)</f>
        <v>0</v>
      </c>
      <c r="S324" s="60"/>
      <c r="T324" s="183">
        <f>S324*H324</f>
        <v>0</v>
      </c>
      <c r="U324" s="183">
        <v>0</v>
      </c>
      <c r="V324" s="183">
        <f>U324*H324</f>
        <v>0</v>
      </c>
      <c r="W324" s="183">
        <v>0</v>
      </c>
      <c r="X324" s="183">
        <f>W324*H324</f>
        <v>0</v>
      </c>
      <c r="Y324" s="184" t="s">
        <v>1</v>
      </c>
      <c r="Z324" s="34"/>
      <c r="AA324" s="34"/>
      <c r="AB324" s="34"/>
      <c r="AC324" s="34"/>
      <c r="AD324" s="34"/>
      <c r="AE324" s="34"/>
      <c r="AR324" s="185" t="s">
        <v>242</v>
      </c>
      <c r="AT324" s="185" t="s">
        <v>167</v>
      </c>
      <c r="AU324" s="185" t="s">
        <v>92</v>
      </c>
      <c r="AY324" s="16" t="s">
        <v>164</v>
      </c>
      <c r="BE324" s="106">
        <f>IF(O324="základná",K324,0)</f>
        <v>0</v>
      </c>
      <c r="BF324" s="106">
        <f>IF(O324="znížená",K324,0)</f>
        <v>0</v>
      </c>
      <c r="BG324" s="106">
        <f>IF(O324="zákl. prenesená",K324,0)</f>
        <v>0</v>
      </c>
      <c r="BH324" s="106">
        <f>IF(O324="zníž. prenesená",K324,0)</f>
        <v>0</v>
      </c>
      <c r="BI324" s="106">
        <f>IF(O324="nulová",K324,0)</f>
        <v>0</v>
      </c>
      <c r="BJ324" s="16" t="s">
        <v>92</v>
      </c>
      <c r="BK324" s="186">
        <f>ROUND(P324*H324,3)</f>
        <v>0</v>
      </c>
      <c r="BL324" s="16" t="s">
        <v>242</v>
      </c>
      <c r="BM324" s="185" t="s">
        <v>887</v>
      </c>
    </row>
    <row r="325" spans="1:65" s="2" customFormat="1" ht="29.25" x14ac:dyDescent="0.2">
      <c r="A325" s="34"/>
      <c r="B325" s="35"/>
      <c r="C325" s="218"/>
      <c r="D325" s="225" t="s">
        <v>177</v>
      </c>
      <c r="E325" s="218"/>
      <c r="F325" s="226" t="s">
        <v>888</v>
      </c>
      <c r="G325" s="218"/>
      <c r="H325" s="218"/>
      <c r="I325" s="268"/>
      <c r="J325" s="268"/>
      <c r="K325" s="34"/>
      <c r="L325" s="34"/>
      <c r="M325" s="35"/>
      <c r="N325" s="189"/>
      <c r="O325" s="190"/>
      <c r="P325" s="60"/>
      <c r="Q325" s="60"/>
      <c r="R325" s="60"/>
      <c r="S325" s="60"/>
      <c r="T325" s="60"/>
      <c r="U325" s="60"/>
      <c r="V325" s="60"/>
      <c r="W325" s="60"/>
      <c r="X325" s="60"/>
      <c r="Y325" s="61"/>
      <c r="Z325" s="34"/>
      <c r="AA325" s="34"/>
      <c r="AB325" s="34"/>
      <c r="AC325" s="34"/>
      <c r="AD325" s="34"/>
      <c r="AE325" s="34"/>
      <c r="AT325" s="16" t="s">
        <v>177</v>
      </c>
      <c r="AU325" s="16" t="s">
        <v>92</v>
      </c>
    </row>
    <row r="326" spans="1:65" s="12" customFormat="1" ht="22.9" customHeight="1" x14ac:dyDescent="0.2">
      <c r="B326" s="159"/>
      <c r="C326" s="231"/>
      <c r="D326" s="232" t="s">
        <v>79</v>
      </c>
      <c r="E326" s="233" t="s">
        <v>413</v>
      </c>
      <c r="F326" s="233" t="s">
        <v>414</v>
      </c>
      <c r="G326" s="231"/>
      <c r="H326" s="231"/>
      <c r="I326" s="270"/>
      <c r="J326" s="270"/>
      <c r="K326" s="172">
        <f>BK326</f>
        <v>0</v>
      </c>
      <c r="M326" s="159"/>
      <c r="N326" s="164"/>
      <c r="O326" s="165"/>
      <c r="P326" s="165"/>
      <c r="Q326" s="166">
        <f>SUM(Q327:Q339)</f>
        <v>0</v>
      </c>
      <c r="R326" s="166">
        <f>SUM(R327:R339)</f>
        <v>0</v>
      </c>
      <c r="S326" s="165"/>
      <c r="T326" s="167">
        <f>SUM(T327:T339)</f>
        <v>0</v>
      </c>
      <c r="U326" s="165"/>
      <c r="V326" s="167">
        <f>SUM(V327:V339)</f>
        <v>2.9711682000000001</v>
      </c>
      <c r="W326" s="165"/>
      <c r="X326" s="167">
        <f>SUM(X327:X339)</f>
        <v>0</v>
      </c>
      <c r="Y326" s="168"/>
      <c r="AR326" s="160" t="s">
        <v>92</v>
      </c>
      <c r="AT326" s="169" t="s">
        <v>79</v>
      </c>
      <c r="AU326" s="169" t="s">
        <v>86</v>
      </c>
      <c r="AY326" s="160" t="s">
        <v>164</v>
      </c>
      <c r="BK326" s="170">
        <f>SUM(BK327:BK339)</f>
        <v>0</v>
      </c>
    </row>
    <row r="327" spans="1:65" s="2" customFormat="1" ht="24.2" customHeight="1" x14ac:dyDescent="0.2">
      <c r="A327" s="34"/>
      <c r="B327" s="140"/>
      <c r="C327" s="220" t="s">
        <v>471</v>
      </c>
      <c r="D327" s="220" t="s">
        <v>167</v>
      </c>
      <c r="E327" s="221" t="s">
        <v>416</v>
      </c>
      <c r="F327" s="222" t="s">
        <v>417</v>
      </c>
      <c r="G327" s="223" t="s">
        <v>175</v>
      </c>
      <c r="H327" s="224">
        <v>1358</v>
      </c>
      <c r="I327" s="224"/>
      <c r="J327" s="224"/>
      <c r="K327" s="177">
        <f>ROUND(P327*H327,3)</f>
        <v>0</v>
      </c>
      <c r="L327" s="179"/>
      <c r="M327" s="35"/>
      <c r="N327" s="180" t="s">
        <v>1</v>
      </c>
      <c r="O327" s="181" t="s">
        <v>44</v>
      </c>
      <c r="P327" s="182">
        <f>I327+J327</f>
        <v>0</v>
      </c>
      <c r="Q327" s="182">
        <f>ROUND(I327*H327,3)</f>
        <v>0</v>
      </c>
      <c r="R327" s="182">
        <f>ROUND(J327*H327,3)</f>
        <v>0</v>
      </c>
      <c r="S327" s="60"/>
      <c r="T327" s="183">
        <f>S327*H327</f>
        <v>0</v>
      </c>
      <c r="U327" s="183">
        <v>0</v>
      </c>
      <c r="V327" s="183">
        <f>U327*H327</f>
        <v>0</v>
      </c>
      <c r="W327" s="183">
        <v>0</v>
      </c>
      <c r="X327" s="183">
        <f>W327*H327</f>
        <v>0</v>
      </c>
      <c r="Y327" s="184" t="s">
        <v>1</v>
      </c>
      <c r="Z327" s="34"/>
      <c r="AA327" s="34"/>
      <c r="AB327" s="34"/>
      <c r="AC327" s="34"/>
      <c r="AD327" s="34"/>
      <c r="AE327" s="34"/>
      <c r="AR327" s="185" t="s">
        <v>242</v>
      </c>
      <c r="AT327" s="185" t="s">
        <v>167</v>
      </c>
      <c r="AU327" s="185" t="s">
        <v>92</v>
      </c>
      <c r="AY327" s="16" t="s">
        <v>164</v>
      </c>
      <c r="BE327" s="106">
        <f>IF(O327="základná",K327,0)</f>
        <v>0</v>
      </c>
      <c r="BF327" s="106">
        <f>IF(O327="znížená",K327,0)</f>
        <v>0</v>
      </c>
      <c r="BG327" s="106">
        <f>IF(O327="zákl. prenesená",K327,0)</f>
        <v>0</v>
      </c>
      <c r="BH327" s="106">
        <f>IF(O327="zníž. prenesená",K327,0)</f>
        <v>0</v>
      </c>
      <c r="BI327" s="106">
        <f>IF(O327="nulová",K327,0)</f>
        <v>0</v>
      </c>
      <c r="BJ327" s="16" t="s">
        <v>92</v>
      </c>
      <c r="BK327" s="186">
        <f>ROUND(P327*H327,3)</f>
        <v>0</v>
      </c>
      <c r="BL327" s="16" t="s">
        <v>242</v>
      </c>
      <c r="BM327" s="185" t="s">
        <v>889</v>
      </c>
    </row>
    <row r="328" spans="1:65" s="2" customFormat="1" ht="19.5" x14ac:dyDescent="0.2">
      <c r="A328" s="34"/>
      <c r="B328" s="35"/>
      <c r="C328" s="218"/>
      <c r="D328" s="225" t="s">
        <v>177</v>
      </c>
      <c r="E328" s="218"/>
      <c r="F328" s="226" t="s">
        <v>419</v>
      </c>
      <c r="G328" s="218"/>
      <c r="H328" s="218"/>
      <c r="I328" s="268"/>
      <c r="J328" s="268"/>
      <c r="K328" s="34"/>
      <c r="L328" s="34"/>
      <c r="M328" s="35"/>
      <c r="N328" s="189"/>
      <c r="O328" s="190"/>
      <c r="P328" s="60"/>
      <c r="Q328" s="60"/>
      <c r="R328" s="60"/>
      <c r="S328" s="60"/>
      <c r="T328" s="60"/>
      <c r="U328" s="60"/>
      <c r="V328" s="60"/>
      <c r="W328" s="60"/>
      <c r="X328" s="60"/>
      <c r="Y328" s="61"/>
      <c r="Z328" s="34"/>
      <c r="AA328" s="34"/>
      <c r="AB328" s="34"/>
      <c r="AC328" s="34"/>
      <c r="AD328" s="34"/>
      <c r="AE328" s="34"/>
      <c r="AT328" s="16" t="s">
        <v>177</v>
      </c>
      <c r="AU328" s="16" t="s">
        <v>92</v>
      </c>
    </row>
    <row r="329" spans="1:65" s="13" customFormat="1" x14ac:dyDescent="0.2">
      <c r="B329" s="191"/>
      <c r="C329" s="227"/>
      <c r="D329" s="225" t="s">
        <v>179</v>
      </c>
      <c r="E329" s="228" t="s">
        <v>1</v>
      </c>
      <c r="F329" s="229" t="s">
        <v>890</v>
      </c>
      <c r="G329" s="227"/>
      <c r="H329" s="230">
        <v>1358</v>
      </c>
      <c r="I329" s="271"/>
      <c r="J329" s="271"/>
      <c r="M329" s="191"/>
      <c r="N329" s="193"/>
      <c r="O329" s="194"/>
      <c r="P329" s="194"/>
      <c r="Q329" s="194"/>
      <c r="R329" s="194"/>
      <c r="S329" s="194"/>
      <c r="T329" s="194"/>
      <c r="U329" s="194"/>
      <c r="V329" s="194"/>
      <c r="W329" s="194"/>
      <c r="X329" s="194"/>
      <c r="Y329" s="195"/>
      <c r="AT329" s="192" t="s">
        <v>179</v>
      </c>
      <c r="AU329" s="192" t="s">
        <v>92</v>
      </c>
      <c r="AV329" s="13" t="s">
        <v>92</v>
      </c>
      <c r="AW329" s="13" t="s">
        <v>4</v>
      </c>
      <c r="AX329" s="13" t="s">
        <v>86</v>
      </c>
      <c r="AY329" s="192" t="s">
        <v>164</v>
      </c>
    </row>
    <row r="330" spans="1:65" s="2" customFormat="1" ht="24.2" customHeight="1" x14ac:dyDescent="0.2">
      <c r="A330" s="34"/>
      <c r="B330" s="140"/>
      <c r="C330" s="240" t="s">
        <v>475</v>
      </c>
      <c r="D330" s="240" t="s">
        <v>313</v>
      </c>
      <c r="E330" s="241" t="s">
        <v>422</v>
      </c>
      <c r="F330" s="242" t="s">
        <v>423</v>
      </c>
      <c r="G330" s="243" t="s">
        <v>175</v>
      </c>
      <c r="H330" s="244">
        <v>692.58</v>
      </c>
      <c r="I330" s="244"/>
      <c r="J330" s="273"/>
      <c r="K330" s="205">
        <f>ROUND(P330*H330,3)</f>
        <v>0</v>
      </c>
      <c r="L330" s="207"/>
      <c r="M330" s="208"/>
      <c r="N330" s="209" t="s">
        <v>1</v>
      </c>
      <c r="O330" s="181" t="s">
        <v>44</v>
      </c>
      <c r="P330" s="182">
        <f>I330+J330</f>
        <v>0</v>
      </c>
      <c r="Q330" s="182">
        <f>ROUND(I330*H330,3)</f>
        <v>0</v>
      </c>
      <c r="R330" s="182">
        <f>ROUND(J330*H330,3)</f>
        <v>0</v>
      </c>
      <c r="S330" s="60"/>
      <c r="T330" s="183">
        <f>S330*H330</f>
        <v>0</v>
      </c>
      <c r="U330" s="183">
        <v>1.9499999999999999E-3</v>
      </c>
      <c r="V330" s="183">
        <f>U330*H330</f>
        <v>1.3505309999999999</v>
      </c>
      <c r="W330" s="183">
        <v>0</v>
      </c>
      <c r="X330" s="183">
        <f>W330*H330</f>
        <v>0</v>
      </c>
      <c r="Y330" s="184" t="s">
        <v>1</v>
      </c>
      <c r="Z330" s="34"/>
      <c r="AA330" s="34"/>
      <c r="AB330" s="34"/>
      <c r="AC330" s="34"/>
      <c r="AD330" s="34"/>
      <c r="AE330" s="34"/>
      <c r="AR330" s="185" t="s">
        <v>316</v>
      </c>
      <c r="AT330" s="185" t="s">
        <v>313</v>
      </c>
      <c r="AU330" s="185" t="s">
        <v>92</v>
      </c>
      <c r="AY330" s="16" t="s">
        <v>164</v>
      </c>
      <c r="BE330" s="106">
        <f>IF(O330="základná",K330,0)</f>
        <v>0</v>
      </c>
      <c r="BF330" s="106">
        <f>IF(O330="znížená",K330,0)</f>
        <v>0</v>
      </c>
      <c r="BG330" s="106">
        <f>IF(O330="zákl. prenesená",K330,0)</f>
        <v>0</v>
      </c>
      <c r="BH330" s="106">
        <f>IF(O330="zníž. prenesená",K330,0)</f>
        <v>0</v>
      </c>
      <c r="BI330" s="106">
        <f>IF(O330="nulová",K330,0)</f>
        <v>0</v>
      </c>
      <c r="BJ330" s="16" t="s">
        <v>92</v>
      </c>
      <c r="BK330" s="186">
        <f>ROUND(P330*H330,3)</f>
        <v>0</v>
      </c>
      <c r="BL330" s="16" t="s">
        <v>242</v>
      </c>
      <c r="BM330" s="185" t="s">
        <v>891</v>
      </c>
    </row>
    <row r="331" spans="1:65" s="2" customFormat="1" ht="19.5" x14ac:dyDescent="0.2">
      <c r="A331" s="34"/>
      <c r="B331" s="35"/>
      <c r="C331" s="218"/>
      <c r="D331" s="225" t="s">
        <v>177</v>
      </c>
      <c r="E331" s="218"/>
      <c r="F331" s="226" t="s">
        <v>1131</v>
      </c>
      <c r="G331" s="218"/>
      <c r="H331" s="218"/>
      <c r="I331" s="268"/>
      <c r="J331" s="268"/>
      <c r="K331" s="34"/>
      <c r="L331" s="34"/>
      <c r="M331" s="35"/>
      <c r="N331" s="189"/>
      <c r="O331" s="190"/>
      <c r="P331" s="60"/>
      <c r="Q331" s="60"/>
      <c r="R331" s="60"/>
      <c r="S331" s="60"/>
      <c r="T331" s="60"/>
      <c r="U331" s="60"/>
      <c r="V331" s="60"/>
      <c r="W331" s="60"/>
      <c r="X331" s="60"/>
      <c r="Y331" s="61"/>
      <c r="Z331" s="34"/>
      <c r="AA331" s="34"/>
      <c r="AB331" s="34"/>
      <c r="AC331" s="34"/>
      <c r="AD331" s="34"/>
      <c r="AE331" s="34"/>
      <c r="AT331" s="16" t="s">
        <v>177</v>
      </c>
      <c r="AU331" s="16" t="s">
        <v>92</v>
      </c>
    </row>
    <row r="332" spans="1:65" s="2" customFormat="1" ht="19.5" x14ac:dyDescent="0.2">
      <c r="A332" s="34"/>
      <c r="B332" s="35"/>
      <c r="C332" s="218"/>
      <c r="D332" s="225" t="s">
        <v>318</v>
      </c>
      <c r="E332" s="218"/>
      <c r="F332" s="245" t="s">
        <v>425</v>
      </c>
      <c r="G332" s="218"/>
      <c r="H332" s="218"/>
      <c r="I332" s="268"/>
      <c r="J332" s="268"/>
      <c r="K332" s="34"/>
      <c r="L332" s="34"/>
      <c r="M332" s="35"/>
      <c r="N332" s="189"/>
      <c r="O332" s="190"/>
      <c r="P332" s="60"/>
      <c r="Q332" s="60"/>
      <c r="R332" s="60"/>
      <c r="S332" s="60"/>
      <c r="T332" s="60"/>
      <c r="U332" s="60"/>
      <c r="V332" s="60"/>
      <c r="W332" s="60"/>
      <c r="X332" s="60"/>
      <c r="Y332" s="61"/>
      <c r="Z332" s="34"/>
      <c r="AA332" s="34"/>
      <c r="AB332" s="34"/>
      <c r="AC332" s="34"/>
      <c r="AD332" s="34"/>
      <c r="AE332" s="34"/>
      <c r="AT332" s="16" t="s">
        <v>318</v>
      </c>
      <c r="AU332" s="16" t="s">
        <v>92</v>
      </c>
    </row>
    <row r="333" spans="1:65" s="13" customFormat="1" x14ac:dyDescent="0.2">
      <c r="B333" s="191"/>
      <c r="C333" s="227"/>
      <c r="D333" s="225" t="s">
        <v>179</v>
      </c>
      <c r="E333" s="228" t="s">
        <v>1</v>
      </c>
      <c r="F333" s="229" t="s">
        <v>892</v>
      </c>
      <c r="G333" s="227"/>
      <c r="H333" s="230">
        <v>692.58</v>
      </c>
      <c r="I333" s="271"/>
      <c r="J333" s="271"/>
      <c r="M333" s="191"/>
      <c r="N333" s="193"/>
      <c r="O333" s="194"/>
      <c r="P333" s="194"/>
      <c r="Q333" s="194"/>
      <c r="R333" s="194"/>
      <c r="S333" s="194"/>
      <c r="T333" s="194"/>
      <c r="U333" s="194"/>
      <c r="V333" s="194"/>
      <c r="W333" s="194"/>
      <c r="X333" s="194"/>
      <c r="Y333" s="195"/>
      <c r="AT333" s="192" t="s">
        <v>179</v>
      </c>
      <c r="AU333" s="192" t="s">
        <v>92</v>
      </c>
      <c r="AV333" s="13" t="s">
        <v>92</v>
      </c>
      <c r="AW333" s="13" t="s">
        <v>4</v>
      </c>
      <c r="AX333" s="13" t="s">
        <v>86</v>
      </c>
      <c r="AY333" s="192" t="s">
        <v>164</v>
      </c>
    </row>
    <row r="334" spans="1:65" s="2" customFormat="1" ht="24.2" customHeight="1" x14ac:dyDescent="0.2">
      <c r="A334" s="34"/>
      <c r="B334" s="140"/>
      <c r="C334" s="240" t="s">
        <v>479</v>
      </c>
      <c r="D334" s="240" t="s">
        <v>313</v>
      </c>
      <c r="E334" s="241" t="s">
        <v>428</v>
      </c>
      <c r="F334" s="242" t="s">
        <v>429</v>
      </c>
      <c r="G334" s="243" t="s">
        <v>175</v>
      </c>
      <c r="H334" s="244">
        <v>692.58</v>
      </c>
      <c r="I334" s="244"/>
      <c r="J334" s="273"/>
      <c r="K334" s="205">
        <f>ROUND(P334*H334,3)</f>
        <v>0</v>
      </c>
      <c r="L334" s="207"/>
      <c r="M334" s="208"/>
      <c r="N334" s="209" t="s">
        <v>1</v>
      </c>
      <c r="O334" s="181" t="s">
        <v>44</v>
      </c>
      <c r="P334" s="182">
        <f>I334+J334</f>
        <v>0</v>
      </c>
      <c r="Q334" s="182">
        <f>ROUND(I334*H334,3)</f>
        <v>0</v>
      </c>
      <c r="R334" s="182">
        <f>ROUND(J334*H334,3)</f>
        <v>0</v>
      </c>
      <c r="S334" s="60"/>
      <c r="T334" s="183">
        <f>S334*H334</f>
        <v>0</v>
      </c>
      <c r="U334" s="183">
        <v>2.3400000000000001E-3</v>
      </c>
      <c r="V334" s="183">
        <f>U334*H334</f>
        <v>1.6206372000000002</v>
      </c>
      <c r="W334" s="183">
        <v>0</v>
      </c>
      <c r="X334" s="183">
        <f>W334*H334</f>
        <v>0</v>
      </c>
      <c r="Y334" s="184" t="s">
        <v>1</v>
      </c>
      <c r="Z334" s="34"/>
      <c r="AA334" s="34"/>
      <c r="AB334" s="34"/>
      <c r="AC334" s="34"/>
      <c r="AD334" s="34"/>
      <c r="AE334" s="34"/>
      <c r="AR334" s="185" t="s">
        <v>316</v>
      </c>
      <c r="AT334" s="185" t="s">
        <v>313</v>
      </c>
      <c r="AU334" s="185" t="s">
        <v>92</v>
      </c>
      <c r="AY334" s="16" t="s">
        <v>164</v>
      </c>
      <c r="BE334" s="106">
        <f>IF(O334="základná",K334,0)</f>
        <v>0</v>
      </c>
      <c r="BF334" s="106">
        <f>IF(O334="znížená",K334,0)</f>
        <v>0</v>
      </c>
      <c r="BG334" s="106">
        <f>IF(O334="zákl. prenesená",K334,0)</f>
        <v>0</v>
      </c>
      <c r="BH334" s="106">
        <f>IF(O334="zníž. prenesená",K334,0)</f>
        <v>0</v>
      </c>
      <c r="BI334" s="106">
        <f>IF(O334="nulová",K334,0)</f>
        <v>0</v>
      </c>
      <c r="BJ334" s="16" t="s">
        <v>92</v>
      </c>
      <c r="BK334" s="186">
        <f>ROUND(P334*H334,3)</f>
        <v>0</v>
      </c>
      <c r="BL334" s="16" t="s">
        <v>242</v>
      </c>
      <c r="BM334" s="185" t="s">
        <v>893</v>
      </c>
    </row>
    <row r="335" spans="1:65" s="2" customFormat="1" ht="19.5" x14ac:dyDescent="0.2">
      <c r="A335" s="34"/>
      <c r="B335" s="35"/>
      <c r="C335" s="218"/>
      <c r="D335" s="225" t="s">
        <v>177</v>
      </c>
      <c r="E335" s="218"/>
      <c r="F335" s="226" t="s">
        <v>1132</v>
      </c>
      <c r="G335" s="218"/>
      <c r="H335" s="218"/>
      <c r="I335" s="268"/>
      <c r="J335" s="268"/>
      <c r="K335" s="34"/>
      <c r="L335" s="34"/>
      <c r="M335" s="35"/>
      <c r="N335" s="189"/>
      <c r="O335" s="190"/>
      <c r="P335" s="60"/>
      <c r="Q335" s="60"/>
      <c r="R335" s="60"/>
      <c r="S335" s="60"/>
      <c r="T335" s="60"/>
      <c r="U335" s="60"/>
      <c r="V335" s="60"/>
      <c r="W335" s="60"/>
      <c r="X335" s="60"/>
      <c r="Y335" s="61"/>
      <c r="Z335" s="34"/>
      <c r="AA335" s="34"/>
      <c r="AB335" s="34"/>
      <c r="AC335" s="34"/>
      <c r="AD335" s="34"/>
      <c r="AE335" s="34"/>
      <c r="AT335" s="16" t="s">
        <v>177</v>
      </c>
      <c r="AU335" s="16" t="s">
        <v>92</v>
      </c>
    </row>
    <row r="336" spans="1:65" s="2" customFormat="1" ht="19.5" x14ac:dyDescent="0.2">
      <c r="A336" s="34"/>
      <c r="B336" s="35"/>
      <c r="C336" s="218"/>
      <c r="D336" s="225" t="s">
        <v>318</v>
      </c>
      <c r="E336" s="218"/>
      <c r="F336" s="245" t="s">
        <v>425</v>
      </c>
      <c r="G336" s="218"/>
      <c r="H336" s="218"/>
      <c r="I336" s="268"/>
      <c r="J336" s="268"/>
      <c r="K336" s="34"/>
      <c r="L336" s="34"/>
      <c r="M336" s="35"/>
      <c r="N336" s="189"/>
      <c r="O336" s="190"/>
      <c r="P336" s="60"/>
      <c r="Q336" s="60"/>
      <c r="R336" s="60"/>
      <c r="S336" s="60"/>
      <c r="T336" s="60"/>
      <c r="U336" s="60"/>
      <c r="V336" s="60"/>
      <c r="W336" s="60"/>
      <c r="X336" s="60"/>
      <c r="Y336" s="61"/>
      <c r="Z336" s="34"/>
      <c r="AA336" s="34"/>
      <c r="AB336" s="34"/>
      <c r="AC336" s="34"/>
      <c r="AD336" s="34"/>
      <c r="AE336" s="34"/>
      <c r="AT336" s="16" t="s">
        <v>318</v>
      </c>
      <c r="AU336" s="16" t="s">
        <v>92</v>
      </c>
    </row>
    <row r="337" spans="1:65" s="2" customFormat="1" ht="24.2" customHeight="1" x14ac:dyDescent="0.2">
      <c r="A337" s="34"/>
      <c r="B337" s="140"/>
      <c r="C337" s="220" t="s">
        <v>484</v>
      </c>
      <c r="D337" s="220" t="s">
        <v>167</v>
      </c>
      <c r="E337" s="221" t="s">
        <v>432</v>
      </c>
      <c r="F337" s="222" t="s">
        <v>433</v>
      </c>
      <c r="G337" s="223" t="s">
        <v>270</v>
      </c>
      <c r="H337" s="224">
        <v>2.9710000000000001</v>
      </c>
      <c r="I337" s="224"/>
      <c r="J337" s="224"/>
      <c r="K337" s="177">
        <f>ROUND(P337*H337,3)</f>
        <v>0</v>
      </c>
      <c r="L337" s="179"/>
      <c r="M337" s="35"/>
      <c r="N337" s="180" t="s">
        <v>1</v>
      </c>
      <c r="O337" s="181" t="s">
        <v>44</v>
      </c>
      <c r="P337" s="182">
        <f>I337+J337</f>
        <v>0</v>
      </c>
      <c r="Q337" s="182">
        <f>ROUND(I337*H337,3)</f>
        <v>0</v>
      </c>
      <c r="R337" s="182">
        <f>ROUND(J337*H337,3)</f>
        <v>0</v>
      </c>
      <c r="S337" s="60"/>
      <c r="T337" s="183">
        <f>S337*H337</f>
        <v>0</v>
      </c>
      <c r="U337" s="183">
        <v>0</v>
      </c>
      <c r="V337" s="183">
        <f>U337*H337</f>
        <v>0</v>
      </c>
      <c r="W337" s="183">
        <v>0</v>
      </c>
      <c r="X337" s="183">
        <f>W337*H337</f>
        <v>0</v>
      </c>
      <c r="Y337" s="184" t="s">
        <v>1</v>
      </c>
      <c r="Z337" s="34"/>
      <c r="AA337" s="34"/>
      <c r="AB337" s="34"/>
      <c r="AC337" s="34"/>
      <c r="AD337" s="34"/>
      <c r="AE337" s="34"/>
      <c r="AR337" s="185" t="s">
        <v>242</v>
      </c>
      <c r="AT337" s="185" t="s">
        <v>167</v>
      </c>
      <c r="AU337" s="185" t="s">
        <v>92</v>
      </c>
      <c r="AY337" s="16" t="s">
        <v>164</v>
      </c>
      <c r="BE337" s="106">
        <f>IF(O337="základná",K337,0)</f>
        <v>0</v>
      </c>
      <c r="BF337" s="106">
        <f>IF(O337="znížená",K337,0)</f>
        <v>0</v>
      </c>
      <c r="BG337" s="106">
        <f>IF(O337="zákl. prenesená",K337,0)</f>
        <v>0</v>
      </c>
      <c r="BH337" s="106">
        <f>IF(O337="zníž. prenesená",K337,0)</f>
        <v>0</v>
      </c>
      <c r="BI337" s="106">
        <f>IF(O337="nulová",K337,0)</f>
        <v>0</v>
      </c>
      <c r="BJ337" s="16" t="s">
        <v>92</v>
      </c>
      <c r="BK337" s="186">
        <f>ROUND(P337*H337,3)</f>
        <v>0</v>
      </c>
      <c r="BL337" s="16" t="s">
        <v>242</v>
      </c>
      <c r="BM337" s="185" t="s">
        <v>894</v>
      </c>
    </row>
    <row r="338" spans="1:65" s="2" customFormat="1" ht="19.5" x14ac:dyDescent="0.2">
      <c r="A338" s="34"/>
      <c r="B338" s="35"/>
      <c r="C338" s="218"/>
      <c r="D338" s="225" t="s">
        <v>177</v>
      </c>
      <c r="E338" s="218"/>
      <c r="F338" s="226" t="s">
        <v>433</v>
      </c>
      <c r="G338" s="218"/>
      <c r="H338" s="218"/>
      <c r="I338" s="268"/>
      <c r="J338" s="268"/>
      <c r="K338" s="34"/>
      <c r="L338" s="34"/>
      <c r="M338" s="35"/>
      <c r="N338" s="189"/>
      <c r="O338" s="190"/>
      <c r="P338" s="60"/>
      <c r="Q338" s="60"/>
      <c r="R338" s="60"/>
      <c r="S338" s="60"/>
      <c r="T338" s="60"/>
      <c r="U338" s="60"/>
      <c r="V338" s="60"/>
      <c r="W338" s="60"/>
      <c r="X338" s="60"/>
      <c r="Y338" s="61"/>
      <c r="Z338" s="34"/>
      <c r="AA338" s="34"/>
      <c r="AB338" s="34"/>
      <c r="AC338" s="34"/>
      <c r="AD338" s="34"/>
      <c r="AE338" s="34"/>
      <c r="AT338" s="16" t="s">
        <v>177</v>
      </c>
      <c r="AU338" s="16" t="s">
        <v>92</v>
      </c>
    </row>
    <row r="339" spans="1:65" s="2" customFormat="1" ht="24.2" customHeight="1" x14ac:dyDescent="0.2">
      <c r="A339" s="34"/>
      <c r="B339" s="140"/>
      <c r="C339" s="220" t="s">
        <v>489</v>
      </c>
      <c r="D339" s="220" t="s">
        <v>167</v>
      </c>
      <c r="E339" s="221" t="s">
        <v>436</v>
      </c>
      <c r="F339" s="222" t="s">
        <v>437</v>
      </c>
      <c r="G339" s="223" t="s">
        <v>270</v>
      </c>
      <c r="H339" s="224">
        <v>2.9710000000000001</v>
      </c>
      <c r="I339" s="224"/>
      <c r="J339" s="224"/>
      <c r="K339" s="177">
        <f>ROUND(P339*H339,3)</f>
        <v>0</v>
      </c>
      <c r="L339" s="179"/>
      <c r="M339" s="35"/>
      <c r="N339" s="180" t="s">
        <v>1</v>
      </c>
      <c r="O339" s="181" t="s">
        <v>44</v>
      </c>
      <c r="P339" s="182">
        <f>I339+J339</f>
        <v>0</v>
      </c>
      <c r="Q339" s="182">
        <f>ROUND(I339*H339,3)</f>
        <v>0</v>
      </c>
      <c r="R339" s="182">
        <f>ROUND(J339*H339,3)</f>
        <v>0</v>
      </c>
      <c r="S339" s="60"/>
      <c r="T339" s="183">
        <f>S339*H339</f>
        <v>0</v>
      </c>
      <c r="U339" s="183">
        <v>0</v>
      </c>
      <c r="V339" s="183">
        <f>U339*H339</f>
        <v>0</v>
      </c>
      <c r="W339" s="183">
        <v>0</v>
      </c>
      <c r="X339" s="183">
        <f>W339*H339</f>
        <v>0</v>
      </c>
      <c r="Y339" s="184" t="s">
        <v>1</v>
      </c>
      <c r="Z339" s="34"/>
      <c r="AA339" s="34"/>
      <c r="AB339" s="34"/>
      <c r="AC339" s="34"/>
      <c r="AD339" s="34"/>
      <c r="AE339" s="34"/>
      <c r="AR339" s="185" t="s">
        <v>242</v>
      </c>
      <c r="AT339" s="185" t="s">
        <v>167</v>
      </c>
      <c r="AU339" s="185" t="s">
        <v>92</v>
      </c>
      <c r="AY339" s="16" t="s">
        <v>164</v>
      </c>
      <c r="BE339" s="106">
        <f>IF(O339="základná",K339,0)</f>
        <v>0</v>
      </c>
      <c r="BF339" s="106">
        <f>IF(O339="znížená",K339,0)</f>
        <v>0</v>
      </c>
      <c r="BG339" s="106">
        <f>IF(O339="zákl. prenesená",K339,0)</f>
        <v>0</v>
      </c>
      <c r="BH339" s="106">
        <f>IF(O339="zníž. prenesená",K339,0)</f>
        <v>0</v>
      </c>
      <c r="BI339" s="106">
        <f>IF(O339="nulová",K339,0)</f>
        <v>0</v>
      </c>
      <c r="BJ339" s="16" t="s">
        <v>92</v>
      </c>
      <c r="BK339" s="186">
        <f>ROUND(P339*H339,3)</f>
        <v>0</v>
      </c>
      <c r="BL339" s="16" t="s">
        <v>242</v>
      </c>
      <c r="BM339" s="185" t="s">
        <v>895</v>
      </c>
    </row>
    <row r="340" spans="1:65" s="12" customFormat="1" ht="22.9" customHeight="1" x14ac:dyDescent="0.2">
      <c r="B340" s="159"/>
      <c r="C340" s="231"/>
      <c r="D340" s="232" t="s">
        <v>79</v>
      </c>
      <c r="E340" s="233" t="s">
        <v>896</v>
      </c>
      <c r="F340" s="233" t="s">
        <v>897</v>
      </c>
      <c r="G340" s="231"/>
      <c r="H340" s="231"/>
      <c r="I340" s="270"/>
      <c r="J340" s="270"/>
      <c r="K340" s="172">
        <f>BK340</f>
        <v>0</v>
      </c>
      <c r="M340" s="159"/>
      <c r="N340" s="164"/>
      <c r="O340" s="165"/>
      <c r="P340" s="165"/>
      <c r="Q340" s="166">
        <f>SUM(Q341:Q352)</f>
        <v>0</v>
      </c>
      <c r="R340" s="166">
        <f>SUM(R341:R352)</f>
        <v>0</v>
      </c>
      <c r="S340" s="165"/>
      <c r="T340" s="167">
        <f>SUM(T341:T352)</f>
        <v>0</v>
      </c>
      <c r="U340" s="165"/>
      <c r="V340" s="167">
        <f>SUM(V341:V352)</f>
        <v>0.42649443000000004</v>
      </c>
      <c r="W340" s="165"/>
      <c r="X340" s="167">
        <f>SUM(X341:X352)</f>
        <v>0</v>
      </c>
      <c r="Y340" s="168"/>
      <c r="AR340" s="160" t="s">
        <v>92</v>
      </c>
      <c r="AT340" s="169" t="s">
        <v>79</v>
      </c>
      <c r="AU340" s="169" t="s">
        <v>86</v>
      </c>
      <c r="AY340" s="160" t="s">
        <v>164</v>
      </c>
      <c r="BK340" s="170">
        <f>SUM(BK341:BK352)</f>
        <v>0</v>
      </c>
    </row>
    <row r="341" spans="1:65" s="2" customFormat="1" ht="24.2" customHeight="1" x14ac:dyDescent="0.2">
      <c r="A341" s="34"/>
      <c r="B341" s="140"/>
      <c r="C341" s="220" t="s">
        <v>494</v>
      </c>
      <c r="D341" s="220" t="s">
        <v>167</v>
      </c>
      <c r="E341" s="221" t="s">
        <v>898</v>
      </c>
      <c r="F341" s="222" t="s">
        <v>899</v>
      </c>
      <c r="G341" s="223" t="s">
        <v>170</v>
      </c>
      <c r="H341" s="224">
        <v>60.2</v>
      </c>
      <c r="I341" s="224"/>
      <c r="J341" s="224"/>
      <c r="K341" s="177">
        <f>ROUND(P341*H341,3)</f>
        <v>0</v>
      </c>
      <c r="L341" s="179"/>
      <c r="M341" s="35"/>
      <c r="N341" s="180" t="s">
        <v>1</v>
      </c>
      <c r="O341" s="181" t="s">
        <v>44</v>
      </c>
      <c r="P341" s="182">
        <f>I341+J341</f>
        <v>0</v>
      </c>
      <c r="Q341" s="182">
        <f>ROUND(I341*H341,3)</f>
        <v>0</v>
      </c>
      <c r="R341" s="182">
        <f>ROUND(J341*H341,3)</f>
        <v>0</v>
      </c>
      <c r="S341" s="60"/>
      <c r="T341" s="183">
        <f>S341*H341</f>
        <v>0</v>
      </c>
      <c r="U341" s="183">
        <v>9.0000000000000006E-5</v>
      </c>
      <c r="V341" s="183">
        <f>U341*H341</f>
        <v>5.4180000000000009E-3</v>
      </c>
      <c r="W341" s="183">
        <v>0</v>
      </c>
      <c r="X341" s="183">
        <f>W341*H341</f>
        <v>0</v>
      </c>
      <c r="Y341" s="184" t="s">
        <v>1</v>
      </c>
      <c r="Z341" s="34"/>
      <c r="AA341" s="34"/>
      <c r="AB341" s="34"/>
      <c r="AC341" s="34"/>
      <c r="AD341" s="34"/>
      <c r="AE341" s="34"/>
      <c r="AR341" s="185" t="s">
        <v>242</v>
      </c>
      <c r="AT341" s="185" t="s">
        <v>167</v>
      </c>
      <c r="AU341" s="185" t="s">
        <v>92</v>
      </c>
      <c r="AY341" s="16" t="s">
        <v>164</v>
      </c>
      <c r="BE341" s="106">
        <f>IF(O341="základná",K341,0)</f>
        <v>0</v>
      </c>
      <c r="BF341" s="106">
        <f>IF(O341="znížená",K341,0)</f>
        <v>0</v>
      </c>
      <c r="BG341" s="106">
        <f>IF(O341="zákl. prenesená",K341,0)</f>
        <v>0</v>
      </c>
      <c r="BH341" s="106">
        <f>IF(O341="zníž. prenesená",K341,0)</f>
        <v>0</v>
      </c>
      <c r="BI341" s="106">
        <f>IF(O341="nulová",K341,0)</f>
        <v>0</v>
      </c>
      <c r="BJ341" s="16" t="s">
        <v>92</v>
      </c>
      <c r="BK341" s="186">
        <f>ROUND(P341*H341,3)</f>
        <v>0</v>
      </c>
      <c r="BL341" s="16" t="s">
        <v>242</v>
      </c>
      <c r="BM341" s="185" t="s">
        <v>900</v>
      </c>
    </row>
    <row r="342" spans="1:65" s="2" customFormat="1" ht="19.5" x14ac:dyDescent="0.2">
      <c r="A342" s="34"/>
      <c r="B342" s="35"/>
      <c r="C342" s="218"/>
      <c r="D342" s="225" t="s">
        <v>177</v>
      </c>
      <c r="E342" s="218"/>
      <c r="F342" s="226" t="s">
        <v>901</v>
      </c>
      <c r="G342" s="218"/>
      <c r="H342" s="218"/>
      <c r="I342" s="268"/>
      <c r="J342" s="268"/>
      <c r="K342" s="34"/>
      <c r="L342" s="34"/>
      <c r="M342" s="35"/>
      <c r="N342" s="189"/>
      <c r="O342" s="190"/>
      <c r="P342" s="60"/>
      <c r="Q342" s="60"/>
      <c r="R342" s="60"/>
      <c r="S342" s="60"/>
      <c r="T342" s="60"/>
      <c r="U342" s="60"/>
      <c r="V342" s="60"/>
      <c r="W342" s="60"/>
      <c r="X342" s="60"/>
      <c r="Y342" s="61"/>
      <c r="Z342" s="34"/>
      <c r="AA342" s="34"/>
      <c r="AB342" s="34"/>
      <c r="AC342" s="34"/>
      <c r="AD342" s="34"/>
      <c r="AE342" s="34"/>
      <c r="AT342" s="16" t="s">
        <v>177</v>
      </c>
      <c r="AU342" s="16" t="s">
        <v>92</v>
      </c>
    </row>
    <row r="343" spans="1:65" s="13" customFormat="1" x14ac:dyDescent="0.2">
      <c r="B343" s="191"/>
      <c r="C343" s="227"/>
      <c r="D343" s="225" t="s">
        <v>179</v>
      </c>
      <c r="E343" s="228" t="s">
        <v>1</v>
      </c>
      <c r="F343" s="229" t="s">
        <v>902</v>
      </c>
      <c r="G343" s="227"/>
      <c r="H343" s="230">
        <v>60.2</v>
      </c>
      <c r="I343" s="271"/>
      <c r="J343" s="271"/>
      <c r="M343" s="191"/>
      <c r="N343" s="193"/>
      <c r="O343" s="194"/>
      <c r="P343" s="194"/>
      <c r="Q343" s="194"/>
      <c r="R343" s="194"/>
      <c r="S343" s="194"/>
      <c r="T343" s="194"/>
      <c r="U343" s="194"/>
      <c r="V343" s="194"/>
      <c r="W343" s="194"/>
      <c r="X343" s="194"/>
      <c r="Y343" s="195"/>
      <c r="AT343" s="192" t="s">
        <v>179</v>
      </c>
      <c r="AU343" s="192" t="s">
        <v>92</v>
      </c>
      <c r="AV343" s="13" t="s">
        <v>92</v>
      </c>
      <c r="AW343" s="13" t="s">
        <v>4</v>
      </c>
      <c r="AX343" s="13" t="s">
        <v>86</v>
      </c>
      <c r="AY343" s="192" t="s">
        <v>164</v>
      </c>
    </row>
    <row r="344" spans="1:65" s="2" customFormat="1" ht="24.2" customHeight="1" x14ac:dyDescent="0.2">
      <c r="A344" s="34"/>
      <c r="B344" s="140"/>
      <c r="C344" s="240" t="s">
        <v>498</v>
      </c>
      <c r="D344" s="240" t="s">
        <v>313</v>
      </c>
      <c r="E344" s="241" t="s">
        <v>903</v>
      </c>
      <c r="F344" s="242" t="s">
        <v>904</v>
      </c>
      <c r="G344" s="243" t="s">
        <v>401</v>
      </c>
      <c r="H344" s="244">
        <v>0.747</v>
      </c>
      <c r="I344" s="244"/>
      <c r="J344" s="273"/>
      <c r="K344" s="205">
        <f>ROUND(P344*H344,3)</f>
        <v>0</v>
      </c>
      <c r="L344" s="207"/>
      <c r="M344" s="208"/>
      <c r="N344" s="209" t="s">
        <v>1</v>
      </c>
      <c r="O344" s="181" t="s">
        <v>44</v>
      </c>
      <c r="P344" s="182">
        <f>I344+J344</f>
        <v>0</v>
      </c>
      <c r="Q344" s="182">
        <f>ROUND(I344*H344,3)</f>
        <v>0</v>
      </c>
      <c r="R344" s="182">
        <f>ROUND(J344*H344,3)</f>
        <v>0</v>
      </c>
      <c r="S344" s="60"/>
      <c r="T344" s="183">
        <f>S344*H344</f>
        <v>0</v>
      </c>
      <c r="U344" s="183">
        <v>0.55000000000000004</v>
      </c>
      <c r="V344" s="183">
        <f>U344*H344</f>
        <v>0.41085000000000005</v>
      </c>
      <c r="W344" s="183">
        <v>0</v>
      </c>
      <c r="X344" s="183">
        <f>W344*H344</f>
        <v>0</v>
      </c>
      <c r="Y344" s="184" t="s">
        <v>1</v>
      </c>
      <c r="Z344" s="34"/>
      <c r="AA344" s="34"/>
      <c r="AB344" s="34"/>
      <c r="AC344" s="34"/>
      <c r="AD344" s="34"/>
      <c r="AE344" s="34"/>
      <c r="AR344" s="185" t="s">
        <v>316</v>
      </c>
      <c r="AT344" s="185" t="s">
        <v>313</v>
      </c>
      <c r="AU344" s="185" t="s">
        <v>92</v>
      </c>
      <c r="AY344" s="16" t="s">
        <v>164</v>
      </c>
      <c r="BE344" s="106">
        <f>IF(O344="základná",K344,0)</f>
        <v>0</v>
      </c>
      <c r="BF344" s="106">
        <f>IF(O344="znížená",K344,0)</f>
        <v>0</v>
      </c>
      <c r="BG344" s="106">
        <f>IF(O344="zákl. prenesená",K344,0)</f>
        <v>0</v>
      </c>
      <c r="BH344" s="106">
        <f>IF(O344="zníž. prenesená",K344,0)</f>
        <v>0</v>
      </c>
      <c r="BI344" s="106">
        <f>IF(O344="nulová",K344,0)</f>
        <v>0</v>
      </c>
      <c r="BJ344" s="16" t="s">
        <v>92</v>
      </c>
      <c r="BK344" s="186">
        <f>ROUND(P344*H344,3)</f>
        <v>0</v>
      </c>
      <c r="BL344" s="16" t="s">
        <v>242</v>
      </c>
      <c r="BM344" s="185" t="s">
        <v>905</v>
      </c>
    </row>
    <row r="345" spans="1:65" s="2" customFormat="1" ht="19.5" x14ac:dyDescent="0.2">
      <c r="A345" s="34"/>
      <c r="B345" s="35"/>
      <c r="C345" s="218"/>
      <c r="D345" s="225" t="s">
        <v>177</v>
      </c>
      <c r="E345" s="218"/>
      <c r="F345" s="226" t="s">
        <v>904</v>
      </c>
      <c r="G345" s="218"/>
      <c r="H345" s="218"/>
      <c r="I345" s="268"/>
      <c r="J345" s="268"/>
      <c r="K345" s="34"/>
      <c r="L345" s="34"/>
      <c r="M345" s="35"/>
      <c r="N345" s="189"/>
      <c r="O345" s="190"/>
      <c r="P345" s="60"/>
      <c r="Q345" s="60"/>
      <c r="R345" s="60"/>
      <c r="S345" s="60"/>
      <c r="T345" s="60"/>
      <c r="U345" s="60"/>
      <c r="V345" s="60"/>
      <c r="W345" s="60"/>
      <c r="X345" s="60"/>
      <c r="Y345" s="61"/>
      <c r="Z345" s="34"/>
      <c r="AA345" s="34"/>
      <c r="AB345" s="34"/>
      <c r="AC345" s="34"/>
      <c r="AD345" s="34"/>
      <c r="AE345" s="34"/>
      <c r="AT345" s="16" t="s">
        <v>177</v>
      </c>
      <c r="AU345" s="16" t="s">
        <v>92</v>
      </c>
    </row>
    <row r="346" spans="1:65" s="13" customFormat="1" ht="22.5" x14ac:dyDescent="0.2">
      <c r="B346" s="191"/>
      <c r="C346" s="227"/>
      <c r="D346" s="225" t="s">
        <v>179</v>
      </c>
      <c r="E346" s="228" t="s">
        <v>1</v>
      </c>
      <c r="F346" s="229" t="s">
        <v>906</v>
      </c>
      <c r="G346" s="227"/>
      <c r="H346" s="230">
        <v>0.747</v>
      </c>
      <c r="I346" s="271"/>
      <c r="J346" s="271"/>
      <c r="M346" s="191"/>
      <c r="N346" s="193"/>
      <c r="O346" s="194"/>
      <c r="P346" s="194"/>
      <c r="Q346" s="194"/>
      <c r="R346" s="194"/>
      <c r="S346" s="194"/>
      <c r="T346" s="194"/>
      <c r="U346" s="194"/>
      <c r="V346" s="194"/>
      <c r="W346" s="194"/>
      <c r="X346" s="194"/>
      <c r="Y346" s="195"/>
      <c r="AT346" s="192" t="s">
        <v>179</v>
      </c>
      <c r="AU346" s="192" t="s">
        <v>92</v>
      </c>
      <c r="AV346" s="13" t="s">
        <v>92</v>
      </c>
      <c r="AW346" s="13" t="s">
        <v>4</v>
      </c>
      <c r="AX346" s="13" t="s">
        <v>86</v>
      </c>
      <c r="AY346" s="192" t="s">
        <v>164</v>
      </c>
    </row>
    <row r="347" spans="1:65" s="2" customFormat="1" ht="37.9" customHeight="1" x14ac:dyDescent="0.2">
      <c r="A347" s="34"/>
      <c r="B347" s="140"/>
      <c r="C347" s="220" t="s">
        <v>503</v>
      </c>
      <c r="D347" s="220" t="s">
        <v>167</v>
      </c>
      <c r="E347" s="221" t="s">
        <v>907</v>
      </c>
      <c r="F347" s="222" t="s">
        <v>908</v>
      </c>
      <c r="G347" s="223" t="s">
        <v>401</v>
      </c>
      <c r="H347" s="224">
        <v>0.747</v>
      </c>
      <c r="I347" s="224"/>
      <c r="J347" s="224"/>
      <c r="K347" s="177">
        <f>ROUND(P347*H347,3)</f>
        <v>0</v>
      </c>
      <c r="L347" s="179"/>
      <c r="M347" s="35"/>
      <c r="N347" s="180" t="s">
        <v>1</v>
      </c>
      <c r="O347" s="181" t="s">
        <v>44</v>
      </c>
      <c r="P347" s="182">
        <f>I347+J347</f>
        <v>0</v>
      </c>
      <c r="Q347" s="182">
        <f>ROUND(I347*H347,3)</f>
        <v>0</v>
      </c>
      <c r="R347" s="182">
        <f>ROUND(J347*H347,3)</f>
        <v>0</v>
      </c>
      <c r="S347" s="60"/>
      <c r="T347" s="183">
        <f>S347*H347</f>
        <v>0</v>
      </c>
      <c r="U347" s="183">
        <v>1.3690000000000001E-2</v>
      </c>
      <c r="V347" s="183">
        <f>U347*H347</f>
        <v>1.022643E-2</v>
      </c>
      <c r="W347" s="183">
        <v>0</v>
      </c>
      <c r="X347" s="183">
        <f>W347*H347</f>
        <v>0</v>
      </c>
      <c r="Y347" s="184" t="s">
        <v>1</v>
      </c>
      <c r="Z347" s="34"/>
      <c r="AA347" s="34"/>
      <c r="AB347" s="34"/>
      <c r="AC347" s="34"/>
      <c r="AD347" s="34"/>
      <c r="AE347" s="34"/>
      <c r="AR347" s="185" t="s">
        <v>242</v>
      </c>
      <c r="AT347" s="185" t="s">
        <v>167</v>
      </c>
      <c r="AU347" s="185" t="s">
        <v>92</v>
      </c>
      <c r="AY347" s="16" t="s">
        <v>164</v>
      </c>
      <c r="BE347" s="106">
        <f>IF(O347="základná",K347,0)</f>
        <v>0</v>
      </c>
      <c r="BF347" s="106">
        <f>IF(O347="znížená",K347,0)</f>
        <v>0</v>
      </c>
      <c r="BG347" s="106">
        <f>IF(O347="zákl. prenesená",K347,0)</f>
        <v>0</v>
      </c>
      <c r="BH347" s="106">
        <f>IF(O347="zníž. prenesená",K347,0)</f>
        <v>0</v>
      </c>
      <c r="BI347" s="106">
        <f>IF(O347="nulová",K347,0)</f>
        <v>0</v>
      </c>
      <c r="BJ347" s="16" t="s">
        <v>92</v>
      </c>
      <c r="BK347" s="186">
        <f>ROUND(P347*H347,3)</f>
        <v>0</v>
      </c>
      <c r="BL347" s="16" t="s">
        <v>242</v>
      </c>
      <c r="BM347" s="185" t="s">
        <v>909</v>
      </c>
    </row>
    <row r="348" spans="1:65" s="2" customFormat="1" ht="29.25" x14ac:dyDescent="0.2">
      <c r="A348" s="34"/>
      <c r="B348" s="35"/>
      <c r="C348" s="218"/>
      <c r="D348" s="225" t="s">
        <v>177</v>
      </c>
      <c r="E348" s="218"/>
      <c r="F348" s="226" t="s">
        <v>910</v>
      </c>
      <c r="G348" s="218"/>
      <c r="H348" s="218"/>
      <c r="I348" s="268"/>
      <c r="J348" s="268"/>
      <c r="K348" s="34"/>
      <c r="L348" s="34"/>
      <c r="M348" s="35"/>
      <c r="N348" s="189"/>
      <c r="O348" s="190"/>
      <c r="P348" s="60"/>
      <c r="Q348" s="60"/>
      <c r="R348" s="60"/>
      <c r="S348" s="60"/>
      <c r="T348" s="60"/>
      <c r="U348" s="60"/>
      <c r="V348" s="60"/>
      <c r="W348" s="60"/>
      <c r="X348" s="60"/>
      <c r="Y348" s="61"/>
      <c r="Z348" s="34"/>
      <c r="AA348" s="34"/>
      <c r="AB348" s="34"/>
      <c r="AC348" s="34"/>
      <c r="AD348" s="34"/>
      <c r="AE348" s="34"/>
      <c r="AT348" s="16" t="s">
        <v>177</v>
      </c>
      <c r="AU348" s="16" t="s">
        <v>92</v>
      </c>
    </row>
    <row r="349" spans="1:65" s="2" customFormat="1" ht="24.2" customHeight="1" x14ac:dyDescent="0.2">
      <c r="A349" s="34"/>
      <c r="B349" s="140"/>
      <c r="C349" s="220" t="s">
        <v>508</v>
      </c>
      <c r="D349" s="220" t="s">
        <v>167</v>
      </c>
      <c r="E349" s="221" t="s">
        <v>911</v>
      </c>
      <c r="F349" s="222" t="s">
        <v>912</v>
      </c>
      <c r="G349" s="223" t="s">
        <v>270</v>
      </c>
      <c r="H349" s="224">
        <v>0.42599999999999999</v>
      </c>
      <c r="I349" s="224"/>
      <c r="J349" s="224"/>
      <c r="K349" s="177">
        <f>ROUND(P349*H349,3)</f>
        <v>0</v>
      </c>
      <c r="L349" s="179"/>
      <c r="M349" s="35"/>
      <c r="N349" s="180" t="s">
        <v>1</v>
      </c>
      <c r="O349" s="181" t="s">
        <v>44</v>
      </c>
      <c r="P349" s="182">
        <f>I349+J349</f>
        <v>0</v>
      </c>
      <c r="Q349" s="182">
        <f>ROUND(I349*H349,3)</f>
        <v>0</v>
      </c>
      <c r="R349" s="182">
        <f>ROUND(J349*H349,3)</f>
        <v>0</v>
      </c>
      <c r="S349" s="60"/>
      <c r="T349" s="183">
        <f>S349*H349</f>
        <v>0</v>
      </c>
      <c r="U349" s="183">
        <v>0</v>
      </c>
      <c r="V349" s="183">
        <f>U349*H349</f>
        <v>0</v>
      </c>
      <c r="W349" s="183">
        <v>0</v>
      </c>
      <c r="X349" s="183">
        <f>W349*H349</f>
        <v>0</v>
      </c>
      <c r="Y349" s="184" t="s">
        <v>1</v>
      </c>
      <c r="Z349" s="34"/>
      <c r="AA349" s="34"/>
      <c r="AB349" s="34"/>
      <c r="AC349" s="34"/>
      <c r="AD349" s="34"/>
      <c r="AE349" s="34"/>
      <c r="AR349" s="185" t="s">
        <v>242</v>
      </c>
      <c r="AT349" s="185" t="s">
        <v>167</v>
      </c>
      <c r="AU349" s="185" t="s">
        <v>92</v>
      </c>
      <c r="AY349" s="16" t="s">
        <v>164</v>
      </c>
      <c r="BE349" s="106">
        <f>IF(O349="základná",K349,0)</f>
        <v>0</v>
      </c>
      <c r="BF349" s="106">
        <f>IF(O349="znížená",K349,0)</f>
        <v>0</v>
      </c>
      <c r="BG349" s="106">
        <f>IF(O349="zákl. prenesená",K349,0)</f>
        <v>0</v>
      </c>
      <c r="BH349" s="106">
        <f>IF(O349="zníž. prenesená",K349,0)</f>
        <v>0</v>
      </c>
      <c r="BI349" s="106">
        <f>IF(O349="nulová",K349,0)</f>
        <v>0</v>
      </c>
      <c r="BJ349" s="16" t="s">
        <v>92</v>
      </c>
      <c r="BK349" s="186">
        <f>ROUND(P349*H349,3)</f>
        <v>0</v>
      </c>
      <c r="BL349" s="16" t="s">
        <v>242</v>
      </c>
      <c r="BM349" s="185" t="s">
        <v>913</v>
      </c>
    </row>
    <row r="350" spans="1:65" s="2" customFormat="1" x14ac:dyDescent="0.2">
      <c r="A350" s="34"/>
      <c r="B350" s="35"/>
      <c r="C350" s="218"/>
      <c r="D350" s="225" t="s">
        <v>177</v>
      </c>
      <c r="E350" s="218"/>
      <c r="F350" s="226" t="s">
        <v>912</v>
      </c>
      <c r="G350" s="218"/>
      <c r="H350" s="218"/>
      <c r="I350" s="268"/>
      <c r="J350" s="268"/>
      <c r="K350" s="34"/>
      <c r="L350" s="34"/>
      <c r="M350" s="35"/>
      <c r="N350" s="189"/>
      <c r="O350" s="190"/>
      <c r="P350" s="60"/>
      <c r="Q350" s="60"/>
      <c r="R350" s="60"/>
      <c r="S350" s="60"/>
      <c r="T350" s="60"/>
      <c r="U350" s="60"/>
      <c r="V350" s="60"/>
      <c r="W350" s="60"/>
      <c r="X350" s="60"/>
      <c r="Y350" s="61"/>
      <c r="Z350" s="34"/>
      <c r="AA350" s="34"/>
      <c r="AB350" s="34"/>
      <c r="AC350" s="34"/>
      <c r="AD350" s="34"/>
      <c r="AE350" s="34"/>
      <c r="AT350" s="16" t="s">
        <v>177</v>
      </c>
      <c r="AU350" s="16" t="s">
        <v>92</v>
      </c>
    </row>
    <row r="351" spans="1:65" s="2" customFormat="1" ht="24.2" customHeight="1" x14ac:dyDescent="0.2">
      <c r="A351" s="34"/>
      <c r="B351" s="140"/>
      <c r="C351" s="220" t="s">
        <v>514</v>
      </c>
      <c r="D351" s="220" t="s">
        <v>167</v>
      </c>
      <c r="E351" s="221" t="s">
        <v>914</v>
      </c>
      <c r="F351" s="222" t="s">
        <v>915</v>
      </c>
      <c r="G351" s="223" t="s">
        <v>270</v>
      </c>
      <c r="H351" s="224">
        <v>0.42599999999999999</v>
      </c>
      <c r="I351" s="224"/>
      <c r="J351" s="224"/>
      <c r="K351" s="177">
        <f>ROUND(P351*H351,3)</f>
        <v>0</v>
      </c>
      <c r="L351" s="179"/>
      <c r="M351" s="35"/>
      <c r="N351" s="180" t="s">
        <v>1</v>
      </c>
      <c r="O351" s="181" t="s">
        <v>44</v>
      </c>
      <c r="P351" s="182">
        <f>I351+J351</f>
        <v>0</v>
      </c>
      <c r="Q351" s="182">
        <f>ROUND(I351*H351,3)</f>
        <v>0</v>
      </c>
      <c r="R351" s="182">
        <f>ROUND(J351*H351,3)</f>
        <v>0</v>
      </c>
      <c r="S351" s="60"/>
      <c r="T351" s="183">
        <f>S351*H351</f>
        <v>0</v>
      </c>
      <c r="U351" s="183">
        <v>0</v>
      </c>
      <c r="V351" s="183">
        <f>U351*H351</f>
        <v>0</v>
      </c>
      <c r="W351" s="183">
        <v>0</v>
      </c>
      <c r="X351" s="183">
        <f>W351*H351</f>
        <v>0</v>
      </c>
      <c r="Y351" s="184" t="s">
        <v>1</v>
      </c>
      <c r="Z351" s="34"/>
      <c r="AA351" s="34"/>
      <c r="AB351" s="34"/>
      <c r="AC351" s="34"/>
      <c r="AD351" s="34"/>
      <c r="AE351" s="34"/>
      <c r="AR351" s="185" t="s">
        <v>242</v>
      </c>
      <c r="AT351" s="185" t="s">
        <v>167</v>
      </c>
      <c r="AU351" s="185" t="s">
        <v>92</v>
      </c>
      <c r="AY351" s="16" t="s">
        <v>164</v>
      </c>
      <c r="BE351" s="106">
        <f>IF(O351="základná",K351,0)</f>
        <v>0</v>
      </c>
      <c r="BF351" s="106">
        <f>IF(O351="znížená",K351,0)</f>
        <v>0</v>
      </c>
      <c r="BG351" s="106">
        <f>IF(O351="zákl. prenesená",K351,0)</f>
        <v>0</v>
      </c>
      <c r="BH351" s="106">
        <f>IF(O351="zníž. prenesená",K351,0)</f>
        <v>0</v>
      </c>
      <c r="BI351" s="106">
        <f>IF(O351="nulová",K351,0)</f>
        <v>0</v>
      </c>
      <c r="BJ351" s="16" t="s">
        <v>92</v>
      </c>
      <c r="BK351" s="186">
        <f>ROUND(P351*H351,3)</f>
        <v>0</v>
      </c>
      <c r="BL351" s="16" t="s">
        <v>242</v>
      </c>
      <c r="BM351" s="185" t="s">
        <v>916</v>
      </c>
    </row>
    <row r="352" spans="1:65" s="2" customFormat="1" ht="19.5" x14ac:dyDescent="0.2">
      <c r="A352" s="34"/>
      <c r="B352" s="35"/>
      <c r="C352" s="218"/>
      <c r="D352" s="225" t="s">
        <v>177</v>
      </c>
      <c r="E352" s="218"/>
      <c r="F352" s="226" t="s">
        <v>917</v>
      </c>
      <c r="G352" s="218"/>
      <c r="H352" s="218"/>
      <c r="I352" s="268"/>
      <c r="J352" s="268"/>
      <c r="K352" s="34"/>
      <c r="L352" s="34"/>
      <c r="M352" s="35"/>
      <c r="N352" s="189"/>
      <c r="O352" s="190"/>
      <c r="P352" s="60"/>
      <c r="Q352" s="60"/>
      <c r="R352" s="60"/>
      <c r="S352" s="60"/>
      <c r="T352" s="60"/>
      <c r="U352" s="60"/>
      <c r="V352" s="60"/>
      <c r="W352" s="60"/>
      <c r="X352" s="60"/>
      <c r="Y352" s="61"/>
      <c r="Z352" s="34"/>
      <c r="AA352" s="34"/>
      <c r="AB352" s="34"/>
      <c r="AC352" s="34"/>
      <c r="AD352" s="34"/>
      <c r="AE352" s="34"/>
      <c r="AT352" s="16" t="s">
        <v>177</v>
      </c>
      <c r="AU352" s="16" t="s">
        <v>92</v>
      </c>
    </row>
    <row r="353" spans="1:65" s="12" customFormat="1" ht="22.9" customHeight="1" x14ac:dyDescent="0.2">
      <c r="B353" s="159"/>
      <c r="C353" s="231"/>
      <c r="D353" s="232" t="s">
        <v>79</v>
      </c>
      <c r="E353" s="233" t="s">
        <v>439</v>
      </c>
      <c r="F353" s="233" t="s">
        <v>440</v>
      </c>
      <c r="G353" s="231"/>
      <c r="H353" s="231"/>
      <c r="I353" s="270"/>
      <c r="J353" s="270"/>
      <c r="K353" s="172">
        <f>BK353</f>
        <v>0</v>
      </c>
      <c r="M353" s="159"/>
      <c r="N353" s="164"/>
      <c r="O353" s="165"/>
      <c r="P353" s="165"/>
      <c r="Q353" s="166">
        <f>SUM(Q354:Q382)</f>
        <v>0</v>
      </c>
      <c r="R353" s="166">
        <f>SUM(R354:R382)</f>
        <v>0</v>
      </c>
      <c r="S353" s="165"/>
      <c r="T353" s="167">
        <f>SUM(T354:T382)</f>
        <v>0</v>
      </c>
      <c r="U353" s="165"/>
      <c r="V353" s="167">
        <f>SUM(V354:V382)</f>
        <v>0.31729077999999999</v>
      </c>
      <c r="W353" s="165"/>
      <c r="X353" s="167">
        <f>SUM(X354:X382)</f>
        <v>0.83478700000000006</v>
      </c>
      <c r="Y353" s="168"/>
      <c r="AR353" s="160" t="s">
        <v>92</v>
      </c>
      <c r="AT353" s="169" t="s">
        <v>79</v>
      </c>
      <c r="AU353" s="169" t="s">
        <v>86</v>
      </c>
      <c r="AY353" s="160" t="s">
        <v>164</v>
      </c>
      <c r="BK353" s="170">
        <f>SUM(BK354:BK382)</f>
        <v>0</v>
      </c>
    </row>
    <row r="354" spans="1:65" s="2" customFormat="1" ht="24.2" customHeight="1" x14ac:dyDescent="0.2">
      <c r="A354" s="34"/>
      <c r="B354" s="140"/>
      <c r="C354" s="220" t="s">
        <v>208</v>
      </c>
      <c r="D354" s="220" t="s">
        <v>167</v>
      </c>
      <c r="E354" s="221" t="s">
        <v>448</v>
      </c>
      <c r="F354" s="222" t="s">
        <v>1075</v>
      </c>
      <c r="G354" s="223" t="s">
        <v>175</v>
      </c>
      <c r="H354" s="224">
        <v>1.157</v>
      </c>
      <c r="I354" s="224"/>
      <c r="J354" s="224"/>
      <c r="K354" s="177">
        <f>ROUND(P354*H354,3)</f>
        <v>0</v>
      </c>
      <c r="L354" s="179"/>
      <c r="M354" s="35"/>
      <c r="N354" s="180" t="s">
        <v>1</v>
      </c>
      <c r="O354" s="181" t="s">
        <v>44</v>
      </c>
      <c r="P354" s="182">
        <f>I354+J354</f>
        <v>0</v>
      </c>
      <c r="Q354" s="182">
        <f>ROUND(I354*H354,3)</f>
        <v>0</v>
      </c>
      <c r="R354" s="182">
        <f>ROUND(J354*H354,3)</f>
        <v>0</v>
      </c>
      <c r="S354" s="60"/>
      <c r="T354" s="183">
        <f>S354*H354</f>
        <v>0</v>
      </c>
      <c r="U354" s="183">
        <v>8.5400000000000007E-3</v>
      </c>
      <c r="V354" s="183">
        <f>U354*H354</f>
        <v>9.8807800000000005E-3</v>
      </c>
      <c r="W354" s="183">
        <v>0</v>
      </c>
      <c r="X354" s="183">
        <f>W354*H354</f>
        <v>0</v>
      </c>
      <c r="Y354" s="184" t="s">
        <v>1</v>
      </c>
      <c r="Z354" s="34"/>
      <c r="AA354" s="34"/>
      <c r="AB354" s="34"/>
      <c r="AC354" s="34"/>
      <c r="AD354" s="34"/>
      <c r="AE354" s="34"/>
      <c r="AR354" s="185" t="s">
        <v>242</v>
      </c>
      <c r="AT354" s="185" t="s">
        <v>167</v>
      </c>
      <c r="AU354" s="185" t="s">
        <v>92</v>
      </c>
      <c r="AY354" s="16" t="s">
        <v>164</v>
      </c>
      <c r="BE354" s="106">
        <f>IF(O354="základná",K354,0)</f>
        <v>0</v>
      </c>
      <c r="BF354" s="106">
        <f>IF(O354="znížená",K354,0)</f>
        <v>0</v>
      </c>
      <c r="BG354" s="106">
        <f>IF(O354="zákl. prenesená",K354,0)</f>
        <v>0</v>
      </c>
      <c r="BH354" s="106">
        <f>IF(O354="zníž. prenesená",K354,0)</f>
        <v>0</v>
      </c>
      <c r="BI354" s="106">
        <f>IF(O354="nulová",K354,0)</f>
        <v>0</v>
      </c>
      <c r="BJ354" s="16" t="s">
        <v>92</v>
      </c>
      <c r="BK354" s="186">
        <f>ROUND(P354*H354,3)</f>
        <v>0</v>
      </c>
      <c r="BL354" s="16" t="s">
        <v>242</v>
      </c>
      <c r="BM354" s="185" t="s">
        <v>918</v>
      </c>
    </row>
    <row r="355" spans="1:65" s="2" customFormat="1" ht="29.25" x14ac:dyDescent="0.2">
      <c r="A355" s="34"/>
      <c r="B355" s="35"/>
      <c r="C355" s="218"/>
      <c r="D355" s="225" t="s">
        <v>177</v>
      </c>
      <c r="E355" s="218"/>
      <c r="F355" s="226" t="s">
        <v>450</v>
      </c>
      <c r="G355" s="218"/>
      <c r="H355" s="218"/>
      <c r="I355" s="268"/>
      <c r="J355" s="268"/>
      <c r="K355" s="34"/>
      <c r="L355" s="34"/>
      <c r="M355" s="35"/>
      <c r="N355" s="189"/>
      <c r="O355" s="190"/>
      <c r="P355" s="60"/>
      <c r="Q355" s="60"/>
      <c r="R355" s="60"/>
      <c r="S355" s="60"/>
      <c r="T355" s="60"/>
      <c r="U355" s="60"/>
      <c r="V355" s="60"/>
      <c r="W355" s="60"/>
      <c r="X355" s="60"/>
      <c r="Y355" s="61"/>
      <c r="Z355" s="34"/>
      <c r="AA355" s="34"/>
      <c r="AB355" s="34"/>
      <c r="AC355" s="34"/>
      <c r="AD355" s="34"/>
      <c r="AE355" s="34"/>
      <c r="AT355" s="16" t="s">
        <v>177</v>
      </c>
      <c r="AU355" s="16" t="s">
        <v>92</v>
      </c>
    </row>
    <row r="356" spans="1:65" s="13" customFormat="1" x14ac:dyDescent="0.2">
      <c r="B356" s="191"/>
      <c r="C356" s="227"/>
      <c r="D356" s="225" t="s">
        <v>179</v>
      </c>
      <c r="E356" s="228" t="s">
        <v>1</v>
      </c>
      <c r="F356" s="229" t="s">
        <v>919</v>
      </c>
      <c r="G356" s="227"/>
      <c r="H356" s="230">
        <v>1.157</v>
      </c>
      <c r="I356" s="271"/>
      <c r="J356" s="271"/>
      <c r="M356" s="191"/>
      <c r="N356" s="193"/>
      <c r="O356" s="194"/>
      <c r="P356" s="194"/>
      <c r="Q356" s="194"/>
      <c r="R356" s="194"/>
      <c r="S356" s="194"/>
      <c r="T356" s="194"/>
      <c r="U356" s="194"/>
      <c r="V356" s="194"/>
      <c r="W356" s="194"/>
      <c r="X356" s="194"/>
      <c r="Y356" s="195"/>
      <c r="AT356" s="192" t="s">
        <v>179</v>
      </c>
      <c r="AU356" s="192" t="s">
        <v>92</v>
      </c>
      <c r="AV356" s="13" t="s">
        <v>92</v>
      </c>
      <c r="AW356" s="13" t="s">
        <v>4</v>
      </c>
      <c r="AX356" s="13" t="s">
        <v>86</v>
      </c>
      <c r="AY356" s="192" t="s">
        <v>164</v>
      </c>
    </row>
    <row r="357" spans="1:65" s="2" customFormat="1" ht="24.2" customHeight="1" x14ac:dyDescent="0.2">
      <c r="A357" s="34"/>
      <c r="B357" s="140"/>
      <c r="C357" s="220" t="s">
        <v>520</v>
      </c>
      <c r="D357" s="220" t="s">
        <v>167</v>
      </c>
      <c r="E357" s="221" t="s">
        <v>453</v>
      </c>
      <c r="F357" s="222" t="s">
        <v>454</v>
      </c>
      <c r="G357" s="223" t="s">
        <v>170</v>
      </c>
      <c r="H357" s="224">
        <v>95</v>
      </c>
      <c r="I357" s="224"/>
      <c r="J357" s="224"/>
      <c r="K357" s="177">
        <f>ROUND(P357*H357,3)</f>
        <v>0</v>
      </c>
      <c r="L357" s="179"/>
      <c r="M357" s="35"/>
      <c r="N357" s="180" t="s">
        <v>1</v>
      </c>
      <c r="O357" s="181" t="s">
        <v>44</v>
      </c>
      <c r="P357" s="182">
        <f>I357+J357</f>
        <v>0</v>
      </c>
      <c r="Q357" s="182">
        <f>ROUND(I357*H357,3)</f>
        <v>0</v>
      </c>
      <c r="R357" s="182">
        <f>ROUND(J357*H357,3)</f>
        <v>0</v>
      </c>
      <c r="S357" s="60"/>
      <c r="T357" s="183">
        <f>S357*H357</f>
        <v>0</v>
      </c>
      <c r="U357" s="183">
        <v>0</v>
      </c>
      <c r="V357" s="183">
        <f>U357*H357</f>
        <v>0</v>
      </c>
      <c r="W357" s="183">
        <v>2.5999999999999999E-3</v>
      </c>
      <c r="X357" s="183">
        <f>W357*H357</f>
        <v>0.247</v>
      </c>
      <c r="Y357" s="184" t="s">
        <v>1</v>
      </c>
      <c r="Z357" s="34"/>
      <c r="AA357" s="34"/>
      <c r="AB357" s="34"/>
      <c r="AC357" s="34"/>
      <c r="AD357" s="34"/>
      <c r="AE357" s="34"/>
      <c r="AR357" s="185" t="s">
        <v>242</v>
      </c>
      <c r="AT357" s="185" t="s">
        <v>167</v>
      </c>
      <c r="AU357" s="185" t="s">
        <v>92</v>
      </c>
      <c r="AY357" s="16" t="s">
        <v>164</v>
      </c>
      <c r="BE357" s="106">
        <f>IF(O357="základná",K357,0)</f>
        <v>0</v>
      </c>
      <c r="BF357" s="106">
        <f>IF(O357="znížená",K357,0)</f>
        <v>0</v>
      </c>
      <c r="BG357" s="106">
        <f>IF(O357="zákl. prenesená",K357,0)</f>
        <v>0</v>
      </c>
      <c r="BH357" s="106">
        <f>IF(O357="zníž. prenesená",K357,0)</f>
        <v>0</v>
      </c>
      <c r="BI357" s="106">
        <f>IF(O357="nulová",K357,0)</f>
        <v>0</v>
      </c>
      <c r="BJ357" s="16" t="s">
        <v>92</v>
      </c>
      <c r="BK357" s="186">
        <f>ROUND(P357*H357,3)</f>
        <v>0</v>
      </c>
      <c r="BL357" s="16" t="s">
        <v>242</v>
      </c>
      <c r="BM357" s="185" t="s">
        <v>920</v>
      </c>
    </row>
    <row r="358" spans="1:65" s="2" customFormat="1" ht="19.5" x14ac:dyDescent="0.2">
      <c r="A358" s="34"/>
      <c r="B358" s="35"/>
      <c r="C358" s="218"/>
      <c r="D358" s="225" t="s">
        <v>177</v>
      </c>
      <c r="E358" s="218"/>
      <c r="F358" s="226" t="s">
        <v>456</v>
      </c>
      <c r="G358" s="218"/>
      <c r="H358" s="218"/>
      <c r="I358" s="268"/>
      <c r="J358" s="268"/>
      <c r="K358" s="34"/>
      <c r="L358" s="34"/>
      <c r="M358" s="35"/>
      <c r="N358" s="189"/>
      <c r="O358" s="190"/>
      <c r="P358" s="60"/>
      <c r="Q358" s="60"/>
      <c r="R358" s="60"/>
      <c r="S358" s="60"/>
      <c r="T358" s="60"/>
      <c r="U358" s="60"/>
      <c r="V358" s="60"/>
      <c r="W358" s="60"/>
      <c r="X358" s="60"/>
      <c r="Y358" s="61"/>
      <c r="Z358" s="34"/>
      <c r="AA358" s="34"/>
      <c r="AB358" s="34"/>
      <c r="AC358" s="34"/>
      <c r="AD358" s="34"/>
      <c r="AE358" s="34"/>
      <c r="AT358" s="16" t="s">
        <v>177</v>
      </c>
      <c r="AU358" s="16" t="s">
        <v>92</v>
      </c>
    </row>
    <row r="359" spans="1:65" s="13" customFormat="1" x14ac:dyDescent="0.2">
      <c r="B359" s="191"/>
      <c r="C359" s="227"/>
      <c r="D359" s="225" t="s">
        <v>179</v>
      </c>
      <c r="E359" s="228" t="s">
        <v>1</v>
      </c>
      <c r="F359" s="229" t="s">
        <v>921</v>
      </c>
      <c r="G359" s="227"/>
      <c r="H359" s="230">
        <v>95</v>
      </c>
      <c r="I359" s="271"/>
      <c r="J359" s="271"/>
      <c r="M359" s="191"/>
      <c r="N359" s="193"/>
      <c r="O359" s="194"/>
      <c r="P359" s="194"/>
      <c r="Q359" s="194"/>
      <c r="R359" s="194"/>
      <c r="S359" s="194"/>
      <c r="T359" s="194"/>
      <c r="U359" s="194"/>
      <c r="V359" s="194"/>
      <c r="W359" s="194"/>
      <c r="X359" s="194"/>
      <c r="Y359" s="195"/>
      <c r="AT359" s="192" t="s">
        <v>179</v>
      </c>
      <c r="AU359" s="192" t="s">
        <v>92</v>
      </c>
      <c r="AV359" s="13" t="s">
        <v>92</v>
      </c>
      <c r="AW359" s="13" t="s">
        <v>4</v>
      </c>
      <c r="AX359" s="13" t="s">
        <v>86</v>
      </c>
      <c r="AY359" s="192" t="s">
        <v>164</v>
      </c>
    </row>
    <row r="360" spans="1:65" s="2" customFormat="1" ht="24.2" customHeight="1" x14ac:dyDescent="0.2">
      <c r="A360" s="34"/>
      <c r="B360" s="140"/>
      <c r="C360" s="220" t="s">
        <v>524</v>
      </c>
      <c r="D360" s="220" t="s">
        <v>167</v>
      </c>
      <c r="E360" s="221" t="s">
        <v>458</v>
      </c>
      <c r="F360" s="222" t="s">
        <v>1076</v>
      </c>
      <c r="G360" s="223" t="s">
        <v>170</v>
      </c>
      <c r="H360" s="224">
        <v>101</v>
      </c>
      <c r="I360" s="224"/>
      <c r="J360" s="224"/>
      <c r="K360" s="177">
        <f>ROUND(P360*H360,3)</f>
        <v>0</v>
      </c>
      <c r="L360" s="179"/>
      <c r="M360" s="35"/>
      <c r="N360" s="180" t="s">
        <v>1</v>
      </c>
      <c r="O360" s="181" t="s">
        <v>44</v>
      </c>
      <c r="P360" s="182">
        <f>I360+J360</f>
        <v>0</v>
      </c>
      <c r="Q360" s="182">
        <f>ROUND(I360*H360,3)</f>
        <v>0</v>
      </c>
      <c r="R360" s="182">
        <f>ROUND(J360*H360,3)</f>
        <v>0</v>
      </c>
      <c r="S360" s="60"/>
      <c r="T360" s="183">
        <f>S360*H360</f>
        <v>0</v>
      </c>
      <c r="U360" s="183">
        <v>2.4499999999999999E-3</v>
      </c>
      <c r="V360" s="183">
        <f>U360*H360</f>
        <v>0.24745</v>
      </c>
      <c r="W360" s="183">
        <v>0</v>
      </c>
      <c r="X360" s="183">
        <f>W360*H360</f>
        <v>0</v>
      </c>
      <c r="Y360" s="184" t="s">
        <v>1</v>
      </c>
      <c r="Z360" s="34"/>
      <c r="AA360" s="34"/>
      <c r="AB360" s="34"/>
      <c r="AC360" s="34"/>
      <c r="AD360" s="34"/>
      <c r="AE360" s="34"/>
      <c r="AR360" s="185" t="s">
        <v>242</v>
      </c>
      <c r="AT360" s="185" t="s">
        <v>167</v>
      </c>
      <c r="AU360" s="185" t="s">
        <v>92</v>
      </c>
      <c r="AY360" s="16" t="s">
        <v>164</v>
      </c>
      <c r="BE360" s="106">
        <f>IF(O360="základná",K360,0)</f>
        <v>0</v>
      </c>
      <c r="BF360" s="106">
        <f>IF(O360="znížená",K360,0)</f>
        <v>0</v>
      </c>
      <c r="BG360" s="106">
        <f>IF(O360="zákl. prenesená",K360,0)</f>
        <v>0</v>
      </c>
      <c r="BH360" s="106">
        <f>IF(O360="zníž. prenesená",K360,0)</f>
        <v>0</v>
      </c>
      <c r="BI360" s="106">
        <f>IF(O360="nulová",K360,0)</f>
        <v>0</v>
      </c>
      <c r="BJ360" s="16" t="s">
        <v>92</v>
      </c>
      <c r="BK360" s="186">
        <f>ROUND(P360*H360,3)</f>
        <v>0</v>
      </c>
      <c r="BL360" s="16" t="s">
        <v>242</v>
      </c>
      <c r="BM360" s="185" t="s">
        <v>922</v>
      </c>
    </row>
    <row r="361" spans="1:65" s="2" customFormat="1" ht="19.5" x14ac:dyDescent="0.2">
      <c r="A361" s="34"/>
      <c r="B361" s="35"/>
      <c r="C361" s="218"/>
      <c r="D361" s="225" t="s">
        <v>177</v>
      </c>
      <c r="E361" s="218"/>
      <c r="F361" s="226" t="s">
        <v>460</v>
      </c>
      <c r="G361" s="218"/>
      <c r="H361" s="218"/>
      <c r="I361" s="268"/>
      <c r="J361" s="268"/>
      <c r="K361" s="34"/>
      <c r="L361" s="34"/>
      <c r="M361" s="35"/>
      <c r="N361" s="189"/>
      <c r="O361" s="190"/>
      <c r="P361" s="60"/>
      <c r="Q361" s="60"/>
      <c r="R361" s="60"/>
      <c r="S361" s="60"/>
      <c r="T361" s="60"/>
      <c r="U361" s="60"/>
      <c r="V361" s="60"/>
      <c r="W361" s="60"/>
      <c r="X361" s="60"/>
      <c r="Y361" s="61"/>
      <c r="Z361" s="34"/>
      <c r="AA361" s="34"/>
      <c r="AB361" s="34"/>
      <c r="AC361" s="34"/>
      <c r="AD361" s="34"/>
      <c r="AE361" s="34"/>
      <c r="AT361" s="16" t="s">
        <v>177</v>
      </c>
      <c r="AU361" s="16" t="s">
        <v>92</v>
      </c>
    </row>
    <row r="362" spans="1:65" s="2" customFormat="1" ht="24.2" customHeight="1" x14ac:dyDescent="0.2">
      <c r="A362" s="34"/>
      <c r="B362" s="140"/>
      <c r="C362" s="220" t="s">
        <v>528</v>
      </c>
      <c r="D362" s="220" t="s">
        <v>167</v>
      </c>
      <c r="E362" s="221" t="s">
        <v>462</v>
      </c>
      <c r="F362" s="222" t="s">
        <v>463</v>
      </c>
      <c r="G362" s="223" t="s">
        <v>170</v>
      </c>
      <c r="H362" s="224">
        <v>101</v>
      </c>
      <c r="I362" s="224"/>
      <c r="J362" s="224"/>
      <c r="K362" s="177">
        <f>ROUND(P362*H362,3)</f>
        <v>0</v>
      </c>
      <c r="L362" s="179"/>
      <c r="M362" s="35"/>
      <c r="N362" s="180" t="s">
        <v>1</v>
      </c>
      <c r="O362" s="181" t="s">
        <v>44</v>
      </c>
      <c r="P362" s="182">
        <f>I362+J362</f>
        <v>0</v>
      </c>
      <c r="Q362" s="182">
        <f>ROUND(I362*H362,3)</f>
        <v>0</v>
      </c>
      <c r="R362" s="182">
        <f>ROUND(J362*H362,3)</f>
        <v>0</v>
      </c>
      <c r="S362" s="60"/>
      <c r="T362" s="183">
        <f>S362*H362</f>
        <v>0</v>
      </c>
      <c r="U362" s="183">
        <v>0</v>
      </c>
      <c r="V362" s="183">
        <f>U362*H362</f>
        <v>0</v>
      </c>
      <c r="W362" s="183">
        <v>3.3E-3</v>
      </c>
      <c r="X362" s="183">
        <f>W362*H362</f>
        <v>0.33329999999999999</v>
      </c>
      <c r="Y362" s="184" t="s">
        <v>1</v>
      </c>
      <c r="Z362" s="34"/>
      <c r="AA362" s="34"/>
      <c r="AB362" s="34"/>
      <c r="AC362" s="34"/>
      <c r="AD362" s="34"/>
      <c r="AE362" s="34"/>
      <c r="AR362" s="185" t="s">
        <v>242</v>
      </c>
      <c r="AT362" s="185" t="s">
        <v>167</v>
      </c>
      <c r="AU362" s="185" t="s">
        <v>92</v>
      </c>
      <c r="AY362" s="16" t="s">
        <v>164</v>
      </c>
      <c r="BE362" s="106">
        <f>IF(O362="základná",K362,0)</f>
        <v>0</v>
      </c>
      <c r="BF362" s="106">
        <f>IF(O362="znížená",K362,0)</f>
        <v>0</v>
      </c>
      <c r="BG362" s="106">
        <f>IF(O362="zákl. prenesená",K362,0)</f>
        <v>0</v>
      </c>
      <c r="BH362" s="106">
        <f>IF(O362="zníž. prenesená",K362,0)</f>
        <v>0</v>
      </c>
      <c r="BI362" s="106">
        <f>IF(O362="nulová",K362,0)</f>
        <v>0</v>
      </c>
      <c r="BJ362" s="16" t="s">
        <v>92</v>
      </c>
      <c r="BK362" s="186">
        <f>ROUND(P362*H362,3)</f>
        <v>0</v>
      </c>
      <c r="BL362" s="16" t="s">
        <v>242</v>
      </c>
      <c r="BM362" s="185" t="s">
        <v>923</v>
      </c>
    </row>
    <row r="363" spans="1:65" s="2" customFormat="1" ht="19.5" x14ac:dyDescent="0.2">
      <c r="A363" s="34"/>
      <c r="B363" s="35"/>
      <c r="C363" s="218"/>
      <c r="D363" s="225" t="s">
        <v>177</v>
      </c>
      <c r="E363" s="218"/>
      <c r="F363" s="226" t="s">
        <v>465</v>
      </c>
      <c r="G363" s="218"/>
      <c r="H363" s="218"/>
      <c r="I363" s="268"/>
      <c r="J363" s="268"/>
      <c r="K363" s="34"/>
      <c r="L363" s="34"/>
      <c r="M363" s="35"/>
      <c r="N363" s="189"/>
      <c r="O363" s="190"/>
      <c r="P363" s="60"/>
      <c r="Q363" s="60"/>
      <c r="R363" s="60"/>
      <c r="S363" s="60"/>
      <c r="T363" s="60"/>
      <c r="U363" s="60"/>
      <c r="V363" s="60"/>
      <c r="W363" s="60"/>
      <c r="X363" s="60"/>
      <c r="Y363" s="61"/>
      <c r="Z363" s="34"/>
      <c r="AA363" s="34"/>
      <c r="AB363" s="34"/>
      <c r="AC363" s="34"/>
      <c r="AD363" s="34"/>
      <c r="AE363" s="34"/>
      <c r="AT363" s="16" t="s">
        <v>177</v>
      </c>
      <c r="AU363" s="16" t="s">
        <v>92</v>
      </c>
    </row>
    <row r="364" spans="1:65" s="2" customFormat="1" ht="24.2" customHeight="1" x14ac:dyDescent="0.2">
      <c r="A364" s="34"/>
      <c r="B364" s="140"/>
      <c r="C364" s="220" t="s">
        <v>532</v>
      </c>
      <c r="D364" s="220" t="s">
        <v>167</v>
      </c>
      <c r="E364" s="221" t="s">
        <v>467</v>
      </c>
      <c r="F364" s="222" t="s">
        <v>468</v>
      </c>
      <c r="G364" s="223" t="s">
        <v>170</v>
      </c>
      <c r="H364" s="224">
        <v>58.42</v>
      </c>
      <c r="I364" s="224"/>
      <c r="J364" s="224"/>
      <c r="K364" s="177">
        <f>ROUND(P364*H364,3)</f>
        <v>0</v>
      </c>
      <c r="L364" s="179"/>
      <c r="M364" s="35"/>
      <c r="N364" s="180" t="s">
        <v>1</v>
      </c>
      <c r="O364" s="181" t="s">
        <v>44</v>
      </c>
      <c r="P364" s="182">
        <f>I364+J364</f>
        <v>0</v>
      </c>
      <c r="Q364" s="182">
        <f>ROUND(I364*H364,3)</f>
        <v>0</v>
      </c>
      <c r="R364" s="182">
        <f>ROUND(J364*H364,3)</f>
        <v>0</v>
      </c>
      <c r="S364" s="60"/>
      <c r="T364" s="183">
        <f>S364*H364</f>
        <v>0</v>
      </c>
      <c r="U364" s="183">
        <v>0</v>
      </c>
      <c r="V364" s="183">
        <f>U364*H364</f>
        <v>0</v>
      </c>
      <c r="W364" s="183">
        <v>1.3500000000000001E-3</v>
      </c>
      <c r="X364" s="183">
        <f>W364*H364</f>
        <v>7.8867000000000007E-2</v>
      </c>
      <c r="Y364" s="184" t="s">
        <v>1</v>
      </c>
      <c r="Z364" s="34"/>
      <c r="AA364" s="34"/>
      <c r="AB364" s="34"/>
      <c r="AC364" s="34"/>
      <c r="AD364" s="34"/>
      <c r="AE364" s="34"/>
      <c r="AR364" s="185" t="s">
        <v>242</v>
      </c>
      <c r="AT364" s="185" t="s">
        <v>167</v>
      </c>
      <c r="AU364" s="185" t="s">
        <v>92</v>
      </c>
      <c r="AY364" s="16" t="s">
        <v>164</v>
      </c>
      <c r="BE364" s="106">
        <f>IF(O364="základná",K364,0)</f>
        <v>0</v>
      </c>
      <c r="BF364" s="106">
        <f>IF(O364="znížená",K364,0)</f>
        <v>0</v>
      </c>
      <c r="BG364" s="106">
        <f>IF(O364="zákl. prenesená",K364,0)</f>
        <v>0</v>
      </c>
      <c r="BH364" s="106">
        <f>IF(O364="zníž. prenesená",K364,0)</f>
        <v>0</v>
      </c>
      <c r="BI364" s="106">
        <f>IF(O364="nulová",K364,0)</f>
        <v>0</v>
      </c>
      <c r="BJ364" s="16" t="s">
        <v>92</v>
      </c>
      <c r="BK364" s="186">
        <f>ROUND(P364*H364,3)</f>
        <v>0</v>
      </c>
      <c r="BL364" s="16" t="s">
        <v>242</v>
      </c>
      <c r="BM364" s="185" t="s">
        <v>924</v>
      </c>
    </row>
    <row r="365" spans="1:65" s="13" customFormat="1" x14ac:dyDescent="0.2">
      <c r="B365" s="191"/>
      <c r="C365" s="227"/>
      <c r="D365" s="225" t="s">
        <v>179</v>
      </c>
      <c r="E365" s="228" t="s">
        <v>1</v>
      </c>
      <c r="F365" s="229" t="s">
        <v>925</v>
      </c>
      <c r="G365" s="227"/>
      <c r="H365" s="230">
        <v>58.42</v>
      </c>
      <c r="I365" s="271"/>
      <c r="J365" s="271"/>
      <c r="M365" s="191"/>
      <c r="N365" s="193"/>
      <c r="O365" s="194"/>
      <c r="P365" s="194"/>
      <c r="Q365" s="194"/>
      <c r="R365" s="194"/>
      <c r="S365" s="194"/>
      <c r="T365" s="194"/>
      <c r="U365" s="194"/>
      <c r="V365" s="194"/>
      <c r="W365" s="194"/>
      <c r="X365" s="194"/>
      <c r="Y365" s="195"/>
      <c r="AT365" s="192" t="s">
        <v>179</v>
      </c>
      <c r="AU365" s="192" t="s">
        <v>92</v>
      </c>
      <c r="AV365" s="13" t="s">
        <v>92</v>
      </c>
      <c r="AW365" s="13" t="s">
        <v>4</v>
      </c>
      <c r="AX365" s="13" t="s">
        <v>86</v>
      </c>
      <c r="AY365" s="192" t="s">
        <v>164</v>
      </c>
    </row>
    <row r="366" spans="1:65" s="2" customFormat="1" ht="24.2" customHeight="1" x14ac:dyDescent="0.2">
      <c r="A366" s="34"/>
      <c r="B366" s="140"/>
      <c r="C366" s="220" t="s">
        <v>537</v>
      </c>
      <c r="D366" s="220" t="s">
        <v>167</v>
      </c>
      <c r="E366" s="221" t="s">
        <v>472</v>
      </c>
      <c r="F366" s="222" t="s">
        <v>1078</v>
      </c>
      <c r="G366" s="223" t="s">
        <v>170</v>
      </c>
      <c r="H366" s="224">
        <v>90</v>
      </c>
      <c r="I366" s="224"/>
      <c r="J366" s="224"/>
      <c r="K366" s="177">
        <f>ROUND(P366*H366,3)</f>
        <v>0</v>
      </c>
      <c r="L366" s="179"/>
      <c r="M366" s="35"/>
      <c r="N366" s="180" t="s">
        <v>1</v>
      </c>
      <c r="O366" s="181" t="s">
        <v>44</v>
      </c>
      <c r="P366" s="182">
        <f>I366+J366</f>
        <v>0</v>
      </c>
      <c r="Q366" s="182">
        <f>ROUND(I366*H366,3)</f>
        <v>0</v>
      </c>
      <c r="R366" s="182">
        <f>ROUND(J366*H366,3)</f>
        <v>0</v>
      </c>
      <c r="S366" s="60"/>
      <c r="T366" s="183">
        <f>S366*H366</f>
        <v>0</v>
      </c>
      <c r="U366" s="183">
        <v>3.3E-4</v>
      </c>
      <c r="V366" s="183">
        <f>U366*H366</f>
        <v>2.9700000000000001E-2</v>
      </c>
      <c r="W366" s="183">
        <v>0</v>
      </c>
      <c r="X366" s="183">
        <f>W366*H366</f>
        <v>0</v>
      </c>
      <c r="Y366" s="184" t="s">
        <v>1</v>
      </c>
      <c r="Z366" s="34"/>
      <c r="AA366" s="34"/>
      <c r="AB366" s="34"/>
      <c r="AC366" s="34"/>
      <c r="AD366" s="34"/>
      <c r="AE366" s="34"/>
      <c r="AR366" s="185" t="s">
        <v>242</v>
      </c>
      <c r="AT366" s="185" t="s">
        <v>167</v>
      </c>
      <c r="AU366" s="185" t="s">
        <v>92</v>
      </c>
      <c r="AY366" s="16" t="s">
        <v>164</v>
      </c>
      <c r="BE366" s="106">
        <f>IF(O366="základná",K366,0)</f>
        <v>0</v>
      </c>
      <c r="BF366" s="106">
        <f>IF(O366="znížená",K366,0)</f>
        <v>0</v>
      </c>
      <c r="BG366" s="106">
        <f>IF(O366="zákl. prenesená",K366,0)</f>
        <v>0</v>
      </c>
      <c r="BH366" s="106">
        <f>IF(O366="zníž. prenesená",K366,0)</f>
        <v>0</v>
      </c>
      <c r="BI366" s="106">
        <f>IF(O366="nulová",K366,0)</f>
        <v>0</v>
      </c>
      <c r="BJ366" s="16" t="s">
        <v>92</v>
      </c>
      <c r="BK366" s="186">
        <f>ROUND(P366*H366,3)</f>
        <v>0</v>
      </c>
      <c r="BL366" s="16" t="s">
        <v>242</v>
      </c>
      <c r="BM366" s="185" t="s">
        <v>926</v>
      </c>
    </row>
    <row r="367" spans="1:65" s="2" customFormat="1" ht="19.5" x14ac:dyDescent="0.2">
      <c r="A367" s="34"/>
      <c r="B367" s="35"/>
      <c r="C367" s="218"/>
      <c r="D367" s="225" t="s">
        <v>177</v>
      </c>
      <c r="E367" s="218"/>
      <c r="F367" s="226" t="s">
        <v>474</v>
      </c>
      <c r="G367" s="218"/>
      <c r="H367" s="218"/>
      <c r="I367" s="268"/>
      <c r="J367" s="268"/>
      <c r="K367" s="34"/>
      <c r="L367" s="34"/>
      <c r="M367" s="35"/>
      <c r="N367" s="189"/>
      <c r="O367" s="190"/>
      <c r="P367" s="60"/>
      <c r="Q367" s="60"/>
      <c r="R367" s="60"/>
      <c r="S367" s="60"/>
      <c r="T367" s="60"/>
      <c r="U367" s="60"/>
      <c r="V367" s="60"/>
      <c r="W367" s="60"/>
      <c r="X367" s="60"/>
      <c r="Y367" s="61"/>
      <c r="Z367" s="34"/>
      <c r="AA367" s="34"/>
      <c r="AB367" s="34"/>
      <c r="AC367" s="34"/>
      <c r="AD367" s="34"/>
      <c r="AE367" s="34"/>
      <c r="AT367" s="16" t="s">
        <v>177</v>
      </c>
      <c r="AU367" s="16" t="s">
        <v>92</v>
      </c>
    </row>
    <row r="368" spans="1:65" s="2" customFormat="1" ht="24.2" customHeight="1" x14ac:dyDescent="0.2">
      <c r="A368" s="34"/>
      <c r="B368" s="140"/>
      <c r="C368" s="220" t="s">
        <v>544</v>
      </c>
      <c r="D368" s="220" t="s">
        <v>167</v>
      </c>
      <c r="E368" s="221" t="s">
        <v>927</v>
      </c>
      <c r="F368" s="222" t="s">
        <v>1084</v>
      </c>
      <c r="G368" s="223" t="s">
        <v>170</v>
      </c>
      <c r="H368" s="224">
        <v>14</v>
      </c>
      <c r="I368" s="224"/>
      <c r="J368" s="224"/>
      <c r="K368" s="177">
        <f>ROUND(P368*H368,3)</f>
        <v>0</v>
      </c>
      <c r="L368" s="179"/>
      <c r="M368" s="35"/>
      <c r="N368" s="180" t="s">
        <v>1</v>
      </c>
      <c r="O368" s="181" t="s">
        <v>44</v>
      </c>
      <c r="P368" s="182">
        <f>I368+J368</f>
        <v>0</v>
      </c>
      <c r="Q368" s="182">
        <f>ROUND(I368*H368,3)</f>
        <v>0</v>
      </c>
      <c r="R368" s="182">
        <f>ROUND(J368*H368,3)</f>
        <v>0</v>
      </c>
      <c r="S368" s="60"/>
      <c r="T368" s="183">
        <f>S368*H368</f>
        <v>0</v>
      </c>
      <c r="U368" s="183">
        <v>4.0999999999999999E-4</v>
      </c>
      <c r="V368" s="183">
        <f>U368*H368</f>
        <v>5.7400000000000003E-3</v>
      </c>
      <c r="W368" s="183">
        <v>0</v>
      </c>
      <c r="X368" s="183">
        <f>W368*H368</f>
        <v>0</v>
      </c>
      <c r="Y368" s="184" t="s">
        <v>1</v>
      </c>
      <c r="Z368" s="34"/>
      <c r="AA368" s="34"/>
      <c r="AB368" s="34"/>
      <c r="AC368" s="34"/>
      <c r="AD368" s="34"/>
      <c r="AE368" s="34"/>
      <c r="AR368" s="185" t="s">
        <v>242</v>
      </c>
      <c r="AT368" s="185" t="s">
        <v>167</v>
      </c>
      <c r="AU368" s="185" t="s">
        <v>92</v>
      </c>
      <c r="AY368" s="16" t="s">
        <v>164</v>
      </c>
      <c r="BE368" s="106">
        <f>IF(O368="základná",K368,0)</f>
        <v>0</v>
      </c>
      <c r="BF368" s="106">
        <f>IF(O368="znížená",K368,0)</f>
        <v>0</v>
      </c>
      <c r="BG368" s="106">
        <f>IF(O368="zákl. prenesená",K368,0)</f>
        <v>0</v>
      </c>
      <c r="BH368" s="106">
        <f>IF(O368="zníž. prenesená",K368,0)</f>
        <v>0</v>
      </c>
      <c r="BI368" s="106">
        <f>IF(O368="nulová",K368,0)</f>
        <v>0</v>
      </c>
      <c r="BJ368" s="16" t="s">
        <v>92</v>
      </c>
      <c r="BK368" s="186">
        <f>ROUND(P368*H368,3)</f>
        <v>0</v>
      </c>
      <c r="BL368" s="16" t="s">
        <v>242</v>
      </c>
      <c r="BM368" s="185" t="s">
        <v>928</v>
      </c>
    </row>
    <row r="369" spans="1:65" s="2" customFormat="1" ht="19.5" x14ac:dyDescent="0.2">
      <c r="A369" s="34"/>
      <c r="B369" s="35"/>
      <c r="C369" s="218"/>
      <c r="D369" s="225" t="s">
        <v>177</v>
      </c>
      <c r="E369" s="218"/>
      <c r="F369" s="226" t="s">
        <v>929</v>
      </c>
      <c r="G369" s="218"/>
      <c r="H369" s="218"/>
      <c r="I369" s="268"/>
      <c r="J369" s="268"/>
      <c r="K369" s="34"/>
      <c r="L369" s="34"/>
      <c r="M369" s="35"/>
      <c r="N369" s="189"/>
      <c r="O369" s="190"/>
      <c r="P369" s="60"/>
      <c r="Q369" s="60"/>
      <c r="R369" s="60"/>
      <c r="S369" s="60"/>
      <c r="T369" s="60"/>
      <c r="U369" s="60"/>
      <c r="V369" s="60"/>
      <c r="W369" s="60"/>
      <c r="X369" s="60"/>
      <c r="Y369" s="61"/>
      <c r="Z369" s="34"/>
      <c r="AA369" s="34"/>
      <c r="AB369" s="34"/>
      <c r="AC369" s="34"/>
      <c r="AD369" s="34"/>
      <c r="AE369" s="34"/>
      <c r="AT369" s="16" t="s">
        <v>177</v>
      </c>
      <c r="AU369" s="16" t="s">
        <v>92</v>
      </c>
    </row>
    <row r="370" spans="1:65" s="2" customFormat="1" ht="24.2" customHeight="1" x14ac:dyDescent="0.2">
      <c r="A370" s="34"/>
      <c r="B370" s="140"/>
      <c r="C370" s="220" t="s">
        <v>930</v>
      </c>
      <c r="D370" s="220" t="s">
        <v>167</v>
      </c>
      <c r="E370" s="221" t="s">
        <v>476</v>
      </c>
      <c r="F370" s="222" t="s">
        <v>1077</v>
      </c>
      <c r="G370" s="223" t="s">
        <v>170</v>
      </c>
      <c r="H370" s="224">
        <v>61</v>
      </c>
      <c r="I370" s="224"/>
      <c r="J370" s="224"/>
      <c r="K370" s="177">
        <f>ROUND(P370*H370,3)</f>
        <v>0</v>
      </c>
      <c r="L370" s="179"/>
      <c r="M370" s="35"/>
      <c r="N370" s="180" t="s">
        <v>1</v>
      </c>
      <c r="O370" s="181" t="s">
        <v>44</v>
      </c>
      <c r="P370" s="182">
        <f>I370+J370</f>
        <v>0</v>
      </c>
      <c r="Q370" s="182">
        <f>ROUND(I370*H370,3)</f>
        <v>0</v>
      </c>
      <c r="R370" s="182">
        <f>ROUND(J370*H370,3)</f>
        <v>0</v>
      </c>
      <c r="S370" s="60"/>
      <c r="T370" s="183">
        <f>S370*H370</f>
        <v>0</v>
      </c>
      <c r="U370" s="183">
        <v>3.2000000000000003E-4</v>
      </c>
      <c r="V370" s="183">
        <f>U370*H370</f>
        <v>1.9520000000000003E-2</v>
      </c>
      <c r="W370" s="183">
        <v>0</v>
      </c>
      <c r="X370" s="183">
        <f>W370*H370</f>
        <v>0</v>
      </c>
      <c r="Y370" s="184" t="s">
        <v>1</v>
      </c>
      <c r="Z370" s="34"/>
      <c r="AA370" s="34"/>
      <c r="AB370" s="34"/>
      <c r="AC370" s="34"/>
      <c r="AD370" s="34"/>
      <c r="AE370" s="34"/>
      <c r="AR370" s="185" t="s">
        <v>242</v>
      </c>
      <c r="AT370" s="185" t="s">
        <v>167</v>
      </c>
      <c r="AU370" s="185" t="s">
        <v>92</v>
      </c>
      <c r="AY370" s="16" t="s">
        <v>164</v>
      </c>
      <c r="BE370" s="106">
        <f>IF(O370="základná",K370,0)</f>
        <v>0</v>
      </c>
      <c r="BF370" s="106">
        <f>IF(O370="znížená",K370,0)</f>
        <v>0</v>
      </c>
      <c r="BG370" s="106">
        <f>IF(O370="zákl. prenesená",K370,0)</f>
        <v>0</v>
      </c>
      <c r="BH370" s="106">
        <f>IF(O370="zníž. prenesená",K370,0)</f>
        <v>0</v>
      </c>
      <c r="BI370" s="106">
        <f>IF(O370="nulová",K370,0)</f>
        <v>0</v>
      </c>
      <c r="BJ370" s="16" t="s">
        <v>92</v>
      </c>
      <c r="BK370" s="186">
        <f>ROUND(P370*H370,3)</f>
        <v>0</v>
      </c>
      <c r="BL370" s="16" t="s">
        <v>242</v>
      </c>
      <c r="BM370" s="185" t="s">
        <v>931</v>
      </c>
    </row>
    <row r="371" spans="1:65" s="2" customFormat="1" ht="19.5" x14ac:dyDescent="0.2">
      <c r="A371" s="34"/>
      <c r="B371" s="35"/>
      <c r="C371" s="218"/>
      <c r="D371" s="225" t="s">
        <v>177</v>
      </c>
      <c r="E371" s="218"/>
      <c r="F371" s="226" t="s">
        <v>478</v>
      </c>
      <c r="G371" s="218"/>
      <c r="H371" s="218"/>
      <c r="I371" s="268"/>
      <c r="J371" s="268"/>
      <c r="K371" s="34"/>
      <c r="L371" s="34"/>
      <c r="M371" s="35"/>
      <c r="N371" s="189"/>
      <c r="O371" s="190"/>
      <c r="P371" s="60"/>
      <c r="Q371" s="60"/>
      <c r="R371" s="60"/>
      <c r="S371" s="60"/>
      <c r="T371" s="60"/>
      <c r="U371" s="60"/>
      <c r="V371" s="60"/>
      <c r="W371" s="60"/>
      <c r="X371" s="60"/>
      <c r="Y371" s="61"/>
      <c r="Z371" s="34"/>
      <c r="AA371" s="34"/>
      <c r="AB371" s="34"/>
      <c r="AC371" s="34"/>
      <c r="AD371" s="34"/>
      <c r="AE371" s="34"/>
      <c r="AT371" s="16" t="s">
        <v>177</v>
      </c>
      <c r="AU371" s="16" t="s">
        <v>92</v>
      </c>
    </row>
    <row r="372" spans="1:65" s="2" customFormat="1" ht="24.2" customHeight="1" x14ac:dyDescent="0.2">
      <c r="A372" s="34"/>
      <c r="B372" s="140"/>
      <c r="C372" s="220" t="s">
        <v>932</v>
      </c>
      <c r="D372" s="220" t="s">
        <v>167</v>
      </c>
      <c r="E372" s="221" t="s">
        <v>480</v>
      </c>
      <c r="F372" s="222" t="s">
        <v>933</v>
      </c>
      <c r="G372" s="223" t="s">
        <v>170</v>
      </c>
      <c r="H372" s="224">
        <v>40</v>
      </c>
      <c r="I372" s="224"/>
      <c r="J372" s="224"/>
      <c r="K372" s="177">
        <f>ROUND(P372*H372,3)</f>
        <v>0</v>
      </c>
      <c r="L372" s="179"/>
      <c r="M372" s="35"/>
      <c r="N372" s="180" t="s">
        <v>1</v>
      </c>
      <c r="O372" s="181" t="s">
        <v>44</v>
      </c>
      <c r="P372" s="182">
        <f>I372+J372</f>
        <v>0</v>
      </c>
      <c r="Q372" s="182">
        <f>ROUND(I372*H372,3)</f>
        <v>0</v>
      </c>
      <c r="R372" s="182">
        <f>ROUND(J372*H372,3)</f>
        <v>0</v>
      </c>
      <c r="S372" s="60"/>
      <c r="T372" s="183">
        <f>S372*H372</f>
        <v>0</v>
      </c>
      <c r="U372" s="183">
        <v>0</v>
      </c>
      <c r="V372" s="183">
        <f>U372*H372</f>
        <v>0</v>
      </c>
      <c r="W372" s="183">
        <v>2.3E-3</v>
      </c>
      <c r="X372" s="183">
        <f>W372*H372</f>
        <v>9.1999999999999998E-2</v>
      </c>
      <c r="Y372" s="184" t="s">
        <v>1</v>
      </c>
      <c r="Z372" s="34"/>
      <c r="AA372" s="34"/>
      <c r="AB372" s="34"/>
      <c r="AC372" s="34"/>
      <c r="AD372" s="34"/>
      <c r="AE372" s="34"/>
      <c r="AR372" s="185" t="s">
        <v>242</v>
      </c>
      <c r="AT372" s="185" t="s">
        <v>167</v>
      </c>
      <c r="AU372" s="185" t="s">
        <v>92</v>
      </c>
      <c r="AY372" s="16" t="s">
        <v>164</v>
      </c>
      <c r="BE372" s="106">
        <f>IF(O372="základná",K372,0)</f>
        <v>0</v>
      </c>
      <c r="BF372" s="106">
        <f>IF(O372="znížená",K372,0)</f>
        <v>0</v>
      </c>
      <c r="BG372" s="106">
        <f>IF(O372="zákl. prenesená",K372,0)</f>
        <v>0</v>
      </c>
      <c r="BH372" s="106">
        <f>IF(O372="zníž. prenesená",K372,0)</f>
        <v>0</v>
      </c>
      <c r="BI372" s="106">
        <f>IF(O372="nulová",K372,0)</f>
        <v>0</v>
      </c>
      <c r="BJ372" s="16" t="s">
        <v>92</v>
      </c>
      <c r="BK372" s="186">
        <f>ROUND(P372*H372,3)</f>
        <v>0</v>
      </c>
      <c r="BL372" s="16" t="s">
        <v>242</v>
      </c>
      <c r="BM372" s="185" t="s">
        <v>934</v>
      </c>
    </row>
    <row r="373" spans="1:65" s="2" customFormat="1" ht="19.5" x14ac:dyDescent="0.2">
      <c r="A373" s="34"/>
      <c r="B373" s="35"/>
      <c r="C373" s="218"/>
      <c r="D373" s="225" t="s">
        <v>177</v>
      </c>
      <c r="E373" s="218"/>
      <c r="F373" s="226" t="s">
        <v>483</v>
      </c>
      <c r="G373" s="218"/>
      <c r="H373" s="218"/>
      <c r="I373" s="268"/>
      <c r="J373" s="268"/>
      <c r="K373" s="34"/>
      <c r="L373" s="34"/>
      <c r="M373" s="35"/>
      <c r="N373" s="189"/>
      <c r="O373" s="190"/>
      <c r="P373" s="60"/>
      <c r="Q373" s="60"/>
      <c r="R373" s="60"/>
      <c r="S373" s="60"/>
      <c r="T373" s="60"/>
      <c r="U373" s="60"/>
      <c r="V373" s="60"/>
      <c r="W373" s="60"/>
      <c r="X373" s="60"/>
      <c r="Y373" s="61"/>
      <c r="Z373" s="34"/>
      <c r="AA373" s="34"/>
      <c r="AB373" s="34"/>
      <c r="AC373" s="34"/>
      <c r="AD373" s="34"/>
      <c r="AE373" s="34"/>
      <c r="AT373" s="16" t="s">
        <v>177</v>
      </c>
      <c r="AU373" s="16" t="s">
        <v>92</v>
      </c>
    </row>
    <row r="374" spans="1:65" s="13" customFormat="1" x14ac:dyDescent="0.2">
      <c r="B374" s="191"/>
      <c r="C374" s="227"/>
      <c r="D374" s="225" t="s">
        <v>179</v>
      </c>
      <c r="E374" s="228" t="s">
        <v>1</v>
      </c>
      <c r="F374" s="229" t="s">
        <v>935</v>
      </c>
      <c r="G374" s="227"/>
      <c r="H374" s="230">
        <v>28</v>
      </c>
      <c r="I374" s="271"/>
      <c r="J374" s="271"/>
      <c r="M374" s="191"/>
      <c r="N374" s="193"/>
      <c r="O374" s="194"/>
      <c r="P374" s="194"/>
      <c r="Q374" s="194"/>
      <c r="R374" s="194"/>
      <c r="S374" s="194"/>
      <c r="T374" s="194"/>
      <c r="U374" s="194"/>
      <c r="V374" s="194"/>
      <c r="W374" s="194"/>
      <c r="X374" s="194"/>
      <c r="Y374" s="195"/>
      <c r="AT374" s="192" t="s">
        <v>179</v>
      </c>
      <c r="AU374" s="192" t="s">
        <v>92</v>
      </c>
      <c r="AV374" s="13" t="s">
        <v>92</v>
      </c>
      <c r="AW374" s="13" t="s">
        <v>4</v>
      </c>
      <c r="AX374" s="13" t="s">
        <v>80</v>
      </c>
      <c r="AY374" s="192" t="s">
        <v>164</v>
      </c>
    </row>
    <row r="375" spans="1:65" s="13" customFormat="1" x14ac:dyDescent="0.2">
      <c r="B375" s="191"/>
      <c r="C375" s="227"/>
      <c r="D375" s="225" t="s">
        <v>179</v>
      </c>
      <c r="E375" s="228" t="s">
        <v>1</v>
      </c>
      <c r="F375" s="229" t="s">
        <v>936</v>
      </c>
      <c r="G375" s="227"/>
      <c r="H375" s="230">
        <v>12</v>
      </c>
      <c r="I375" s="271"/>
      <c r="J375" s="271"/>
      <c r="M375" s="191"/>
      <c r="N375" s="193"/>
      <c r="O375" s="194"/>
      <c r="P375" s="194"/>
      <c r="Q375" s="194"/>
      <c r="R375" s="194"/>
      <c r="S375" s="194"/>
      <c r="T375" s="194"/>
      <c r="U375" s="194"/>
      <c r="V375" s="194"/>
      <c r="W375" s="194"/>
      <c r="X375" s="194"/>
      <c r="Y375" s="195"/>
      <c r="AT375" s="192" t="s">
        <v>179</v>
      </c>
      <c r="AU375" s="192" t="s">
        <v>92</v>
      </c>
      <c r="AV375" s="13" t="s">
        <v>92</v>
      </c>
      <c r="AW375" s="13" t="s">
        <v>4</v>
      </c>
      <c r="AX375" s="13" t="s">
        <v>80</v>
      </c>
      <c r="AY375" s="192" t="s">
        <v>164</v>
      </c>
    </row>
    <row r="376" spans="1:65" s="14" customFormat="1" x14ac:dyDescent="0.2">
      <c r="B376" s="196"/>
      <c r="C376" s="234"/>
      <c r="D376" s="225" t="s">
        <v>179</v>
      </c>
      <c r="E376" s="235" t="s">
        <v>1</v>
      </c>
      <c r="F376" s="236" t="s">
        <v>181</v>
      </c>
      <c r="G376" s="234"/>
      <c r="H376" s="237">
        <v>40</v>
      </c>
      <c r="I376" s="272"/>
      <c r="J376" s="272"/>
      <c r="M376" s="196"/>
      <c r="N376" s="198"/>
      <c r="O376" s="199"/>
      <c r="P376" s="199"/>
      <c r="Q376" s="199"/>
      <c r="R376" s="199"/>
      <c r="S376" s="199"/>
      <c r="T376" s="199"/>
      <c r="U376" s="199"/>
      <c r="V376" s="199"/>
      <c r="W376" s="199"/>
      <c r="X376" s="199"/>
      <c r="Y376" s="200"/>
      <c r="AT376" s="197" t="s">
        <v>179</v>
      </c>
      <c r="AU376" s="197" t="s">
        <v>92</v>
      </c>
      <c r="AV376" s="14" t="s">
        <v>171</v>
      </c>
      <c r="AW376" s="14" t="s">
        <v>4</v>
      </c>
      <c r="AX376" s="14" t="s">
        <v>86</v>
      </c>
      <c r="AY376" s="197" t="s">
        <v>164</v>
      </c>
    </row>
    <row r="377" spans="1:65" s="2" customFormat="1" ht="37.9" customHeight="1" x14ac:dyDescent="0.2">
      <c r="A377" s="34"/>
      <c r="B377" s="140"/>
      <c r="C377" s="220" t="s">
        <v>937</v>
      </c>
      <c r="D377" s="220" t="s">
        <v>167</v>
      </c>
      <c r="E377" s="221" t="s">
        <v>485</v>
      </c>
      <c r="F377" s="222" t="s">
        <v>486</v>
      </c>
      <c r="G377" s="223" t="s">
        <v>334</v>
      </c>
      <c r="H377" s="224">
        <v>20</v>
      </c>
      <c r="I377" s="224"/>
      <c r="J377" s="224"/>
      <c r="K377" s="177">
        <f>ROUND(P377*H377,3)</f>
        <v>0</v>
      </c>
      <c r="L377" s="179"/>
      <c r="M377" s="35"/>
      <c r="N377" s="180" t="s">
        <v>1</v>
      </c>
      <c r="O377" s="181" t="s">
        <v>44</v>
      </c>
      <c r="P377" s="182">
        <f>I377+J377</f>
        <v>0</v>
      </c>
      <c r="Q377" s="182">
        <f>ROUND(I377*H377,3)</f>
        <v>0</v>
      </c>
      <c r="R377" s="182">
        <f>ROUND(J377*H377,3)</f>
        <v>0</v>
      </c>
      <c r="S377" s="60"/>
      <c r="T377" s="183">
        <f>S377*H377</f>
        <v>0</v>
      </c>
      <c r="U377" s="183">
        <v>0</v>
      </c>
      <c r="V377" s="183">
        <f>U377*H377</f>
        <v>0</v>
      </c>
      <c r="W377" s="183">
        <v>0</v>
      </c>
      <c r="X377" s="183">
        <f>W377*H377</f>
        <v>0</v>
      </c>
      <c r="Y377" s="184" t="s">
        <v>1</v>
      </c>
      <c r="Z377" s="34"/>
      <c r="AA377" s="34"/>
      <c r="AB377" s="34"/>
      <c r="AC377" s="34"/>
      <c r="AD377" s="34"/>
      <c r="AE377" s="34"/>
      <c r="AR377" s="185" t="s">
        <v>242</v>
      </c>
      <c r="AT377" s="185" t="s">
        <v>167</v>
      </c>
      <c r="AU377" s="185" t="s">
        <v>92</v>
      </c>
      <c r="AY377" s="16" t="s">
        <v>164</v>
      </c>
      <c r="BE377" s="106">
        <f>IF(O377="základná",K377,0)</f>
        <v>0</v>
      </c>
      <c r="BF377" s="106">
        <f>IF(O377="znížená",K377,0)</f>
        <v>0</v>
      </c>
      <c r="BG377" s="106">
        <f>IF(O377="zákl. prenesená",K377,0)</f>
        <v>0</v>
      </c>
      <c r="BH377" s="106">
        <f>IF(O377="zníž. prenesená",K377,0)</f>
        <v>0</v>
      </c>
      <c r="BI377" s="106">
        <f>IF(O377="nulová",K377,0)</f>
        <v>0</v>
      </c>
      <c r="BJ377" s="16" t="s">
        <v>92</v>
      </c>
      <c r="BK377" s="186">
        <f>ROUND(P377*H377,3)</f>
        <v>0</v>
      </c>
      <c r="BL377" s="16" t="s">
        <v>242</v>
      </c>
      <c r="BM377" s="185" t="s">
        <v>938</v>
      </c>
    </row>
    <row r="378" spans="1:65" s="2" customFormat="1" ht="29.25" x14ac:dyDescent="0.2">
      <c r="A378" s="34"/>
      <c r="B378" s="35"/>
      <c r="C378" s="218"/>
      <c r="D378" s="225" t="s">
        <v>177</v>
      </c>
      <c r="E378" s="218"/>
      <c r="F378" s="226" t="s">
        <v>488</v>
      </c>
      <c r="G378" s="218"/>
      <c r="H378" s="218"/>
      <c r="I378" s="268"/>
      <c r="J378" s="268"/>
      <c r="K378" s="34"/>
      <c r="L378" s="34"/>
      <c r="M378" s="35"/>
      <c r="N378" s="189"/>
      <c r="O378" s="190"/>
      <c r="P378" s="60"/>
      <c r="Q378" s="60"/>
      <c r="R378" s="60"/>
      <c r="S378" s="60"/>
      <c r="T378" s="60"/>
      <c r="U378" s="60"/>
      <c r="V378" s="60"/>
      <c r="W378" s="60"/>
      <c r="X378" s="60"/>
      <c r="Y378" s="61"/>
      <c r="Z378" s="34"/>
      <c r="AA378" s="34"/>
      <c r="AB378" s="34"/>
      <c r="AC378" s="34"/>
      <c r="AD378" s="34"/>
      <c r="AE378" s="34"/>
      <c r="AT378" s="16" t="s">
        <v>177</v>
      </c>
      <c r="AU378" s="16" t="s">
        <v>92</v>
      </c>
    </row>
    <row r="379" spans="1:65" s="2" customFormat="1" ht="24.2" customHeight="1" x14ac:dyDescent="0.2">
      <c r="A379" s="34"/>
      <c r="B379" s="140"/>
      <c r="C379" s="240" t="s">
        <v>939</v>
      </c>
      <c r="D379" s="240" t="s">
        <v>313</v>
      </c>
      <c r="E379" s="241" t="s">
        <v>490</v>
      </c>
      <c r="F379" s="242" t="s">
        <v>491</v>
      </c>
      <c r="G379" s="243" t="s">
        <v>334</v>
      </c>
      <c r="H379" s="244">
        <v>20</v>
      </c>
      <c r="I379" s="244"/>
      <c r="J379" s="273"/>
      <c r="K379" s="205">
        <f>ROUND(P379*H379,3)</f>
        <v>0</v>
      </c>
      <c r="L379" s="207"/>
      <c r="M379" s="208"/>
      <c r="N379" s="209" t="s">
        <v>1</v>
      </c>
      <c r="O379" s="181" t="s">
        <v>44</v>
      </c>
      <c r="P379" s="182">
        <f>I379+J379</f>
        <v>0</v>
      </c>
      <c r="Q379" s="182">
        <f>ROUND(I379*H379,3)</f>
        <v>0</v>
      </c>
      <c r="R379" s="182">
        <f>ROUND(J379*H379,3)</f>
        <v>0</v>
      </c>
      <c r="S379" s="60"/>
      <c r="T379" s="183">
        <f>S379*H379</f>
        <v>0</v>
      </c>
      <c r="U379" s="183">
        <v>2.5000000000000001E-4</v>
      </c>
      <c r="V379" s="183">
        <f>U379*H379</f>
        <v>5.0000000000000001E-3</v>
      </c>
      <c r="W379" s="183">
        <v>0</v>
      </c>
      <c r="X379" s="183">
        <f>W379*H379</f>
        <v>0</v>
      </c>
      <c r="Y379" s="184" t="s">
        <v>1</v>
      </c>
      <c r="Z379" s="34"/>
      <c r="AA379" s="34"/>
      <c r="AB379" s="34"/>
      <c r="AC379" s="34"/>
      <c r="AD379" s="34"/>
      <c r="AE379" s="34"/>
      <c r="AR379" s="185" t="s">
        <v>316</v>
      </c>
      <c r="AT379" s="185" t="s">
        <v>313</v>
      </c>
      <c r="AU379" s="185" t="s">
        <v>92</v>
      </c>
      <c r="AY379" s="16" t="s">
        <v>164</v>
      </c>
      <c r="BE379" s="106">
        <f>IF(O379="základná",K379,0)</f>
        <v>0</v>
      </c>
      <c r="BF379" s="106">
        <f>IF(O379="znížená",K379,0)</f>
        <v>0</v>
      </c>
      <c r="BG379" s="106">
        <f>IF(O379="zákl. prenesená",K379,0)</f>
        <v>0</v>
      </c>
      <c r="BH379" s="106">
        <f>IF(O379="zníž. prenesená",K379,0)</f>
        <v>0</v>
      </c>
      <c r="BI379" s="106">
        <f>IF(O379="nulová",K379,0)</f>
        <v>0</v>
      </c>
      <c r="BJ379" s="16" t="s">
        <v>92</v>
      </c>
      <c r="BK379" s="186">
        <f>ROUND(P379*H379,3)</f>
        <v>0</v>
      </c>
      <c r="BL379" s="16" t="s">
        <v>242</v>
      </c>
      <c r="BM379" s="185" t="s">
        <v>940</v>
      </c>
    </row>
    <row r="380" spans="1:65" s="2" customFormat="1" ht="19.5" x14ac:dyDescent="0.2">
      <c r="A380" s="34"/>
      <c r="B380" s="35"/>
      <c r="C380" s="218"/>
      <c r="D380" s="225" t="s">
        <v>177</v>
      </c>
      <c r="E380" s="218"/>
      <c r="F380" s="226" t="s">
        <v>1161</v>
      </c>
      <c r="G380" s="218"/>
      <c r="H380" s="218"/>
      <c r="I380" s="268"/>
      <c r="J380" s="268"/>
      <c r="K380" s="34"/>
      <c r="L380" s="34"/>
      <c r="M380" s="35"/>
      <c r="N380" s="189"/>
      <c r="O380" s="190"/>
      <c r="P380" s="60"/>
      <c r="Q380" s="60"/>
      <c r="R380" s="60"/>
      <c r="S380" s="60"/>
      <c r="T380" s="60"/>
      <c r="U380" s="60"/>
      <c r="V380" s="60"/>
      <c r="W380" s="60"/>
      <c r="X380" s="60"/>
      <c r="Y380" s="61"/>
      <c r="Z380" s="34"/>
      <c r="AA380" s="34"/>
      <c r="AB380" s="34"/>
      <c r="AC380" s="34"/>
      <c r="AD380" s="34"/>
      <c r="AE380" s="34"/>
      <c r="AT380" s="16" t="s">
        <v>177</v>
      </c>
      <c r="AU380" s="16" t="s">
        <v>92</v>
      </c>
    </row>
    <row r="381" spans="1:65" s="2" customFormat="1" ht="24.2" customHeight="1" x14ac:dyDescent="0.2">
      <c r="A381" s="34"/>
      <c r="B381" s="140"/>
      <c r="C381" s="220" t="s">
        <v>941</v>
      </c>
      <c r="D381" s="220" t="s">
        <v>167</v>
      </c>
      <c r="E381" s="221" t="s">
        <v>499</v>
      </c>
      <c r="F381" s="222" t="s">
        <v>500</v>
      </c>
      <c r="G381" s="223" t="s">
        <v>170</v>
      </c>
      <c r="H381" s="224">
        <v>37</v>
      </c>
      <c r="I381" s="224"/>
      <c r="J381" s="224"/>
      <c r="K381" s="177">
        <f>ROUND(P381*H381,3)</f>
        <v>0</v>
      </c>
      <c r="L381" s="179"/>
      <c r="M381" s="35"/>
      <c r="N381" s="180" t="s">
        <v>1</v>
      </c>
      <c r="O381" s="181" t="s">
        <v>44</v>
      </c>
      <c r="P381" s="182">
        <f>I381+J381</f>
        <v>0</v>
      </c>
      <c r="Q381" s="182">
        <f>ROUND(I381*H381,3)</f>
        <v>0</v>
      </c>
      <c r="R381" s="182">
        <f>ROUND(J381*H381,3)</f>
        <v>0</v>
      </c>
      <c r="S381" s="60"/>
      <c r="T381" s="183">
        <f>S381*H381</f>
        <v>0</v>
      </c>
      <c r="U381" s="183">
        <v>0</v>
      </c>
      <c r="V381" s="183">
        <f>U381*H381</f>
        <v>0</v>
      </c>
      <c r="W381" s="183">
        <v>2.2599999999999999E-3</v>
      </c>
      <c r="X381" s="183">
        <f>W381*H381</f>
        <v>8.362E-2</v>
      </c>
      <c r="Y381" s="184" t="s">
        <v>1</v>
      </c>
      <c r="Z381" s="34"/>
      <c r="AA381" s="34"/>
      <c r="AB381" s="34"/>
      <c r="AC381" s="34"/>
      <c r="AD381" s="34"/>
      <c r="AE381" s="34"/>
      <c r="AR381" s="185" t="s">
        <v>242</v>
      </c>
      <c r="AT381" s="185" t="s">
        <v>167</v>
      </c>
      <c r="AU381" s="185" t="s">
        <v>92</v>
      </c>
      <c r="AY381" s="16" t="s">
        <v>164</v>
      </c>
      <c r="BE381" s="106">
        <f>IF(O381="základná",K381,0)</f>
        <v>0</v>
      </c>
      <c r="BF381" s="106">
        <f>IF(O381="znížená",K381,0)</f>
        <v>0</v>
      </c>
      <c r="BG381" s="106">
        <f>IF(O381="zákl. prenesená",K381,0)</f>
        <v>0</v>
      </c>
      <c r="BH381" s="106">
        <f>IF(O381="zníž. prenesená",K381,0)</f>
        <v>0</v>
      </c>
      <c r="BI381" s="106">
        <f>IF(O381="nulová",K381,0)</f>
        <v>0</v>
      </c>
      <c r="BJ381" s="16" t="s">
        <v>92</v>
      </c>
      <c r="BK381" s="186">
        <f>ROUND(P381*H381,3)</f>
        <v>0</v>
      </c>
      <c r="BL381" s="16" t="s">
        <v>242</v>
      </c>
      <c r="BM381" s="185" t="s">
        <v>942</v>
      </c>
    </row>
    <row r="382" spans="1:65" s="2" customFormat="1" ht="19.5" x14ac:dyDescent="0.2">
      <c r="A382" s="34"/>
      <c r="B382" s="35"/>
      <c r="C382" s="218"/>
      <c r="D382" s="225" t="s">
        <v>177</v>
      </c>
      <c r="E382" s="218"/>
      <c r="F382" s="226" t="s">
        <v>502</v>
      </c>
      <c r="G382" s="218"/>
      <c r="H382" s="218"/>
      <c r="I382" s="268"/>
      <c r="J382" s="268"/>
      <c r="K382" s="34"/>
      <c r="L382" s="34"/>
      <c r="M382" s="35"/>
      <c r="N382" s="189"/>
      <c r="O382" s="190"/>
      <c r="P382" s="60"/>
      <c r="Q382" s="60"/>
      <c r="R382" s="60"/>
      <c r="S382" s="60"/>
      <c r="T382" s="60"/>
      <c r="U382" s="60"/>
      <c r="V382" s="60"/>
      <c r="W382" s="60"/>
      <c r="X382" s="60"/>
      <c r="Y382" s="61"/>
      <c r="Z382" s="34"/>
      <c r="AA382" s="34"/>
      <c r="AB382" s="34"/>
      <c r="AC382" s="34"/>
      <c r="AD382" s="34"/>
      <c r="AE382" s="34"/>
      <c r="AT382" s="16" t="s">
        <v>177</v>
      </c>
      <c r="AU382" s="16" t="s">
        <v>92</v>
      </c>
    </row>
    <row r="383" spans="1:65" s="12" customFormat="1" ht="22.9" customHeight="1" x14ac:dyDescent="0.2">
      <c r="B383" s="159"/>
      <c r="C383" s="231"/>
      <c r="D383" s="232" t="s">
        <v>79</v>
      </c>
      <c r="E383" s="233" t="s">
        <v>512</v>
      </c>
      <c r="F383" s="233" t="s">
        <v>513</v>
      </c>
      <c r="G383" s="231"/>
      <c r="H383" s="231"/>
      <c r="I383" s="270"/>
      <c r="J383" s="270"/>
      <c r="K383" s="172">
        <f>BK383</f>
        <v>0</v>
      </c>
      <c r="M383" s="159"/>
      <c r="N383" s="164"/>
      <c r="O383" s="165"/>
      <c r="P383" s="165"/>
      <c r="Q383" s="166">
        <f>SUM(Q384:Q420)</f>
        <v>0</v>
      </c>
      <c r="R383" s="166">
        <f>SUM(R384:R420)</f>
        <v>0</v>
      </c>
      <c r="S383" s="165"/>
      <c r="T383" s="167">
        <f>SUM(T384:T420)</f>
        <v>0</v>
      </c>
      <c r="U383" s="165"/>
      <c r="V383" s="167">
        <f>SUM(V384:V420)</f>
        <v>2.0564825999999998</v>
      </c>
      <c r="W383" s="165"/>
      <c r="X383" s="167">
        <f>SUM(X384:X420)</f>
        <v>0</v>
      </c>
      <c r="Y383" s="168"/>
      <c r="AR383" s="160" t="s">
        <v>92</v>
      </c>
      <c r="AT383" s="169" t="s">
        <v>79</v>
      </c>
      <c r="AU383" s="169" t="s">
        <v>86</v>
      </c>
      <c r="AY383" s="160" t="s">
        <v>164</v>
      </c>
      <c r="BK383" s="170">
        <f>SUM(BK384:BK420)</f>
        <v>0</v>
      </c>
    </row>
    <row r="384" spans="1:65" s="2" customFormat="1" ht="14.45" customHeight="1" x14ac:dyDescent="0.2">
      <c r="A384" s="34"/>
      <c r="B384" s="140"/>
      <c r="C384" s="220" t="s">
        <v>943</v>
      </c>
      <c r="D384" s="220" t="s">
        <v>167</v>
      </c>
      <c r="E384" s="221" t="s">
        <v>515</v>
      </c>
      <c r="F384" s="222" t="s">
        <v>1087</v>
      </c>
      <c r="G384" s="223" t="s">
        <v>170</v>
      </c>
      <c r="H384" s="224">
        <v>104.9</v>
      </c>
      <c r="I384" s="224"/>
      <c r="J384" s="224"/>
      <c r="K384" s="177">
        <f>ROUND(P384*H384,3)</f>
        <v>0</v>
      </c>
      <c r="L384" s="179"/>
      <c r="M384" s="35"/>
      <c r="N384" s="180" t="s">
        <v>1</v>
      </c>
      <c r="O384" s="181" t="s">
        <v>44</v>
      </c>
      <c r="P384" s="182">
        <f>I384+J384</f>
        <v>0</v>
      </c>
      <c r="Q384" s="182">
        <f>ROUND(I384*H384,3)</f>
        <v>0</v>
      </c>
      <c r="R384" s="182">
        <f>ROUND(J384*H384,3)</f>
        <v>0</v>
      </c>
      <c r="S384" s="60"/>
      <c r="T384" s="183">
        <f>S384*H384</f>
        <v>0</v>
      </c>
      <c r="U384" s="183">
        <v>1.8000000000000001E-4</v>
      </c>
      <c r="V384" s="183">
        <f>U384*H384</f>
        <v>1.8882000000000003E-2</v>
      </c>
      <c r="W384" s="183">
        <v>0</v>
      </c>
      <c r="X384" s="183">
        <f>W384*H384</f>
        <v>0</v>
      </c>
      <c r="Y384" s="184" t="s">
        <v>1</v>
      </c>
      <c r="Z384" s="34"/>
      <c r="AA384" s="34"/>
      <c r="AB384" s="34"/>
      <c r="AC384" s="34"/>
      <c r="AD384" s="34"/>
      <c r="AE384" s="34"/>
      <c r="AR384" s="185" t="s">
        <v>242</v>
      </c>
      <c r="AT384" s="185" t="s">
        <v>167</v>
      </c>
      <c r="AU384" s="185" t="s">
        <v>92</v>
      </c>
      <c r="AY384" s="16" t="s">
        <v>164</v>
      </c>
      <c r="BE384" s="106">
        <f>IF(O384="základná",K384,0)</f>
        <v>0</v>
      </c>
      <c r="BF384" s="106">
        <f>IF(O384="znížená",K384,0)</f>
        <v>0</v>
      </c>
      <c r="BG384" s="106">
        <f>IF(O384="zákl. prenesená",K384,0)</f>
        <v>0</v>
      </c>
      <c r="BH384" s="106">
        <f>IF(O384="zníž. prenesená",K384,0)</f>
        <v>0</v>
      </c>
      <c r="BI384" s="106">
        <f>IF(O384="nulová",K384,0)</f>
        <v>0</v>
      </c>
      <c r="BJ384" s="16" t="s">
        <v>92</v>
      </c>
      <c r="BK384" s="186">
        <f>ROUND(P384*H384,3)</f>
        <v>0</v>
      </c>
      <c r="BL384" s="16" t="s">
        <v>242</v>
      </c>
      <c r="BM384" s="185" t="s">
        <v>944</v>
      </c>
    </row>
    <row r="385" spans="1:65" s="2" customFormat="1" x14ac:dyDescent="0.2">
      <c r="A385" s="34"/>
      <c r="B385" s="35"/>
      <c r="C385" s="218"/>
      <c r="D385" s="225" t="s">
        <v>177</v>
      </c>
      <c r="E385" s="218"/>
      <c r="F385" s="226" t="s">
        <v>1088</v>
      </c>
      <c r="G385" s="218"/>
      <c r="H385" s="218"/>
      <c r="I385" s="268"/>
      <c r="J385" s="268"/>
      <c r="K385" s="34"/>
      <c r="L385" s="34"/>
      <c r="M385" s="35"/>
      <c r="N385" s="189"/>
      <c r="O385" s="190"/>
      <c r="P385" s="60"/>
      <c r="Q385" s="60"/>
      <c r="R385" s="60"/>
      <c r="S385" s="60"/>
      <c r="T385" s="60"/>
      <c r="U385" s="60"/>
      <c r="V385" s="60"/>
      <c r="W385" s="60"/>
      <c r="X385" s="60"/>
      <c r="Y385" s="61"/>
      <c r="Z385" s="34"/>
      <c r="AA385" s="34"/>
      <c r="AB385" s="34"/>
      <c r="AC385" s="34"/>
      <c r="AD385" s="34"/>
      <c r="AE385" s="34"/>
      <c r="AT385" s="16" t="s">
        <v>177</v>
      </c>
      <c r="AU385" s="16" t="s">
        <v>92</v>
      </c>
    </row>
    <row r="386" spans="1:65" s="13" customFormat="1" x14ac:dyDescent="0.2">
      <c r="B386" s="191"/>
      <c r="C386" s="227"/>
      <c r="D386" s="225" t="s">
        <v>179</v>
      </c>
      <c r="E386" s="228" t="s">
        <v>1</v>
      </c>
      <c r="F386" s="229" t="s">
        <v>945</v>
      </c>
      <c r="G386" s="227"/>
      <c r="H386" s="230">
        <v>104.9</v>
      </c>
      <c r="I386" s="271"/>
      <c r="J386" s="271"/>
      <c r="M386" s="191"/>
      <c r="N386" s="193"/>
      <c r="O386" s="194"/>
      <c r="P386" s="194"/>
      <c r="Q386" s="194"/>
      <c r="R386" s="194"/>
      <c r="S386" s="194"/>
      <c r="T386" s="194"/>
      <c r="U386" s="194"/>
      <c r="V386" s="194"/>
      <c r="W386" s="194"/>
      <c r="X386" s="194"/>
      <c r="Y386" s="195"/>
      <c r="AT386" s="192" t="s">
        <v>179</v>
      </c>
      <c r="AU386" s="192" t="s">
        <v>92</v>
      </c>
      <c r="AV386" s="13" t="s">
        <v>92</v>
      </c>
      <c r="AW386" s="13" t="s">
        <v>4</v>
      </c>
      <c r="AX386" s="13" t="s">
        <v>86</v>
      </c>
      <c r="AY386" s="192" t="s">
        <v>164</v>
      </c>
    </row>
    <row r="387" spans="1:65" s="2" customFormat="1" ht="24.2" customHeight="1" x14ac:dyDescent="0.2">
      <c r="A387" s="34"/>
      <c r="B387" s="140"/>
      <c r="C387" s="240" t="s">
        <v>946</v>
      </c>
      <c r="D387" s="240" t="s">
        <v>313</v>
      </c>
      <c r="E387" s="241" t="s">
        <v>947</v>
      </c>
      <c r="F387" s="242" t="s">
        <v>948</v>
      </c>
      <c r="G387" s="243" t="s">
        <v>334</v>
      </c>
      <c r="H387" s="244">
        <v>7</v>
      </c>
      <c r="I387" s="244"/>
      <c r="J387" s="273"/>
      <c r="K387" s="205">
        <f>ROUND(P387*H387,3)</f>
        <v>0</v>
      </c>
      <c r="L387" s="207"/>
      <c r="M387" s="208"/>
      <c r="N387" s="209" t="s">
        <v>1</v>
      </c>
      <c r="O387" s="181" t="s">
        <v>44</v>
      </c>
      <c r="P387" s="182">
        <f>I387+J387</f>
        <v>0</v>
      </c>
      <c r="Q387" s="182">
        <f>ROUND(I387*H387,3)</f>
        <v>0</v>
      </c>
      <c r="R387" s="182">
        <f>ROUND(J387*H387,3)</f>
        <v>0</v>
      </c>
      <c r="S387" s="60"/>
      <c r="T387" s="183">
        <f>S387*H387</f>
        <v>0</v>
      </c>
      <c r="U387" s="183">
        <v>0.108</v>
      </c>
      <c r="V387" s="183">
        <f>U387*H387</f>
        <v>0.75600000000000001</v>
      </c>
      <c r="W387" s="183">
        <v>0</v>
      </c>
      <c r="X387" s="183">
        <f>W387*H387</f>
        <v>0</v>
      </c>
      <c r="Y387" s="184" t="s">
        <v>1</v>
      </c>
      <c r="Z387" s="34"/>
      <c r="AA387" s="34"/>
      <c r="AB387" s="34"/>
      <c r="AC387" s="34"/>
      <c r="AD387" s="34"/>
      <c r="AE387" s="34"/>
      <c r="AR387" s="185" t="s">
        <v>316</v>
      </c>
      <c r="AT387" s="185" t="s">
        <v>313</v>
      </c>
      <c r="AU387" s="185" t="s">
        <v>92</v>
      </c>
      <c r="AY387" s="16" t="s">
        <v>164</v>
      </c>
      <c r="BE387" s="106">
        <f>IF(O387="základná",K387,0)</f>
        <v>0</v>
      </c>
      <c r="BF387" s="106">
        <f>IF(O387="znížená",K387,0)</f>
        <v>0</v>
      </c>
      <c r="BG387" s="106">
        <f>IF(O387="zákl. prenesená",K387,0)</f>
        <v>0</v>
      </c>
      <c r="BH387" s="106">
        <f>IF(O387="zníž. prenesená",K387,0)</f>
        <v>0</v>
      </c>
      <c r="BI387" s="106">
        <f>IF(O387="nulová",K387,0)</f>
        <v>0</v>
      </c>
      <c r="BJ387" s="16" t="s">
        <v>92</v>
      </c>
      <c r="BK387" s="186">
        <f>ROUND(P387*H387,3)</f>
        <v>0</v>
      </c>
      <c r="BL387" s="16" t="s">
        <v>242</v>
      </c>
      <c r="BM387" s="185" t="s">
        <v>949</v>
      </c>
    </row>
    <row r="388" spans="1:65" s="2" customFormat="1" ht="29.25" x14ac:dyDescent="0.2">
      <c r="A388" s="34"/>
      <c r="B388" s="35"/>
      <c r="C388" s="218"/>
      <c r="D388" s="225" t="s">
        <v>177</v>
      </c>
      <c r="E388" s="218"/>
      <c r="F388" s="226" t="s">
        <v>1162</v>
      </c>
      <c r="G388" s="218"/>
      <c r="H388" s="218"/>
      <c r="I388" s="268"/>
      <c r="J388" s="268"/>
      <c r="K388" s="34"/>
      <c r="L388" s="34"/>
      <c r="M388" s="35"/>
      <c r="N388" s="189"/>
      <c r="O388" s="190"/>
      <c r="P388" s="60"/>
      <c r="Q388" s="60"/>
      <c r="R388" s="60"/>
      <c r="S388" s="60"/>
      <c r="T388" s="60"/>
      <c r="U388" s="60"/>
      <c r="V388" s="60"/>
      <c r="W388" s="60"/>
      <c r="X388" s="60"/>
      <c r="Y388" s="61"/>
      <c r="Z388" s="34"/>
      <c r="AA388" s="34"/>
      <c r="AB388" s="34"/>
      <c r="AC388" s="34"/>
      <c r="AD388" s="34"/>
      <c r="AE388" s="34"/>
      <c r="AT388" s="16" t="s">
        <v>177</v>
      </c>
      <c r="AU388" s="16" t="s">
        <v>92</v>
      </c>
    </row>
    <row r="389" spans="1:65" s="2" customFormat="1" ht="24.2" customHeight="1" x14ac:dyDescent="0.2">
      <c r="A389" s="34"/>
      <c r="B389" s="140"/>
      <c r="C389" s="240" t="s">
        <v>950</v>
      </c>
      <c r="D389" s="240" t="s">
        <v>313</v>
      </c>
      <c r="E389" s="241" t="s">
        <v>951</v>
      </c>
      <c r="F389" s="242" t="s">
        <v>952</v>
      </c>
      <c r="G389" s="243" t="s">
        <v>334</v>
      </c>
      <c r="H389" s="244">
        <v>1</v>
      </c>
      <c r="I389" s="244"/>
      <c r="J389" s="273"/>
      <c r="K389" s="205">
        <f>ROUND(P389*H389,3)</f>
        <v>0</v>
      </c>
      <c r="L389" s="207"/>
      <c r="M389" s="208"/>
      <c r="N389" s="209" t="s">
        <v>1</v>
      </c>
      <c r="O389" s="181" t="s">
        <v>44</v>
      </c>
      <c r="P389" s="182">
        <f>I389+J389</f>
        <v>0</v>
      </c>
      <c r="Q389" s="182">
        <f>ROUND(I389*H389,3)</f>
        <v>0</v>
      </c>
      <c r="R389" s="182">
        <f>ROUND(J389*H389,3)</f>
        <v>0</v>
      </c>
      <c r="S389" s="60"/>
      <c r="T389" s="183">
        <f>S389*H389</f>
        <v>0</v>
      </c>
      <c r="U389" s="183">
        <v>0.108</v>
      </c>
      <c r="V389" s="183">
        <f>U389*H389</f>
        <v>0.108</v>
      </c>
      <c r="W389" s="183">
        <v>0</v>
      </c>
      <c r="X389" s="183">
        <f>W389*H389</f>
        <v>0</v>
      </c>
      <c r="Y389" s="184" t="s">
        <v>1</v>
      </c>
      <c r="Z389" s="34"/>
      <c r="AA389" s="34"/>
      <c r="AB389" s="34"/>
      <c r="AC389" s="34"/>
      <c r="AD389" s="34"/>
      <c r="AE389" s="34"/>
      <c r="AR389" s="185" t="s">
        <v>316</v>
      </c>
      <c r="AT389" s="185" t="s">
        <v>313</v>
      </c>
      <c r="AU389" s="185" t="s">
        <v>92</v>
      </c>
      <c r="AY389" s="16" t="s">
        <v>164</v>
      </c>
      <c r="BE389" s="106">
        <f>IF(O389="základná",K389,0)</f>
        <v>0</v>
      </c>
      <c r="BF389" s="106">
        <f>IF(O389="znížená",K389,0)</f>
        <v>0</v>
      </c>
      <c r="BG389" s="106">
        <f>IF(O389="zákl. prenesená",K389,0)</f>
        <v>0</v>
      </c>
      <c r="BH389" s="106">
        <f>IF(O389="zníž. prenesená",K389,0)</f>
        <v>0</v>
      </c>
      <c r="BI389" s="106">
        <f>IF(O389="nulová",K389,0)</f>
        <v>0</v>
      </c>
      <c r="BJ389" s="16" t="s">
        <v>92</v>
      </c>
      <c r="BK389" s="186">
        <f>ROUND(P389*H389,3)</f>
        <v>0</v>
      </c>
      <c r="BL389" s="16" t="s">
        <v>242</v>
      </c>
      <c r="BM389" s="185" t="s">
        <v>953</v>
      </c>
    </row>
    <row r="390" spans="1:65" s="2" customFormat="1" ht="29.25" x14ac:dyDescent="0.2">
      <c r="A390" s="34"/>
      <c r="B390" s="35"/>
      <c r="C390" s="218"/>
      <c r="D390" s="225" t="s">
        <v>177</v>
      </c>
      <c r="E390" s="218"/>
      <c r="F390" s="226" t="s">
        <v>1163</v>
      </c>
      <c r="G390" s="218"/>
      <c r="H390" s="218"/>
      <c r="I390" s="268"/>
      <c r="J390" s="268"/>
      <c r="K390" s="34"/>
      <c r="L390" s="34"/>
      <c r="M390" s="35"/>
      <c r="N390" s="189"/>
      <c r="O390" s="190"/>
      <c r="P390" s="60"/>
      <c r="Q390" s="60"/>
      <c r="R390" s="60"/>
      <c r="S390" s="60"/>
      <c r="T390" s="60"/>
      <c r="U390" s="60"/>
      <c r="V390" s="60"/>
      <c r="W390" s="60"/>
      <c r="X390" s="60"/>
      <c r="Y390" s="61"/>
      <c r="Z390" s="34"/>
      <c r="AA390" s="34"/>
      <c r="AB390" s="34"/>
      <c r="AC390" s="34"/>
      <c r="AD390" s="34"/>
      <c r="AE390" s="34"/>
      <c r="AT390" s="16" t="s">
        <v>177</v>
      </c>
      <c r="AU390" s="16" t="s">
        <v>92</v>
      </c>
    </row>
    <row r="391" spans="1:65" s="2" customFormat="1" ht="24.2" customHeight="1" x14ac:dyDescent="0.2">
      <c r="A391" s="34"/>
      <c r="B391" s="140"/>
      <c r="C391" s="240" t="s">
        <v>954</v>
      </c>
      <c r="D391" s="240" t="s">
        <v>313</v>
      </c>
      <c r="E391" s="241" t="s">
        <v>955</v>
      </c>
      <c r="F391" s="242" t="s">
        <v>956</v>
      </c>
      <c r="G391" s="243" t="s">
        <v>334</v>
      </c>
      <c r="H391" s="244">
        <v>8</v>
      </c>
      <c r="I391" s="244"/>
      <c r="J391" s="273"/>
      <c r="K391" s="205">
        <f>ROUND(P391*H391,3)</f>
        <v>0</v>
      </c>
      <c r="L391" s="207"/>
      <c r="M391" s="208"/>
      <c r="N391" s="209" t="s">
        <v>1</v>
      </c>
      <c r="O391" s="181" t="s">
        <v>44</v>
      </c>
      <c r="P391" s="182">
        <f>I391+J391</f>
        <v>0</v>
      </c>
      <c r="Q391" s="182">
        <f>ROUND(I391*H391,3)</f>
        <v>0</v>
      </c>
      <c r="R391" s="182">
        <f>ROUND(J391*H391,3)</f>
        <v>0</v>
      </c>
      <c r="S391" s="60"/>
      <c r="T391" s="183">
        <f>S391*H391</f>
        <v>0</v>
      </c>
      <c r="U391" s="183">
        <v>0.115</v>
      </c>
      <c r="V391" s="183">
        <f>U391*H391</f>
        <v>0.92</v>
      </c>
      <c r="W391" s="183">
        <v>0</v>
      </c>
      <c r="X391" s="183">
        <f>W391*H391</f>
        <v>0</v>
      </c>
      <c r="Y391" s="184" t="s">
        <v>1</v>
      </c>
      <c r="Z391" s="34"/>
      <c r="AA391" s="34"/>
      <c r="AB391" s="34"/>
      <c r="AC391" s="34"/>
      <c r="AD391" s="34"/>
      <c r="AE391" s="34"/>
      <c r="AR391" s="185" t="s">
        <v>316</v>
      </c>
      <c r="AT391" s="185" t="s">
        <v>313</v>
      </c>
      <c r="AU391" s="185" t="s">
        <v>92</v>
      </c>
      <c r="AY391" s="16" t="s">
        <v>164</v>
      </c>
      <c r="BE391" s="106">
        <f>IF(O391="základná",K391,0)</f>
        <v>0</v>
      </c>
      <c r="BF391" s="106">
        <f>IF(O391="znížená",K391,0)</f>
        <v>0</v>
      </c>
      <c r="BG391" s="106">
        <f>IF(O391="zákl. prenesená",K391,0)</f>
        <v>0</v>
      </c>
      <c r="BH391" s="106">
        <f>IF(O391="zníž. prenesená",K391,0)</f>
        <v>0</v>
      </c>
      <c r="BI391" s="106">
        <f>IF(O391="nulová",K391,0)</f>
        <v>0</v>
      </c>
      <c r="BJ391" s="16" t="s">
        <v>92</v>
      </c>
      <c r="BK391" s="186">
        <f>ROUND(P391*H391,3)</f>
        <v>0</v>
      </c>
      <c r="BL391" s="16" t="s">
        <v>242</v>
      </c>
      <c r="BM391" s="185" t="s">
        <v>957</v>
      </c>
    </row>
    <row r="392" spans="1:65" s="2" customFormat="1" ht="29.25" x14ac:dyDescent="0.2">
      <c r="A392" s="34"/>
      <c r="B392" s="35"/>
      <c r="C392" s="218"/>
      <c r="D392" s="225" t="s">
        <v>177</v>
      </c>
      <c r="E392" s="218"/>
      <c r="F392" s="226" t="s">
        <v>1164</v>
      </c>
      <c r="G392" s="218"/>
      <c r="H392" s="218"/>
      <c r="I392" s="268"/>
      <c r="J392" s="268"/>
      <c r="K392" s="34"/>
      <c r="L392" s="34"/>
      <c r="M392" s="35"/>
      <c r="N392" s="189"/>
      <c r="O392" s="190"/>
      <c r="P392" s="60"/>
      <c r="Q392" s="60"/>
      <c r="R392" s="60"/>
      <c r="S392" s="60"/>
      <c r="T392" s="60"/>
      <c r="U392" s="60"/>
      <c r="V392" s="60"/>
      <c r="W392" s="60"/>
      <c r="X392" s="60"/>
      <c r="Y392" s="61"/>
      <c r="Z392" s="34"/>
      <c r="AA392" s="34"/>
      <c r="AB392" s="34"/>
      <c r="AC392" s="34"/>
      <c r="AD392" s="34"/>
      <c r="AE392" s="34"/>
      <c r="AT392" s="16" t="s">
        <v>177</v>
      </c>
      <c r="AU392" s="16" t="s">
        <v>92</v>
      </c>
    </row>
    <row r="393" spans="1:65" s="2" customFormat="1" ht="14.45" customHeight="1" x14ac:dyDescent="0.2">
      <c r="A393" s="34"/>
      <c r="B393" s="140"/>
      <c r="C393" s="220" t="s">
        <v>958</v>
      </c>
      <c r="D393" s="220" t="s">
        <v>167</v>
      </c>
      <c r="E393" s="221" t="s">
        <v>959</v>
      </c>
      <c r="F393" s="222" t="s">
        <v>960</v>
      </c>
      <c r="G393" s="223" t="s">
        <v>170</v>
      </c>
      <c r="H393" s="224">
        <v>7.3</v>
      </c>
      <c r="I393" s="224"/>
      <c r="J393" s="224"/>
      <c r="K393" s="177">
        <f>ROUND(P393*H393,3)</f>
        <v>0</v>
      </c>
      <c r="L393" s="179"/>
      <c r="M393" s="35"/>
      <c r="N393" s="180" t="s">
        <v>1</v>
      </c>
      <c r="O393" s="181" t="s">
        <v>44</v>
      </c>
      <c r="P393" s="182">
        <f>I393+J393</f>
        <v>0</v>
      </c>
      <c r="Q393" s="182">
        <f>ROUND(I393*H393,3)</f>
        <v>0</v>
      </c>
      <c r="R393" s="182">
        <f>ROUND(J393*H393,3)</f>
        <v>0</v>
      </c>
      <c r="S393" s="60"/>
      <c r="T393" s="183">
        <f>S393*H393</f>
        <v>0</v>
      </c>
      <c r="U393" s="183">
        <v>4.2000000000000002E-4</v>
      </c>
      <c r="V393" s="183">
        <f>U393*H393</f>
        <v>3.0660000000000001E-3</v>
      </c>
      <c r="W393" s="183">
        <v>0</v>
      </c>
      <c r="X393" s="183">
        <f>W393*H393</f>
        <v>0</v>
      </c>
      <c r="Y393" s="184" t="s">
        <v>1</v>
      </c>
      <c r="Z393" s="34"/>
      <c r="AA393" s="34"/>
      <c r="AB393" s="34"/>
      <c r="AC393" s="34"/>
      <c r="AD393" s="34"/>
      <c r="AE393" s="34"/>
      <c r="AR393" s="185" t="s">
        <v>242</v>
      </c>
      <c r="AT393" s="185" t="s">
        <v>167</v>
      </c>
      <c r="AU393" s="185" t="s">
        <v>92</v>
      </c>
      <c r="AY393" s="16" t="s">
        <v>164</v>
      </c>
      <c r="BE393" s="106">
        <f>IF(O393="základná",K393,0)</f>
        <v>0</v>
      </c>
      <c r="BF393" s="106">
        <f>IF(O393="znížená",K393,0)</f>
        <v>0</v>
      </c>
      <c r="BG393" s="106">
        <f>IF(O393="zákl. prenesená",K393,0)</f>
        <v>0</v>
      </c>
      <c r="BH393" s="106">
        <f>IF(O393="zníž. prenesená",K393,0)</f>
        <v>0</v>
      </c>
      <c r="BI393" s="106">
        <f>IF(O393="nulová",K393,0)</f>
        <v>0</v>
      </c>
      <c r="BJ393" s="16" t="s">
        <v>92</v>
      </c>
      <c r="BK393" s="186">
        <f>ROUND(P393*H393,3)</f>
        <v>0</v>
      </c>
      <c r="BL393" s="16" t="s">
        <v>242</v>
      </c>
      <c r="BM393" s="185" t="s">
        <v>961</v>
      </c>
    </row>
    <row r="394" spans="1:65" s="2" customFormat="1" ht="19.5" x14ac:dyDescent="0.2">
      <c r="A394" s="34"/>
      <c r="B394" s="35"/>
      <c r="C394" s="218"/>
      <c r="D394" s="225" t="s">
        <v>177</v>
      </c>
      <c r="E394" s="218"/>
      <c r="F394" s="226" t="s">
        <v>962</v>
      </c>
      <c r="G394" s="218"/>
      <c r="H394" s="218"/>
      <c r="I394" s="268"/>
      <c r="J394" s="268"/>
      <c r="K394" s="34"/>
      <c r="L394" s="34"/>
      <c r="M394" s="35"/>
      <c r="N394" s="189"/>
      <c r="O394" s="190"/>
      <c r="P394" s="60"/>
      <c r="Q394" s="60"/>
      <c r="R394" s="60"/>
      <c r="S394" s="60"/>
      <c r="T394" s="60"/>
      <c r="U394" s="60"/>
      <c r="V394" s="60"/>
      <c r="W394" s="60"/>
      <c r="X394" s="60"/>
      <c r="Y394" s="61"/>
      <c r="Z394" s="34"/>
      <c r="AA394" s="34"/>
      <c r="AB394" s="34"/>
      <c r="AC394" s="34"/>
      <c r="AD394" s="34"/>
      <c r="AE394" s="34"/>
      <c r="AT394" s="16" t="s">
        <v>177</v>
      </c>
      <c r="AU394" s="16" t="s">
        <v>92</v>
      </c>
    </row>
    <row r="395" spans="1:65" s="2" customFormat="1" ht="24.2" customHeight="1" x14ac:dyDescent="0.2">
      <c r="A395" s="34"/>
      <c r="B395" s="140"/>
      <c r="C395" s="240" t="s">
        <v>963</v>
      </c>
      <c r="D395" s="240" t="s">
        <v>313</v>
      </c>
      <c r="E395" s="241" t="s">
        <v>964</v>
      </c>
      <c r="F395" s="242" t="s">
        <v>965</v>
      </c>
      <c r="G395" s="243" t="s">
        <v>334</v>
      </c>
      <c r="H395" s="244">
        <v>1</v>
      </c>
      <c r="I395" s="244"/>
      <c r="J395" s="273"/>
      <c r="K395" s="205">
        <f>ROUND(P395*H395,3)</f>
        <v>0</v>
      </c>
      <c r="L395" s="207"/>
      <c r="M395" s="208"/>
      <c r="N395" s="209" t="s">
        <v>1</v>
      </c>
      <c r="O395" s="181" t="s">
        <v>44</v>
      </c>
      <c r="P395" s="182">
        <f>I395+J395</f>
        <v>0</v>
      </c>
      <c r="Q395" s="182">
        <f>ROUND(I395*H395,3)</f>
        <v>0</v>
      </c>
      <c r="R395" s="182">
        <f>ROUND(J395*H395,3)</f>
        <v>0</v>
      </c>
      <c r="S395" s="60"/>
      <c r="T395" s="183">
        <f>S395*H395</f>
        <v>0</v>
      </c>
      <c r="U395" s="183">
        <v>4.6019999999999998E-2</v>
      </c>
      <c r="V395" s="183">
        <f>U395*H395</f>
        <v>4.6019999999999998E-2</v>
      </c>
      <c r="W395" s="183">
        <v>0</v>
      </c>
      <c r="X395" s="183">
        <f>W395*H395</f>
        <v>0</v>
      </c>
      <c r="Y395" s="184" t="s">
        <v>1</v>
      </c>
      <c r="Z395" s="34"/>
      <c r="AA395" s="34"/>
      <c r="AB395" s="34"/>
      <c r="AC395" s="34"/>
      <c r="AD395" s="34"/>
      <c r="AE395" s="34"/>
      <c r="AR395" s="185" t="s">
        <v>316</v>
      </c>
      <c r="AT395" s="185" t="s">
        <v>313</v>
      </c>
      <c r="AU395" s="185" t="s">
        <v>92</v>
      </c>
      <c r="AY395" s="16" t="s">
        <v>164</v>
      </c>
      <c r="BE395" s="106">
        <f>IF(O395="základná",K395,0)</f>
        <v>0</v>
      </c>
      <c r="BF395" s="106">
        <f>IF(O395="znížená",K395,0)</f>
        <v>0</v>
      </c>
      <c r="BG395" s="106">
        <f>IF(O395="zákl. prenesená",K395,0)</f>
        <v>0</v>
      </c>
      <c r="BH395" s="106">
        <f>IF(O395="zníž. prenesená",K395,0)</f>
        <v>0</v>
      </c>
      <c r="BI395" s="106">
        <f>IF(O395="nulová",K395,0)</f>
        <v>0</v>
      </c>
      <c r="BJ395" s="16" t="s">
        <v>92</v>
      </c>
      <c r="BK395" s="186">
        <f>ROUND(P395*H395,3)</f>
        <v>0</v>
      </c>
      <c r="BL395" s="16" t="s">
        <v>242</v>
      </c>
      <c r="BM395" s="185" t="s">
        <v>966</v>
      </c>
    </row>
    <row r="396" spans="1:65" s="2" customFormat="1" ht="19.5" x14ac:dyDescent="0.2">
      <c r="A396" s="34"/>
      <c r="B396" s="35"/>
      <c r="C396" s="218"/>
      <c r="D396" s="225" t="s">
        <v>177</v>
      </c>
      <c r="E396" s="218"/>
      <c r="F396" s="226" t="s">
        <v>1165</v>
      </c>
      <c r="G396" s="218"/>
      <c r="H396" s="218"/>
      <c r="I396" s="268"/>
      <c r="J396" s="268"/>
      <c r="K396" s="34"/>
      <c r="L396" s="34"/>
      <c r="M396" s="35"/>
      <c r="N396" s="189"/>
      <c r="O396" s="190"/>
      <c r="P396" s="60"/>
      <c r="Q396" s="60"/>
      <c r="R396" s="60"/>
      <c r="S396" s="60"/>
      <c r="T396" s="60"/>
      <c r="U396" s="60"/>
      <c r="V396" s="60"/>
      <c r="W396" s="60"/>
      <c r="X396" s="60"/>
      <c r="Y396" s="61"/>
      <c r="Z396" s="34"/>
      <c r="AA396" s="34"/>
      <c r="AB396" s="34"/>
      <c r="AC396" s="34"/>
      <c r="AD396" s="34"/>
      <c r="AE396" s="34"/>
      <c r="AT396" s="16" t="s">
        <v>177</v>
      </c>
      <c r="AU396" s="16" t="s">
        <v>92</v>
      </c>
    </row>
    <row r="397" spans="1:65" s="2" customFormat="1" ht="24.2" customHeight="1" x14ac:dyDescent="0.2">
      <c r="A397" s="34"/>
      <c r="B397" s="140"/>
      <c r="C397" s="220" t="s">
        <v>967</v>
      </c>
      <c r="D397" s="220" t="s">
        <v>167</v>
      </c>
      <c r="E397" s="221" t="s">
        <v>521</v>
      </c>
      <c r="F397" s="222" t="s">
        <v>1090</v>
      </c>
      <c r="G397" s="223" t="s">
        <v>334</v>
      </c>
      <c r="H397" s="224">
        <v>16</v>
      </c>
      <c r="I397" s="224"/>
      <c r="J397" s="224"/>
      <c r="K397" s="177">
        <f>ROUND(P397*H397,3)</f>
        <v>0</v>
      </c>
      <c r="L397" s="179"/>
      <c r="M397" s="35"/>
      <c r="N397" s="180" t="s">
        <v>1</v>
      </c>
      <c r="O397" s="181" t="s">
        <v>44</v>
      </c>
      <c r="P397" s="182">
        <f>I397+J397</f>
        <v>0</v>
      </c>
      <c r="Q397" s="182">
        <f>ROUND(I397*H397,3)</f>
        <v>0</v>
      </c>
      <c r="R397" s="182">
        <f>ROUND(J397*H397,3)</f>
        <v>0</v>
      </c>
      <c r="S397" s="60"/>
      <c r="T397" s="183">
        <f>S397*H397</f>
        <v>0</v>
      </c>
      <c r="U397" s="183">
        <v>2.5000000000000001E-4</v>
      </c>
      <c r="V397" s="183">
        <f>U397*H397</f>
        <v>4.0000000000000001E-3</v>
      </c>
      <c r="W397" s="183">
        <v>0</v>
      </c>
      <c r="X397" s="183">
        <f>W397*H397</f>
        <v>0</v>
      </c>
      <c r="Y397" s="184" t="s">
        <v>1</v>
      </c>
      <c r="Z397" s="34"/>
      <c r="AA397" s="34"/>
      <c r="AB397" s="34"/>
      <c r="AC397" s="34"/>
      <c r="AD397" s="34"/>
      <c r="AE397" s="34"/>
      <c r="AR397" s="185" t="s">
        <v>242</v>
      </c>
      <c r="AT397" s="185" t="s">
        <v>167</v>
      </c>
      <c r="AU397" s="185" t="s">
        <v>92</v>
      </c>
      <c r="AY397" s="16" t="s">
        <v>164</v>
      </c>
      <c r="BE397" s="106">
        <f>IF(O397="základná",K397,0)</f>
        <v>0</v>
      </c>
      <c r="BF397" s="106">
        <f>IF(O397="znížená",K397,0)</f>
        <v>0</v>
      </c>
      <c r="BG397" s="106">
        <f>IF(O397="zákl. prenesená",K397,0)</f>
        <v>0</v>
      </c>
      <c r="BH397" s="106">
        <f>IF(O397="zníž. prenesená",K397,0)</f>
        <v>0</v>
      </c>
      <c r="BI397" s="106">
        <f>IF(O397="nulová",K397,0)</f>
        <v>0</v>
      </c>
      <c r="BJ397" s="16" t="s">
        <v>92</v>
      </c>
      <c r="BK397" s="186">
        <f>ROUND(P397*H397,3)</f>
        <v>0</v>
      </c>
      <c r="BL397" s="16" t="s">
        <v>242</v>
      </c>
      <c r="BM397" s="185" t="s">
        <v>968</v>
      </c>
    </row>
    <row r="398" spans="1:65" s="2" customFormat="1" ht="19.5" x14ac:dyDescent="0.2">
      <c r="A398" s="34"/>
      <c r="B398" s="35"/>
      <c r="C398" s="218"/>
      <c r="D398" s="225" t="s">
        <v>177</v>
      </c>
      <c r="E398" s="218"/>
      <c r="F398" s="226" t="s">
        <v>523</v>
      </c>
      <c r="G398" s="218"/>
      <c r="H398" s="218"/>
      <c r="I398" s="268"/>
      <c r="J398" s="268"/>
      <c r="K398" s="34"/>
      <c r="L398" s="34"/>
      <c r="M398" s="35"/>
      <c r="N398" s="189"/>
      <c r="O398" s="190"/>
      <c r="P398" s="60"/>
      <c r="Q398" s="60"/>
      <c r="R398" s="60"/>
      <c r="S398" s="60"/>
      <c r="T398" s="60"/>
      <c r="U398" s="60"/>
      <c r="V398" s="60"/>
      <c r="W398" s="60"/>
      <c r="X398" s="60"/>
      <c r="Y398" s="61"/>
      <c r="Z398" s="34"/>
      <c r="AA398" s="34"/>
      <c r="AB398" s="34"/>
      <c r="AC398" s="34"/>
      <c r="AD398" s="34"/>
      <c r="AE398" s="34"/>
      <c r="AT398" s="16" t="s">
        <v>177</v>
      </c>
      <c r="AU398" s="16" t="s">
        <v>92</v>
      </c>
    </row>
    <row r="399" spans="1:65" s="13" customFormat="1" x14ac:dyDescent="0.2">
      <c r="B399" s="191"/>
      <c r="C399" s="227"/>
      <c r="D399" s="225" t="s">
        <v>179</v>
      </c>
      <c r="E399" s="228" t="s">
        <v>1</v>
      </c>
      <c r="F399" s="229" t="s">
        <v>1091</v>
      </c>
      <c r="G399" s="227"/>
      <c r="H399" s="230">
        <v>16</v>
      </c>
      <c r="I399" s="271"/>
      <c r="J399" s="271"/>
      <c r="M399" s="191"/>
      <c r="N399" s="193"/>
      <c r="O399" s="194"/>
      <c r="P399" s="194"/>
      <c r="Q399" s="194"/>
      <c r="R399" s="194"/>
      <c r="S399" s="194"/>
      <c r="T399" s="194"/>
      <c r="U399" s="194"/>
      <c r="V399" s="194"/>
      <c r="W399" s="194"/>
      <c r="X399" s="194"/>
      <c r="Y399" s="195"/>
      <c r="AT399" s="192" t="s">
        <v>179</v>
      </c>
      <c r="AU399" s="192" t="s">
        <v>92</v>
      </c>
      <c r="AV399" s="13" t="s">
        <v>92</v>
      </c>
      <c r="AW399" s="13" t="s">
        <v>4</v>
      </c>
      <c r="AX399" s="13" t="s">
        <v>86</v>
      </c>
      <c r="AY399" s="192" t="s">
        <v>164</v>
      </c>
    </row>
    <row r="400" spans="1:65" s="2" customFormat="1" ht="24.2" customHeight="1" x14ac:dyDescent="0.2">
      <c r="A400" s="34"/>
      <c r="B400" s="140"/>
      <c r="C400" s="240" t="s">
        <v>969</v>
      </c>
      <c r="D400" s="240" t="s">
        <v>313</v>
      </c>
      <c r="E400" s="241" t="s">
        <v>529</v>
      </c>
      <c r="F400" s="242" t="s">
        <v>1089</v>
      </c>
      <c r="G400" s="243" t="s">
        <v>170</v>
      </c>
      <c r="H400" s="244">
        <v>24.92</v>
      </c>
      <c r="I400" s="244"/>
      <c r="J400" s="273"/>
      <c r="K400" s="205">
        <f>ROUND(P400*H400,3)</f>
        <v>0</v>
      </c>
      <c r="L400" s="207"/>
      <c r="M400" s="208"/>
      <c r="N400" s="209" t="s">
        <v>1</v>
      </c>
      <c r="O400" s="181" t="s">
        <v>44</v>
      </c>
      <c r="P400" s="182">
        <f>I400+J400</f>
        <v>0</v>
      </c>
      <c r="Q400" s="182">
        <f>ROUND(I400*H400,3)</f>
        <v>0</v>
      </c>
      <c r="R400" s="182">
        <f>ROUND(J400*H400,3)</f>
        <v>0</v>
      </c>
      <c r="S400" s="60"/>
      <c r="T400" s="183">
        <f>S400*H400</f>
        <v>0</v>
      </c>
      <c r="U400" s="183">
        <v>2.3400000000000001E-3</v>
      </c>
      <c r="V400" s="183">
        <f>U400*H400</f>
        <v>5.8312800000000005E-2</v>
      </c>
      <c r="W400" s="183">
        <v>0</v>
      </c>
      <c r="X400" s="183">
        <f>W400*H400</f>
        <v>0</v>
      </c>
      <c r="Y400" s="184" t="s">
        <v>1</v>
      </c>
      <c r="Z400" s="34"/>
      <c r="AA400" s="34"/>
      <c r="AB400" s="34"/>
      <c r="AC400" s="34"/>
      <c r="AD400" s="34"/>
      <c r="AE400" s="34"/>
      <c r="AR400" s="185" t="s">
        <v>316</v>
      </c>
      <c r="AT400" s="185" t="s">
        <v>313</v>
      </c>
      <c r="AU400" s="185" t="s">
        <v>92</v>
      </c>
      <c r="AY400" s="16" t="s">
        <v>164</v>
      </c>
      <c r="BE400" s="106">
        <f>IF(O400="základná",K400,0)</f>
        <v>0</v>
      </c>
      <c r="BF400" s="106">
        <f>IF(O400="znížená",K400,0)</f>
        <v>0</v>
      </c>
      <c r="BG400" s="106">
        <f>IF(O400="zákl. prenesená",K400,0)</f>
        <v>0</v>
      </c>
      <c r="BH400" s="106">
        <f>IF(O400="zníž. prenesená",K400,0)</f>
        <v>0</v>
      </c>
      <c r="BI400" s="106">
        <f>IF(O400="nulová",K400,0)</f>
        <v>0</v>
      </c>
      <c r="BJ400" s="16" t="s">
        <v>92</v>
      </c>
      <c r="BK400" s="186">
        <f>ROUND(P400*H400,3)</f>
        <v>0</v>
      </c>
      <c r="BL400" s="16" t="s">
        <v>242</v>
      </c>
      <c r="BM400" s="185" t="s">
        <v>970</v>
      </c>
    </row>
    <row r="401" spans="1:65" s="2" customFormat="1" x14ac:dyDescent="0.2">
      <c r="A401" s="34"/>
      <c r="B401" s="35"/>
      <c r="C401" s="218"/>
      <c r="D401" s="225" t="s">
        <v>177</v>
      </c>
      <c r="E401" s="218"/>
      <c r="F401" s="226" t="s">
        <v>1081</v>
      </c>
      <c r="G401" s="218"/>
      <c r="H401" s="218"/>
      <c r="I401" s="268"/>
      <c r="J401" s="268"/>
      <c r="K401" s="34"/>
      <c r="L401" s="34"/>
      <c r="M401" s="35"/>
      <c r="N401" s="189"/>
      <c r="O401" s="190"/>
      <c r="P401" s="60"/>
      <c r="Q401" s="60"/>
      <c r="R401" s="60"/>
      <c r="S401" s="60"/>
      <c r="T401" s="60"/>
      <c r="U401" s="60"/>
      <c r="V401" s="60"/>
      <c r="W401" s="60"/>
      <c r="X401" s="60"/>
      <c r="Y401" s="61"/>
      <c r="Z401" s="34"/>
      <c r="AA401" s="34"/>
      <c r="AB401" s="34"/>
      <c r="AC401" s="34"/>
      <c r="AD401" s="34"/>
      <c r="AE401" s="34"/>
      <c r="AT401" s="16" t="s">
        <v>177</v>
      </c>
      <c r="AU401" s="16" t="s">
        <v>92</v>
      </c>
    </row>
    <row r="402" spans="1:65" s="13" customFormat="1" ht="22.5" x14ac:dyDescent="0.2">
      <c r="B402" s="191"/>
      <c r="C402" s="227"/>
      <c r="D402" s="225" t="s">
        <v>179</v>
      </c>
      <c r="E402" s="228" t="s">
        <v>1</v>
      </c>
      <c r="F402" s="229" t="s">
        <v>1092</v>
      </c>
      <c r="G402" s="227"/>
      <c r="H402" s="230">
        <v>24.92</v>
      </c>
      <c r="I402" s="271"/>
      <c r="J402" s="271"/>
      <c r="M402" s="191"/>
      <c r="N402" s="193"/>
      <c r="O402" s="194"/>
      <c r="P402" s="194"/>
      <c r="Q402" s="194"/>
      <c r="R402" s="194"/>
      <c r="S402" s="194"/>
      <c r="T402" s="194"/>
      <c r="U402" s="194"/>
      <c r="V402" s="194"/>
      <c r="W402" s="194"/>
      <c r="X402" s="194"/>
      <c r="Y402" s="195"/>
      <c r="AT402" s="192" t="s">
        <v>179</v>
      </c>
      <c r="AU402" s="192" t="s">
        <v>92</v>
      </c>
      <c r="AV402" s="13" t="s">
        <v>92</v>
      </c>
      <c r="AW402" s="13" t="s">
        <v>4</v>
      </c>
      <c r="AX402" s="13" t="s">
        <v>86</v>
      </c>
      <c r="AY402" s="192" t="s">
        <v>164</v>
      </c>
    </row>
    <row r="403" spans="1:65" s="2" customFormat="1" ht="24.2" customHeight="1" x14ac:dyDescent="0.2">
      <c r="A403" s="34"/>
      <c r="B403" s="140"/>
      <c r="C403" s="220" t="s">
        <v>971</v>
      </c>
      <c r="D403" s="220" t="s">
        <v>167</v>
      </c>
      <c r="E403" s="221" t="s">
        <v>525</v>
      </c>
      <c r="F403" s="222" t="s">
        <v>1085</v>
      </c>
      <c r="G403" s="223" t="s">
        <v>334</v>
      </c>
      <c r="H403" s="224">
        <v>8</v>
      </c>
      <c r="I403" s="224"/>
      <c r="J403" s="224"/>
      <c r="K403" s="177">
        <f>ROUND(P403*H403,3)</f>
        <v>0</v>
      </c>
      <c r="L403" s="179"/>
      <c r="M403" s="35"/>
      <c r="N403" s="180" t="s">
        <v>1</v>
      </c>
      <c r="O403" s="181" t="s">
        <v>44</v>
      </c>
      <c r="P403" s="182">
        <f>I403+J403</f>
        <v>0</v>
      </c>
      <c r="Q403" s="182">
        <f>ROUND(I403*H403,3)</f>
        <v>0</v>
      </c>
      <c r="R403" s="182">
        <f>ROUND(J403*H403,3)</f>
        <v>0</v>
      </c>
      <c r="S403" s="60"/>
      <c r="T403" s="183">
        <f>S403*H403</f>
        <v>0</v>
      </c>
      <c r="U403" s="183">
        <v>2.5999999999999998E-4</v>
      </c>
      <c r="V403" s="183">
        <f>U403*H403</f>
        <v>2.0799999999999998E-3</v>
      </c>
      <c r="W403" s="183">
        <v>0</v>
      </c>
      <c r="X403" s="183">
        <f>W403*H403</f>
        <v>0</v>
      </c>
      <c r="Y403" s="184" t="s">
        <v>1</v>
      </c>
      <c r="Z403" s="34"/>
      <c r="AA403" s="34"/>
      <c r="AB403" s="34"/>
      <c r="AC403" s="34"/>
      <c r="AD403" s="34"/>
      <c r="AE403" s="34"/>
      <c r="AR403" s="185" t="s">
        <v>242</v>
      </c>
      <c r="AT403" s="185" t="s">
        <v>167</v>
      </c>
      <c r="AU403" s="185" t="s">
        <v>92</v>
      </c>
      <c r="AY403" s="16" t="s">
        <v>164</v>
      </c>
      <c r="BE403" s="106">
        <f>IF(O403="základná",K403,0)</f>
        <v>0</v>
      </c>
      <c r="BF403" s="106">
        <f>IF(O403="znížená",K403,0)</f>
        <v>0</v>
      </c>
      <c r="BG403" s="106">
        <f>IF(O403="zákl. prenesená",K403,0)</f>
        <v>0</v>
      </c>
      <c r="BH403" s="106">
        <f>IF(O403="zníž. prenesená",K403,0)</f>
        <v>0</v>
      </c>
      <c r="BI403" s="106">
        <f>IF(O403="nulová",K403,0)</f>
        <v>0</v>
      </c>
      <c r="BJ403" s="16" t="s">
        <v>92</v>
      </c>
      <c r="BK403" s="186">
        <f>ROUND(P403*H403,3)</f>
        <v>0</v>
      </c>
      <c r="BL403" s="16" t="s">
        <v>242</v>
      </c>
      <c r="BM403" s="185" t="s">
        <v>972</v>
      </c>
    </row>
    <row r="404" spans="1:65" s="2" customFormat="1" ht="19.5" x14ac:dyDescent="0.2">
      <c r="A404" s="34"/>
      <c r="B404" s="35"/>
      <c r="C404" s="218"/>
      <c r="D404" s="225" t="s">
        <v>177</v>
      </c>
      <c r="E404" s="218"/>
      <c r="F404" s="226" t="s">
        <v>1086</v>
      </c>
      <c r="G404" s="218"/>
      <c r="H404" s="218"/>
      <c r="I404" s="268"/>
      <c r="J404" s="268"/>
      <c r="K404" s="34"/>
      <c r="L404" s="34"/>
      <c r="M404" s="35"/>
      <c r="N404" s="189"/>
      <c r="O404" s="190"/>
      <c r="P404" s="60"/>
      <c r="Q404" s="60"/>
      <c r="R404" s="60"/>
      <c r="S404" s="60"/>
      <c r="T404" s="60"/>
      <c r="U404" s="60"/>
      <c r="V404" s="60"/>
      <c r="W404" s="60"/>
      <c r="X404" s="60"/>
      <c r="Y404" s="61"/>
      <c r="Z404" s="34"/>
      <c r="AA404" s="34"/>
      <c r="AB404" s="34"/>
      <c r="AC404" s="34"/>
      <c r="AD404" s="34"/>
      <c r="AE404" s="34"/>
      <c r="AT404" s="16" t="s">
        <v>177</v>
      </c>
      <c r="AU404" s="16" t="s">
        <v>92</v>
      </c>
    </row>
    <row r="405" spans="1:65" s="13" customFormat="1" x14ac:dyDescent="0.2">
      <c r="B405" s="191"/>
      <c r="C405" s="227"/>
      <c r="D405" s="225" t="s">
        <v>179</v>
      </c>
      <c r="E405" s="228" t="s">
        <v>1</v>
      </c>
      <c r="F405" s="229" t="s">
        <v>1100</v>
      </c>
      <c r="G405" s="227"/>
      <c r="H405" s="230">
        <v>8</v>
      </c>
      <c r="I405" s="271"/>
      <c r="J405" s="271"/>
      <c r="M405" s="191"/>
      <c r="N405" s="193"/>
      <c r="O405" s="194"/>
      <c r="P405" s="194"/>
      <c r="Q405" s="194"/>
      <c r="R405" s="194"/>
      <c r="S405" s="194"/>
      <c r="T405" s="194"/>
      <c r="U405" s="194"/>
      <c r="V405" s="194"/>
      <c r="W405" s="194"/>
      <c r="X405" s="194"/>
      <c r="Y405" s="195"/>
      <c r="AT405" s="192" t="s">
        <v>179</v>
      </c>
      <c r="AU405" s="192" t="s">
        <v>92</v>
      </c>
      <c r="AV405" s="13" t="s">
        <v>92</v>
      </c>
      <c r="AW405" s="13" t="s">
        <v>4</v>
      </c>
      <c r="AX405" s="13" t="s">
        <v>86</v>
      </c>
      <c r="AY405" s="192" t="s">
        <v>164</v>
      </c>
    </row>
    <row r="406" spans="1:65" s="2" customFormat="1" ht="24.2" customHeight="1" x14ac:dyDescent="0.2">
      <c r="A406" s="34"/>
      <c r="B406" s="140"/>
      <c r="C406" s="220" t="s">
        <v>973</v>
      </c>
      <c r="D406" s="220" t="s">
        <v>167</v>
      </c>
      <c r="E406" s="221" t="s">
        <v>974</v>
      </c>
      <c r="F406" s="222" t="s">
        <v>975</v>
      </c>
      <c r="G406" s="223" t="s">
        <v>334</v>
      </c>
      <c r="H406" s="224">
        <v>14</v>
      </c>
      <c r="I406" s="224"/>
      <c r="J406" s="224"/>
      <c r="K406" s="177">
        <f>ROUND(P406*H406,3)</f>
        <v>0</v>
      </c>
      <c r="L406" s="179"/>
      <c r="M406" s="35"/>
      <c r="N406" s="180" t="s">
        <v>1</v>
      </c>
      <c r="O406" s="181" t="s">
        <v>44</v>
      </c>
      <c r="P406" s="182">
        <f>I406+J406</f>
        <v>0</v>
      </c>
      <c r="Q406" s="182">
        <f>ROUND(I406*H406,3)</f>
        <v>0</v>
      </c>
      <c r="R406" s="182">
        <f>ROUND(J406*H406,3)</f>
        <v>0</v>
      </c>
      <c r="S406" s="60"/>
      <c r="T406" s="183">
        <f>S406*H406</f>
        <v>0</v>
      </c>
      <c r="U406" s="183">
        <v>4.6000000000000001E-4</v>
      </c>
      <c r="V406" s="183">
        <f>U406*H406</f>
        <v>6.4400000000000004E-3</v>
      </c>
      <c r="W406" s="183">
        <v>0</v>
      </c>
      <c r="X406" s="183">
        <f>W406*H406</f>
        <v>0</v>
      </c>
      <c r="Y406" s="184" t="s">
        <v>1</v>
      </c>
      <c r="Z406" s="34"/>
      <c r="AA406" s="34"/>
      <c r="AB406" s="34"/>
      <c r="AC406" s="34"/>
      <c r="AD406" s="34"/>
      <c r="AE406" s="34"/>
      <c r="AR406" s="185" t="s">
        <v>242</v>
      </c>
      <c r="AT406" s="185" t="s">
        <v>167</v>
      </c>
      <c r="AU406" s="185" t="s">
        <v>92</v>
      </c>
      <c r="AY406" s="16" t="s">
        <v>164</v>
      </c>
      <c r="BE406" s="106">
        <f>IF(O406="základná",K406,0)</f>
        <v>0</v>
      </c>
      <c r="BF406" s="106">
        <f>IF(O406="znížená",K406,0)</f>
        <v>0</v>
      </c>
      <c r="BG406" s="106">
        <f>IF(O406="zákl. prenesená",K406,0)</f>
        <v>0</v>
      </c>
      <c r="BH406" s="106">
        <f>IF(O406="zníž. prenesená",K406,0)</f>
        <v>0</v>
      </c>
      <c r="BI406" s="106">
        <f>IF(O406="nulová",K406,0)</f>
        <v>0</v>
      </c>
      <c r="BJ406" s="16" t="s">
        <v>92</v>
      </c>
      <c r="BK406" s="186">
        <f>ROUND(P406*H406,3)</f>
        <v>0</v>
      </c>
      <c r="BL406" s="16" t="s">
        <v>242</v>
      </c>
      <c r="BM406" s="185" t="s">
        <v>976</v>
      </c>
    </row>
    <row r="407" spans="1:65" s="2" customFormat="1" ht="19.5" x14ac:dyDescent="0.2">
      <c r="A407" s="34"/>
      <c r="B407" s="35"/>
      <c r="C407" s="218"/>
      <c r="D407" s="225" t="s">
        <v>177</v>
      </c>
      <c r="E407" s="218"/>
      <c r="F407" s="226" t="s">
        <v>977</v>
      </c>
      <c r="G407" s="218"/>
      <c r="H407" s="218"/>
      <c r="I407" s="268"/>
      <c r="J407" s="268"/>
      <c r="K407" s="34"/>
      <c r="L407" s="34"/>
      <c r="M407" s="35"/>
      <c r="N407" s="189"/>
      <c r="O407" s="190"/>
      <c r="P407" s="60"/>
      <c r="Q407" s="60"/>
      <c r="R407" s="60"/>
      <c r="S407" s="60"/>
      <c r="T407" s="60"/>
      <c r="U407" s="60"/>
      <c r="V407" s="60"/>
      <c r="W407" s="60"/>
      <c r="X407" s="60"/>
      <c r="Y407" s="61"/>
      <c r="Z407" s="34"/>
      <c r="AA407" s="34"/>
      <c r="AB407" s="34"/>
      <c r="AC407" s="34"/>
      <c r="AD407" s="34"/>
      <c r="AE407" s="34"/>
      <c r="AT407" s="16" t="s">
        <v>177</v>
      </c>
      <c r="AU407" s="16" t="s">
        <v>92</v>
      </c>
    </row>
    <row r="408" spans="1:65" s="13" customFormat="1" x14ac:dyDescent="0.2">
      <c r="B408" s="191"/>
      <c r="C408" s="227"/>
      <c r="D408" s="225" t="s">
        <v>179</v>
      </c>
      <c r="E408" s="228" t="s">
        <v>1</v>
      </c>
      <c r="F408" s="229" t="s">
        <v>1101</v>
      </c>
      <c r="G408" s="227"/>
      <c r="H408" s="230">
        <v>14</v>
      </c>
      <c r="I408" s="271"/>
      <c r="J408" s="271"/>
      <c r="M408" s="191"/>
      <c r="N408" s="193"/>
      <c r="O408" s="194"/>
      <c r="P408" s="194"/>
      <c r="Q408" s="194"/>
      <c r="R408" s="194"/>
      <c r="S408" s="194"/>
      <c r="T408" s="194"/>
      <c r="U408" s="194"/>
      <c r="V408" s="194"/>
      <c r="W408" s="194"/>
      <c r="X408" s="194"/>
      <c r="Y408" s="195"/>
      <c r="AT408" s="192" t="s">
        <v>179</v>
      </c>
      <c r="AU408" s="192" t="s">
        <v>92</v>
      </c>
      <c r="AV408" s="13" t="s">
        <v>92</v>
      </c>
      <c r="AW408" s="13" t="s">
        <v>4</v>
      </c>
      <c r="AX408" s="13" t="s">
        <v>86</v>
      </c>
      <c r="AY408" s="192" t="s">
        <v>164</v>
      </c>
    </row>
    <row r="409" spans="1:65" s="2" customFormat="1" ht="24.2" customHeight="1" x14ac:dyDescent="0.2">
      <c r="A409" s="34"/>
      <c r="B409" s="140"/>
      <c r="C409" s="240" t="s">
        <v>978</v>
      </c>
      <c r="D409" s="240" t="s">
        <v>313</v>
      </c>
      <c r="E409" s="241" t="s">
        <v>979</v>
      </c>
      <c r="F409" s="242" t="s">
        <v>1093</v>
      </c>
      <c r="G409" s="243" t="s">
        <v>170</v>
      </c>
      <c r="H409" s="244">
        <v>33.159999999999997</v>
      </c>
      <c r="I409" s="244"/>
      <c r="J409" s="273"/>
      <c r="K409" s="205">
        <f>ROUND(P409*H409,3)</f>
        <v>0</v>
      </c>
      <c r="L409" s="207"/>
      <c r="M409" s="208"/>
      <c r="N409" s="209" t="s">
        <v>1</v>
      </c>
      <c r="O409" s="181" t="s">
        <v>44</v>
      </c>
      <c r="P409" s="182">
        <f>I409+J409</f>
        <v>0</v>
      </c>
      <c r="Q409" s="182">
        <f>ROUND(I409*H409,3)</f>
        <v>0</v>
      </c>
      <c r="R409" s="182">
        <f>ROUND(J409*H409,3)</f>
        <v>0</v>
      </c>
      <c r="S409" s="60"/>
      <c r="T409" s="183">
        <f>S409*H409</f>
        <v>0</v>
      </c>
      <c r="U409" s="183">
        <v>2.3400000000000001E-3</v>
      </c>
      <c r="V409" s="183">
        <f>U409*H409</f>
        <v>7.7594399999999994E-2</v>
      </c>
      <c r="W409" s="183">
        <v>0</v>
      </c>
      <c r="X409" s="183">
        <f>W409*H409</f>
        <v>0</v>
      </c>
      <c r="Y409" s="184" t="s">
        <v>1</v>
      </c>
      <c r="Z409" s="34"/>
      <c r="AA409" s="34"/>
      <c r="AB409" s="34"/>
      <c r="AC409" s="34"/>
      <c r="AD409" s="34"/>
      <c r="AE409" s="34"/>
      <c r="AR409" s="185" t="s">
        <v>316</v>
      </c>
      <c r="AT409" s="185" t="s">
        <v>313</v>
      </c>
      <c r="AU409" s="185" t="s">
        <v>92</v>
      </c>
      <c r="AY409" s="16" t="s">
        <v>164</v>
      </c>
      <c r="BE409" s="106">
        <f>IF(O409="základná",K409,0)</f>
        <v>0</v>
      </c>
      <c r="BF409" s="106">
        <f>IF(O409="znížená",K409,0)</f>
        <v>0</v>
      </c>
      <c r="BG409" s="106">
        <f>IF(O409="zákl. prenesená",K409,0)</f>
        <v>0</v>
      </c>
      <c r="BH409" s="106">
        <f>IF(O409="zníž. prenesená",K409,0)</f>
        <v>0</v>
      </c>
      <c r="BI409" s="106">
        <f>IF(O409="nulová",K409,0)</f>
        <v>0</v>
      </c>
      <c r="BJ409" s="16" t="s">
        <v>92</v>
      </c>
      <c r="BK409" s="186">
        <f>ROUND(P409*H409,3)</f>
        <v>0</v>
      </c>
      <c r="BL409" s="16" t="s">
        <v>242</v>
      </c>
      <c r="BM409" s="185" t="s">
        <v>980</v>
      </c>
    </row>
    <row r="410" spans="1:65" s="2" customFormat="1" ht="19.5" x14ac:dyDescent="0.2">
      <c r="A410" s="34"/>
      <c r="B410" s="35"/>
      <c r="C410" s="218"/>
      <c r="D410" s="225" t="s">
        <v>177</v>
      </c>
      <c r="E410" s="218"/>
      <c r="F410" s="226" t="s">
        <v>1094</v>
      </c>
      <c r="G410" s="218"/>
      <c r="H410" s="218"/>
      <c r="I410" s="268"/>
      <c r="J410" s="268"/>
      <c r="K410" s="34"/>
      <c r="L410" s="34"/>
      <c r="M410" s="35"/>
      <c r="N410" s="189"/>
      <c r="O410" s="190"/>
      <c r="P410" s="60"/>
      <c r="Q410" s="60"/>
      <c r="R410" s="60"/>
      <c r="S410" s="60"/>
      <c r="T410" s="60"/>
      <c r="U410" s="60"/>
      <c r="V410" s="60"/>
      <c r="W410" s="60"/>
      <c r="X410" s="60"/>
      <c r="Y410" s="61"/>
      <c r="Z410" s="34"/>
      <c r="AA410" s="34"/>
      <c r="AB410" s="34"/>
      <c r="AC410" s="34"/>
      <c r="AD410" s="34"/>
      <c r="AE410" s="34"/>
      <c r="AT410" s="16" t="s">
        <v>177</v>
      </c>
      <c r="AU410" s="16" t="s">
        <v>92</v>
      </c>
    </row>
    <row r="411" spans="1:65" s="13" customFormat="1" x14ac:dyDescent="0.2">
      <c r="B411" s="191"/>
      <c r="C411" s="227"/>
      <c r="D411" s="225" t="s">
        <v>179</v>
      </c>
      <c r="E411" s="228" t="s">
        <v>1</v>
      </c>
      <c r="F411" s="229" t="s">
        <v>981</v>
      </c>
      <c r="G411" s="227"/>
      <c r="H411" s="230">
        <v>33.159999999999997</v>
      </c>
      <c r="I411" s="271"/>
      <c r="J411" s="271"/>
      <c r="M411" s="191"/>
      <c r="N411" s="193"/>
      <c r="O411" s="194"/>
      <c r="P411" s="194"/>
      <c r="Q411" s="194"/>
      <c r="R411" s="194"/>
      <c r="S411" s="194"/>
      <c r="T411" s="194"/>
      <c r="U411" s="194"/>
      <c r="V411" s="194"/>
      <c r="W411" s="194"/>
      <c r="X411" s="194"/>
      <c r="Y411" s="195"/>
      <c r="AT411" s="192" t="s">
        <v>179</v>
      </c>
      <c r="AU411" s="192" t="s">
        <v>92</v>
      </c>
      <c r="AV411" s="13" t="s">
        <v>92</v>
      </c>
      <c r="AW411" s="13" t="s">
        <v>4</v>
      </c>
      <c r="AX411" s="13" t="s">
        <v>86</v>
      </c>
      <c r="AY411" s="192" t="s">
        <v>164</v>
      </c>
    </row>
    <row r="412" spans="1:65" s="13" customFormat="1" x14ac:dyDescent="0.2">
      <c r="B412" s="191"/>
      <c r="C412" s="227"/>
      <c r="D412" s="225" t="s">
        <v>179</v>
      </c>
      <c r="E412" s="227"/>
      <c r="F412" s="229"/>
      <c r="G412" s="227"/>
      <c r="H412" s="230"/>
      <c r="I412" s="271"/>
      <c r="J412" s="271"/>
      <c r="M412" s="191"/>
      <c r="N412" s="193"/>
      <c r="O412" s="194"/>
      <c r="P412" s="194"/>
      <c r="Q412" s="194"/>
      <c r="R412" s="194"/>
      <c r="S412" s="194"/>
      <c r="T412" s="194"/>
      <c r="U412" s="194"/>
      <c r="V412" s="194"/>
      <c r="W412" s="194"/>
      <c r="X412" s="194"/>
      <c r="Y412" s="195"/>
      <c r="AT412" s="192" t="s">
        <v>179</v>
      </c>
      <c r="AU412" s="192" t="s">
        <v>92</v>
      </c>
      <c r="AV412" s="13" t="s">
        <v>92</v>
      </c>
      <c r="AW412" s="13" t="s">
        <v>3</v>
      </c>
      <c r="AX412" s="13" t="s">
        <v>86</v>
      </c>
      <c r="AY412" s="192" t="s">
        <v>164</v>
      </c>
    </row>
    <row r="413" spans="1:65" s="2" customFormat="1" ht="24.2" customHeight="1" x14ac:dyDescent="0.2">
      <c r="A413" s="34"/>
      <c r="B413" s="140"/>
      <c r="C413" s="240" t="s">
        <v>982</v>
      </c>
      <c r="D413" s="240" t="s">
        <v>313</v>
      </c>
      <c r="E413" s="241" t="s">
        <v>983</v>
      </c>
      <c r="F413" s="242" t="s">
        <v>1095</v>
      </c>
      <c r="G413" s="243" t="s">
        <v>170</v>
      </c>
      <c r="H413" s="244">
        <v>11.81</v>
      </c>
      <c r="I413" s="244"/>
      <c r="J413" s="273"/>
      <c r="K413" s="205">
        <f>ROUND(P413*H413,3)</f>
        <v>0</v>
      </c>
      <c r="L413" s="207"/>
      <c r="M413" s="208"/>
      <c r="N413" s="209" t="s">
        <v>1</v>
      </c>
      <c r="O413" s="181" t="s">
        <v>44</v>
      </c>
      <c r="P413" s="182">
        <f>I413+J413</f>
        <v>0</v>
      </c>
      <c r="Q413" s="182">
        <f>ROUND(I413*H413,3)</f>
        <v>0</v>
      </c>
      <c r="R413" s="182">
        <f>ROUND(J413*H413,3)</f>
        <v>0</v>
      </c>
      <c r="S413" s="60"/>
      <c r="T413" s="183">
        <f>S413*H413</f>
        <v>0</v>
      </c>
      <c r="U413" s="183">
        <v>1.14E-3</v>
      </c>
      <c r="V413" s="183">
        <f>U413*H413</f>
        <v>1.34634E-2</v>
      </c>
      <c r="W413" s="183">
        <v>0</v>
      </c>
      <c r="X413" s="183">
        <f>W413*H413</f>
        <v>0</v>
      </c>
      <c r="Y413" s="184" t="s">
        <v>1</v>
      </c>
      <c r="Z413" s="34"/>
      <c r="AA413" s="34"/>
      <c r="AB413" s="34"/>
      <c r="AC413" s="34"/>
      <c r="AD413" s="34"/>
      <c r="AE413" s="34"/>
      <c r="AR413" s="185" t="s">
        <v>316</v>
      </c>
      <c r="AT413" s="185" t="s">
        <v>313</v>
      </c>
      <c r="AU413" s="185" t="s">
        <v>92</v>
      </c>
      <c r="AY413" s="16" t="s">
        <v>164</v>
      </c>
      <c r="BE413" s="106">
        <f>IF(O413="základná",K413,0)</f>
        <v>0</v>
      </c>
      <c r="BF413" s="106">
        <f>IF(O413="znížená",K413,0)</f>
        <v>0</v>
      </c>
      <c r="BG413" s="106">
        <f>IF(O413="zákl. prenesená",K413,0)</f>
        <v>0</v>
      </c>
      <c r="BH413" s="106">
        <f>IF(O413="zníž. prenesená",K413,0)</f>
        <v>0</v>
      </c>
      <c r="BI413" s="106">
        <f>IF(O413="nulová",K413,0)</f>
        <v>0</v>
      </c>
      <c r="BJ413" s="16" t="s">
        <v>92</v>
      </c>
      <c r="BK413" s="186">
        <f>ROUND(P413*H413,3)</f>
        <v>0</v>
      </c>
      <c r="BL413" s="16" t="s">
        <v>242</v>
      </c>
      <c r="BM413" s="185" t="s">
        <v>984</v>
      </c>
    </row>
    <row r="414" spans="1:65" s="2" customFormat="1" x14ac:dyDescent="0.2">
      <c r="A414" s="34"/>
      <c r="B414" s="35"/>
      <c r="C414" s="218"/>
      <c r="D414" s="225" t="s">
        <v>177</v>
      </c>
      <c r="E414" s="218"/>
      <c r="F414" s="226"/>
      <c r="G414" s="218"/>
      <c r="H414" s="218"/>
      <c r="I414" s="268"/>
      <c r="J414" s="268"/>
      <c r="K414" s="34"/>
      <c r="L414" s="34"/>
      <c r="M414" s="35"/>
      <c r="N414" s="189"/>
      <c r="O414" s="190"/>
      <c r="P414" s="60"/>
      <c r="Q414" s="60"/>
      <c r="R414" s="60"/>
      <c r="S414" s="60"/>
      <c r="T414" s="60"/>
      <c r="U414" s="60"/>
      <c r="V414" s="60"/>
      <c r="W414" s="60"/>
      <c r="X414" s="60"/>
      <c r="Y414" s="61"/>
      <c r="Z414" s="34"/>
      <c r="AA414" s="34"/>
      <c r="AB414" s="34"/>
      <c r="AC414" s="34"/>
      <c r="AD414" s="34"/>
      <c r="AE414" s="34"/>
      <c r="AT414" s="16" t="s">
        <v>177</v>
      </c>
      <c r="AU414" s="16" t="s">
        <v>92</v>
      </c>
    </row>
    <row r="415" spans="1:65" s="2" customFormat="1" ht="29.25" x14ac:dyDescent="0.2">
      <c r="A415" s="34"/>
      <c r="B415" s="35"/>
      <c r="C415" s="218"/>
      <c r="D415" s="225" t="s">
        <v>318</v>
      </c>
      <c r="E415" s="218"/>
      <c r="F415" s="245" t="s">
        <v>541</v>
      </c>
      <c r="G415" s="218"/>
      <c r="H415" s="218"/>
      <c r="I415" s="268"/>
      <c r="J415" s="268"/>
      <c r="K415" s="34"/>
      <c r="L415" s="34"/>
      <c r="M415" s="35"/>
      <c r="N415" s="189"/>
      <c r="O415" s="190"/>
      <c r="P415" s="60"/>
      <c r="Q415" s="60"/>
      <c r="R415" s="60"/>
      <c r="S415" s="60"/>
      <c r="T415" s="60"/>
      <c r="U415" s="60"/>
      <c r="V415" s="60"/>
      <c r="W415" s="60"/>
      <c r="X415" s="60"/>
      <c r="Y415" s="61"/>
      <c r="Z415" s="34"/>
      <c r="AA415" s="34"/>
      <c r="AB415" s="34"/>
      <c r="AC415" s="34"/>
      <c r="AD415" s="34"/>
      <c r="AE415" s="34"/>
      <c r="AT415" s="16" t="s">
        <v>318</v>
      </c>
      <c r="AU415" s="16" t="s">
        <v>92</v>
      </c>
    </row>
    <row r="416" spans="1:65" s="13" customFormat="1" x14ac:dyDescent="0.2">
      <c r="B416" s="191"/>
      <c r="C416" s="227"/>
      <c r="D416" s="225" t="s">
        <v>179</v>
      </c>
      <c r="E416" s="228" t="s">
        <v>1</v>
      </c>
      <c r="F416" s="229" t="s">
        <v>985</v>
      </c>
      <c r="G416" s="227"/>
      <c r="H416" s="230">
        <v>11.81</v>
      </c>
      <c r="I416" s="271"/>
      <c r="J416" s="271"/>
      <c r="M416" s="191"/>
      <c r="N416" s="193"/>
      <c r="O416" s="194"/>
      <c r="P416" s="194"/>
      <c r="Q416" s="194"/>
      <c r="R416" s="194"/>
      <c r="S416" s="194"/>
      <c r="T416" s="194"/>
      <c r="U416" s="194"/>
      <c r="V416" s="194"/>
      <c r="W416" s="194"/>
      <c r="X416" s="194"/>
      <c r="Y416" s="195"/>
      <c r="AT416" s="192" t="s">
        <v>179</v>
      </c>
      <c r="AU416" s="192" t="s">
        <v>92</v>
      </c>
      <c r="AV416" s="13" t="s">
        <v>92</v>
      </c>
      <c r="AW416" s="13" t="s">
        <v>4</v>
      </c>
      <c r="AX416" s="13" t="s">
        <v>86</v>
      </c>
      <c r="AY416" s="192" t="s">
        <v>164</v>
      </c>
    </row>
    <row r="417" spans="1:65" s="2" customFormat="1" ht="24.2" customHeight="1" x14ac:dyDescent="0.2">
      <c r="A417" s="34"/>
      <c r="B417" s="140"/>
      <c r="C417" s="240" t="s">
        <v>986</v>
      </c>
      <c r="D417" s="240" t="s">
        <v>313</v>
      </c>
      <c r="E417" s="241" t="s">
        <v>987</v>
      </c>
      <c r="F417" s="242" t="s">
        <v>1096</v>
      </c>
      <c r="G417" s="243" t="s">
        <v>170</v>
      </c>
      <c r="H417" s="244">
        <v>19.2</v>
      </c>
      <c r="I417" s="244"/>
      <c r="J417" s="273"/>
      <c r="K417" s="205">
        <f>ROUND(P417*H417,3)</f>
        <v>0</v>
      </c>
      <c r="L417" s="207"/>
      <c r="M417" s="208"/>
      <c r="N417" s="209" t="s">
        <v>1</v>
      </c>
      <c r="O417" s="181" t="s">
        <v>44</v>
      </c>
      <c r="P417" s="182">
        <f>I417+J417</f>
        <v>0</v>
      </c>
      <c r="Q417" s="182">
        <f>ROUND(I417*H417,3)</f>
        <v>0</v>
      </c>
      <c r="R417" s="182">
        <f>ROUND(J417*H417,3)</f>
        <v>0</v>
      </c>
      <c r="S417" s="60"/>
      <c r="T417" s="183">
        <f>S417*H417</f>
        <v>0</v>
      </c>
      <c r="U417" s="183">
        <v>2.2200000000000002E-3</v>
      </c>
      <c r="V417" s="183">
        <f>U417*H417</f>
        <v>4.2624000000000002E-2</v>
      </c>
      <c r="W417" s="183">
        <v>0</v>
      </c>
      <c r="X417" s="183">
        <f>W417*H417</f>
        <v>0</v>
      </c>
      <c r="Y417" s="184" t="s">
        <v>1</v>
      </c>
      <c r="Z417" s="34"/>
      <c r="AA417" s="34"/>
      <c r="AB417" s="34"/>
      <c r="AC417" s="34"/>
      <c r="AD417" s="34"/>
      <c r="AE417" s="34"/>
      <c r="AR417" s="185" t="s">
        <v>316</v>
      </c>
      <c r="AT417" s="185" t="s">
        <v>313</v>
      </c>
      <c r="AU417" s="185" t="s">
        <v>92</v>
      </c>
      <c r="AY417" s="16" t="s">
        <v>164</v>
      </c>
      <c r="BE417" s="106">
        <f>IF(O417="základná",K417,0)</f>
        <v>0</v>
      </c>
      <c r="BF417" s="106">
        <f>IF(O417="znížená",K417,0)</f>
        <v>0</v>
      </c>
      <c r="BG417" s="106">
        <f>IF(O417="zákl. prenesená",K417,0)</f>
        <v>0</v>
      </c>
      <c r="BH417" s="106">
        <f>IF(O417="zníž. prenesená",K417,0)</f>
        <v>0</v>
      </c>
      <c r="BI417" s="106">
        <f>IF(O417="nulová",K417,0)</f>
        <v>0</v>
      </c>
      <c r="BJ417" s="16" t="s">
        <v>92</v>
      </c>
      <c r="BK417" s="186">
        <f>ROUND(P417*H417,3)</f>
        <v>0</v>
      </c>
      <c r="BL417" s="16" t="s">
        <v>242</v>
      </c>
      <c r="BM417" s="185" t="s">
        <v>988</v>
      </c>
    </row>
    <row r="418" spans="1:65" s="2" customFormat="1" x14ac:dyDescent="0.2">
      <c r="A418" s="34"/>
      <c r="B418" s="35"/>
      <c r="C418" s="218"/>
      <c r="D418" s="225" t="s">
        <v>177</v>
      </c>
      <c r="E418" s="218"/>
      <c r="F418" s="226"/>
      <c r="G418" s="218"/>
      <c r="H418" s="218"/>
      <c r="I418" s="268"/>
      <c r="J418" s="268"/>
      <c r="K418" s="34"/>
      <c r="L418" s="34"/>
      <c r="M418" s="35"/>
      <c r="N418" s="189"/>
      <c r="O418" s="190"/>
      <c r="P418" s="60"/>
      <c r="Q418" s="60"/>
      <c r="R418" s="60"/>
      <c r="S418" s="60"/>
      <c r="T418" s="60"/>
      <c r="U418" s="60"/>
      <c r="V418" s="60"/>
      <c r="W418" s="60"/>
      <c r="X418" s="60"/>
      <c r="Y418" s="61"/>
      <c r="Z418" s="34"/>
      <c r="AA418" s="34"/>
      <c r="AB418" s="34"/>
      <c r="AC418" s="34"/>
      <c r="AD418" s="34"/>
      <c r="AE418" s="34"/>
      <c r="AT418" s="16" t="s">
        <v>177</v>
      </c>
      <c r="AU418" s="16" t="s">
        <v>92</v>
      </c>
    </row>
    <row r="419" spans="1:65" s="2" customFormat="1" ht="29.25" x14ac:dyDescent="0.2">
      <c r="A419" s="34"/>
      <c r="B419" s="35"/>
      <c r="C419" s="218"/>
      <c r="D419" s="225" t="s">
        <v>318</v>
      </c>
      <c r="E419" s="218"/>
      <c r="F419" s="245" t="s">
        <v>541</v>
      </c>
      <c r="G419" s="218"/>
      <c r="H419" s="218"/>
      <c r="I419" s="268"/>
      <c r="J419" s="268"/>
      <c r="K419" s="34"/>
      <c r="L419" s="34"/>
      <c r="M419" s="35"/>
      <c r="N419" s="189"/>
      <c r="O419" s="190"/>
      <c r="P419" s="60"/>
      <c r="Q419" s="60"/>
      <c r="R419" s="60"/>
      <c r="S419" s="60"/>
      <c r="T419" s="60"/>
      <c r="U419" s="60"/>
      <c r="V419" s="60"/>
      <c r="W419" s="60"/>
      <c r="X419" s="60"/>
      <c r="Y419" s="61"/>
      <c r="Z419" s="34"/>
      <c r="AA419" s="34"/>
      <c r="AB419" s="34"/>
      <c r="AC419" s="34"/>
      <c r="AD419" s="34"/>
      <c r="AE419" s="34"/>
      <c r="AT419" s="16" t="s">
        <v>318</v>
      </c>
      <c r="AU419" s="16" t="s">
        <v>92</v>
      </c>
    </row>
    <row r="420" spans="1:65" s="13" customFormat="1" x14ac:dyDescent="0.2">
      <c r="B420" s="191"/>
      <c r="C420" s="227"/>
      <c r="D420" s="225" t="s">
        <v>179</v>
      </c>
      <c r="E420" s="228" t="s">
        <v>1</v>
      </c>
      <c r="F420" s="229" t="s">
        <v>989</v>
      </c>
      <c r="G420" s="227"/>
      <c r="H420" s="230">
        <v>19.2</v>
      </c>
      <c r="I420" s="271"/>
      <c r="J420" s="271"/>
      <c r="M420" s="191"/>
      <c r="N420" s="193"/>
      <c r="O420" s="194"/>
      <c r="P420" s="194"/>
      <c r="Q420" s="194"/>
      <c r="R420" s="194"/>
      <c r="S420" s="194"/>
      <c r="T420" s="194"/>
      <c r="U420" s="194"/>
      <c r="V420" s="194"/>
      <c r="W420" s="194"/>
      <c r="X420" s="194"/>
      <c r="Y420" s="195"/>
      <c r="AT420" s="192" t="s">
        <v>179</v>
      </c>
      <c r="AU420" s="192" t="s">
        <v>92</v>
      </c>
      <c r="AV420" s="13" t="s">
        <v>92</v>
      </c>
      <c r="AW420" s="13" t="s">
        <v>4</v>
      </c>
      <c r="AX420" s="13" t="s">
        <v>86</v>
      </c>
      <c r="AY420" s="192" t="s">
        <v>164</v>
      </c>
    </row>
    <row r="421" spans="1:65" s="12" customFormat="1" ht="22.9" customHeight="1" x14ac:dyDescent="0.2">
      <c r="B421" s="159"/>
      <c r="C421" s="231"/>
      <c r="D421" s="232" t="s">
        <v>79</v>
      </c>
      <c r="E421" s="233" t="s">
        <v>990</v>
      </c>
      <c r="F421" s="233" t="s">
        <v>991</v>
      </c>
      <c r="G421" s="231"/>
      <c r="H421" s="231"/>
      <c r="I421" s="270"/>
      <c r="J421" s="270"/>
      <c r="K421" s="172">
        <f>BK421</f>
        <v>0</v>
      </c>
      <c r="M421" s="159"/>
      <c r="N421" s="164"/>
      <c r="O421" s="165"/>
      <c r="P421" s="165"/>
      <c r="Q421" s="166">
        <f>SUM(Q422:Q428)</f>
        <v>0</v>
      </c>
      <c r="R421" s="166">
        <f>SUM(R422:R428)</f>
        <v>0</v>
      </c>
      <c r="S421" s="165"/>
      <c r="T421" s="167">
        <f>SUM(T422:T428)</f>
        <v>0</v>
      </c>
      <c r="U421" s="165"/>
      <c r="V421" s="167">
        <f>SUM(V422:V428)</f>
        <v>2.2688E-4</v>
      </c>
      <c r="W421" s="165"/>
      <c r="X421" s="167">
        <f>SUM(X422:X428)</f>
        <v>0</v>
      </c>
      <c r="Y421" s="168"/>
      <c r="AR421" s="160" t="s">
        <v>92</v>
      </c>
      <c r="AT421" s="169" t="s">
        <v>79</v>
      </c>
      <c r="AU421" s="169" t="s">
        <v>86</v>
      </c>
      <c r="AY421" s="160" t="s">
        <v>164</v>
      </c>
      <c r="BK421" s="170">
        <f>SUM(BK422:BK428)</f>
        <v>0</v>
      </c>
    </row>
    <row r="422" spans="1:65" s="2" customFormat="1" ht="14.45" customHeight="1" x14ac:dyDescent="0.2">
      <c r="A422" s="34"/>
      <c r="B422" s="140"/>
      <c r="C422" s="220" t="s">
        <v>992</v>
      </c>
      <c r="D422" s="220" t="s">
        <v>167</v>
      </c>
      <c r="E422" s="221" t="s">
        <v>993</v>
      </c>
      <c r="F422" s="222" t="s">
        <v>994</v>
      </c>
      <c r="G422" s="223" t="s">
        <v>175</v>
      </c>
      <c r="H422" s="224">
        <v>22.687999999999999</v>
      </c>
      <c r="I422" s="224"/>
      <c r="J422" s="224"/>
      <c r="K422" s="177">
        <f>ROUND(P422*H422,3)</f>
        <v>0</v>
      </c>
      <c r="L422" s="179"/>
      <c r="M422" s="35"/>
      <c r="N422" s="180" t="s">
        <v>1</v>
      </c>
      <c r="O422" s="181" t="s">
        <v>44</v>
      </c>
      <c r="P422" s="182">
        <f>I422+J422</f>
        <v>0</v>
      </c>
      <c r="Q422" s="182">
        <f>ROUND(I422*H422,3)</f>
        <v>0</v>
      </c>
      <c r="R422" s="182">
        <f>ROUND(J422*H422,3)</f>
        <v>0</v>
      </c>
      <c r="S422" s="60"/>
      <c r="T422" s="183">
        <f>S422*H422</f>
        <v>0</v>
      </c>
      <c r="U422" s="183">
        <v>1.0000000000000001E-5</v>
      </c>
      <c r="V422" s="183">
        <f>U422*H422</f>
        <v>2.2688E-4</v>
      </c>
      <c r="W422" s="183">
        <v>0</v>
      </c>
      <c r="X422" s="183">
        <f>W422*H422</f>
        <v>0</v>
      </c>
      <c r="Y422" s="184" t="s">
        <v>1</v>
      </c>
      <c r="Z422" s="34"/>
      <c r="AA422" s="34"/>
      <c r="AB422" s="34"/>
      <c r="AC422" s="34"/>
      <c r="AD422" s="34"/>
      <c r="AE422" s="34"/>
      <c r="AR422" s="185" t="s">
        <v>242</v>
      </c>
      <c r="AT422" s="185" t="s">
        <v>167</v>
      </c>
      <c r="AU422" s="185" t="s">
        <v>92</v>
      </c>
      <c r="AY422" s="16" t="s">
        <v>164</v>
      </c>
      <c r="BE422" s="106">
        <f>IF(O422="základná",K422,0)</f>
        <v>0</v>
      </c>
      <c r="BF422" s="106">
        <f>IF(O422="znížená",K422,0)</f>
        <v>0</v>
      </c>
      <c r="BG422" s="106">
        <f>IF(O422="zákl. prenesená",K422,0)</f>
        <v>0</v>
      </c>
      <c r="BH422" s="106">
        <f>IF(O422="zníž. prenesená",K422,0)</f>
        <v>0</v>
      </c>
      <c r="BI422" s="106">
        <f>IF(O422="nulová",K422,0)</f>
        <v>0</v>
      </c>
      <c r="BJ422" s="16" t="s">
        <v>92</v>
      </c>
      <c r="BK422" s="186">
        <f>ROUND(P422*H422,3)</f>
        <v>0</v>
      </c>
      <c r="BL422" s="16" t="s">
        <v>242</v>
      </c>
      <c r="BM422" s="185" t="s">
        <v>995</v>
      </c>
    </row>
    <row r="423" spans="1:65" s="2" customFormat="1" x14ac:dyDescent="0.2">
      <c r="A423" s="34"/>
      <c r="B423" s="35"/>
      <c r="C423" s="218"/>
      <c r="D423" s="225" t="s">
        <v>177</v>
      </c>
      <c r="E423" s="218"/>
      <c r="F423" s="226" t="s">
        <v>994</v>
      </c>
      <c r="G423" s="218"/>
      <c r="H423" s="218"/>
      <c r="I423" s="268"/>
      <c r="J423" s="268"/>
      <c r="K423" s="34"/>
      <c r="L423" s="34"/>
      <c r="M423" s="35"/>
      <c r="N423" s="189"/>
      <c r="O423" s="190"/>
      <c r="P423" s="60"/>
      <c r="Q423" s="60"/>
      <c r="R423" s="60"/>
      <c r="S423" s="60"/>
      <c r="T423" s="60"/>
      <c r="U423" s="60"/>
      <c r="V423" s="60"/>
      <c r="W423" s="60"/>
      <c r="X423" s="60"/>
      <c r="Y423" s="61"/>
      <c r="Z423" s="34"/>
      <c r="AA423" s="34"/>
      <c r="AB423" s="34"/>
      <c r="AC423" s="34"/>
      <c r="AD423" s="34"/>
      <c r="AE423" s="34"/>
      <c r="AT423" s="16" t="s">
        <v>177</v>
      </c>
      <c r="AU423" s="16" t="s">
        <v>92</v>
      </c>
    </row>
    <row r="424" spans="1:65" s="13" customFormat="1" x14ac:dyDescent="0.2">
      <c r="B424" s="191"/>
      <c r="C424" s="227"/>
      <c r="D424" s="225" t="s">
        <v>179</v>
      </c>
      <c r="E424" s="228" t="s">
        <v>1</v>
      </c>
      <c r="F424" s="229" t="s">
        <v>996</v>
      </c>
      <c r="G424" s="227"/>
      <c r="H424" s="230">
        <v>22.687999999999999</v>
      </c>
      <c r="I424" s="271"/>
      <c r="J424" s="271"/>
      <c r="M424" s="191"/>
      <c r="N424" s="193"/>
      <c r="O424" s="194"/>
      <c r="P424" s="194"/>
      <c r="Q424" s="194"/>
      <c r="R424" s="194"/>
      <c r="S424" s="194"/>
      <c r="T424" s="194"/>
      <c r="U424" s="194"/>
      <c r="V424" s="194"/>
      <c r="W424" s="194"/>
      <c r="X424" s="194"/>
      <c r="Y424" s="195"/>
      <c r="AT424" s="192" t="s">
        <v>179</v>
      </c>
      <c r="AU424" s="192" t="s">
        <v>92</v>
      </c>
      <c r="AV424" s="13" t="s">
        <v>92</v>
      </c>
      <c r="AW424" s="13" t="s">
        <v>4</v>
      </c>
      <c r="AX424" s="13" t="s">
        <v>86</v>
      </c>
      <c r="AY424" s="192" t="s">
        <v>164</v>
      </c>
    </row>
    <row r="425" spans="1:65" s="2" customFormat="1" ht="14.45" customHeight="1" x14ac:dyDescent="0.2">
      <c r="A425" s="34"/>
      <c r="B425" s="140"/>
      <c r="C425" s="240" t="s">
        <v>997</v>
      </c>
      <c r="D425" s="240" t="s">
        <v>313</v>
      </c>
      <c r="E425" s="241" t="s">
        <v>998</v>
      </c>
      <c r="F425" s="242" t="s">
        <v>999</v>
      </c>
      <c r="G425" s="243" t="s">
        <v>334</v>
      </c>
      <c r="H425" s="244">
        <v>9</v>
      </c>
      <c r="I425" s="244"/>
      <c r="J425" s="273"/>
      <c r="K425" s="205">
        <f>ROUND(P425*H425,3)</f>
        <v>0</v>
      </c>
      <c r="L425" s="207"/>
      <c r="M425" s="208"/>
      <c r="N425" s="209" t="s">
        <v>1</v>
      </c>
      <c r="O425" s="181" t="s">
        <v>44</v>
      </c>
      <c r="P425" s="182">
        <f>I425+J425</f>
        <v>0</v>
      </c>
      <c r="Q425" s="182">
        <f>ROUND(I425*H425,3)</f>
        <v>0</v>
      </c>
      <c r="R425" s="182">
        <f>ROUND(J425*H425,3)</f>
        <v>0</v>
      </c>
      <c r="S425" s="60"/>
      <c r="T425" s="183">
        <f>S425*H425</f>
        <v>0</v>
      </c>
      <c r="U425" s="183">
        <v>0</v>
      </c>
      <c r="V425" s="183">
        <f>U425*H425</f>
        <v>0</v>
      </c>
      <c r="W425" s="183">
        <v>0</v>
      </c>
      <c r="X425" s="183">
        <f>W425*H425</f>
        <v>0</v>
      </c>
      <c r="Y425" s="184" t="s">
        <v>1</v>
      </c>
      <c r="Z425" s="34"/>
      <c r="AA425" s="34"/>
      <c r="AB425" s="34"/>
      <c r="AC425" s="34"/>
      <c r="AD425" s="34"/>
      <c r="AE425" s="34"/>
      <c r="AR425" s="185" t="s">
        <v>316</v>
      </c>
      <c r="AT425" s="185" t="s">
        <v>313</v>
      </c>
      <c r="AU425" s="185" t="s">
        <v>92</v>
      </c>
      <c r="AY425" s="16" t="s">
        <v>164</v>
      </c>
      <c r="BE425" s="106">
        <f>IF(O425="základná",K425,0)</f>
        <v>0</v>
      </c>
      <c r="BF425" s="106">
        <f>IF(O425="znížená",K425,0)</f>
        <v>0</v>
      </c>
      <c r="BG425" s="106">
        <f>IF(O425="zákl. prenesená",K425,0)</f>
        <v>0</v>
      </c>
      <c r="BH425" s="106">
        <f>IF(O425="zníž. prenesená",K425,0)</f>
        <v>0</v>
      </c>
      <c r="BI425" s="106">
        <f>IF(O425="nulová",K425,0)</f>
        <v>0</v>
      </c>
      <c r="BJ425" s="16" t="s">
        <v>92</v>
      </c>
      <c r="BK425" s="186">
        <f>ROUND(P425*H425,3)</f>
        <v>0</v>
      </c>
      <c r="BL425" s="16" t="s">
        <v>242</v>
      </c>
      <c r="BM425" s="185" t="s">
        <v>1000</v>
      </c>
    </row>
    <row r="426" spans="1:65" s="2" customFormat="1" ht="19.5" x14ac:dyDescent="0.2">
      <c r="A426" s="34"/>
      <c r="B426" s="35"/>
      <c r="C426" s="218"/>
      <c r="D426" s="225" t="s">
        <v>177</v>
      </c>
      <c r="E426" s="218"/>
      <c r="F426" s="226" t="s">
        <v>1001</v>
      </c>
      <c r="G426" s="218"/>
      <c r="H426" s="218"/>
      <c r="I426" s="268"/>
      <c r="J426" s="268"/>
      <c r="K426" s="34"/>
      <c r="L426" s="34"/>
      <c r="M426" s="35"/>
      <c r="N426" s="189"/>
      <c r="O426" s="190"/>
      <c r="P426" s="60"/>
      <c r="Q426" s="60"/>
      <c r="R426" s="60"/>
      <c r="S426" s="60"/>
      <c r="T426" s="60"/>
      <c r="U426" s="60"/>
      <c r="V426" s="60"/>
      <c r="W426" s="60"/>
      <c r="X426" s="60"/>
      <c r="Y426" s="61"/>
      <c r="Z426" s="34"/>
      <c r="AA426" s="34"/>
      <c r="AB426" s="34"/>
      <c r="AC426" s="34"/>
      <c r="AD426" s="34"/>
      <c r="AE426" s="34"/>
      <c r="AT426" s="16" t="s">
        <v>177</v>
      </c>
      <c r="AU426" s="16" t="s">
        <v>92</v>
      </c>
    </row>
    <row r="427" spans="1:65" s="2" customFormat="1" ht="14.45" customHeight="1" x14ac:dyDescent="0.2">
      <c r="A427" s="34"/>
      <c r="B427" s="140"/>
      <c r="C427" s="240" t="s">
        <v>1002</v>
      </c>
      <c r="D427" s="240" t="s">
        <v>313</v>
      </c>
      <c r="E427" s="241" t="s">
        <v>1003</v>
      </c>
      <c r="F427" s="242" t="s">
        <v>1004</v>
      </c>
      <c r="G427" s="243" t="s">
        <v>334</v>
      </c>
      <c r="H427" s="244">
        <v>1</v>
      </c>
      <c r="I427" s="244"/>
      <c r="J427" s="273"/>
      <c r="K427" s="205">
        <f>ROUND(P427*H427,3)</f>
        <v>0</v>
      </c>
      <c r="L427" s="207"/>
      <c r="M427" s="208"/>
      <c r="N427" s="209" t="s">
        <v>1</v>
      </c>
      <c r="O427" s="181" t="s">
        <v>44</v>
      </c>
      <c r="P427" s="182">
        <f>I427+J427</f>
        <v>0</v>
      </c>
      <c r="Q427" s="182">
        <f>ROUND(I427*H427,3)</f>
        <v>0</v>
      </c>
      <c r="R427" s="182">
        <f>ROUND(J427*H427,3)</f>
        <v>0</v>
      </c>
      <c r="S427" s="60"/>
      <c r="T427" s="183">
        <f>S427*H427</f>
        <v>0</v>
      </c>
      <c r="U427" s="183">
        <v>0</v>
      </c>
      <c r="V427" s="183">
        <f>U427*H427</f>
        <v>0</v>
      </c>
      <c r="W427" s="183">
        <v>0</v>
      </c>
      <c r="X427" s="183">
        <f>W427*H427</f>
        <v>0</v>
      </c>
      <c r="Y427" s="184" t="s">
        <v>1</v>
      </c>
      <c r="Z427" s="34"/>
      <c r="AA427" s="34"/>
      <c r="AB427" s="34"/>
      <c r="AC427" s="34"/>
      <c r="AD427" s="34"/>
      <c r="AE427" s="34"/>
      <c r="AR427" s="185" t="s">
        <v>316</v>
      </c>
      <c r="AT427" s="185" t="s">
        <v>313</v>
      </c>
      <c r="AU427" s="185" t="s">
        <v>92</v>
      </c>
      <c r="AY427" s="16" t="s">
        <v>164</v>
      </c>
      <c r="BE427" s="106">
        <f>IF(O427="základná",K427,0)</f>
        <v>0</v>
      </c>
      <c r="BF427" s="106">
        <f>IF(O427="znížená",K427,0)</f>
        <v>0</v>
      </c>
      <c r="BG427" s="106">
        <f>IF(O427="zákl. prenesená",K427,0)</f>
        <v>0</v>
      </c>
      <c r="BH427" s="106">
        <f>IF(O427="zníž. prenesená",K427,0)</f>
        <v>0</v>
      </c>
      <c r="BI427" s="106">
        <f>IF(O427="nulová",K427,0)</f>
        <v>0</v>
      </c>
      <c r="BJ427" s="16" t="s">
        <v>92</v>
      </c>
      <c r="BK427" s="186">
        <f>ROUND(P427*H427,3)</f>
        <v>0</v>
      </c>
      <c r="BL427" s="16" t="s">
        <v>242</v>
      </c>
      <c r="BM427" s="185" t="s">
        <v>1005</v>
      </c>
    </row>
    <row r="428" spans="1:65" s="2" customFormat="1" ht="19.5" x14ac:dyDescent="0.2">
      <c r="A428" s="34"/>
      <c r="B428" s="35"/>
      <c r="C428" s="218"/>
      <c r="D428" s="225" t="s">
        <v>177</v>
      </c>
      <c r="E428" s="218"/>
      <c r="F428" s="226" t="s">
        <v>1001</v>
      </c>
      <c r="G428" s="218"/>
      <c r="H428" s="218"/>
      <c r="I428" s="268"/>
      <c r="J428" s="268"/>
      <c r="K428" s="34"/>
      <c r="L428" s="34"/>
      <c r="M428" s="35"/>
      <c r="N428" s="189"/>
      <c r="O428" s="190"/>
      <c r="P428" s="60"/>
      <c r="Q428" s="60"/>
      <c r="R428" s="60"/>
      <c r="S428" s="60"/>
      <c r="T428" s="60"/>
      <c r="U428" s="60"/>
      <c r="V428" s="60"/>
      <c r="W428" s="60"/>
      <c r="X428" s="60"/>
      <c r="Y428" s="61"/>
      <c r="Z428" s="34"/>
      <c r="AA428" s="34"/>
      <c r="AB428" s="34"/>
      <c r="AC428" s="34"/>
      <c r="AD428" s="34"/>
      <c r="AE428" s="34"/>
      <c r="AT428" s="16" t="s">
        <v>177</v>
      </c>
      <c r="AU428" s="16" t="s">
        <v>92</v>
      </c>
    </row>
    <row r="429" spans="1:65" s="12" customFormat="1" ht="22.9" customHeight="1" x14ac:dyDescent="0.2">
      <c r="B429" s="159"/>
      <c r="C429" s="231"/>
      <c r="D429" s="232" t="s">
        <v>79</v>
      </c>
      <c r="E429" s="233" t="s">
        <v>1006</v>
      </c>
      <c r="F429" s="233" t="s">
        <v>1007</v>
      </c>
      <c r="G429" s="231"/>
      <c r="H429" s="231"/>
      <c r="I429" s="270"/>
      <c r="J429" s="270"/>
      <c r="K429" s="172">
        <f>BK429</f>
        <v>0</v>
      </c>
      <c r="M429" s="159"/>
      <c r="N429" s="164"/>
      <c r="O429" s="165"/>
      <c r="P429" s="165"/>
      <c r="Q429" s="166">
        <f>SUM(Q430:Q437)</f>
        <v>0</v>
      </c>
      <c r="R429" s="166">
        <f>SUM(R430:R437)</f>
        <v>0</v>
      </c>
      <c r="S429" s="165"/>
      <c r="T429" s="167">
        <f>SUM(T430:T437)</f>
        <v>0</v>
      </c>
      <c r="U429" s="165"/>
      <c r="V429" s="167">
        <f>SUM(V430:V437)</f>
        <v>3.3800000000000002E-3</v>
      </c>
      <c r="W429" s="165"/>
      <c r="X429" s="167">
        <f>SUM(X430:X437)</f>
        <v>0</v>
      </c>
      <c r="Y429" s="168"/>
      <c r="AR429" s="160" t="s">
        <v>92</v>
      </c>
      <c r="AT429" s="169" t="s">
        <v>79</v>
      </c>
      <c r="AU429" s="169" t="s">
        <v>86</v>
      </c>
      <c r="AY429" s="160" t="s">
        <v>164</v>
      </c>
      <c r="BK429" s="170">
        <f>SUM(BK430:BK437)</f>
        <v>0</v>
      </c>
    </row>
    <row r="430" spans="1:65" s="2" customFormat="1" ht="24.2" customHeight="1" x14ac:dyDescent="0.2">
      <c r="A430" s="34"/>
      <c r="B430" s="140"/>
      <c r="C430" s="220" t="s">
        <v>290</v>
      </c>
      <c r="D430" s="220" t="s">
        <v>167</v>
      </c>
      <c r="E430" s="221" t="s">
        <v>1008</v>
      </c>
      <c r="F430" s="222" t="s">
        <v>1009</v>
      </c>
      <c r="G430" s="223" t="s">
        <v>334</v>
      </c>
      <c r="H430" s="224">
        <v>1</v>
      </c>
      <c r="I430" s="224"/>
      <c r="J430" s="224"/>
      <c r="K430" s="177">
        <f>ROUND(P430*H430,3)</f>
        <v>0</v>
      </c>
      <c r="L430" s="179"/>
      <c r="M430" s="35"/>
      <c r="N430" s="180" t="s">
        <v>1</v>
      </c>
      <c r="O430" s="181" t="s">
        <v>44</v>
      </c>
      <c r="P430" s="182">
        <f>I430+J430</f>
        <v>0</v>
      </c>
      <c r="Q430" s="182">
        <f>ROUND(I430*H430,3)</f>
        <v>0</v>
      </c>
      <c r="R430" s="182">
        <f>ROUND(J430*H430,3)</f>
        <v>0</v>
      </c>
      <c r="S430" s="60"/>
      <c r="T430" s="183">
        <f>S430*H430</f>
        <v>0</v>
      </c>
      <c r="U430" s="183">
        <v>0</v>
      </c>
      <c r="V430" s="183">
        <f>U430*H430</f>
        <v>0</v>
      </c>
      <c r="W430" s="183">
        <v>0</v>
      </c>
      <c r="X430" s="183">
        <f>W430*H430</f>
        <v>0</v>
      </c>
      <c r="Y430" s="184" t="s">
        <v>1</v>
      </c>
      <c r="Z430" s="34"/>
      <c r="AA430" s="34"/>
      <c r="AB430" s="34"/>
      <c r="AC430" s="34"/>
      <c r="AD430" s="34"/>
      <c r="AE430" s="34"/>
      <c r="AR430" s="185" t="s">
        <v>242</v>
      </c>
      <c r="AT430" s="185" t="s">
        <v>167</v>
      </c>
      <c r="AU430" s="185" t="s">
        <v>92</v>
      </c>
      <c r="AY430" s="16" t="s">
        <v>164</v>
      </c>
      <c r="BE430" s="106">
        <f>IF(O430="základná",K430,0)</f>
        <v>0</v>
      </c>
      <c r="BF430" s="106">
        <f>IF(O430="znížená",K430,0)</f>
        <v>0</v>
      </c>
      <c r="BG430" s="106">
        <f>IF(O430="zákl. prenesená",K430,0)</f>
        <v>0</v>
      </c>
      <c r="BH430" s="106">
        <f>IF(O430="zníž. prenesená",K430,0)</f>
        <v>0</v>
      </c>
      <c r="BI430" s="106">
        <f>IF(O430="nulová",K430,0)</f>
        <v>0</v>
      </c>
      <c r="BJ430" s="16" t="s">
        <v>92</v>
      </c>
      <c r="BK430" s="186">
        <f>ROUND(P430*H430,3)</f>
        <v>0</v>
      </c>
      <c r="BL430" s="16" t="s">
        <v>242</v>
      </c>
      <c r="BM430" s="185" t="s">
        <v>1010</v>
      </c>
    </row>
    <row r="431" spans="1:65" s="2" customFormat="1" x14ac:dyDescent="0.2">
      <c r="A431" s="34"/>
      <c r="B431" s="35"/>
      <c r="C431" s="218"/>
      <c r="D431" s="225" t="s">
        <v>177</v>
      </c>
      <c r="E431" s="218"/>
      <c r="F431" s="226" t="s">
        <v>1009</v>
      </c>
      <c r="G431" s="218"/>
      <c r="H431" s="218"/>
      <c r="I431" s="268"/>
      <c r="J431" s="268"/>
      <c r="K431" s="34"/>
      <c r="L431" s="34"/>
      <c r="M431" s="35"/>
      <c r="N431" s="189"/>
      <c r="O431" s="190"/>
      <c r="P431" s="60"/>
      <c r="Q431" s="60"/>
      <c r="R431" s="60"/>
      <c r="S431" s="60"/>
      <c r="T431" s="60"/>
      <c r="U431" s="60"/>
      <c r="V431" s="60"/>
      <c r="W431" s="60"/>
      <c r="X431" s="60"/>
      <c r="Y431" s="61"/>
      <c r="Z431" s="34"/>
      <c r="AA431" s="34"/>
      <c r="AB431" s="34"/>
      <c r="AC431" s="34"/>
      <c r="AD431" s="34"/>
      <c r="AE431" s="34"/>
      <c r="AT431" s="16" t="s">
        <v>177</v>
      </c>
      <c r="AU431" s="16" t="s">
        <v>92</v>
      </c>
    </row>
    <row r="432" spans="1:65" s="2" customFormat="1" ht="24.2" customHeight="1" x14ac:dyDescent="0.2">
      <c r="A432" s="34"/>
      <c r="B432" s="140"/>
      <c r="C432" s="240" t="s">
        <v>1011</v>
      </c>
      <c r="D432" s="240" t="s">
        <v>313</v>
      </c>
      <c r="E432" s="241" t="s">
        <v>1012</v>
      </c>
      <c r="F432" s="242" t="s">
        <v>1013</v>
      </c>
      <c r="G432" s="243" t="s">
        <v>334</v>
      </c>
      <c r="H432" s="244">
        <v>1</v>
      </c>
      <c r="I432" s="244"/>
      <c r="J432" s="273"/>
      <c r="K432" s="205">
        <f>ROUND(P432*H432,3)</f>
        <v>0</v>
      </c>
      <c r="L432" s="207"/>
      <c r="M432" s="208"/>
      <c r="N432" s="209" t="s">
        <v>1</v>
      </c>
      <c r="O432" s="181" t="s">
        <v>44</v>
      </c>
      <c r="P432" s="182">
        <f>I432+J432</f>
        <v>0</v>
      </c>
      <c r="Q432" s="182">
        <f>ROUND(I432*H432,3)</f>
        <v>0</v>
      </c>
      <c r="R432" s="182">
        <f>ROUND(J432*H432,3)</f>
        <v>0</v>
      </c>
      <c r="S432" s="60"/>
      <c r="T432" s="183">
        <f>S432*H432</f>
        <v>0</v>
      </c>
      <c r="U432" s="183">
        <v>3.3800000000000002E-3</v>
      </c>
      <c r="V432" s="183">
        <f>U432*H432</f>
        <v>3.3800000000000002E-3</v>
      </c>
      <c r="W432" s="183">
        <v>0</v>
      </c>
      <c r="X432" s="183">
        <f>W432*H432</f>
        <v>0</v>
      </c>
      <c r="Y432" s="184" t="s">
        <v>1</v>
      </c>
      <c r="Z432" s="34"/>
      <c r="AA432" s="34"/>
      <c r="AB432" s="34"/>
      <c r="AC432" s="34"/>
      <c r="AD432" s="34"/>
      <c r="AE432" s="34"/>
      <c r="AR432" s="185" t="s">
        <v>316</v>
      </c>
      <c r="AT432" s="185" t="s">
        <v>313</v>
      </c>
      <c r="AU432" s="185" t="s">
        <v>92</v>
      </c>
      <c r="AY432" s="16" t="s">
        <v>164</v>
      </c>
      <c r="BE432" s="106">
        <f>IF(O432="základná",K432,0)</f>
        <v>0</v>
      </c>
      <c r="BF432" s="106">
        <f>IF(O432="znížená",K432,0)</f>
        <v>0</v>
      </c>
      <c r="BG432" s="106">
        <f>IF(O432="zákl. prenesená",K432,0)</f>
        <v>0</v>
      </c>
      <c r="BH432" s="106">
        <f>IF(O432="zníž. prenesená",K432,0)</f>
        <v>0</v>
      </c>
      <c r="BI432" s="106">
        <f>IF(O432="nulová",K432,0)</f>
        <v>0</v>
      </c>
      <c r="BJ432" s="16" t="s">
        <v>92</v>
      </c>
      <c r="BK432" s="186">
        <f>ROUND(P432*H432,3)</f>
        <v>0</v>
      </c>
      <c r="BL432" s="16" t="s">
        <v>242</v>
      </c>
      <c r="BM432" s="185" t="s">
        <v>1014</v>
      </c>
    </row>
    <row r="433" spans="1:65" s="2" customFormat="1" ht="19.5" x14ac:dyDescent="0.2">
      <c r="A433" s="34"/>
      <c r="B433" s="35"/>
      <c r="C433" s="218"/>
      <c r="D433" s="225" t="s">
        <v>177</v>
      </c>
      <c r="E433" s="218"/>
      <c r="F433" s="226" t="s">
        <v>1166</v>
      </c>
      <c r="G433" s="218"/>
      <c r="H433" s="218"/>
      <c r="I433" s="268"/>
      <c r="J433" s="268"/>
      <c r="K433" s="34"/>
      <c r="L433" s="34"/>
      <c r="M433" s="35"/>
      <c r="N433" s="189"/>
      <c r="O433" s="190"/>
      <c r="P433" s="60"/>
      <c r="Q433" s="60"/>
      <c r="R433" s="60"/>
      <c r="S433" s="60"/>
      <c r="T433" s="60"/>
      <c r="U433" s="60"/>
      <c r="V433" s="60"/>
      <c r="W433" s="60"/>
      <c r="X433" s="60"/>
      <c r="Y433" s="61"/>
      <c r="Z433" s="34"/>
      <c r="AA433" s="34"/>
      <c r="AB433" s="34"/>
      <c r="AC433" s="34"/>
      <c r="AD433" s="34"/>
      <c r="AE433" s="34"/>
      <c r="AT433" s="16" t="s">
        <v>177</v>
      </c>
      <c r="AU433" s="16" t="s">
        <v>92</v>
      </c>
    </row>
    <row r="434" spans="1:65" s="2" customFormat="1" ht="24.2" customHeight="1" x14ac:dyDescent="0.2">
      <c r="A434" s="34"/>
      <c r="B434" s="140"/>
      <c r="C434" s="220" t="s">
        <v>1015</v>
      </c>
      <c r="D434" s="220" t="s">
        <v>167</v>
      </c>
      <c r="E434" s="221" t="s">
        <v>1016</v>
      </c>
      <c r="F434" s="222" t="s">
        <v>1017</v>
      </c>
      <c r="G434" s="223" t="s">
        <v>688</v>
      </c>
      <c r="H434" s="224"/>
      <c r="I434" s="224"/>
      <c r="J434" s="224"/>
      <c r="K434" s="177">
        <f>ROUND(P434*H434,3)</f>
        <v>0</v>
      </c>
      <c r="L434" s="179"/>
      <c r="M434" s="35"/>
      <c r="N434" s="180" t="s">
        <v>1</v>
      </c>
      <c r="O434" s="181" t="s">
        <v>44</v>
      </c>
      <c r="P434" s="182">
        <f>I434+J434</f>
        <v>0</v>
      </c>
      <c r="Q434" s="182">
        <f>ROUND(I434*H434,3)</f>
        <v>0</v>
      </c>
      <c r="R434" s="182">
        <f>ROUND(J434*H434,3)</f>
        <v>0</v>
      </c>
      <c r="S434" s="60"/>
      <c r="T434" s="183">
        <f>S434*H434</f>
        <v>0</v>
      </c>
      <c r="U434" s="183">
        <v>0</v>
      </c>
      <c r="V434" s="183">
        <f>U434*H434</f>
        <v>0</v>
      </c>
      <c r="W434" s="183">
        <v>0</v>
      </c>
      <c r="X434" s="183">
        <f>W434*H434</f>
        <v>0</v>
      </c>
      <c r="Y434" s="184" t="s">
        <v>1</v>
      </c>
      <c r="Z434" s="34"/>
      <c r="AA434" s="34"/>
      <c r="AB434" s="34"/>
      <c r="AC434" s="34"/>
      <c r="AD434" s="34"/>
      <c r="AE434" s="34"/>
      <c r="AR434" s="185" t="s">
        <v>242</v>
      </c>
      <c r="AT434" s="185" t="s">
        <v>167</v>
      </c>
      <c r="AU434" s="185" t="s">
        <v>92</v>
      </c>
      <c r="AY434" s="16" t="s">
        <v>164</v>
      </c>
      <c r="BE434" s="106">
        <f>IF(O434="základná",K434,0)</f>
        <v>0</v>
      </c>
      <c r="BF434" s="106">
        <f>IF(O434="znížená",K434,0)</f>
        <v>0</v>
      </c>
      <c r="BG434" s="106">
        <f>IF(O434="zákl. prenesená",K434,0)</f>
        <v>0</v>
      </c>
      <c r="BH434" s="106">
        <f>IF(O434="zníž. prenesená",K434,0)</f>
        <v>0</v>
      </c>
      <c r="BI434" s="106">
        <f>IF(O434="nulová",K434,0)</f>
        <v>0</v>
      </c>
      <c r="BJ434" s="16" t="s">
        <v>92</v>
      </c>
      <c r="BK434" s="186">
        <f>ROUND(P434*H434,3)</f>
        <v>0</v>
      </c>
      <c r="BL434" s="16" t="s">
        <v>242</v>
      </c>
      <c r="BM434" s="185" t="s">
        <v>1018</v>
      </c>
    </row>
    <row r="435" spans="1:65" s="2" customFormat="1" ht="19.5" x14ac:dyDescent="0.2">
      <c r="A435" s="34"/>
      <c r="B435" s="35"/>
      <c r="C435" s="218"/>
      <c r="D435" s="225" t="s">
        <v>177</v>
      </c>
      <c r="E435" s="218"/>
      <c r="F435" s="226" t="s">
        <v>1019</v>
      </c>
      <c r="G435" s="218"/>
      <c r="H435" s="218"/>
      <c r="I435" s="268"/>
      <c r="J435" s="268"/>
      <c r="K435" s="34"/>
      <c r="L435" s="34"/>
      <c r="M435" s="35"/>
      <c r="N435" s="189"/>
      <c r="O435" s="190"/>
      <c r="P435" s="60"/>
      <c r="Q435" s="60"/>
      <c r="R435" s="60"/>
      <c r="S435" s="60"/>
      <c r="T435" s="60"/>
      <c r="U435" s="60"/>
      <c r="V435" s="60"/>
      <c r="W435" s="60"/>
      <c r="X435" s="60"/>
      <c r="Y435" s="61"/>
      <c r="Z435" s="34"/>
      <c r="AA435" s="34"/>
      <c r="AB435" s="34"/>
      <c r="AC435" s="34"/>
      <c r="AD435" s="34"/>
      <c r="AE435" s="34"/>
      <c r="AT435" s="16" t="s">
        <v>177</v>
      </c>
      <c r="AU435" s="16" t="s">
        <v>92</v>
      </c>
    </row>
    <row r="436" spans="1:65" s="2" customFormat="1" ht="37.9" customHeight="1" x14ac:dyDescent="0.2">
      <c r="A436" s="34"/>
      <c r="B436" s="140"/>
      <c r="C436" s="220" t="s">
        <v>1020</v>
      </c>
      <c r="D436" s="220" t="s">
        <v>167</v>
      </c>
      <c r="E436" s="221" t="s">
        <v>1021</v>
      </c>
      <c r="F436" s="222" t="s">
        <v>1022</v>
      </c>
      <c r="G436" s="223" t="s">
        <v>688</v>
      </c>
      <c r="H436" s="224"/>
      <c r="I436" s="224"/>
      <c r="J436" s="224"/>
      <c r="K436" s="177">
        <f>ROUND(P436*H436,3)</f>
        <v>0</v>
      </c>
      <c r="L436" s="179"/>
      <c r="M436" s="35"/>
      <c r="N436" s="180" t="s">
        <v>1</v>
      </c>
      <c r="O436" s="181" t="s">
        <v>44</v>
      </c>
      <c r="P436" s="182">
        <f>I436+J436</f>
        <v>0</v>
      </c>
      <c r="Q436" s="182">
        <f>ROUND(I436*H436,3)</f>
        <v>0</v>
      </c>
      <c r="R436" s="182">
        <f>ROUND(J436*H436,3)</f>
        <v>0</v>
      </c>
      <c r="S436" s="60"/>
      <c r="T436" s="183">
        <f>S436*H436</f>
        <v>0</v>
      </c>
      <c r="U436" s="183">
        <v>0</v>
      </c>
      <c r="V436" s="183">
        <f>U436*H436</f>
        <v>0</v>
      </c>
      <c r="W436" s="183">
        <v>0</v>
      </c>
      <c r="X436" s="183">
        <f>W436*H436</f>
        <v>0</v>
      </c>
      <c r="Y436" s="184" t="s">
        <v>1</v>
      </c>
      <c r="Z436" s="34"/>
      <c r="AA436" s="34"/>
      <c r="AB436" s="34"/>
      <c r="AC436" s="34"/>
      <c r="AD436" s="34"/>
      <c r="AE436" s="34"/>
      <c r="AR436" s="185" t="s">
        <v>242</v>
      </c>
      <c r="AT436" s="185" t="s">
        <v>167</v>
      </c>
      <c r="AU436" s="185" t="s">
        <v>92</v>
      </c>
      <c r="AY436" s="16" t="s">
        <v>164</v>
      </c>
      <c r="BE436" s="106">
        <f>IF(O436="základná",K436,0)</f>
        <v>0</v>
      </c>
      <c r="BF436" s="106">
        <f>IF(O436="znížená",K436,0)</f>
        <v>0</v>
      </c>
      <c r="BG436" s="106">
        <f>IF(O436="zákl. prenesená",K436,0)</f>
        <v>0</v>
      </c>
      <c r="BH436" s="106">
        <f>IF(O436="zníž. prenesená",K436,0)</f>
        <v>0</v>
      </c>
      <c r="BI436" s="106">
        <f>IF(O436="nulová",K436,0)</f>
        <v>0</v>
      </c>
      <c r="BJ436" s="16" t="s">
        <v>92</v>
      </c>
      <c r="BK436" s="186">
        <f>ROUND(P436*H436,3)</f>
        <v>0</v>
      </c>
      <c r="BL436" s="16" t="s">
        <v>242</v>
      </c>
      <c r="BM436" s="185" t="s">
        <v>1023</v>
      </c>
    </row>
    <row r="437" spans="1:65" s="2" customFormat="1" ht="19.5" x14ac:dyDescent="0.2">
      <c r="A437" s="34"/>
      <c r="B437" s="35"/>
      <c r="C437" s="218"/>
      <c r="D437" s="225" t="s">
        <v>177</v>
      </c>
      <c r="E437" s="218"/>
      <c r="F437" s="226" t="s">
        <v>1024</v>
      </c>
      <c r="G437" s="218"/>
      <c r="H437" s="218"/>
      <c r="I437" s="268"/>
      <c r="J437" s="268"/>
      <c r="K437" s="34"/>
      <c r="L437" s="34"/>
      <c r="M437" s="35"/>
      <c r="N437" s="189"/>
      <c r="O437" s="190"/>
      <c r="P437" s="60"/>
      <c r="Q437" s="60"/>
      <c r="R437" s="60"/>
      <c r="S437" s="60"/>
      <c r="T437" s="60"/>
      <c r="U437" s="60"/>
      <c r="V437" s="60"/>
      <c r="W437" s="60"/>
      <c r="X437" s="60"/>
      <c r="Y437" s="61"/>
      <c r="Z437" s="34"/>
      <c r="AA437" s="34"/>
      <c r="AB437" s="34"/>
      <c r="AC437" s="34"/>
      <c r="AD437" s="34"/>
      <c r="AE437" s="34"/>
      <c r="AT437" s="16" t="s">
        <v>177</v>
      </c>
      <c r="AU437" s="16" t="s">
        <v>92</v>
      </c>
    </row>
    <row r="438" spans="1:65" s="12" customFormat="1" ht="22.9" customHeight="1" x14ac:dyDescent="0.2">
      <c r="B438" s="159"/>
      <c r="C438" s="231"/>
      <c r="D438" s="232" t="s">
        <v>79</v>
      </c>
      <c r="E438" s="233" t="s">
        <v>542</v>
      </c>
      <c r="F438" s="233" t="s">
        <v>543</v>
      </c>
      <c r="G438" s="231"/>
      <c r="H438" s="231"/>
      <c r="I438" s="270"/>
      <c r="J438" s="270"/>
      <c r="K438" s="172">
        <f>BK438</f>
        <v>0</v>
      </c>
      <c r="M438" s="159"/>
      <c r="N438" s="164"/>
      <c r="O438" s="165"/>
      <c r="P438" s="165"/>
      <c r="Q438" s="166">
        <f>SUM(Q439:Q442)</f>
        <v>0</v>
      </c>
      <c r="R438" s="166">
        <f>SUM(R439:R442)</f>
        <v>0</v>
      </c>
      <c r="S438" s="165"/>
      <c r="T438" s="167">
        <f>SUM(T439:T442)</f>
        <v>0</v>
      </c>
      <c r="U438" s="165"/>
      <c r="V438" s="167">
        <f>SUM(V439:V442)</f>
        <v>7.0400000000000003E-3</v>
      </c>
      <c r="W438" s="165"/>
      <c r="X438" s="167">
        <f>SUM(X439:X442)</f>
        <v>0</v>
      </c>
      <c r="Y438" s="168"/>
      <c r="AR438" s="160" t="s">
        <v>92</v>
      </c>
      <c r="AT438" s="169" t="s">
        <v>79</v>
      </c>
      <c r="AU438" s="169" t="s">
        <v>86</v>
      </c>
      <c r="AY438" s="160" t="s">
        <v>164</v>
      </c>
      <c r="BK438" s="170">
        <f>SUM(BK439:BK442)</f>
        <v>0</v>
      </c>
    </row>
    <row r="439" spans="1:65" s="2" customFormat="1" ht="24.2" customHeight="1" x14ac:dyDescent="0.2">
      <c r="A439" s="34"/>
      <c r="B439" s="140"/>
      <c r="C439" s="220" t="s">
        <v>1025</v>
      </c>
      <c r="D439" s="220" t="s">
        <v>167</v>
      </c>
      <c r="E439" s="221" t="s">
        <v>545</v>
      </c>
      <c r="F439" s="222" t="s">
        <v>546</v>
      </c>
      <c r="G439" s="223" t="s">
        <v>175</v>
      </c>
      <c r="H439" s="224">
        <v>8</v>
      </c>
      <c r="I439" s="224"/>
      <c r="J439" s="224"/>
      <c r="K439" s="177">
        <f>ROUND(P439*H439,3)</f>
        <v>0</v>
      </c>
      <c r="L439" s="179"/>
      <c r="M439" s="35"/>
      <c r="N439" s="180" t="s">
        <v>1</v>
      </c>
      <c r="O439" s="181" t="s">
        <v>44</v>
      </c>
      <c r="P439" s="182">
        <f>I439+J439</f>
        <v>0</v>
      </c>
      <c r="Q439" s="182">
        <f>ROUND(I439*H439,3)</f>
        <v>0</v>
      </c>
      <c r="R439" s="182">
        <f>ROUND(J439*H439,3)</f>
        <v>0</v>
      </c>
      <c r="S439" s="60"/>
      <c r="T439" s="183">
        <f>S439*H439</f>
        <v>0</v>
      </c>
      <c r="U439" s="183">
        <v>8.8000000000000003E-4</v>
      </c>
      <c r="V439" s="183">
        <f>U439*H439</f>
        <v>7.0400000000000003E-3</v>
      </c>
      <c r="W439" s="183">
        <v>0</v>
      </c>
      <c r="X439" s="183">
        <f>W439*H439</f>
        <v>0</v>
      </c>
      <c r="Y439" s="184" t="s">
        <v>1</v>
      </c>
      <c r="Z439" s="34"/>
      <c r="AA439" s="34"/>
      <c r="AB439" s="34"/>
      <c r="AC439" s="34"/>
      <c r="AD439" s="34"/>
      <c r="AE439" s="34"/>
      <c r="AR439" s="185" t="s">
        <v>242</v>
      </c>
      <c r="AT439" s="185" t="s">
        <v>167</v>
      </c>
      <c r="AU439" s="185" t="s">
        <v>92</v>
      </c>
      <c r="AY439" s="16" t="s">
        <v>164</v>
      </c>
      <c r="BE439" s="106">
        <f>IF(O439="základná",K439,0)</f>
        <v>0</v>
      </c>
      <c r="BF439" s="106">
        <f>IF(O439="znížená",K439,0)</f>
        <v>0</v>
      </c>
      <c r="BG439" s="106">
        <f>IF(O439="zákl. prenesená",K439,0)</f>
        <v>0</v>
      </c>
      <c r="BH439" s="106">
        <f>IF(O439="zníž. prenesená",K439,0)</f>
        <v>0</v>
      </c>
      <c r="BI439" s="106">
        <f>IF(O439="nulová",K439,0)</f>
        <v>0</v>
      </c>
      <c r="BJ439" s="16" t="s">
        <v>92</v>
      </c>
      <c r="BK439" s="186">
        <f>ROUND(P439*H439,3)</f>
        <v>0</v>
      </c>
      <c r="BL439" s="16" t="s">
        <v>242</v>
      </c>
      <c r="BM439" s="185" t="s">
        <v>1026</v>
      </c>
    </row>
    <row r="440" spans="1:65" s="2" customFormat="1" ht="29.25" x14ac:dyDescent="0.2">
      <c r="A440" s="34"/>
      <c r="B440" s="35"/>
      <c r="C440" s="218"/>
      <c r="D440" s="225" t="s">
        <v>177</v>
      </c>
      <c r="E440" s="218"/>
      <c r="F440" s="226" t="s">
        <v>548</v>
      </c>
      <c r="G440" s="218"/>
      <c r="H440" s="218"/>
      <c r="I440" s="268"/>
      <c r="J440" s="268"/>
      <c r="K440" s="34"/>
      <c r="L440" s="34"/>
      <c r="M440" s="35"/>
      <c r="N440" s="189"/>
      <c r="O440" s="190"/>
      <c r="P440" s="60"/>
      <c r="Q440" s="60"/>
      <c r="R440" s="60"/>
      <c r="S440" s="60"/>
      <c r="T440" s="60"/>
      <c r="U440" s="60"/>
      <c r="V440" s="60"/>
      <c r="W440" s="60"/>
      <c r="X440" s="60"/>
      <c r="Y440" s="61"/>
      <c r="Z440" s="34"/>
      <c r="AA440" s="34"/>
      <c r="AB440" s="34"/>
      <c r="AC440" s="34"/>
      <c r="AD440" s="34"/>
      <c r="AE440" s="34"/>
      <c r="AT440" s="16" t="s">
        <v>177</v>
      </c>
      <c r="AU440" s="16" t="s">
        <v>92</v>
      </c>
    </row>
    <row r="441" spans="1:65" s="13" customFormat="1" x14ac:dyDescent="0.2">
      <c r="B441" s="191"/>
      <c r="C441" s="227"/>
      <c r="D441" s="225" t="s">
        <v>179</v>
      </c>
      <c r="E441" s="228" t="s">
        <v>1</v>
      </c>
      <c r="F441" s="229" t="s">
        <v>549</v>
      </c>
      <c r="G441" s="227"/>
      <c r="H441" s="230">
        <v>8</v>
      </c>
      <c r="I441" s="271"/>
      <c r="J441" s="271"/>
      <c r="M441" s="191"/>
      <c r="N441" s="193"/>
      <c r="O441" s="194"/>
      <c r="P441" s="194"/>
      <c r="Q441" s="194"/>
      <c r="R441" s="194"/>
      <c r="S441" s="194"/>
      <c r="T441" s="194"/>
      <c r="U441" s="194"/>
      <c r="V441" s="194"/>
      <c r="W441" s="194"/>
      <c r="X441" s="194"/>
      <c r="Y441" s="195"/>
      <c r="AT441" s="192" t="s">
        <v>179</v>
      </c>
      <c r="AU441" s="192" t="s">
        <v>92</v>
      </c>
      <c r="AV441" s="13" t="s">
        <v>92</v>
      </c>
      <c r="AW441" s="13" t="s">
        <v>4</v>
      </c>
      <c r="AX441" s="13" t="s">
        <v>80</v>
      </c>
      <c r="AY441" s="192" t="s">
        <v>164</v>
      </c>
    </row>
    <row r="442" spans="1:65" s="14" customFormat="1" x14ac:dyDescent="0.2">
      <c r="B442" s="196"/>
      <c r="C442" s="234"/>
      <c r="D442" s="225" t="s">
        <v>179</v>
      </c>
      <c r="E442" s="235" t="s">
        <v>1</v>
      </c>
      <c r="F442" s="236" t="s">
        <v>181</v>
      </c>
      <c r="G442" s="234"/>
      <c r="H442" s="237">
        <v>8</v>
      </c>
      <c r="I442" s="272"/>
      <c r="J442" s="272"/>
      <c r="M442" s="196"/>
      <c r="N442" s="210"/>
      <c r="O442" s="211"/>
      <c r="P442" s="211"/>
      <c r="Q442" s="211"/>
      <c r="R442" s="211"/>
      <c r="S442" s="211"/>
      <c r="T442" s="211"/>
      <c r="U442" s="211"/>
      <c r="V442" s="211"/>
      <c r="W442" s="211"/>
      <c r="X442" s="211"/>
      <c r="Y442" s="212"/>
      <c r="AT442" s="197" t="s">
        <v>179</v>
      </c>
      <c r="AU442" s="197" t="s">
        <v>92</v>
      </c>
      <c r="AV442" s="14" t="s">
        <v>171</v>
      </c>
      <c r="AW442" s="14" t="s">
        <v>4</v>
      </c>
      <c r="AX442" s="14" t="s">
        <v>86</v>
      </c>
      <c r="AY442" s="197" t="s">
        <v>164</v>
      </c>
    </row>
    <row r="443" spans="1:65" s="2" customFormat="1" ht="6.95" customHeight="1" x14ac:dyDescent="0.2">
      <c r="A443" s="34"/>
      <c r="B443" s="49"/>
      <c r="C443" s="246"/>
      <c r="D443" s="246"/>
      <c r="E443" s="246"/>
      <c r="F443" s="246"/>
      <c r="G443" s="246"/>
      <c r="H443" s="246"/>
      <c r="I443" s="246"/>
      <c r="J443" s="246"/>
      <c r="K443" s="50"/>
      <c r="L443" s="50"/>
      <c r="M443" s="35"/>
      <c r="N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</row>
    <row r="444" spans="1:65" x14ac:dyDescent="0.2">
      <c r="C444" s="247"/>
      <c r="D444" s="247"/>
      <c r="E444" s="247"/>
      <c r="F444" s="247"/>
      <c r="G444" s="247"/>
      <c r="H444" s="247"/>
    </row>
    <row r="445" spans="1:65" x14ac:dyDescent="0.2">
      <c r="C445" s="247"/>
      <c r="D445" s="247"/>
      <c r="E445" s="247"/>
      <c r="F445" s="247"/>
      <c r="G445" s="247"/>
      <c r="H445" s="247"/>
    </row>
    <row r="446" spans="1:65" x14ac:dyDescent="0.2">
      <c r="C446" s="247"/>
      <c r="D446" s="247"/>
      <c r="E446" s="247"/>
      <c r="F446" s="247"/>
      <c r="G446" s="247"/>
      <c r="H446" s="247"/>
    </row>
    <row r="447" spans="1:65" x14ac:dyDescent="0.2">
      <c r="C447" s="247"/>
      <c r="D447" s="247"/>
      <c r="E447" s="247"/>
      <c r="F447" s="247"/>
      <c r="G447" s="247"/>
      <c r="H447" s="247"/>
    </row>
    <row r="448" spans="1:65" x14ac:dyDescent="0.2">
      <c r="C448" s="247"/>
      <c r="D448" s="247"/>
      <c r="E448" s="247"/>
      <c r="F448" s="247"/>
      <c r="G448" s="247"/>
      <c r="H448" s="247"/>
    </row>
    <row r="449" spans="3:8" x14ac:dyDescent="0.2">
      <c r="C449" s="247"/>
      <c r="D449" s="247"/>
      <c r="E449" s="247"/>
      <c r="F449" s="247"/>
      <c r="G449" s="247"/>
      <c r="H449" s="247"/>
    </row>
    <row r="450" spans="3:8" x14ac:dyDescent="0.2">
      <c r="C450" s="247"/>
      <c r="D450" s="247"/>
      <c r="E450" s="247"/>
      <c r="F450" s="247"/>
      <c r="G450" s="247"/>
      <c r="H450" s="247"/>
    </row>
    <row r="451" spans="3:8" x14ac:dyDescent="0.2">
      <c r="C451" s="247"/>
      <c r="D451" s="247"/>
      <c r="E451" s="247"/>
      <c r="F451" s="247"/>
      <c r="G451" s="247"/>
      <c r="H451" s="247"/>
    </row>
    <row r="452" spans="3:8" x14ac:dyDescent="0.2">
      <c r="C452" s="247"/>
      <c r="D452" s="247"/>
      <c r="E452" s="247"/>
      <c r="F452" s="247"/>
      <c r="G452" s="247"/>
      <c r="H452" s="247"/>
    </row>
    <row r="453" spans="3:8" x14ac:dyDescent="0.2">
      <c r="C453" s="247"/>
      <c r="D453" s="247"/>
      <c r="E453" s="247"/>
      <c r="F453" s="247"/>
      <c r="G453" s="247"/>
      <c r="H453" s="247"/>
    </row>
    <row r="454" spans="3:8" x14ac:dyDescent="0.2">
      <c r="C454" s="247"/>
      <c r="D454" s="247"/>
      <c r="E454" s="247"/>
      <c r="F454" s="247"/>
      <c r="G454" s="247"/>
      <c r="H454" s="247"/>
    </row>
    <row r="455" spans="3:8" x14ac:dyDescent="0.2">
      <c r="C455" s="247"/>
      <c r="D455" s="247"/>
      <c r="E455" s="247"/>
      <c r="F455" s="247"/>
      <c r="G455" s="247"/>
      <c r="H455" s="247"/>
    </row>
    <row r="456" spans="3:8" x14ac:dyDescent="0.2">
      <c r="C456" s="247"/>
      <c r="D456" s="247"/>
      <c r="E456" s="247"/>
      <c r="F456" s="247"/>
      <c r="G456" s="247"/>
      <c r="H456" s="247"/>
    </row>
    <row r="457" spans="3:8" x14ac:dyDescent="0.2">
      <c r="C457" s="247"/>
      <c r="D457" s="247"/>
      <c r="E457" s="247"/>
      <c r="F457" s="247"/>
      <c r="G457" s="247"/>
      <c r="H457" s="247"/>
    </row>
    <row r="458" spans="3:8" x14ac:dyDescent="0.2">
      <c r="C458" s="247"/>
      <c r="D458" s="247"/>
      <c r="E458" s="247"/>
      <c r="F458" s="247"/>
      <c r="G458" s="247"/>
      <c r="H458" s="247"/>
    </row>
    <row r="459" spans="3:8" x14ac:dyDescent="0.2">
      <c r="C459" s="247"/>
      <c r="D459" s="247"/>
      <c r="E459" s="247"/>
      <c r="F459" s="247"/>
      <c r="G459" s="247"/>
      <c r="H459" s="247"/>
    </row>
    <row r="460" spans="3:8" x14ac:dyDescent="0.2">
      <c r="C460" s="247"/>
      <c r="D460" s="247"/>
      <c r="E460" s="247"/>
      <c r="F460" s="247"/>
      <c r="G460" s="247"/>
      <c r="H460" s="247"/>
    </row>
    <row r="461" spans="3:8" x14ac:dyDescent="0.2">
      <c r="C461" s="247"/>
      <c r="D461" s="247"/>
      <c r="E461" s="247"/>
      <c r="F461" s="247"/>
      <c r="G461" s="247"/>
      <c r="H461" s="247"/>
    </row>
    <row r="462" spans="3:8" x14ac:dyDescent="0.2">
      <c r="C462" s="247"/>
      <c r="D462" s="247"/>
      <c r="E462" s="247"/>
      <c r="F462" s="247"/>
      <c r="G462" s="247"/>
      <c r="H462" s="247"/>
    </row>
    <row r="463" spans="3:8" x14ac:dyDescent="0.2">
      <c r="C463" s="247"/>
      <c r="D463" s="247"/>
      <c r="E463" s="247"/>
      <c r="F463" s="247"/>
      <c r="G463" s="247"/>
      <c r="H463" s="247"/>
    </row>
    <row r="464" spans="3:8" x14ac:dyDescent="0.2">
      <c r="C464" s="247"/>
      <c r="D464" s="247"/>
      <c r="E464" s="247"/>
      <c r="F464" s="247"/>
      <c r="G464" s="247"/>
      <c r="H464" s="247"/>
    </row>
    <row r="465" spans="3:8" x14ac:dyDescent="0.2">
      <c r="C465" s="247"/>
      <c r="D465" s="247"/>
      <c r="E465" s="247"/>
      <c r="F465" s="247"/>
      <c r="G465" s="247"/>
      <c r="H465" s="247"/>
    </row>
    <row r="466" spans="3:8" x14ac:dyDescent="0.2">
      <c r="C466" s="247"/>
      <c r="D466" s="247"/>
      <c r="E466" s="247"/>
      <c r="F466" s="247"/>
      <c r="G466" s="247"/>
      <c r="H466" s="247"/>
    </row>
    <row r="467" spans="3:8" x14ac:dyDescent="0.2">
      <c r="C467" s="247"/>
      <c r="D467" s="247"/>
      <c r="E467" s="247"/>
      <c r="F467" s="247"/>
      <c r="G467" s="247"/>
      <c r="H467" s="247"/>
    </row>
    <row r="468" spans="3:8" x14ac:dyDescent="0.2">
      <c r="C468" s="247"/>
      <c r="D468" s="247"/>
      <c r="E468" s="247"/>
      <c r="F468" s="247"/>
      <c r="G468" s="247"/>
      <c r="H468" s="247"/>
    </row>
    <row r="469" spans="3:8" x14ac:dyDescent="0.2">
      <c r="C469" s="247"/>
      <c r="D469" s="247"/>
      <c r="E469" s="247"/>
      <c r="F469" s="247"/>
      <c r="G469" s="247"/>
      <c r="H469" s="247"/>
    </row>
    <row r="470" spans="3:8" x14ac:dyDescent="0.2">
      <c r="C470" s="247"/>
      <c r="D470" s="247"/>
      <c r="E470" s="247"/>
      <c r="F470" s="247"/>
      <c r="G470" s="247"/>
      <c r="H470" s="247"/>
    </row>
    <row r="471" spans="3:8" x14ac:dyDescent="0.2">
      <c r="C471" s="247"/>
      <c r="D471" s="247"/>
      <c r="E471" s="247"/>
      <c r="F471" s="247"/>
      <c r="G471" s="247"/>
      <c r="H471" s="247"/>
    </row>
    <row r="472" spans="3:8" x14ac:dyDescent="0.2">
      <c r="C472" s="247"/>
      <c r="D472" s="247"/>
      <c r="E472" s="247"/>
      <c r="F472" s="247"/>
      <c r="G472" s="247"/>
      <c r="H472" s="247"/>
    </row>
    <row r="473" spans="3:8" x14ac:dyDescent="0.2">
      <c r="C473" s="247"/>
      <c r="D473" s="247"/>
      <c r="E473" s="247"/>
      <c r="F473" s="247"/>
      <c r="G473" s="247"/>
      <c r="H473" s="247"/>
    </row>
    <row r="474" spans="3:8" x14ac:dyDescent="0.2">
      <c r="C474" s="247"/>
      <c r="D474" s="247"/>
      <c r="E474" s="247"/>
      <c r="F474" s="247"/>
      <c r="G474" s="247"/>
      <c r="H474" s="247"/>
    </row>
    <row r="475" spans="3:8" x14ac:dyDescent="0.2">
      <c r="C475" s="247"/>
      <c r="D475" s="247"/>
      <c r="E475" s="247"/>
      <c r="F475" s="247"/>
      <c r="G475" s="247"/>
      <c r="H475" s="247"/>
    </row>
    <row r="476" spans="3:8" x14ac:dyDescent="0.2">
      <c r="C476" s="247"/>
      <c r="D476" s="247"/>
      <c r="E476" s="247"/>
      <c r="F476" s="247"/>
      <c r="G476" s="247"/>
      <c r="H476" s="247"/>
    </row>
    <row r="477" spans="3:8" x14ac:dyDescent="0.2">
      <c r="C477" s="247"/>
      <c r="D477" s="247"/>
      <c r="E477" s="247"/>
      <c r="F477" s="247"/>
      <c r="G477" s="247"/>
      <c r="H477" s="247"/>
    </row>
    <row r="478" spans="3:8" x14ac:dyDescent="0.2">
      <c r="C478" s="247"/>
      <c r="D478" s="247"/>
      <c r="E478" s="247"/>
      <c r="F478" s="247"/>
      <c r="G478" s="247"/>
      <c r="H478" s="247"/>
    </row>
    <row r="479" spans="3:8" x14ac:dyDescent="0.2">
      <c r="C479" s="247"/>
      <c r="D479" s="247"/>
      <c r="E479" s="247"/>
      <c r="F479" s="247"/>
      <c r="G479" s="247"/>
      <c r="H479" s="247"/>
    </row>
    <row r="480" spans="3:8" x14ac:dyDescent="0.2">
      <c r="C480" s="247"/>
      <c r="D480" s="247"/>
      <c r="E480" s="247"/>
      <c r="F480" s="247"/>
      <c r="G480" s="247"/>
      <c r="H480" s="247"/>
    </row>
    <row r="481" spans="3:8" x14ac:dyDescent="0.2">
      <c r="C481" s="247"/>
      <c r="D481" s="247"/>
      <c r="E481" s="247"/>
      <c r="F481" s="247"/>
      <c r="G481" s="247"/>
      <c r="H481" s="247"/>
    </row>
    <row r="482" spans="3:8" x14ac:dyDescent="0.2">
      <c r="C482" s="247"/>
      <c r="D482" s="247"/>
      <c r="E482" s="247"/>
      <c r="F482" s="247"/>
      <c r="G482" s="247"/>
      <c r="H482" s="247"/>
    </row>
    <row r="483" spans="3:8" x14ac:dyDescent="0.2">
      <c r="C483" s="247"/>
      <c r="D483" s="247"/>
      <c r="E483" s="247"/>
      <c r="F483" s="247"/>
      <c r="G483" s="247"/>
      <c r="H483" s="247"/>
    </row>
    <row r="484" spans="3:8" x14ac:dyDescent="0.2">
      <c r="C484" s="247"/>
      <c r="D484" s="247"/>
      <c r="E484" s="247"/>
      <c r="F484" s="247"/>
      <c r="G484" s="247"/>
      <c r="H484" s="247"/>
    </row>
    <row r="485" spans="3:8" x14ac:dyDescent="0.2">
      <c r="C485" s="247"/>
      <c r="D485" s="247"/>
      <c r="E485" s="247"/>
      <c r="F485" s="247"/>
      <c r="G485" s="247"/>
      <c r="H485" s="247"/>
    </row>
    <row r="486" spans="3:8" x14ac:dyDescent="0.2">
      <c r="C486" s="247"/>
      <c r="D486" s="247"/>
      <c r="E486" s="247"/>
      <c r="F486" s="247"/>
      <c r="G486" s="247"/>
      <c r="H486" s="247"/>
    </row>
    <row r="487" spans="3:8" x14ac:dyDescent="0.2">
      <c r="C487" s="247"/>
      <c r="D487" s="247"/>
      <c r="E487" s="247"/>
      <c r="F487" s="247"/>
      <c r="G487" s="247"/>
      <c r="H487" s="247"/>
    </row>
    <row r="488" spans="3:8" x14ac:dyDescent="0.2">
      <c r="C488" s="247"/>
      <c r="D488" s="247"/>
      <c r="E488" s="247"/>
      <c r="F488" s="247"/>
      <c r="G488" s="247"/>
      <c r="H488" s="247"/>
    </row>
    <row r="489" spans="3:8" x14ac:dyDescent="0.2">
      <c r="C489" s="247"/>
      <c r="D489" s="247"/>
      <c r="E489" s="247"/>
      <c r="F489" s="247"/>
      <c r="G489" s="247"/>
      <c r="H489" s="247"/>
    </row>
    <row r="490" spans="3:8" x14ac:dyDescent="0.2">
      <c r="C490" s="247"/>
      <c r="D490" s="247"/>
      <c r="E490" s="247"/>
      <c r="F490" s="247"/>
      <c r="G490" s="247"/>
      <c r="H490" s="247"/>
    </row>
    <row r="491" spans="3:8" x14ac:dyDescent="0.2">
      <c r="C491" s="247"/>
      <c r="D491" s="247"/>
      <c r="E491" s="247"/>
      <c r="F491" s="247"/>
      <c r="G491" s="247"/>
      <c r="H491" s="247"/>
    </row>
    <row r="492" spans="3:8" x14ac:dyDescent="0.2">
      <c r="C492" s="247"/>
      <c r="D492" s="247"/>
      <c r="E492" s="247"/>
      <c r="F492" s="247"/>
      <c r="G492" s="247"/>
      <c r="H492" s="247"/>
    </row>
    <row r="493" spans="3:8" x14ac:dyDescent="0.2">
      <c r="C493" s="247"/>
      <c r="D493" s="247"/>
      <c r="E493" s="247"/>
      <c r="F493" s="247"/>
      <c r="G493" s="247"/>
      <c r="H493" s="247"/>
    </row>
    <row r="494" spans="3:8" x14ac:dyDescent="0.2">
      <c r="C494" s="247"/>
      <c r="D494" s="247"/>
      <c r="E494" s="247"/>
      <c r="F494" s="247"/>
      <c r="G494" s="247"/>
      <c r="H494" s="247"/>
    </row>
    <row r="495" spans="3:8" x14ac:dyDescent="0.2">
      <c r="C495" s="247"/>
      <c r="D495" s="247"/>
      <c r="E495" s="247"/>
      <c r="F495" s="247"/>
      <c r="G495" s="247"/>
      <c r="H495" s="247"/>
    </row>
    <row r="496" spans="3:8" x14ac:dyDescent="0.2">
      <c r="C496" s="247"/>
      <c r="D496" s="247"/>
      <c r="E496" s="247"/>
      <c r="F496" s="247"/>
      <c r="G496" s="247"/>
      <c r="H496" s="247"/>
    </row>
    <row r="497" spans="3:8" x14ac:dyDescent="0.2">
      <c r="C497" s="247"/>
      <c r="D497" s="247"/>
      <c r="E497" s="247"/>
      <c r="F497" s="247"/>
      <c r="G497" s="247"/>
      <c r="H497" s="247"/>
    </row>
    <row r="498" spans="3:8" x14ac:dyDescent="0.2">
      <c r="C498" s="247"/>
      <c r="D498" s="247"/>
      <c r="E498" s="247"/>
      <c r="F498" s="247"/>
      <c r="G498" s="247"/>
      <c r="H498" s="247"/>
    </row>
    <row r="499" spans="3:8" x14ac:dyDescent="0.2">
      <c r="C499" s="247"/>
      <c r="D499" s="247"/>
      <c r="E499" s="247"/>
      <c r="F499" s="247"/>
      <c r="G499" s="247"/>
      <c r="H499" s="247"/>
    </row>
    <row r="500" spans="3:8" x14ac:dyDescent="0.2">
      <c r="C500" s="247"/>
      <c r="D500" s="247"/>
      <c r="E500" s="247"/>
      <c r="F500" s="247"/>
      <c r="G500" s="247"/>
      <c r="H500" s="247"/>
    </row>
    <row r="501" spans="3:8" x14ac:dyDescent="0.2">
      <c r="C501" s="247"/>
      <c r="D501" s="247"/>
      <c r="E501" s="247"/>
      <c r="F501" s="247"/>
      <c r="G501" s="247"/>
      <c r="H501" s="247"/>
    </row>
    <row r="502" spans="3:8" x14ac:dyDescent="0.2">
      <c r="C502" s="247"/>
      <c r="D502" s="247"/>
      <c r="E502" s="247"/>
      <c r="F502" s="247"/>
      <c r="G502" s="247"/>
      <c r="H502" s="247"/>
    </row>
    <row r="503" spans="3:8" x14ac:dyDescent="0.2">
      <c r="C503" s="247"/>
      <c r="D503" s="247"/>
      <c r="E503" s="247"/>
      <c r="F503" s="247"/>
      <c r="G503" s="247"/>
      <c r="H503" s="247"/>
    </row>
    <row r="504" spans="3:8" x14ac:dyDescent="0.2">
      <c r="C504" s="247"/>
      <c r="D504" s="247"/>
      <c r="E504" s="247"/>
      <c r="F504" s="247"/>
      <c r="G504" s="247"/>
      <c r="H504" s="247"/>
    </row>
    <row r="505" spans="3:8" x14ac:dyDescent="0.2">
      <c r="C505" s="247"/>
      <c r="D505" s="247"/>
      <c r="E505" s="247"/>
      <c r="F505" s="247"/>
      <c r="G505" s="247"/>
      <c r="H505" s="247"/>
    </row>
    <row r="506" spans="3:8" x14ac:dyDescent="0.2">
      <c r="C506" s="247"/>
      <c r="D506" s="247"/>
      <c r="E506" s="247"/>
      <c r="F506" s="247"/>
      <c r="G506" s="247"/>
      <c r="H506" s="247"/>
    </row>
    <row r="507" spans="3:8" x14ac:dyDescent="0.2">
      <c r="C507" s="247"/>
      <c r="D507" s="247"/>
      <c r="E507" s="247"/>
      <c r="F507" s="247"/>
      <c r="G507" s="247"/>
      <c r="H507" s="247"/>
    </row>
    <row r="508" spans="3:8" x14ac:dyDescent="0.2">
      <c r="C508" s="247"/>
      <c r="D508" s="247"/>
      <c r="E508" s="247"/>
      <c r="F508" s="247"/>
      <c r="G508" s="247"/>
      <c r="H508" s="247"/>
    </row>
    <row r="509" spans="3:8" x14ac:dyDescent="0.2">
      <c r="C509" s="247"/>
      <c r="D509" s="247"/>
      <c r="E509" s="247"/>
      <c r="F509" s="247"/>
      <c r="G509" s="247"/>
      <c r="H509" s="247"/>
    </row>
    <row r="510" spans="3:8" x14ac:dyDescent="0.2">
      <c r="C510" s="247"/>
      <c r="D510" s="247"/>
      <c r="E510" s="247"/>
      <c r="F510" s="247"/>
      <c r="G510" s="247"/>
      <c r="H510" s="247"/>
    </row>
    <row r="511" spans="3:8" x14ac:dyDescent="0.2">
      <c r="C511" s="247"/>
      <c r="D511" s="247"/>
      <c r="E511" s="247"/>
      <c r="F511" s="247"/>
      <c r="G511" s="247"/>
      <c r="H511" s="247"/>
    </row>
    <row r="512" spans="3:8" x14ac:dyDescent="0.2">
      <c r="C512" s="247"/>
      <c r="D512" s="247"/>
      <c r="E512" s="247"/>
      <c r="F512" s="247"/>
      <c r="G512" s="247"/>
      <c r="H512" s="247"/>
    </row>
    <row r="513" spans="3:8" x14ac:dyDescent="0.2">
      <c r="C513" s="247"/>
      <c r="D513" s="247"/>
      <c r="E513" s="247"/>
      <c r="F513" s="247"/>
      <c r="G513" s="247"/>
      <c r="H513" s="247"/>
    </row>
    <row r="514" spans="3:8" x14ac:dyDescent="0.2">
      <c r="C514" s="247"/>
      <c r="D514" s="247"/>
      <c r="E514" s="247"/>
      <c r="F514" s="247"/>
      <c r="G514" s="247"/>
      <c r="H514" s="247"/>
    </row>
    <row r="515" spans="3:8" x14ac:dyDescent="0.2">
      <c r="C515" s="247"/>
      <c r="D515" s="247"/>
      <c r="E515" s="247"/>
      <c r="F515" s="247"/>
      <c r="G515" s="247"/>
      <c r="H515" s="247"/>
    </row>
    <row r="516" spans="3:8" x14ac:dyDescent="0.2">
      <c r="C516" s="247"/>
      <c r="D516" s="247"/>
      <c r="E516" s="247"/>
      <c r="F516" s="247"/>
      <c r="G516" s="247"/>
      <c r="H516" s="247"/>
    </row>
    <row r="517" spans="3:8" x14ac:dyDescent="0.2">
      <c r="C517" s="247"/>
      <c r="D517" s="247"/>
      <c r="E517" s="247"/>
      <c r="F517" s="247"/>
      <c r="G517" s="247"/>
      <c r="H517" s="247"/>
    </row>
    <row r="518" spans="3:8" x14ac:dyDescent="0.2">
      <c r="C518" s="247"/>
      <c r="D518" s="247"/>
      <c r="E518" s="247"/>
      <c r="F518" s="247"/>
      <c r="G518" s="247"/>
      <c r="H518" s="247"/>
    </row>
    <row r="519" spans="3:8" x14ac:dyDescent="0.2">
      <c r="C519" s="247"/>
      <c r="D519" s="247"/>
      <c r="E519" s="247"/>
      <c r="F519" s="247"/>
      <c r="G519" s="247"/>
      <c r="H519" s="247"/>
    </row>
    <row r="520" spans="3:8" x14ac:dyDescent="0.2">
      <c r="C520" s="247"/>
      <c r="D520" s="247"/>
      <c r="E520" s="247"/>
      <c r="F520" s="247"/>
      <c r="G520" s="247"/>
      <c r="H520" s="247"/>
    </row>
    <row r="521" spans="3:8" x14ac:dyDescent="0.2">
      <c r="C521" s="247"/>
      <c r="D521" s="247"/>
      <c r="E521" s="247"/>
      <c r="F521" s="247"/>
      <c r="G521" s="247"/>
      <c r="H521" s="247"/>
    </row>
    <row r="522" spans="3:8" x14ac:dyDescent="0.2">
      <c r="C522" s="247"/>
      <c r="D522" s="247"/>
      <c r="E522" s="247"/>
      <c r="F522" s="247"/>
      <c r="G522" s="247"/>
      <c r="H522" s="247"/>
    </row>
    <row r="523" spans="3:8" x14ac:dyDescent="0.2">
      <c r="C523" s="247"/>
      <c r="D523" s="247"/>
      <c r="E523" s="247"/>
      <c r="F523" s="247"/>
      <c r="G523" s="247"/>
      <c r="H523" s="247"/>
    </row>
    <row r="524" spans="3:8" x14ac:dyDescent="0.2">
      <c r="C524" s="247"/>
      <c r="D524" s="247"/>
      <c r="E524" s="247"/>
      <c r="F524" s="247"/>
      <c r="G524" s="247"/>
      <c r="H524" s="247"/>
    </row>
    <row r="525" spans="3:8" x14ac:dyDescent="0.2">
      <c r="C525" s="247"/>
      <c r="D525" s="247"/>
      <c r="E525" s="247"/>
      <c r="F525" s="247"/>
      <c r="G525" s="247"/>
      <c r="H525" s="247"/>
    </row>
    <row r="526" spans="3:8" x14ac:dyDescent="0.2">
      <c r="C526" s="247"/>
      <c r="D526" s="247"/>
      <c r="E526" s="247"/>
      <c r="F526" s="247"/>
      <c r="G526" s="247"/>
      <c r="H526" s="247"/>
    </row>
    <row r="527" spans="3:8" x14ac:dyDescent="0.2">
      <c r="C527" s="247"/>
      <c r="D527" s="247"/>
      <c r="E527" s="247"/>
      <c r="F527" s="247"/>
      <c r="G527" s="247"/>
      <c r="H527" s="247"/>
    </row>
    <row r="528" spans="3:8" x14ac:dyDescent="0.2">
      <c r="C528" s="247"/>
      <c r="D528" s="247"/>
      <c r="E528" s="247"/>
      <c r="F528" s="247"/>
      <c r="G528" s="247"/>
      <c r="H528" s="247"/>
    </row>
    <row r="529" spans="3:8" x14ac:dyDescent="0.2">
      <c r="C529" s="247"/>
      <c r="D529" s="247"/>
      <c r="E529" s="247"/>
      <c r="F529" s="247"/>
      <c r="G529" s="247"/>
      <c r="H529" s="247"/>
    </row>
    <row r="530" spans="3:8" x14ac:dyDescent="0.2">
      <c r="C530" s="247"/>
      <c r="D530" s="247"/>
      <c r="E530" s="247"/>
      <c r="F530" s="247"/>
      <c r="G530" s="247"/>
      <c r="H530" s="247"/>
    </row>
    <row r="531" spans="3:8" x14ac:dyDescent="0.2">
      <c r="C531" s="247"/>
      <c r="D531" s="247"/>
      <c r="E531" s="247"/>
      <c r="F531" s="247"/>
      <c r="G531" s="247"/>
      <c r="H531" s="247"/>
    </row>
    <row r="532" spans="3:8" x14ac:dyDescent="0.2">
      <c r="C532" s="247"/>
      <c r="D532" s="247"/>
      <c r="E532" s="247"/>
      <c r="F532" s="247"/>
      <c r="G532" s="247"/>
      <c r="H532" s="247"/>
    </row>
    <row r="533" spans="3:8" x14ac:dyDescent="0.2">
      <c r="C533" s="247"/>
      <c r="D533" s="247"/>
      <c r="E533" s="247"/>
      <c r="F533" s="247"/>
      <c r="G533" s="247"/>
      <c r="H533" s="247"/>
    </row>
    <row r="534" spans="3:8" x14ac:dyDescent="0.2">
      <c r="C534" s="247"/>
      <c r="D534" s="247"/>
      <c r="E534" s="247"/>
      <c r="F534" s="247"/>
      <c r="G534" s="247"/>
      <c r="H534" s="247"/>
    </row>
    <row r="535" spans="3:8" x14ac:dyDescent="0.2">
      <c r="C535" s="247"/>
      <c r="D535" s="247"/>
      <c r="E535" s="247"/>
      <c r="F535" s="247"/>
      <c r="G535" s="247"/>
      <c r="H535" s="247"/>
    </row>
    <row r="536" spans="3:8" x14ac:dyDescent="0.2">
      <c r="C536" s="247"/>
      <c r="D536" s="247"/>
      <c r="E536" s="247"/>
      <c r="F536" s="247"/>
      <c r="G536" s="247"/>
      <c r="H536" s="247"/>
    </row>
    <row r="537" spans="3:8" x14ac:dyDescent="0.2">
      <c r="C537" s="247"/>
      <c r="D537" s="247"/>
      <c r="E537" s="247"/>
      <c r="F537" s="247"/>
      <c r="G537" s="247"/>
      <c r="H537" s="247"/>
    </row>
    <row r="538" spans="3:8" x14ac:dyDescent="0.2">
      <c r="C538" s="247"/>
      <c r="D538" s="247"/>
      <c r="E538" s="247"/>
      <c r="F538" s="247"/>
      <c r="G538" s="247"/>
      <c r="H538" s="247"/>
    </row>
    <row r="539" spans="3:8" x14ac:dyDescent="0.2">
      <c r="C539" s="247"/>
      <c r="D539" s="247"/>
      <c r="E539" s="247"/>
      <c r="F539" s="247"/>
      <c r="G539" s="247"/>
      <c r="H539" s="247"/>
    </row>
    <row r="540" spans="3:8" x14ac:dyDescent="0.2">
      <c r="C540" s="247"/>
      <c r="D540" s="247"/>
      <c r="E540" s="247"/>
      <c r="F540" s="247"/>
      <c r="G540" s="247"/>
      <c r="H540" s="247"/>
    </row>
    <row r="541" spans="3:8" x14ac:dyDescent="0.2">
      <c r="C541" s="247"/>
      <c r="D541" s="247"/>
      <c r="E541" s="247"/>
      <c r="F541" s="247"/>
      <c r="G541" s="247"/>
      <c r="H541" s="247"/>
    </row>
    <row r="542" spans="3:8" x14ac:dyDescent="0.2">
      <c r="C542" s="247"/>
      <c r="D542" s="247"/>
      <c r="E542" s="247"/>
      <c r="F542" s="247"/>
      <c r="G542" s="247"/>
      <c r="H542" s="247"/>
    </row>
    <row r="543" spans="3:8" x14ac:dyDescent="0.2">
      <c r="C543" s="247"/>
      <c r="D543" s="247"/>
      <c r="E543" s="247"/>
      <c r="F543" s="247"/>
      <c r="G543" s="247"/>
      <c r="H543" s="247"/>
    </row>
    <row r="544" spans="3:8" x14ac:dyDescent="0.2">
      <c r="C544" s="247"/>
      <c r="D544" s="247"/>
      <c r="E544" s="247"/>
      <c r="F544" s="247"/>
      <c r="G544" s="247"/>
      <c r="H544" s="247"/>
    </row>
    <row r="545" spans="3:8" x14ac:dyDescent="0.2">
      <c r="C545" s="247"/>
      <c r="D545" s="247"/>
      <c r="E545" s="247"/>
      <c r="F545" s="247"/>
      <c r="G545" s="247"/>
      <c r="H545" s="247"/>
    </row>
    <row r="546" spans="3:8" x14ac:dyDescent="0.2">
      <c r="C546" s="247"/>
      <c r="D546" s="247"/>
      <c r="E546" s="247"/>
      <c r="F546" s="247"/>
      <c r="G546" s="247"/>
      <c r="H546" s="247"/>
    </row>
    <row r="547" spans="3:8" x14ac:dyDescent="0.2">
      <c r="C547" s="247"/>
      <c r="D547" s="247"/>
      <c r="E547" s="247"/>
      <c r="F547" s="247"/>
      <c r="G547" s="247"/>
      <c r="H547" s="247"/>
    </row>
    <row r="548" spans="3:8" x14ac:dyDescent="0.2">
      <c r="C548" s="247"/>
      <c r="D548" s="247"/>
      <c r="E548" s="247"/>
      <c r="F548" s="247"/>
      <c r="G548" s="247"/>
      <c r="H548" s="247"/>
    </row>
    <row r="549" spans="3:8" x14ac:dyDescent="0.2">
      <c r="C549" s="247"/>
      <c r="D549" s="247"/>
      <c r="E549" s="247"/>
      <c r="F549" s="247"/>
      <c r="G549" s="247"/>
      <c r="H549" s="247"/>
    </row>
    <row r="550" spans="3:8" x14ac:dyDescent="0.2">
      <c r="C550" s="247"/>
      <c r="D550" s="247"/>
      <c r="E550" s="247"/>
      <c r="F550" s="247"/>
      <c r="G550" s="247"/>
      <c r="H550" s="247"/>
    </row>
    <row r="551" spans="3:8" x14ac:dyDescent="0.2">
      <c r="C551" s="247"/>
      <c r="D551" s="247"/>
      <c r="E551" s="247"/>
      <c r="F551" s="247"/>
      <c r="G551" s="247"/>
      <c r="H551" s="247"/>
    </row>
    <row r="552" spans="3:8" x14ac:dyDescent="0.2">
      <c r="C552" s="247"/>
      <c r="D552" s="247"/>
      <c r="E552" s="247"/>
      <c r="F552" s="247"/>
      <c r="G552" s="247"/>
      <c r="H552" s="247"/>
    </row>
    <row r="553" spans="3:8" x14ac:dyDescent="0.2">
      <c r="C553" s="247"/>
      <c r="D553" s="247"/>
      <c r="E553" s="247"/>
      <c r="F553" s="247"/>
      <c r="G553" s="247"/>
      <c r="H553" s="247"/>
    </row>
    <row r="554" spans="3:8" x14ac:dyDescent="0.2">
      <c r="C554" s="247"/>
      <c r="D554" s="247"/>
      <c r="E554" s="247"/>
      <c r="F554" s="247"/>
      <c r="G554" s="247"/>
      <c r="H554" s="247"/>
    </row>
    <row r="555" spans="3:8" x14ac:dyDescent="0.2">
      <c r="C555" s="247"/>
      <c r="D555" s="247"/>
      <c r="E555" s="247"/>
      <c r="F555" s="247"/>
      <c r="G555" s="247"/>
      <c r="H555" s="247"/>
    </row>
    <row r="556" spans="3:8" x14ac:dyDescent="0.2">
      <c r="C556" s="247"/>
      <c r="D556" s="247"/>
      <c r="E556" s="247"/>
      <c r="F556" s="247"/>
      <c r="G556" s="247"/>
      <c r="H556" s="247"/>
    </row>
    <row r="557" spans="3:8" x14ac:dyDescent="0.2">
      <c r="C557" s="247"/>
      <c r="D557" s="247"/>
      <c r="E557" s="247"/>
      <c r="F557" s="247"/>
      <c r="G557" s="247"/>
      <c r="H557" s="247"/>
    </row>
    <row r="558" spans="3:8" x14ac:dyDescent="0.2">
      <c r="C558" s="247"/>
      <c r="D558" s="247"/>
      <c r="E558" s="247"/>
      <c r="F558" s="247"/>
      <c r="G558" s="247"/>
      <c r="H558" s="247"/>
    </row>
    <row r="559" spans="3:8" x14ac:dyDescent="0.2">
      <c r="C559" s="247"/>
      <c r="D559" s="247"/>
      <c r="E559" s="247"/>
      <c r="F559" s="247"/>
      <c r="G559" s="247"/>
      <c r="H559" s="247"/>
    </row>
    <row r="560" spans="3:8" x14ac:dyDescent="0.2">
      <c r="C560" s="247"/>
      <c r="D560" s="247"/>
      <c r="E560" s="247"/>
      <c r="F560" s="247"/>
      <c r="G560" s="247"/>
      <c r="H560" s="247"/>
    </row>
    <row r="561" spans="3:8" x14ac:dyDescent="0.2">
      <c r="C561" s="247"/>
      <c r="D561" s="247"/>
      <c r="E561" s="247"/>
      <c r="F561" s="247"/>
      <c r="G561" s="247"/>
      <c r="H561" s="247"/>
    </row>
    <row r="562" spans="3:8" x14ac:dyDescent="0.2">
      <c r="C562" s="247"/>
      <c r="D562" s="247"/>
      <c r="E562" s="247"/>
      <c r="F562" s="247"/>
      <c r="G562" s="247"/>
      <c r="H562" s="247"/>
    </row>
    <row r="563" spans="3:8" x14ac:dyDescent="0.2">
      <c r="C563" s="247"/>
      <c r="D563" s="247"/>
      <c r="E563" s="247"/>
      <c r="F563" s="247"/>
      <c r="G563" s="247"/>
      <c r="H563" s="247"/>
    </row>
    <row r="564" spans="3:8" x14ac:dyDescent="0.2">
      <c r="C564" s="247"/>
      <c r="D564" s="247"/>
      <c r="E564" s="247"/>
      <c r="F564" s="247"/>
      <c r="G564" s="247"/>
      <c r="H564" s="247"/>
    </row>
    <row r="565" spans="3:8" x14ac:dyDescent="0.2">
      <c r="C565" s="247"/>
      <c r="D565" s="247"/>
      <c r="E565" s="247"/>
      <c r="F565" s="247"/>
      <c r="G565" s="247"/>
      <c r="H565" s="247"/>
    </row>
    <row r="566" spans="3:8" x14ac:dyDescent="0.2">
      <c r="C566" s="247"/>
      <c r="D566" s="247"/>
      <c r="E566" s="247"/>
      <c r="F566" s="247"/>
      <c r="G566" s="247"/>
      <c r="H566" s="247"/>
    </row>
    <row r="567" spans="3:8" x14ac:dyDescent="0.2">
      <c r="C567" s="247"/>
      <c r="D567" s="247"/>
      <c r="E567" s="247"/>
      <c r="F567" s="247"/>
      <c r="G567" s="247"/>
      <c r="H567" s="247"/>
    </row>
    <row r="568" spans="3:8" x14ac:dyDescent="0.2">
      <c r="C568" s="247"/>
      <c r="D568" s="247"/>
      <c r="E568" s="247"/>
      <c r="F568" s="247"/>
      <c r="G568" s="247"/>
      <c r="H568" s="247"/>
    </row>
    <row r="569" spans="3:8" x14ac:dyDescent="0.2">
      <c r="C569" s="247"/>
      <c r="D569" s="247"/>
      <c r="E569" s="247"/>
      <c r="F569" s="247"/>
      <c r="G569" s="247"/>
      <c r="H569" s="247"/>
    </row>
    <row r="570" spans="3:8" x14ac:dyDescent="0.2">
      <c r="C570" s="247"/>
      <c r="D570" s="247"/>
      <c r="E570" s="247"/>
      <c r="F570" s="247"/>
      <c r="G570" s="247"/>
      <c r="H570" s="247"/>
    </row>
    <row r="571" spans="3:8" x14ac:dyDescent="0.2">
      <c r="C571" s="247"/>
      <c r="D571" s="247"/>
      <c r="E571" s="247"/>
      <c r="F571" s="247"/>
      <c r="G571" s="247"/>
      <c r="H571" s="247"/>
    </row>
    <row r="572" spans="3:8" x14ac:dyDescent="0.2">
      <c r="C572" s="247"/>
      <c r="D572" s="247"/>
      <c r="E572" s="247"/>
      <c r="F572" s="247"/>
      <c r="G572" s="247"/>
      <c r="H572" s="247"/>
    </row>
    <row r="573" spans="3:8" x14ac:dyDescent="0.2">
      <c r="C573" s="247"/>
      <c r="D573" s="247"/>
      <c r="E573" s="247"/>
      <c r="F573" s="247"/>
      <c r="G573" s="247"/>
      <c r="H573" s="247"/>
    </row>
    <row r="574" spans="3:8" x14ac:dyDescent="0.2">
      <c r="C574" s="247"/>
      <c r="D574" s="247"/>
      <c r="E574" s="247"/>
      <c r="F574" s="247"/>
      <c r="G574" s="247"/>
      <c r="H574" s="247"/>
    </row>
    <row r="575" spans="3:8" x14ac:dyDescent="0.2">
      <c r="C575" s="247"/>
      <c r="D575" s="247"/>
      <c r="E575" s="247"/>
      <c r="F575" s="247"/>
      <c r="G575" s="247"/>
      <c r="H575" s="247"/>
    </row>
    <row r="576" spans="3:8" x14ac:dyDescent="0.2">
      <c r="C576" s="247"/>
      <c r="D576" s="247"/>
      <c r="E576" s="247"/>
      <c r="F576" s="247"/>
      <c r="G576" s="247"/>
      <c r="H576" s="247"/>
    </row>
    <row r="577" spans="3:8" x14ac:dyDescent="0.2">
      <c r="C577" s="247"/>
      <c r="D577" s="247"/>
      <c r="E577" s="247"/>
      <c r="F577" s="247"/>
      <c r="G577" s="247"/>
      <c r="H577" s="247"/>
    </row>
    <row r="578" spans="3:8" x14ac:dyDescent="0.2">
      <c r="C578" s="247"/>
      <c r="D578" s="247"/>
      <c r="E578" s="247"/>
      <c r="F578" s="247"/>
      <c r="G578" s="247"/>
      <c r="H578" s="247"/>
    </row>
    <row r="579" spans="3:8" x14ac:dyDescent="0.2">
      <c r="C579" s="247"/>
      <c r="D579" s="247"/>
      <c r="E579" s="247"/>
      <c r="F579" s="247"/>
      <c r="G579" s="247"/>
      <c r="H579" s="247"/>
    </row>
    <row r="580" spans="3:8" x14ac:dyDescent="0.2">
      <c r="C580" s="247"/>
      <c r="D580" s="247"/>
      <c r="E580" s="247"/>
      <c r="F580" s="247"/>
      <c r="G580" s="247"/>
      <c r="H580" s="247"/>
    </row>
    <row r="581" spans="3:8" x14ac:dyDescent="0.2">
      <c r="C581" s="247"/>
      <c r="D581" s="247"/>
      <c r="E581" s="247"/>
      <c r="F581" s="247"/>
      <c r="G581" s="247"/>
      <c r="H581" s="247"/>
    </row>
    <row r="582" spans="3:8" x14ac:dyDescent="0.2">
      <c r="C582" s="247"/>
      <c r="D582" s="247"/>
      <c r="E582" s="247"/>
      <c r="F582" s="247"/>
      <c r="G582" s="247"/>
      <c r="H582" s="247"/>
    </row>
    <row r="583" spans="3:8" x14ac:dyDescent="0.2">
      <c r="C583" s="247"/>
      <c r="D583" s="247"/>
      <c r="E583" s="247"/>
      <c r="F583" s="247"/>
      <c r="G583" s="247"/>
      <c r="H583" s="247"/>
    </row>
    <row r="584" spans="3:8" x14ac:dyDescent="0.2">
      <c r="C584" s="247"/>
      <c r="D584" s="247"/>
      <c r="E584" s="247"/>
      <c r="F584" s="247"/>
      <c r="G584" s="247"/>
      <c r="H584" s="247"/>
    </row>
    <row r="585" spans="3:8" x14ac:dyDescent="0.2">
      <c r="C585" s="247"/>
      <c r="D585" s="247"/>
      <c r="E585" s="247"/>
      <c r="F585" s="247"/>
      <c r="G585" s="247"/>
      <c r="H585" s="247"/>
    </row>
    <row r="586" spans="3:8" x14ac:dyDescent="0.2">
      <c r="C586" s="247"/>
      <c r="D586" s="247"/>
      <c r="E586" s="247"/>
      <c r="F586" s="247"/>
      <c r="G586" s="247"/>
      <c r="H586" s="247"/>
    </row>
    <row r="587" spans="3:8" x14ac:dyDescent="0.2">
      <c r="C587" s="247"/>
      <c r="D587" s="247"/>
      <c r="E587" s="247"/>
      <c r="F587" s="247"/>
      <c r="G587" s="247"/>
      <c r="H587" s="247"/>
    </row>
    <row r="588" spans="3:8" x14ac:dyDescent="0.2">
      <c r="C588" s="247"/>
      <c r="D588" s="247"/>
      <c r="E588" s="247"/>
      <c r="F588" s="247"/>
      <c r="G588" s="247"/>
      <c r="H588" s="247"/>
    </row>
    <row r="589" spans="3:8" x14ac:dyDescent="0.2">
      <c r="C589" s="247"/>
      <c r="D589" s="247"/>
      <c r="E589" s="247"/>
      <c r="F589" s="247"/>
      <c r="G589" s="247"/>
      <c r="H589" s="247"/>
    </row>
    <row r="590" spans="3:8" x14ac:dyDescent="0.2">
      <c r="C590" s="247"/>
      <c r="D590" s="247"/>
      <c r="E590" s="247"/>
      <c r="F590" s="247"/>
      <c r="G590" s="247"/>
      <c r="H590" s="247"/>
    </row>
    <row r="591" spans="3:8" x14ac:dyDescent="0.2">
      <c r="C591" s="247"/>
      <c r="D591" s="247"/>
      <c r="E591" s="247"/>
      <c r="F591" s="247"/>
      <c r="G591" s="247"/>
      <c r="H591" s="247"/>
    </row>
    <row r="592" spans="3:8" x14ac:dyDescent="0.2">
      <c r="C592" s="247"/>
      <c r="D592" s="247"/>
      <c r="E592" s="247"/>
      <c r="F592" s="247"/>
      <c r="G592" s="247"/>
      <c r="H592" s="247"/>
    </row>
    <row r="593" spans="3:8" x14ac:dyDescent="0.2">
      <c r="C593" s="247"/>
      <c r="D593" s="247"/>
      <c r="E593" s="247"/>
      <c r="F593" s="247"/>
      <c r="G593" s="247"/>
      <c r="H593" s="247"/>
    </row>
    <row r="594" spans="3:8" x14ac:dyDescent="0.2">
      <c r="C594" s="247"/>
      <c r="D594" s="247"/>
      <c r="E594" s="247"/>
      <c r="F594" s="247"/>
      <c r="G594" s="247"/>
      <c r="H594" s="247"/>
    </row>
    <row r="595" spans="3:8" x14ac:dyDescent="0.2">
      <c r="C595" s="247"/>
      <c r="D595" s="247"/>
      <c r="E595" s="247"/>
      <c r="F595" s="247"/>
      <c r="G595" s="247"/>
      <c r="H595" s="247"/>
    </row>
    <row r="596" spans="3:8" x14ac:dyDescent="0.2">
      <c r="C596" s="247"/>
      <c r="D596" s="247"/>
      <c r="E596" s="247"/>
      <c r="F596" s="247"/>
      <c r="G596" s="247"/>
      <c r="H596" s="247"/>
    </row>
    <row r="597" spans="3:8" x14ac:dyDescent="0.2">
      <c r="C597" s="247"/>
      <c r="D597" s="247"/>
      <c r="E597" s="247"/>
      <c r="F597" s="247"/>
      <c r="G597" s="247"/>
      <c r="H597" s="247"/>
    </row>
    <row r="598" spans="3:8" x14ac:dyDescent="0.2">
      <c r="C598" s="247"/>
      <c r="D598" s="247"/>
      <c r="E598" s="247"/>
      <c r="F598" s="247"/>
      <c r="G598" s="247"/>
      <c r="H598" s="247"/>
    </row>
    <row r="599" spans="3:8" x14ac:dyDescent="0.2">
      <c r="C599" s="247"/>
      <c r="D599" s="247"/>
      <c r="E599" s="247"/>
      <c r="F599" s="247"/>
      <c r="G599" s="247"/>
      <c r="H599" s="247"/>
    </row>
    <row r="600" spans="3:8" x14ac:dyDescent="0.2">
      <c r="C600" s="247"/>
      <c r="D600" s="247"/>
      <c r="E600" s="247"/>
      <c r="F600" s="247"/>
      <c r="G600" s="247"/>
      <c r="H600" s="247"/>
    </row>
    <row r="601" spans="3:8" x14ac:dyDescent="0.2">
      <c r="C601" s="247"/>
      <c r="D601" s="247"/>
      <c r="E601" s="247"/>
      <c r="F601" s="247"/>
      <c r="G601" s="247"/>
      <c r="H601" s="247"/>
    </row>
    <row r="602" spans="3:8" x14ac:dyDescent="0.2">
      <c r="C602" s="247"/>
      <c r="D602" s="247"/>
      <c r="E602" s="247"/>
      <c r="F602" s="247"/>
      <c r="G602" s="247"/>
      <c r="H602" s="247"/>
    </row>
    <row r="603" spans="3:8" x14ac:dyDescent="0.2">
      <c r="C603" s="247"/>
      <c r="D603" s="247"/>
      <c r="E603" s="247"/>
      <c r="F603" s="247"/>
      <c r="G603" s="247"/>
      <c r="H603" s="247"/>
    </row>
    <row r="604" spans="3:8" x14ac:dyDescent="0.2">
      <c r="C604" s="247"/>
      <c r="D604" s="247"/>
      <c r="E604" s="247"/>
      <c r="F604" s="247"/>
      <c r="G604" s="247"/>
      <c r="H604" s="247"/>
    </row>
    <row r="605" spans="3:8" x14ac:dyDescent="0.2">
      <c r="C605" s="247"/>
      <c r="D605" s="247"/>
      <c r="E605" s="247"/>
      <c r="F605" s="247"/>
      <c r="G605" s="247"/>
      <c r="H605" s="247"/>
    </row>
    <row r="606" spans="3:8" x14ac:dyDescent="0.2">
      <c r="C606" s="247"/>
      <c r="D606" s="247"/>
      <c r="E606" s="247"/>
      <c r="F606" s="247"/>
      <c r="G606" s="247"/>
      <c r="H606" s="247"/>
    </row>
    <row r="607" spans="3:8" x14ac:dyDescent="0.2">
      <c r="C607" s="247"/>
      <c r="D607" s="247"/>
      <c r="E607" s="247"/>
      <c r="F607" s="247"/>
      <c r="G607" s="247"/>
      <c r="H607" s="247"/>
    </row>
    <row r="608" spans="3:8" x14ac:dyDescent="0.2">
      <c r="C608" s="247"/>
      <c r="D608" s="247"/>
      <c r="E608" s="247"/>
      <c r="F608" s="247"/>
      <c r="G608" s="247"/>
      <c r="H608" s="247"/>
    </row>
    <row r="609" spans="3:8" x14ac:dyDescent="0.2">
      <c r="C609" s="247"/>
      <c r="D609" s="247"/>
      <c r="E609" s="247"/>
      <c r="F609" s="247"/>
      <c r="G609" s="247"/>
      <c r="H609" s="247"/>
    </row>
    <row r="610" spans="3:8" x14ac:dyDescent="0.2">
      <c r="C610" s="247"/>
      <c r="D610" s="247"/>
      <c r="E610" s="247"/>
      <c r="F610" s="247"/>
      <c r="G610" s="247"/>
      <c r="H610" s="247"/>
    </row>
    <row r="611" spans="3:8" x14ac:dyDescent="0.2">
      <c r="C611" s="247"/>
      <c r="D611" s="247"/>
      <c r="E611" s="247"/>
      <c r="F611" s="247"/>
      <c r="G611" s="247"/>
      <c r="H611" s="247"/>
    </row>
    <row r="612" spans="3:8" x14ac:dyDescent="0.2">
      <c r="C612" s="247"/>
      <c r="D612" s="247"/>
      <c r="E612" s="247"/>
      <c r="F612" s="247"/>
      <c r="G612" s="247"/>
      <c r="H612" s="247"/>
    </row>
    <row r="613" spans="3:8" x14ac:dyDescent="0.2">
      <c r="C613" s="247"/>
      <c r="D613" s="247"/>
      <c r="E613" s="247"/>
      <c r="F613" s="247"/>
      <c r="G613" s="247"/>
      <c r="H613" s="247"/>
    </row>
    <row r="614" spans="3:8" x14ac:dyDescent="0.2">
      <c r="C614" s="247"/>
      <c r="D614" s="247"/>
      <c r="E614" s="247"/>
      <c r="F614" s="247"/>
      <c r="G614" s="247"/>
      <c r="H614" s="247"/>
    </row>
    <row r="615" spans="3:8" x14ac:dyDescent="0.2">
      <c r="C615" s="247"/>
      <c r="D615" s="247"/>
      <c r="E615" s="247"/>
      <c r="F615" s="247"/>
      <c r="G615" s="247"/>
      <c r="H615" s="247"/>
    </row>
    <row r="616" spans="3:8" x14ac:dyDescent="0.2">
      <c r="C616" s="247"/>
      <c r="D616" s="247"/>
      <c r="E616" s="247"/>
      <c r="F616" s="247"/>
      <c r="G616" s="247"/>
      <c r="H616" s="247"/>
    </row>
    <row r="617" spans="3:8" x14ac:dyDescent="0.2">
      <c r="C617" s="247"/>
      <c r="D617" s="247"/>
      <c r="E617" s="247"/>
      <c r="F617" s="247"/>
      <c r="G617" s="247"/>
      <c r="H617" s="247"/>
    </row>
    <row r="618" spans="3:8" x14ac:dyDescent="0.2">
      <c r="C618" s="247"/>
      <c r="D618" s="247"/>
      <c r="E618" s="247"/>
      <c r="F618" s="247"/>
      <c r="G618" s="247"/>
      <c r="H618" s="247"/>
    </row>
    <row r="619" spans="3:8" x14ac:dyDescent="0.2">
      <c r="C619" s="247"/>
      <c r="D619" s="247"/>
      <c r="E619" s="247"/>
      <c r="F619" s="247"/>
      <c r="G619" s="247"/>
      <c r="H619" s="247"/>
    </row>
    <row r="620" spans="3:8" x14ac:dyDescent="0.2">
      <c r="C620" s="247"/>
      <c r="D620" s="247"/>
      <c r="E620" s="247"/>
      <c r="F620" s="247"/>
      <c r="G620" s="247"/>
      <c r="H620" s="247"/>
    </row>
    <row r="621" spans="3:8" x14ac:dyDescent="0.2">
      <c r="C621" s="247"/>
      <c r="D621" s="247"/>
      <c r="E621" s="247"/>
      <c r="F621" s="247"/>
      <c r="G621" s="247"/>
      <c r="H621" s="247"/>
    </row>
    <row r="622" spans="3:8" x14ac:dyDescent="0.2">
      <c r="C622" s="247"/>
      <c r="D622" s="247"/>
      <c r="E622" s="247"/>
      <c r="F622" s="247"/>
      <c r="G622" s="247"/>
      <c r="H622" s="247"/>
    </row>
    <row r="623" spans="3:8" x14ac:dyDescent="0.2">
      <c r="C623" s="247"/>
      <c r="D623" s="247"/>
      <c r="E623" s="247"/>
      <c r="F623" s="247"/>
      <c r="G623" s="247"/>
      <c r="H623" s="247"/>
    </row>
    <row r="624" spans="3:8" x14ac:dyDescent="0.2">
      <c r="C624" s="247"/>
      <c r="D624" s="247"/>
      <c r="E624" s="247"/>
      <c r="F624" s="247"/>
      <c r="G624" s="247"/>
      <c r="H624" s="247"/>
    </row>
    <row r="625" spans="3:8" x14ac:dyDescent="0.2">
      <c r="C625" s="247"/>
      <c r="D625" s="247"/>
      <c r="E625" s="247"/>
      <c r="F625" s="247"/>
      <c r="G625" s="247"/>
      <c r="H625" s="247"/>
    </row>
    <row r="626" spans="3:8" x14ac:dyDescent="0.2">
      <c r="C626" s="247"/>
      <c r="D626" s="247"/>
      <c r="E626" s="247"/>
      <c r="F626" s="247"/>
      <c r="G626" s="247"/>
      <c r="H626" s="247"/>
    </row>
    <row r="627" spans="3:8" x14ac:dyDescent="0.2">
      <c r="C627" s="247"/>
      <c r="D627" s="247"/>
      <c r="E627" s="247"/>
      <c r="F627" s="247"/>
      <c r="G627" s="247"/>
      <c r="H627" s="247"/>
    </row>
    <row r="628" spans="3:8" x14ac:dyDescent="0.2">
      <c r="C628" s="247"/>
      <c r="D628" s="247"/>
      <c r="E628" s="247"/>
      <c r="F628" s="247"/>
      <c r="G628" s="247"/>
      <c r="H628" s="247"/>
    </row>
    <row r="629" spans="3:8" x14ac:dyDescent="0.2">
      <c r="C629" s="247"/>
      <c r="D629" s="247"/>
      <c r="E629" s="247"/>
      <c r="F629" s="247"/>
      <c r="G629" s="247"/>
      <c r="H629" s="247"/>
    </row>
    <row r="630" spans="3:8" x14ac:dyDescent="0.2">
      <c r="C630" s="247"/>
      <c r="D630" s="247"/>
      <c r="E630" s="247"/>
      <c r="F630" s="247"/>
      <c r="G630" s="247"/>
      <c r="H630" s="247"/>
    </row>
    <row r="631" spans="3:8" x14ac:dyDescent="0.2">
      <c r="C631" s="247"/>
      <c r="D631" s="247"/>
      <c r="E631" s="247"/>
      <c r="F631" s="247"/>
      <c r="G631" s="247"/>
      <c r="H631" s="247"/>
    </row>
    <row r="632" spans="3:8" x14ac:dyDescent="0.2">
      <c r="C632" s="247"/>
      <c r="D632" s="247"/>
      <c r="E632" s="247"/>
      <c r="F632" s="247"/>
      <c r="G632" s="247"/>
      <c r="H632" s="247"/>
    </row>
    <row r="633" spans="3:8" x14ac:dyDescent="0.2">
      <c r="C633" s="247"/>
      <c r="D633" s="247"/>
      <c r="E633" s="247"/>
      <c r="F633" s="247"/>
      <c r="G633" s="247"/>
      <c r="H633" s="247"/>
    </row>
    <row r="634" spans="3:8" x14ac:dyDescent="0.2">
      <c r="C634" s="247"/>
      <c r="D634" s="247"/>
      <c r="E634" s="247"/>
      <c r="F634" s="247"/>
      <c r="G634" s="247"/>
      <c r="H634" s="247"/>
    </row>
    <row r="635" spans="3:8" x14ac:dyDescent="0.2">
      <c r="C635" s="247"/>
      <c r="D635" s="247"/>
      <c r="E635" s="247"/>
      <c r="F635" s="247"/>
      <c r="G635" s="247"/>
      <c r="H635" s="247"/>
    </row>
    <row r="636" spans="3:8" x14ac:dyDescent="0.2">
      <c r="C636" s="247"/>
      <c r="D636" s="247"/>
      <c r="E636" s="247"/>
      <c r="F636" s="247"/>
      <c r="G636" s="247"/>
      <c r="H636" s="247"/>
    </row>
    <row r="637" spans="3:8" x14ac:dyDescent="0.2">
      <c r="C637" s="247"/>
      <c r="D637" s="247"/>
      <c r="E637" s="247"/>
      <c r="F637" s="247"/>
      <c r="G637" s="247"/>
      <c r="H637" s="247"/>
    </row>
    <row r="638" spans="3:8" x14ac:dyDescent="0.2">
      <c r="C638" s="247"/>
      <c r="D638" s="247"/>
      <c r="E638" s="247"/>
      <c r="F638" s="247"/>
      <c r="G638" s="247"/>
      <c r="H638" s="247"/>
    </row>
    <row r="639" spans="3:8" x14ac:dyDescent="0.2">
      <c r="C639" s="247"/>
      <c r="D639" s="247"/>
      <c r="E639" s="247"/>
      <c r="F639" s="247"/>
      <c r="G639" s="247"/>
      <c r="H639" s="247"/>
    </row>
    <row r="640" spans="3:8" x14ac:dyDescent="0.2">
      <c r="C640" s="247"/>
      <c r="D640" s="247"/>
      <c r="E640" s="247"/>
      <c r="F640" s="247"/>
      <c r="G640" s="247"/>
      <c r="H640" s="247"/>
    </row>
    <row r="641" spans="3:8" x14ac:dyDescent="0.2">
      <c r="C641" s="247"/>
      <c r="D641" s="247"/>
      <c r="E641" s="247"/>
      <c r="F641" s="247"/>
      <c r="G641" s="247"/>
      <c r="H641" s="247"/>
    </row>
    <row r="642" spans="3:8" x14ac:dyDescent="0.2">
      <c r="C642" s="247"/>
      <c r="D642" s="247"/>
      <c r="E642" s="247"/>
      <c r="F642" s="247"/>
      <c r="G642" s="247"/>
      <c r="H642" s="247"/>
    </row>
    <row r="643" spans="3:8" x14ac:dyDescent="0.2">
      <c r="C643" s="247"/>
      <c r="D643" s="247"/>
      <c r="E643" s="247"/>
      <c r="F643" s="247"/>
      <c r="G643" s="247"/>
      <c r="H643" s="247"/>
    </row>
    <row r="644" spans="3:8" x14ac:dyDescent="0.2">
      <c r="C644" s="247"/>
      <c r="D644" s="247"/>
      <c r="E644" s="247"/>
      <c r="F644" s="247"/>
      <c r="G644" s="247"/>
      <c r="H644" s="247"/>
    </row>
    <row r="645" spans="3:8" x14ac:dyDescent="0.2">
      <c r="C645" s="247"/>
      <c r="D645" s="247"/>
      <c r="E645" s="247"/>
      <c r="F645" s="247"/>
      <c r="G645" s="247"/>
      <c r="H645" s="247"/>
    </row>
    <row r="646" spans="3:8" x14ac:dyDescent="0.2">
      <c r="C646" s="247"/>
      <c r="D646" s="247"/>
      <c r="E646" s="247"/>
      <c r="F646" s="247"/>
      <c r="G646" s="247"/>
      <c r="H646" s="247"/>
    </row>
    <row r="647" spans="3:8" x14ac:dyDescent="0.2">
      <c r="C647" s="247"/>
      <c r="D647" s="247"/>
      <c r="E647" s="247"/>
      <c r="F647" s="247"/>
      <c r="G647" s="247"/>
      <c r="H647" s="247"/>
    </row>
    <row r="648" spans="3:8" x14ac:dyDescent="0.2">
      <c r="C648" s="247"/>
      <c r="D648" s="247"/>
      <c r="E648" s="247"/>
      <c r="F648" s="247"/>
      <c r="G648" s="247"/>
      <c r="H648" s="247"/>
    </row>
    <row r="649" spans="3:8" x14ac:dyDescent="0.2">
      <c r="C649" s="247"/>
      <c r="D649" s="247"/>
      <c r="E649" s="247"/>
      <c r="F649" s="247"/>
      <c r="G649" s="247"/>
      <c r="H649" s="247"/>
    </row>
    <row r="650" spans="3:8" x14ac:dyDescent="0.2">
      <c r="C650" s="247"/>
      <c r="D650" s="247"/>
      <c r="E650" s="247"/>
      <c r="F650" s="247"/>
      <c r="G650" s="247"/>
      <c r="H650" s="247"/>
    </row>
    <row r="651" spans="3:8" x14ac:dyDescent="0.2">
      <c r="C651" s="247"/>
      <c r="D651" s="247"/>
      <c r="E651" s="247"/>
      <c r="F651" s="247"/>
      <c r="G651" s="247"/>
      <c r="H651" s="247"/>
    </row>
    <row r="652" spans="3:8" x14ac:dyDescent="0.2">
      <c r="C652" s="247"/>
      <c r="D652" s="247"/>
      <c r="E652" s="247"/>
      <c r="F652" s="247"/>
      <c r="G652" s="247"/>
      <c r="H652" s="247"/>
    </row>
    <row r="653" spans="3:8" x14ac:dyDescent="0.2">
      <c r="C653" s="247"/>
      <c r="D653" s="247"/>
      <c r="E653" s="247"/>
      <c r="F653" s="247"/>
      <c r="G653" s="247"/>
      <c r="H653" s="247"/>
    </row>
    <row r="654" spans="3:8" x14ac:dyDescent="0.2">
      <c r="C654" s="247"/>
      <c r="D654" s="247"/>
      <c r="E654" s="247"/>
      <c r="F654" s="247"/>
      <c r="G654" s="247"/>
      <c r="H654" s="247"/>
    </row>
    <row r="655" spans="3:8" x14ac:dyDescent="0.2">
      <c r="C655" s="247"/>
      <c r="D655" s="247"/>
      <c r="E655" s="247"/>
      <c r="F655" s="247"/>
      <c r="G655" s="247"/>
      <c r="H655" s="247"/>
    </row>
    <row r="656" spans="3:8" x14ac:dyDescent="0.2">
      <c r="C656" s="247"/>
      <c r="D656" s="247"/>
      <c r="E656" s="247"/>
      <c r="F656" s="247"/>
      <c r="G656" s="247"/>
      <c r="H656" s="247"/>
    </row>
    <row r="657" spans="3:8" x14ac:dyDescent="0.2">
      <c r="C657" s="247"/>
      <c r="D657" s="247"/>
      <c r="E657" s="247"/>
      <c r="F657" s="247"/>
      <c r="G657" s="247"/>
      <c r="H657" s="247"/>
    </row>
    <row r="658" spans="3:8" x14ac:dyDescent="0.2">
      <c r="C658" s="247"/>
      <c r="D658" s="247"/>
      <c r="E658" s="247"/>
      <c r="F658" s="247"/>
      <c r="G658" s="247"/>
      <c r="H658" s="247"/>
    </row>
    <row r="659" spans="3:8" x14ac:dyDescent="0.2">
      <c r="C659" s="247"/>
      <c r="D659" s="247"/>
      <c r="E659" s="247"/>
      <c r="F659" s="247"/>
      <c r="G659" s="247"/>
      <c r="H659" s="247"/>
    </row>
    <row r="660" spans="3:8" x14ac:dyDescent="0.2">
      <c r="C660" s="247"/>
      <c r="D660" s="247"/>
      <c r="E660" s="247"/>
      <c r="F660" s="247"/>
      <c r="G660" s="247"/>
      <c r="H660" s="247"/>
    </row>
    <row r="661" spans="3:8" x14ac:dyDescent="0.2">
      <c r="C661" s="247"/>
      <c r="D661" s="247"/>
      <c r="E661" s="247"/>
      <c r="F661" s="247"/>
      <c r="G661" s="247"/>
      <c r="H661" s="247"/>
    </row>
    <row r="662" spans="3:8" x14ac:dyDescent="0.2">
      <c r="C662" s="247"/>
      <c r="D662" s="247"/>
      <c r="E662" s="247"/>
      <c r="F662" s="247"/>
      <c r="G662" s="247"/>
      <c r="H662" s="247"/>
    </row>
    <row r="663" spans="3:8" x14ac:dyDescent="0.2">
      <c r="C663" s="247"/>
      <c r="D663" s="247"/>
      <c r="E663" s="247"/>
      <c r="F663" s="247"/>
      <c r="G663" s="247"/>
      <c r="H663" s="247"/>
    </row>
    <row r="664" spans="3:8" x14ac:dyDescent="0.2">
      <c r="C664" s="247"/>
      <c r="D664" s="247"/>
      <c r="E664" s="247"/>
      <c r="F664" s="247"/>
      <c r="G664" s="247"/>
      <c r="H664" s="247"/>
    </row>
    <row r="665" spans="3:8" x14ac:dyDescent="0.2">
      <c r="C665" s="247"/>
      <c r="D665" s="247"/>
      <c r="E665" s="247"/>
      <c r="F665" s="247"/>
      <c r="G665" s="247"/>
      <c r="H665" s="247"/>
    </row>
    <row r="666" spans="3:8" x14ac:dyDescent="0.2">
      <c r="C666" s="247"/>
      <c r="D666" s="247"/>
      <c r="E666" s="247"/>
      <c r="F666" s="247"/>
      <c r="G666" s="247"/>
      <c r="H666" s="247"/>
    </row>
    <row r="667" spans="3:8" x14ac:dyDescent="0.2">
      <c r="C667" s="247"/>
      <c r="D667" s="247"/>
      <c r="E667" s="247"/>
      <c r="F667" s="247"/>
      <c r="G667" s="247"/>
      <c r="H667" s="247"/>
    </row>
    <row r="668" spans="3:8" x14ac:dyDescent="0.2">
      <c r="C668" s="247"/>
      <c r="D668" s="247"/>
      <c r="E668" s="247"/>
      <c r="F668" s="247"/>
      <c r="G668" s="247"/>
      <c r="H668" s="247"/>
    </row>
    <row r="669" spans="3:8" x14ac:dyDescent="0.2">
      <c r="C669" s="247"/>
      <c r="D669" s="247"/>
      <c r="E669" s="247"/>
      <c r="F669" s="247"/>
      <c r="G669" s="247"/>
      <c r="H669" s="247"/>
    </row>
    <row r="670" spans="3:8" x14ac:dyDescent="0.2">
      <c r="C670" s="247"/>
      <c r="D670" s="247"/>
      <c r="E670" s="247"/>
      <c r="F670" s="247"/>
      <c r="G670" s="247"/>
      <c r="H670" s="247"/>
    </row>
    <row r="671" spans="3:8" x14ac:dyDescent="0.2">
      <c r="C671" s="247"/>
      <c r="D671" s="247"/>
      <c r="E671" s="247"/>
      <c r="F671" s="247"/>
      <c r="G671" s="247"/>
      <c r="H671" s="247"/>
    </row>
    <row r="672" spans="3:8" x14ac:dyDescent="0.2">
      <c r="C672" s="247"/>
      <c r="D672" s="247"/>
      <c r="E672" s="247"/>
      <c r="F672" s="247"/>
      <c r="G672" s="247"/>
      <c r="H672" s="247"/>
    </row>
    <row r="673" spans="3:8" x14ac:dyDescent="0.2">
      <c r="C673" s="247"/>
      <c r="D673" s="247"/>
      <c r="E673" s="247"/>
      <c r="F673" s="247"/>
      <c r="G673" s="247"/>
      <c r="H673" s="247"/>
    </row>
    <row r="674" spans="3:8" x14ac:dyDescent="0.2">
      <c r="C674" s="247"/>
      <c r="D674" s="247"/>
      <c r="E674" s="247"/>
      <c r="F674" s="247"/>
      <c r="G674" s="247"/>
      <c r="H674" s="247"/>
    </row>
    <row r="675" spans="3:8" x14ac:dyDescent="0.2">
      <c r="C675" s="247"/>
      <c r="D675" s="247"/>
      <c r="E675" s="247"/>
      <c r="F675" s="247"/>
      <c r="G675" s="247"/>
      <c r="H675" s="247"/>
    </row>
    <row r="676" spans="3:8" x14ac:dyDescent="0.2">
      <c r="C676" s="247"/>
      <c r="D676" s="247"/>
      <c r="E676" s="247"/>
      <c r="F676" s="247"/>
      <c r="G676" s="247"/>
      <c r="H676" s="247"/>
    </row>
    <row r="677" spans="3:8" x14ac:dyDescent="0.2">
      <c r="C677" s="247"/>
      <c r="D677" s="247"/>
      <c r="E677" s="247"/>
      <c r="F677" s="247"/>
      <c r="G677" s="247"/>
      <c r="H677" s="247"/>
    </row>
    <row r="678" spans="3:8" x14ac:dyDescent="0.2">
      <c r="C678" s="247"/>
      <c r="D678" s="247"/>
      <c r="E678" s="247"/>
      <c r="F678" s="247"/>
      <c r="G678" s="247"/>
      <c r="H678" s="247"/>
    </row>
    <row r="679" spans="3:8" x14ac:dyDescent="0.2">
      <c r="C679" s="247"/>
      <c r="D679" s="247"/>
      <c r="E679" s="247"/>
      <c r="F679" s="247"/>
      <c r="G679" s="247"/>
      <c r="H679" s="247"/>
    </row>
    <row r="680" spans="3:8" x14ac:dyDescent="0.2">
      <c r="C680" s="247"/>
      <c r="D680" s="247"/>
      <c r="E680" s="247"/>
      <c r="F680" s="247"/>
      <c r="G680" s="247"/>
      <c r="H680" s="247"/>
    </row>
    <row r="681" spans="3:8" x14ac:dyDescent="0.2">
      <c r="C681" s="247"/>
      <c r="D681" s="247"/>
      <c r="E681" s="247"/>
      <c r="F681" s="247"/>
      <c r="G681" s="247"/>
      <c r="H681" s="247"/>
    </row>
    <row r="682" spans="3:8" x14ac:dyDescent="0.2">
      <c r="C682" s="247"/>
      <c r="D682" s="247"/>
      <c r="E682" s="247"/>
      <c r="F682" s="247"/>
      <c r="G682" s="247"/>
      <c r="H682" s="247"/>
    </row>
    <row r="683" spans="3:8" x14ac:dyDescent="0.2">
      <c r="C683" s="247"/>
      <c r="D683" s="247"/>
      <c r="E683" s="247"/>
      <c r="F683" s="247"/>
      <c r="G683" s="247"/>
      <c r="H683" s="247"/>
    </row>
    <row r="684" spans="3:8" x14ac:dyDescent="0.2">
      <c r="C684" s="247"/>
      <c r="D684" s="247"/>
      <c r="E684" s="247"/>
      <c r="F684" s="247"/>
      <c r="G684" s="247"/>
      <c r="H684" s="247"/>
    </row>
    <row r="685" spans="3:8" x14ac:dyDescent="0.2">
      <c r="C685" s="247"/>
      <c r="D685" s="247"/>
      <c r="E685" s="247"/>
      <c r="F685" s="247"/>
      <c r="G685" s="247"/>
      <c r="H685" s="247"/>
    </row>
    <row r="686" spans="3:8" x14ac:dyDescent="0.2">
      <c r="C686" s="247"/>
      <c r="D686" s="247"/>
      <c r="E686" s="247"/>
      <c r="F686" s="247"/>
      <c r="G686" s="247"/>
      <c r="H686" s="247"/>
    </row>
    <row r="687" spans="3:8" x14ac:dyDescent="0.2">
      <c r="C687" s="247"/>
      <c r="D687" s="247"/>
      <c r="E687" s="247"/>
      <c r="F687" s="247"/>
      <c r="G687" s="247"/>
      <c r="H687" s="247"/>
    </row>
    <row r="688" spans="3:8" x14ac:dyDescent="0.2">
      <c r="C688" s="247"/>
      <c r="D688" s="247"/>
      <c r="E688" s="247"/>
      <c r="F688" s="247"/>
      <c r="G688" s="247"/>
      <c r="H688" s="247"/>
    </row>
    <row r="689" spans="3:8" x14ac:dyDescent="0.2">
      <c r="C689" s="247"/>
      <c r="D689" s="247"/>
      <c r="E689" s="247"/>
      <c r="F689" s="247"/>
      <c r="G689" s="247"/>
      <c r="H689" s="247"/>
    </row>
    <row r="690" spans="3:8" x14ac:dyDescent="0.2">
      <c r="C690" s="247"/>
      <c r="D690" s="247"/>
      <c r="E690" s="247"/>
      <c r="F690" s="247"/>
      <c r="G690" s="247"/>
      <c r="H690" s="247"/>
    </row>
    <row r="691" spans="3:8" x14ac:dyDescent="0.2">
      <c r="C691" s="247"/>
      <c r="D691" s="247"/>
      <c r="E691" s="247"/>
      <c r="F691" s="247"/>
      <c r="G691" s="247"/>
      <c r="H691" s="247"/>
    </row>
    <row r="692" spans="3:8" x14ac:dyDescent="0.2">
      <c r="C692" s="247"/>
      <c r="D692" s="247"/>
      <c r="E692" s="247"/>
      <c r="F692" s="247"/>
      <c r="G692" s="247"/>
      <c r="H692" s="247"/>
    </row>
    <row r="693" spans="3:8" x14ac:dyDescent="0.2">
      <c r="C693" s="247"/>
      <c r="D693" s="247"/>
      <c r="E693" s="247"/>
      <c r="F693" s="247"/>
      <c r="G693" s="247"/>
      <c r="H693" s="247"/>
    </row>
    <row r="694" spans="3:8" x14ac:dyDescent="0.2">
      <c r="C694" s="247"/>
      <c r="D694" s="247"/>
      <c r="E694" s="247"/>
      <c r="F694" s="247"/>
      <c r="G694" s="247"/>
      <c r="H694" s="247"/>
    </row>
    <row r="695" spans="3:8" x14ac:dyDescent="0.2">
      <c r="C695" s="247"/>
      <c r="D695" s="247"/>
      <c r="E695" s="247"/>
      <c r="F695" s="247"/>
      <c r="G695" s="247"/>
      <c r="H695" s="247"/>
    </row>
    <row r="696" spans="3:8" x14ac:dyDescent="0.2">
      <c r="C696" s="247"/>
      <c r="D696" s="247"/>
      <c r="E696" s="247"/>
      <c r="F696" s="247"/>
      <c r="G696" s="247"/>
      <c r="H696" s="247"/>
    </row>
    <row r="697" spans="3:8" x14ac:dyDescent="0.2">
      <c r="C697" s="247"/>
      <c r="D697" s="247"/>
      <c r="E697" s="247"/>
      <c r="F697" s="247"/>
      <c r="G697" s="247"/>
      <c r="H697" s="247"/>
    </row>
    <row r="698" spans="3:8" x14ac:dyDescent="0.2">
      <c r="C698" s="247"/>
      <c r="D698" s="247"/>
      <c r="E698" s="247"/>
      <c r="F698" s="247"/>
      <c r="G698" s="247"/>
      <c r="H698" s="247"/>
    </row>
    <row r="699" spans="3:8" x14ac:dyDescent="0.2">
      <c r="C699" s="247"/>
      <c r="D699" s="247"/>
      <c r="E699" s="247"/>
      <c r="F699" s="247"/>
      <c r="G699" s="247"/>
      <c r="H699" s="247"/>
    </row>
    <row r="700" spans="3:8" x14ac:dyDescent="0.2">
      <c r="C700" s="247"/>
      <c r="D700" s="247"/>
      <c r="E700" s="247"/>
      <c r="F700" s="247"/>
      <c r="G700" s="247"/>
      <c r="H700" s="247"/>
    </row>
    <row r="701" spans="3:8" x14ac:dyDescent="0.2">
      <c r="C701" s="247"/>
      <c r="D701" s="247"/>
      <c r="E701" s="247"/>
      <c r="F701" s="247"/>
      <c r="G701" s="247"/>
      <c r="H701" s="247"/>
    </row>
    <row r="702" spans="3:8" x14ac:dyDescent="0.2">
      <c r="C702" s="247"/>
      <c r="D702" s="247"/>
      <c r="E702" s="247"/>
      <c r="F702" s="247"/>
      <c r="G702" s="247"/>
      <c r="H702" s="247"/>
    </row>
    <row r="703" spans="3:8" x14ac:dyDescent="0.2">
      <c r="C703" s="247"/>
      <c r="D703" s="247"/>
      <c r="E703" s="247"/>
      <c r="F703" s="247"/>
      <c r="G703" s="247"/>
      <c r="H703" s="247"/>
    </row>
    <row r="704" spans="3:8" x14ac:dyDescent="0.2">
      <c r="C704" s="247"/>
      <c r="D704" s="247"/>
      <c r="E704" s="247"/>
      <c r="F704" s="247"/>
      <c r="G704" s="247"/>
      <c r="H704" s="247"/>
    </row>
    <row r="705" spans="3:8" x14ac:dyDescent="0.2">
      <c r="C705" s="247"/>
      <c r="D705" s="247"/>
      <c r="E705" s="247"/>
      <c r="F705" s="247"/>
      <c r="G705" s="247"/>
      <c r="H705" s="247"/>
    </row>
    <row r="706" spans="3:8" x14ac:dyDescent="0.2">
      <c r="C706" s="247"/>
      <c r="D706" s="247"/>
      <c r="E706" s="247"/>
      <c r="F706" s="247"/>
      <c r="G706" s="247"/>
      <c r="H706" s="247"/>
    </row>
    <row r="707" spans="3:8" x14ac:dyDescent="0.2">
      <c r="C707" s="247"/>
      <c r="D707" s="247"/>
      <c r="E707" s="247"/>
      <c r="F707" s="247"/>
      <c r="G707" s="247"/>
      <c r="H707" s="247"/>
    </row>
    <row r="708" spans="3:8" x14ac:dyDescent="0.2">
      <c r="C708" s="247"/>
      <c r="D708" s="247"/>
      <c r="E708" s="247"/>
      <c r="F708" s="247"/>
      <c r="G708" s="247"/>
      <c r="H708" s="247"/>
    </row>
    <row r="709" spans="3:8" x14ac:dyDescent="0.2">
      <c r="C709" s="247"/>
      <c r="D709" s="247"/>
      <c r="E709" s="247"/>
      <c r="F709" s="247"/>
      <c r="G709" s="247"/>
      <c r="H709" s="247"/>
    </row>
    <row r="710" spans="3:8" x14ac:dyDescent="0.2">
      <c r="C710" s="247"/>
      <c r="D710" s="247"/>
      <c r="E710" s="247"/>
      <c r="F710" s="247"/>
      <c r="G710" s="247"/>
      <c r="H710" s="247"/>
    </row>
    <row r="711" spans="3:8" x14ac:dyDescent="0.2">
      <c r="C711" s="247"/>
      <c r="D711" s="247"/>
      <c r="E711" s="247"/>
      <c r="F711" s="247"/>
      <c r="G711" s="247"/>
      <c r="H711" s="247"/>
    </row>
    <row r="712" spans="3:8" x14ac:dyDescent="0.2">
      <c r="C712" s="247"/>
      <c r="D712" s="247"/>
      <c r="E712" s="247"/>
      <c r="F712" s="247"/>
      <c r="G712" s="247"/>
      <c r="H712" s="247"/>
    </row>
    <row r="713" spans="3:8" x14ac:dyDescent="0.2">
      <c r="C713" s="247"/>
      <c r="D713" s="247"/>
      <c r="E713" s="247"/>
      <c r="F713" s="247"/>
      <c r="G713" s="247"/>
      <c r="H713" s="247"/>
    </row>
    <row r="714" spans="3:8" x14ac:dyDescent="0.2">
      <c r="C714" s="247"/>
      <c r="D714" s="247"/>
      <c r="E714" s="247"/>
      <c r="F714" s="247"/>
      <c r="G714" s="247"/>
      <c r="H714" s="247"/>
    </row>
    <row r="715" spans="3:8" x14ac:dyDescent="0.2">
      <c r="C715" s="247"/>
      <c r="D715" s="247"/>
      <c r="E715" s="247"/>
      <c r="F715" s="247"/>
      <c r="G715" s="247"/>
      <c r="H715" s="247"/>
    </row>
    <row r="716" spans="3:8" x14ac:dyDescent="0.2">
      <c r="C716" s="247"/>
      <c r="D716" s="247"/>
      <c r="E716" s="247"/>
      <c r="F716" s="247"/>
      <c r="G716" s="247"/>
      <c r="H716" s="247"/>
    </row>
    <row r="717" spans="3:8" x14ac:dyDescent="0.2">
      <c r="C717" s="247"/>
      <c r="D717" s="247"/>
      <c r="E717" s="247"/>
      <c r="F717" s="247"/>
      <c r="G717" s="247"/>
      <c r="H717" s="247"/>
    </row>
    <row r="718" spans="3:8" x14ac:dyDescent="0.2">
      <c r="C718" s="247"/>
      <c r="D718" s="247"/>
      <c r="E718" s="247"/>
      <c r="F718" s="247"/>
      <c r="G718" s="247"/>
      <c r="H718" s="247"/>
    </row>
    <row r="719" spans="3:8" x14ac:dyDescent="0.2">
      <c r="C719" s="247"/>
      <c r="D719" s="247"/>
      <c r="E719" s="247"/>
      <c r="F719" s="247"/>
      <c r="G719" s="247"/>
      <c r="H719" s="247"/>
    </row>
    <row r="720" spans="3:8" x14ac:dyDescent="0.2">
      <c r="C720" s="247"/>
      <c r="D720" s="247"/>
      <c r="E720" s="247"/>
      <c r="F720" s="247"/>
      <c r="G720" s="247"/>
      <c r="H720" s="247"/>
    </row>
    <row r="721" spans="3:8" x14ac:dyDescent="0.2">
      <c r="C721" s="247"/>
      <c r="D721" s="247"/>
      <c r="E721" s="247"/>
      <c r="F721" s="247"/>
      <c r="G721" s="247"/>
      <c r="H721" s="247"/>
    </row>
    <row r="722" spans="3:8" x14ac:dyDescent="0.2">
      <c r="C722" s="247"/>
      <c r="D722" s="247"/>
      <c r="E722" s="247"/>
      <c r="F722" s="247"/>
      <c r="G722" s="247"/>
      <c r="H722" s="247"/>
    </row>
    <row r="723" spans="3:8" x14ac:dyDescent="0.2">
      <c r="C723" s="247"/>
      <c r="D723" s="247"/>
      <c r="E723" s="247"/>
      <c r="F723" s="247"/>
      <c r="G723" s="247"/>
      <c r="H723" s="247"/>
    </row>
    <row r="724" spans="3:8" x14ac:dyDescent="0.2">
      <c r="C724" s="247"/>
      <c r="D724" s="247"/>
      <c r="E724" s="247"/>
      <c r="F724" s="247"/>
      <c r="G724" s="247"/>
      <c r="H724" s="247"/>
    </row>
    <row r="725" spans="3:8" x14ac:dyDescent="0.2">
      <c r="C725" s="247"/>
      <c r="D725" s="247"/>
      <c r="E725" s="247"/>
      <c r="F725" s="247"/>
      <c r="G725" s="247"/>
      <c r="H725" s="247"/>
    </row>
    <row r="726" spans="3:8" x14ac:dyDescent="0.2">
      <c r="C726" s="247"/>
      <c r="D726" s="247"/>
      <c r="E726" s="247"/>
      <c r="F726" s="247"/>
      <c r="G726" s="247"/>
      <c r="H726" s="247"/>
    </row>
    <row r="727" spans="3:8" x14ac:dyDescent="0.2">
      <c r="C727" s="247"/>
      <c r="D727" s="247"/>
      <c r="E727" s="247"/>
      <c r="F727" s="247"/>
      <c r="G727" s="247"/>
      <c r="H727" s="247"/>
    </row>
    <row r="728" spans="3:8" x14ac:dyDescent="0.2">
      <c r="C728" s="247"/>
      <c r="D728" s="247"/>
      <c r="E728" s="247"/>
      <c r="F728" s="247"/>
      <c r="G728" s="247"/>
      <c r="H728" s="247"/>
    </row>
    <row r="729" spans="3:8" x14ac:dyDescent="0.2">
      <c r="C729" s="247"/>
      <c r="D729" s="247"/>
      <c r="E729" s="247"/>
      <c r="F729" s="247"/>
      <c r="G729" s="247"/>
      <c r="H729" s="247"/>
    </row>
    <row r="730" spans="3:8" x14ac:dyDescent="0.2">
      <c r="C730" s="247"/>
      <c r="D730" s="247"/>
      <c r="E730" s="247"/>
      <c r="F730" s="247"/>
      <c r="G730" s="247"/>
      <c r="H730" s="247"/>
    </row>
    <row r="731" spans="3:8" x14ac:dyDescent="0.2">
      <c r="C731" s="247"/>
      <c r="D731" s="247"/>
      <c r="E731" s="247"/>
      <c r="F731" s="247"/>
      <c r="G731" s="247"/>
      <c r="H731" s="247"/>
    </row>
    <row r="732" spans="3:8" x14ac:dyDescent="0.2">
      <c r="C732" s="247"/>
      <c r="D732" s="247"/>
      <c r="E732" s="247"/>
      <c r="F732" s="247"/>
      <c r="G732" s="247"/>
      <c r="H732" s="247"/>
    </row>
    <row r="733" spans="3:8" x14ac:dyDescent="0.2">
      <c r="C733" s="247"/>
      <c r="D733" s="247"/>
      <c r="E733" s="247"/>
      <c r="F733" s="247"/>
      <c r="G733" s="247"/>
      <c r="H733" s="247"/>
    </row>
    <row r="734" spans="3:8" x14ac:dyDescent="0.2">
      <c r="C734" s="247"/>
      <c r="D734" s="247"/>
      <c r="E734" s="247"/>
      <c r="F734" s="247"/>
      <c r="G734" s="247"/>
      <c r="H734" s="247"/>
    </row>
    <row r="735" spans="3:8" x14ac:dyDescent="0.2">
      <c r="C735" s="247"/>
      <c r="D735" s="247"/>
      <c r="E735" s="247"/>
      <c r="F735" s="247"/>
      <c r="G735" s="247"/>
      <c r="H735" s="247"/>
    </row>
    <row r="736" spans="3:8" x14ac:dyDescent="0.2">
      <c r="C736" s="247"/>
      <c r="D736" s="247"/>
      <c r="E736" s="247"/>
      <c r="F736" s="247"/>
      <c r="G736" s="247"/>
      <c r="H736" s="247"/>
    </row>
    <row r="737" spans="3:8" x14ac:dyDescent="0.2">
      <c r="C737" s="247"/>
      <c r="D737" s="247"/>
      <c r="E737" s="247"/>
      <c r="F737" s="247"/>
      <c r="G737" s="247"/>
      <c r="H737" s="247"/>
    </row>
    <row r="738" spans="3:8" x14ac:dyDescent="0.2">
      <c r="C738" s="247"/>
      <c r="D738" s="247"/>
      <c r="E738" s="247"/>
      <c r="F738" s="247"/>
      <c r="G738" s="247"/>
      <c r="H738" s="247"/>
    </row>
    <row r="739" spans="3:8" x14ac:dyDescent="0.2">
      <c r="C739" s="247"/>
      <c r="D739" s="247"/>
      <c r="E739" s="247"/>
      <c r="F739" s="247"/>
      <c r="G739" s="247"/>
      <c r="H739" s="247"/>
    </row>
    <row r="740" spans="3:8" x14ac:dyDescent="0.2">
      <c r="C740" s="247"/>
      <c r="D740" s="247"/>
      <c r="E740" s="247"/>
      <c r="F740" s="247"/>
      <c r="G740" s="247"/>
      <c r="H740" s="247"/>
    </row>
    <row r="741" spans="3:8" x14ac:dyDescent="0.2">
      <c r="C741" s="247"/>
      <c r="D741" s="247"/>
      <c r="E741" s="247"/>
      <c r="F741" s="247"/>
      <c r="G741" s="247"/>
      <c r="H741" s="247"/>
    </row>
    <row r="742" spans="3:8" x14ac:dyDescent="0.2">
      <c r="C742" s="247"/>
      <c r="D742" s="247"/>
      <c r="E742" s="247"/>
      <c r="F742" s="247"/>
      <c r="G742" s="247"/>
      <c r="H742" s="247"/>
    </row>
    <row r="743" spans="3:8" x14ac:dyDescent="0.2">
      <c r="C743" s="247"/>
      <c r="D743" s="247"/>
      <c r="E743" s="247"/>
      <c r="F743" s="247"/>
      <c r="G743" s="247"/>
      <c r="H743" s="247"/>
    </row>
    <row r="744" spans="3:8" x14ac:dyDescent="0.2">
      <c r="C744" s="247"/>
      <c r="D744" s="247"/>
      <c r="E744" s="247"/>
      <c r="F744" s="247"/>
      <c r="G744" s="247"/>
      <c r="H744" s="247"/>
    </row>
    <row r="745" spans="3:8" x14ac:dyDescent="0.2">
      <c r="C745" s="247"/>
      <c r="D745" s="247"/>
      <c r="E745" s="247"/>
      <c r="F745" s="247"/>
      <c r="G745" s="247"/>
      <c r="H745" s="247"/>
    </row>
    <row r="746" spans="3:8" x14ac:dyDescent="0.2">
      <c r="C746" s="247"/>
      <c r="D746" s="247"/>
      <c r="E746" s="247"/>
      <c r="F746" s="247"/>
      <c r="G746" s="247"/>
      <c r="H746" s="247"/>
    </row>
    <row r="747" spans="3:8" x14ac:dyDescent="0.2">
      <c r="C747" s="247"/>
      <c r="D747" s="247"/>
      <c r="E747" s="247"/>
      <c r="F747" s="247"/>
      <c r="G747" s="247"/>
      <c r="H747" s="247"/>
    </row>
    <row r="748" spans="3:8" x14ac:dyDescent="0.2">
      <c r="C748" s="247"/>
      <c r="D748" s="247"/>
      <c r="E748" s="247"/>
      <c r="F748" s="247"/>
      <c r="G748" s="247"/>
      <c r="H748" s="247"/>
    </row>
    <row r="749" spans="3:8" x14ac:dyDescent="0.2">
      <c r="C749" s="247"/>
      <c r="D749" s="247"/>
      <c r="E749" s="247"/>
      <c r="F749" s="247"/>
      <c r="G749" s="247"/>
      <c r="H749" s="247"/>
    </row>
    <row r="750" spans="3:8" x14ac:dyDescent="0.2">
      <c r="C750" s="247"/>
      <c r="D750" s="247"/>
      <c r="E750" s="247"/>
      <c r="F750" s="247"/>
      <c r="G750" s="247"/>
      <c r="H750" s="247"/>
    </row>
    <row r="751" spans="3:8" x14ac:dyDescent="0.2">
      <c r="C751" s="247"/>
      <c r="D751" s="247"/>
      <c r="E751" s="247"/>
      <c r="F751" s="247"/>
      <c r="G751" s="247"/>
      <c r="H751" s="247"/>
    </row>
    <row r="752" spans="3:8" x14ac:dyDescent="0.2">
      <c r="C752" s="247"/>
      <c r="D752" s="247"/>
      <c r="E752" s="247"/>
      <c r="F752" s="247"/>
      <c r="G752" s="247"/>
      <c r="H752" s="247"/>
    </row>
    <row r="753" spans="3:8" x14ac:dyDescent="0.2">
      <c r="C753" s="247"/>
      <c r="D753" s="247"/>
      <c r="E753" s="247"/>
      <c r="F753" s="247"/>
      <c r="G753" s="247"/>
      <c r="H753" s="247"/>
    </row>
    <row r="754" spans="3:8" x14ac:dyDescent="0.2">
      <c r="C754" s="247"/>
      <c r="D754" s="247"/>
      <c r="E754" s="247"/>
      <c r="F754" s="247"/>
      <c r="G754" s="247"/>
      <c r="H754" s="247"/>
    </row>
    <row r="755" spans="3:8" x14ac:dyDescent="0.2">
      <c r="C755" s="247"/>
      <c r="D755" s="247"/>
      <c r="E755" s="247"/>
      <c r="F755" s="247"/>
      <c r="G755" s="247"/>
      <c r="H755" s="247"/>
    </row>
    <row r="756" spans="3:8" x14ac:dyDescent="0.2">
      <c r="C756" s="247"/>
      <c r="D756" s="247"/>
      <c r="E756" s="247"/>
      <c r="F756" s="247"/>
      <c r="G756" s="247"/>
      <c r="H756" s="247"/>
    </row>
    <row r="757" spans="3:8" x14ac:dyDescent="0.2">
      <c r="C757" s="247"/>
      <c r="D757" s="247"/>
      <c r="E757" s="247"/>
      <c r="F757" s="247"/>
      <c r="G757" s="247"/>
      <c r="H757" s="247"/>
    </row>
    <row r="758" spans="3:8" x14ac:dyDescent="0.2">
      <c r="C758" s="247"/>
      <c r="D758" s="247"/>
      <c r="E758" s="247"/>
      <c r="F758" s="247"/>
      <c r="G758" s="247"/>
      <c r="H758" s="247"/>
    </row>
    <row r="759" spans="3:8" x14ac:dyDescent="0.2">
      <c r="C759" s="247"/>
      <c r="D759" s="247"/>
      <c r="E759" s="247"/>
      <c r="F759" s="247"/>
      <c r="G759" s="247"/>
      <c r="H759" s="247"/>
    </row>
    <row r="760" spans="3:8" x14ac:dyDescent="0.2">
      <c r="C760" s="247"/>
      <c r="D760" s="247"/>
      <c r="E760" s="247"/>
      <c r="F760" s="247"/>
      <c r="G760" s="247"/>
      <c r="H760" s="247"/>
    </row>
    <row r="761" spans="3:8" x14ac:dyDescent="0.2">
      <c r="C761" s="247"/>
      <c r="D761" s="247"/>
      <c r="E761" s="247"/>
      <c r="F761" s="247"/>
      <c r="G761" s="247"/>
      <c r="H761" s="247"/>
    </row>
    <row r="762" spans="3:8" x14ac:dyDescent="0.2">
      <c r="C762" s="247"/>
      <c r="D762" s="247"/>
      <c r="E762" s="247"/>
      <c r="F762" s="247"/>
      <c r="G762" s="247"/>
      <c r="H762" s="247"/>
    </row>
    <row r="763" spans="3:8" x14ac:dyDescent="0.2">
      <c r="C763" s="247"/>
      <c r="D763" s="247"/>
      <c r="E763" s="247"/>
      <c r="F763" s="247"/>
      <c r="G763" s="247"/>
      <c r="H763" s="247"/>
    </row>
    <row r="764" spans="3:8" x14ac:dyDescent="0.2">
      <c r="C764" s="247"/>
      <c r="D764" s="247"/>
      <c r="E764" s="247"/>
      <c r="F764" s="247"/>
      <c r="G764" s="247"/>
      <c r="H764" s="247"/>
    </row>
    <row r="765" spans="3:8" x14ac:dyDescent="0.2">
      <c r="C765" s="247"/>
      <c r="D765" s="247"/>
      <c r="E765" s="247"/>
      <c r="F765" s="247"/>
      <c r="G765" s="247"/>
      <c r="H765" s="247"/>
    </row>
    <row r="766" spans="3:8" x14ac:dyDescent="0.2">
      <c r="C766" s="247"/>
      <c r="D766" s="247"/>
      <c r="E766" s="247"/>
      <c r="F766" s="247"/>
      <c r="G766" s="247"/>
      <c r="H766" s="247"/>
    </row>
    <row r="767" spans="3:8" x14ac:dyDescent="0.2">
      <c r="C767" s="247"/>
      <c r="D767" s="247"/>
      <c r="E767" s="247"/>
      <c r="F767" s="247"/>
      <c r="G767" s="247"/>
      <c r="H767" s="247"/>
    </row>
    <row r="768" spans="3:8" x14ac:dyDescent="0.2">
      <c r="C768" s="247"/>
      <c r="D768" s="247"/>
      <c r="E768" s="247"/>
      <c r="F768" s="247"/>
      <c r="G768" s="247"/>
      <c r="H768" s="247"/>
    </row>
    <row r="769" spans="3:8" x14ac:dyDescent="0.2">
      <c r="C769" s="247"/>
      <c r="D769" s="247"/>
      <c r="E769" s="247"/>
      <c r="F769" s="247"/>
      <c r="G769" s="247"/>
      <c r="H769" s="247"/>
    </row>
    <row r="770" spans="3:8" x14ac:dyDescent="0.2">
      <c r="C770" s="247"/>
      <c r="D770" s="247"/>
      <c r="E770" s="247"/>
      <c r="F770" s="247"/>
      <c r="G770" s="247"/>
      <c r="H770" s="247"/>
    </row>
    <row r="771" spans="3:8" x14ac:dyDescent="0.2">
      <c r="C771" s="247"/>
      <c r="D771" s="247"/>
      <c r="E771" s="247"/>
      <c r="F771" s="247"/>
      <c r="G771" s="247"/>
      <c r="H771" s="247"/>
    </row>
    <row r="772" spans="3:8" x14ac:dyDescent="0.2">
      <c r="C772" s="247"/>
      <c r="D772" s="247"/>
      <c r="E772" s="247"/>
      <c r="F772" s="247"/>
      <c r="G772" s="247"/>
      <c r="H772" s="247"/>
    </row>
    <row r="773" spans="3:8" x14ac:dyDescent="0.2">
      <c r="C773" s="247"/>
      <c r="D773" s="247"/>
      <c r="E773" s="247"/>
      <c r="F773" s="247"/>
      <c r="G773" s="247"/>
      <c r="H773" s="247"/>
    </row>
    <row r="774" spans="3:8" x14ac:dyDescent="0.2">
      <c r="C774" s="247"/>
      <c r="D774" s="247"/>
      <c r="E774" s="247"/>
      <c r="F774" s="247"/>
      <c r="G774" s="247"/>
      <c r="H774" s="247"/>
    </row>
    <row r="775" spans="3:8" x14ac:dyDescent="0.2">
      <c r="C775" s="247"/>
      <c r="D775" s="247"/>
      <c r="E775" s="247"/>
      <c r="F775" s="247"/>
      <c r="G775" s="247"/>
      <c r="H775" s="247"/>
    </row>
    <row r="776" spans="3:8" x14ac:dyDescent="0.2">
      <c r="C776" s="247"/>
      <c r="D776" s="247"/>
      <c r="E776" s="247"/>
      <c r="F776" s="247"/>
      <c r="G776" s="247"/>
      <c r="H776" s="247"/>
    </row>
    <row r="777" spans="3:8" x14ac:dyDescent="0.2">
      <c r="C777" s="247"/>
      <c r="D777" s="247"/>
      <c r="E777" s="247"/>
      <c r="F777" s="247"/>
      <c r="G777" s="247"/>
      <c r="H777" s="247"/>
    </row>
    <row r="778" spans="3:8" x14ac:dyDescent="0.2">
      <c r="C778" s="247"/>
      <c r="D778" s="247"/>
      <c r="E778" s="247"/>
      <c r="F778" s="247"/>
      <c r="G778" s="247"/>
      <c r="H778" s="247"/>
    </row>
    <row r="779" spans="3:8" x14ac:dyDescent="0.2">
      <c r="C779" s="247"/>
      <c r="D779" s="247"/>
      <c r="E779" s="247"/>
      <c r="F779" s="247"/>
      <c r="G779" s="247"/>
      <c r="H779" s="247"/>
    </row>
    <row r="780" spans="3:8" x14ac:dyDescent="0.2">
      <c r="C780" s="247"/>
      <c r="D780" s="247"/>
      <c r="E780" s="247"/>
      <c r="F780" s="247"/>
      <c r="G780" s="247"/>
      <c r="H780" s="247"/>
    </row>
    <row r="781" spans="3:8" x14ac:dyDescent="0.2">
      <c r="C781" s="247"/>
      <c r="D781" s="247"/>
      <c r="E781" s="247"/>
      <c r="F781" s="247"/>
      <c r="G781" s="247"/>
      <c r="H781" s="247"/>
    </row>
    <row r="782" spans="3:8" x14ac:dyDescent="0.2">
      <c r="C782" s="247"/>
      <c r="D782" s="247"/>
      <c r="E782" s="247"/>
      <c r="F782" s="247"/>
      <c r="G782" s="247"/>
      <c r="H782" s="247"/>
    </row>
    <row r="783" spans="3:8" x14ac:dyDescent="0.2">
      <c r="C783" s="247"/>
      <c r="D783" s="247"/>
      <c r="E783" s="247"/>
      <c r="F783" s="247"/>
      <c r="G783" s="247"/>
      <c r="H783" s="247"/>
    </row>
    <row r="784" spans="3:8" x14ac:dyDescent="0.2">
      <c r="C784" s="247"/>
      <c r="D784" s="247"/>
      <c r="E784" s="247"/>
      <c r="F784" s="247"/>
      <c r="G784" s="247"/>
      <c r="H784" s="247"/>
    </row>
    <row r="785" spans="3:8" x14ac:dyDescent="0.2">
      <c r="C785" s="247"/>
      <c r="D785" s="247"/>
      <c r="E785" s="247"/>
      <c r="F785" s="247"/>
      <c r="G785" s="247"/>
      <c r="H785" s="247"/>
    </row>
    <row r="786" spans="3:8" x14ac:dyDescent="0.2">
      <c r="C786" s="247"/>
      <c r="D786" s="247"/>
      <c r="E786" s="247"/>
      <c r="F786" s="247"/>
      <c r="G786" s="247"/>
      <c r="H786" s="247"/>
    </row>
    <row r="787" spans="3:8" x14ac:dyDescent="0.2">
      <c r="C787" s="247"/>
      <c r="D787" s="247"/>
      <c r="E787" s="247"/>
      <c r="F787" s="247"/>
      <c r="G787" s="247"/>
      <c r="H787" s="247"/>
    </row>
    <row r="788" spans="3:8" x14ac:dyDescent="0.2">
      <c r="C788" s="247"/>
      <c r="D788" s="247"/>
      <c r="E788" s="247"/>
      <c r="F788" s="247"/>
      <c r="G788" s="247"/>
      <c r="H788" s="247"/>
    </row>
    <row r="789" spans="3:8" x14ac:dyDescent="0.2">
      <c r="C789" s="247"/>
      <c r="D789" s="247"/>
      <c r="E789" s="247"/>
      <c r="F789" s="247"/>
      <c r="G789" s="247"/>
      <c r="H789" s="247"/>
    </row>
    <row r="790" spans="3:8" x14ac:dyDescent="0.2">
      <c r="C790" s="247"/>
      <c r="D790" s="247"/>
      <c r="E790" s="247"/>
      <c r="F790" s="247"/>
      <c r="G790" s="247"/>
      <c r="H790" s="247"/>
    </row>
    <row r="791" spans="3:8" x14ac:dyDescent="0.2">
      <c r="C791" s="247"/>
      <c r="D791" s="247"/>
      <c r="E791" s="247"/>
      <c r="F791" s="247"/>
      <c r="G791" s="247"/>
      <c r="H791" s="247"/>
    </row>
    <row r="792" spans="3:8" x14ac:dyDescent="0.2">
      <c r="C792" s="247"/>
      <c r="D792" s="247"/>
      <c r="E792" s="247"/>
      <c r="F792" s="247"/>
      <c r="G792" s="247"/>
      <c r="H792" s="247"/>
    </row>
    <row r="793" spans="3:8" x14ac:dyDescent="0.2">
      <c r="C793" s="247"/>
      <c r="D793" s="247"/>
      <c r="E793" s="247"/>
      <c r="F793" s="247"/>
      <c r="G793" s="247"/>
      <c r="H793" s="247"/>
    </row>
    <row r="794" spans="3:8" x14ac:dyDescent="0.2">
      <c r="C794" s="247"/>
      <c r="D794" s="247"/>
      <c r="E794" s="247"/>
      <c r="F794" s="247"/>
      <c r="G794" s="247"/>
      <c r="H794" s="247"/>
    </row>
    <row r="795" spans="3:8" x14ac:dyDescent="0.2">
      <c r="C795" s="247"/>
      <c r="D795" s="247"/>
      <c r="E795" s="247"/>
      <c r="F795" s="247"/>
      <c r="G795" s="247"/>
      <c r="H795" s="247"/>
    </row>
    <row r="796" spans="3:8" x14ac:dyDescent="0.2">
      <c r="C796" s="247"/>
      <c r="D796" s="247"/>
      <c r="E796" s="247"/>
      <c r="F796" s="247"/>
      <c r="G796" s="247"/>
      <c r="H796" s="247"/>
    </row>
    <row r="797" spans="3:8" x14ac:dyDescent="0.2">
      <c r="C797" s="247"/>
      <c r="D797" s="247"/>
      <c r="E797" s="247"/>
      <c r="F797" s="247"/>
      <c r="G797" s="247"/>
      <c r="H797" s="247"/>
    </row>
    <row r="798" spans="3:8" x14ac:dyDescent="0.2">
      <c r="C798" s="247"/>
      <c r="D798" s="247"/>
      <c r="E798" s="247"/>
      <c r="F798" s="247"/>
      <c r="G798" s="247"/>
      <c r="H798" s="247"/>
    </row>
    <row r="799" spans="3:8" x14ac:dyDescent="0.2">
      <c r="C799" s="247"/>
      <c r="D799" s="247"/>
      <c r="E799" s="247"/>
      <c r="F799" s="247"/>
      <c r="G799" s="247"/>
      <c r="H799" s="247"/>
    </row>
    <row r="800" spans="3:8" x14ac:dyDescent="0.2">
      <c r="C800" s="247"/>
      <c r="D800" s="247"/>
      <c r="E800" s="247"/>
      <c r="F800" s="247"/>
      <c r="G800" s="247"/>
      <c r="H800" s="247"/>
    </row>
    <row r="801" spans="3:8" x14ac:dyDescent="0.2">
      <c r="C801" s="247"/>
      <c r="D801" s="247"/>
      <c r="E801" s="247"/>
      <c r="F801" s="247"/>
      <c r="G801" s="247"/>
      <c r="H801" s="247"/>
    </row>
    <row r="802" spans="3:8" x14ac:dyDescent="0.2">
      <c r="C802" s="247"/>
      <c r="D802" s="247"/>
      <c r="E802" s="247"/>
      <c r="F802" s="247"/>
      <c r="G802" s="247"/>
      <c r="H802" s="247"/>
    </row>
    <row r="803" spans="3:8" x14ac:dyDescent="0.2">
      <c r="C803" s="247"/>
      <c r="D803" s="247"/>
      <c r="E803" s="247"/>
      <c r="F803" s="247"/>
      <c r="G803" s="247"/>
      <c r="H803" s="247"/>
    </row>
    <row r="804" spans="3:8" x14ac:dyDescent="0.2">
      <c r="C804" s="247"/>
      <c r="D804" s="247"/>
      <c r="E804" s="247"/>
      <c r="F804" s="247"/>
      <c r="G804" s="247"/>
      <c r="H804" s="247"/>
    </row>
    <row r="805" spans="3:8" x14ac:dyDescent="0.2">
      <c r="C805" s="247"/>
      <c r="D805" s="247"/>
      <c r="E805" s="247"/>
      <c r="F805" s="247"/>
      <c r="G805" s="247"/>
      <c r="H805" s="247"/>
    </row>
    <row r="806" spans="3:8" x14ac:dyDescent="0.2">
      <c r="C806" s="247"/>
      <c r="D806" s="247"/>
      <c r="E806" s="247"/>
      <c r="F806" s="247"/>
      <c r="G806" s="247"/>
      <c r="H806" s="247"/>
    </row>
    <row r="807" spans="3:8" x14ac:dyDescent="0.2">
      <c r="C807" s="247"/>
      <c r="D807" s="247"/>
      <c r="E807" s="247"/>
      <c r="F807" s="247"/>
      <c r="G807" s="247"/>
      <c r="H807" s="247"/>
    </row>
    <row r="808" spans="3:8" x14ac:dyDescent="0.2">
      <c r="C808" s="247"/>
      <c r="D808" s="247"/>
      <c r="E808" s="247"/>
      <c r="F808" s="247"/>
      <c r="G808" s="247"/>
      <c r="H808" s="247"/>
    </row>
    <row r="809" spans="3:8" x14ac:dyDescent="0.2">
      <c r="C809" s="247"/>
      <c r="D809" s="247"/>
      <c r="E809" s="247"/>
      <c r="F809" s="247"/>
      <c r="G809" s="247"/>
      <c r="H809" s="247"/>
    </row>
    <row r="810" spans="3:8" x14ac:dyDescent="0.2">
      <c r="C810" s="247"/>
      <c r="D810" s="247"/>
      <c r="E810" s="247"/>
      <c r="F810" s="247"/>
      <c r="G810" s="247"/>
      <c r="H810" s="247"/>
    </row>
    <row r="811" spans="3:8" x14ac:dyDescent="0.2">
      <c r="C811" s="247"/>
      <c r="D811" s="247"/>
      <c r="E811" s="247"/>
      <c r="F811" s="247"/>
      <c r="G811" s="247"/>
      <c r="H811" s="247"/>
    </row>
    <row r="812" spans="3:8" x14ac:dyDescent="0.2">
      <c r="C812" s="247"/>
      <c r="D812" s="247"/>
      <c r="E812" s="247"/>
      <c r="F812" s="247"/>
      <c r="G812" s="247"/>
      <c r="H812" s="247"/>
    </row>
    <row r="813" spans="3:8" x14ac:dyDescent="0.2">
      <c r="C813" s="247"/>
      <c r="D813" s="247"/>
      <c r="E813" s="247"/>
      <c r="F813" s="247"/>
      <c r="G813" s="247"/>
      <c r="H813" s="247"/>
    </row>
    <row r="814" spans="3:8" x14ac:dyDescent="0.2">
      <c r="C814" s="247"/>
      <c r="D814" s="247"/>
      <c r="E814" s="247"/>
      <c r="F814" s="247"/>
      <c r="G814" s="247"/>
      <c r="H814" s="247"/>
    </row>
    <row r="815" spans="3:8" x14ac:dyDescent="0.2">
      <c r="C815" s="247"/>
      <c r="D815" s="247"/>
      <c r="E815" s="247"/>
      <c r="F815" s="247"/>
      <c r="G815" s="247"/>
      <c r="H815" s="247"/>
    </row>
    <row r="816" spans="3:8" x14ac:dyDescent="0.2">
      <c r="C816" s="247"/>
      <c r="D816" s="247"/>
      <c r="E816" s="247"/>
      <c r="F816" s="247"/>
      <c r="G816" s="247"/>
      <c r="H816" s="247"/>
    </row>
    <row r="817" spans="3:8" x14ac:dyDescent="0.2">
      <c r="C817" s="247"/>
      <c r="D817" s="247"/>
      <c r="E817" s="247"/>
      <c r="F817" s="247"/>
      <c r="G817" s="247"/>
      <c r="H817" s="247"/>
    </row>
    <row r="818" spans="3:8" x14ac:dyDescent="0.2">
      <c r="C818" s="247"/>
      <c r="D818" s="247"/>
      <c r="E818" s="247"/>
      <c r="F818" s="247"/>
      <c r="G818" s="247"/>
      <c r="H818" s="247"/>
    </row>
    <row r="819" spans="3:8" x14ac:dyDescent="0.2">
      <c r="C819" s="247"/>
      <c r="D819" s="247"/>
      <c r="E819" s="247"/>
      <c r="F819" s="247"/>
      <c r="G819" s="247"/>
      <c r="H819" s="247"/>
    </row>
    <row r="820" spans="3:8" x14ac:dyDescent="0.2">
      <c r="C820" s="247"/>
      <c r="D820" s="247"/>
      <c r="E820" s="247"/>
      <c r="F820" s="247"/>
      <c r="G820" s="247"/>
      <c r="H820" s="247"/>
    </row>
    <row r="821" spans="3:8" x14ac:dyDescent="0.2">
      <c r="C821" s="247"/>
      <c r="D821" s="247"/>
      <c r="E821" s="247"/>
      <c r="F821" s="247"/>
      <c r="G821" s="247"/>
      <c r="H821" s="247"/>
    </row>
    <row r="822" spans="3:8" x14ac:dyDescent="0.2">
      <c r="C822" s="247"/>
      <c r="D822" s="247"/>
      <c r="E822" s="247"/>
      <c r="F822" s="247"/>
      <c r="G822" s="247"/>
      <c r="H822" s="247"/>
    </row>
    <row r="823" spans="3:8" x14ac:dyDescent="0.2">
      <c r="C823" s="247"/>
      <c r="D823" s="247"/>
      <c r="E823" s="247"/>
      <c r="F823" s="247"/>
      <c r="G823" s="247"/>
      <c r="H823" s="247"/>
    </row>
    <row r="824" spans="3:8" x14ac:dyDescent="0.2">
      <c r="C824" s="247"/>
      <c r="D824" s="247"/>
      <c r="E824" s="247"/>
      <c r="F824" s="247"/>
      <c r="G824" s="247"/>
      <c r="H824" s="247"/>
    </row>
    <row r="825" spans="3:8" x14ac:dyDescent="0.2">
      <c r="C825" s="247"/>
      <c r="D825" s="247"/>
      <c r="E825" s="247"/>
      <c r="F825" s="247"/>
      <c r="G825" s="247"/>
      <c r="H825" s="247"/>
    </row>
    <row r="826" spans="3:8" x14ac:dyDescent="0.2">
      <c r="C826" s="247"/>
      <c r="D826" s="247"/>
      <c r="E826" s="247"/>
      <c r="F826" s="247"/>
      <c r="G826" s="247"/>
      <c r="H826" s="247"/>
    </row>
    <row r="827" spans="3:8" x14ac:dyDescent="0.2">
      <c r="C827" s="247"/>
      <c r="D827" s="247"/>
      <c r="E827" s="247"/>
      <c r="F827" s="247"/>
      <c r="G827" s="247"/>
      <c r="H827" s="247"/>
    </row>
    <row r="828" spans="3:8" x14ac:dyDescent="0.2">
      <c r="C828" s="247"/>
      <c r="D828" s="247"/>
      <c r="E828" s="247"/>
      <c r="F828" s="247"/>
      <c r="G828" s="247"/>
      <c r="H828" s="247"/>
    </row>
    <row r="829" spans="3:8" x14ac:dyDescent="0.2">
      <c r="C829" s="247"/>
      <c r="D829" s="247"/>
      <c r="E829" s="247"/>
      <c r="F829" s="247"/>
      <c r="G829" s="247"/>
      <c r="H829" s="247"/>
    </row>
    <row r="830" spans="3:8" x14ac:dyDescent="0.2">
      <c r="C830" s="247"/>
      <c r="D830" s="247"/>
      <c r="E830" s="247"/>
      <c r="F830" s="247"/>
      <c r="G830" s="247"/>
      <c r="H830" s="247"/>
    </row>
    <row r="831" spans="3:8" x14ac:dyDescent="0.2">
      <c r="C831" s="247"/>
      <c r="D831" s="247"/>
      <c r="E831" s="247"/>
      <c r="F831" s="247"/>
      <c r="G831" s="247"/>
      <c r="H831" s="247"/>
    </row>
    <row r="832" spans="3:8" x14ac:dyDescent="0.2">
      <c r="C832" s="247"/>
      <c r="D832" s="247"/>
      <c r="E832" s="247"/>
      <c r="F832" s="247"/>
      <c r="G832" s="247"/>
      <c r="H832" s="247"/>
    </row>
    <row r="833" spans="3:8" x14ac:dyDescent="0.2">
      <c r="C833" s="247"/>
      <c r="D833" s="247"/>
      <c r="E833" s="247"/>
      <c r="F833" s="247"/>
      <c r="G833" s="247"/>
      <c r="H833" s="247"/>
    </row>
    <row r="834" spans="3:8" x14ac:dyDescent="0.2">
      <c r="C834" s="247"/>
      <c r="D834" s="247"/>
      <c r="E834" s="247"/>
      <c r="F834" s="247"/>
      <c r="G834" s="247"/>
      <c r="H834" s="247"/>
    </row>
    <row r="835" spans="3:8" x14ac:dyDescent="0.2">
      <c r="C835" s="247"/>
      <c r="D835" s="247"/>
      <c r="E835" s="247"/>
      <c r="F835" s="247"/>
      <c r="G835" s="247"/>
      <c r="H835" s="247"/>
    </row>
    <row r="836" spans="3:8" x14ac:dyDescent="0.2">
      <c r="C836" s="247"/>
      <c r="D836" s="247"/>
      <c r="E836" s="247"/>
      <c r="F836" s="247"/>
      <c r="G836" s="247"/>
      <c r="H836" s="247"/>
    </row>
    <row r="837" spans="3:8" x14ac:dyDescent="0.2">
      <c r="C837" s="247"/>
      <c r="D837" s="247"/>
      <c r="E837" s="247"/>
      <c r="F837" s="247"/>
      <c r="G837" s="247"/>
      <c r="H837" s="247"/>
    </row>
    <row r="838" spans="3:8" x14ac:dyDescent="0.2">
      <c r="C838" s="247"/>
      <c r="D838" s="247"/>
      <c r="E838" s="247"/>
      <c r="F838" s="247"/>
      <c r="G838" s="247"/>
      <c r="H838" s="247"/>
    </row>
    <row r="839" spans="3:8" x14ac:dyDescent="0.2">
      <c r="C839" s="247"/>
      <c r="D839" s="247"/>
      <c r="E839" s="247"/>
      <c r="F839" s="247"/>
      <c r="G839" s="247"/>
      <c r="H839" s="247"/>
    </row>
    <row r="840" spans="3:8" x14ac:dyDescent="0.2">
      <c r="C840" s="247"/>
      <c r="D840" s="247"/>
      <c r="E840" s="247"/>
      <c r="F840" s="247"/>
      <c r="G840" s="247"/>
      <c r="H840" s="247"/>
    </row>
    <row r="841" spans="3:8" x14ac:dyDescent="0.2">
      <c r="C841" s="247"/>
      <c r="D841" s="247"/>
      <c r="E841" s="247"/>
      <c r="F841" s="247"/>
      <c r="G841" s="247"/>
      <c r="H841" s="247"/>
    </row>
    <row r="842" spans="3:8" x14ac:dyDescent="0.2">
      <c r="C842" s="247"/>
      <c r="D842" s="247"/>
      <c r="E842" s="247"/>
      <c r="F842" s="247"/>
      <c r="G842" s="247"/>
      <c r="H842" s="247"/>
    </row>
    <row r="843" spans="3:8" x14ac:dyDescent="0.2">
      <c r="C843" s="247"/>
      <c r="D843" s="247"/>
      <c r="E843" s="247"/>
      <c r="F843" s="247"/>
      <c r="G843" s="247"/>
      <c r="H843" s="247"/>
    </row>
    <row r="844" spans="3:8" x14ac:dyDescent="0.2">
      <c r="C844" s="247"/>
      <c r="D844" s="247"/>
      <c r="E844" s="247"/>
      <c r="F844" s="247"/>
      <c r="G844" s="247"/>
      <c r="H844" s="247"/>
    </row>
    <row r="845" spans="3:8" x14ac:dyDescent="0.2">
      <c r="C845" s="247"/>
      <c r="D845" s="247"/>
      <c r="E845" s="247"/>
      <c r="F845" s="247"/>
      <c r="G845" s="247"/>
      <c r="H845" s="247"/>
    </row>
    <row r="846" spans="3:8" x14ac:dyDescent="0.2">
      <c r="C846" s="247"/>
      <c r="D846" s="247"/>
      <c r="E846" s="247"/>
      <c r="F846" s="247"/>
      <c r="G846" s="247"/>
      <c r="H846" s="247"/>
    </row>
    <row r="847" spans="3:8" x14ac:dyDescent="0.2">
      <c r="C847" s="247"/>
      <c r="D847" s="247"/>
      <c r="E847" s="247"/>
      <c r="F847" s="247"/>
      <c r="G847" s="247"/>
      <c r="H847" s="247"/>
    </row>
    <row r="848" spans="3:8" x14ac:dyDescent="0.2">
      <c r="C848" s="247"/>
      <c r="D848" s="247"/>
      <c r="E848" s="247"/>
      <c r="F848" s="247"/>
      <c r="G848" s="247"/>
      <c r="H848" s="247"/>
    </row>
    <row r="849" spans="3:8" x14ac:dyDescent="0.2">
      <c r="C849" s="247"/>
      <c r="D849" s="247"/>
      <c r="E849" s="247"/>
      <c r="F849" s="247"/>
      <c r="G849" s="247"/>
      <c r="H849" s="247"/>
    </row>
    <row r="850" spans="3:8" x14ac:dyDescent="0.2">
      <c r="C850" s="247"/>
      <c r="D850" s="247"/>
      <c r="E850" s="247"/>
      <c r="F850" s="247"/>
      <c r="G850" s="247"/>
      <c r="H850" s="247"/>
    </row>
    <row r="851" spans="3:8" x14ac:dyDescent="0.2">
      <c r="C851" s="247"/>
      <c r="D851" s="247"/>
      <c r="E851" s="247"/>
      <c r="F851" s="247"/>
      <c r="G851" s="247"/>
      <c r="H851" s="247"/>
    </row>
    <row r="852" spans="3:8" x14ac:dyDescent="0.2">
      <c r="C852" s="247"/>
      <c r="D852" s="247"/>
      <c r="E852" s="247"/>
      <c r="F852" s="247"/>
      <c r="G852" s="247"/>
      <c r="H852" s="247"/>
    </row>
    <row r="853" spans="3:8" x14ac:dyDescent="0.2">
      <c r="C853" s="247"/>
      <c r="D853" s="247"/>
      <c r="E853" s="247"/>
      <c r="F853" s="247"/>
      <c r="G853" s="247"/>
      <c r="H853" s="247"/>
    </row>
    <row r="854" spans="3:8" x14ac:dyDescent="0.2">
      <c r="C854" s="247"/>
      <c r="D854" s="247"/>
      <c r="E854" s="247"/>
      <c r="F854" s="247"/>
      <c r="G854" s="247"/>
      <c r="H854" s="247"/>
    </row>
    <row r="855" spans="3:8" x14ac:dyDescent="0.2">
      <c r="C855" s="247"/>
      <c r="D855" s="247"/>
      <c r="E855" s="247"/>
      <c r="F855" s="247"/>
      <c r="G855" s="247"/>
      <c r="H855" s="247"/>
    </row>
    <row r="856" spans="3:8" x14ac:dyDescent="0.2">
      <c r="C856" s="247"/>
      <c r="D856" s="247"/>
      <c r="E856" s="247"/>
      <c r="F856" s="247"/>
      <c r="G856" s="247"/>
      <c r="H856" s="247"/>
    </row>
    <row r="857" spans="3:8" x14ac:dyDescent="0.2">
      <c r="C857" s="247"/>
      <c r="D857" s="247"/>
      <c r="E857" s="247"/>
      <c r="F857" s="247"/>
      <c r="G857" s="247"/>
      <c r="H857" s="247"/>
    </row>
    <row r="858" spans="3:8" x14ac:dyDescent="0.2">
      <c r="C858" s="247"/>
      <c r="D858" s="247"/>
      <c r="E858" s="247"/>
      <c r="F858" s="247"/>
      <c r="G858" s="247"/>
      <c r="H858" s="247"/>
    </row>
    <row r="859" spans="3:8" x14ac:dyDescent="0.2">
      <c r="C859" s="247"/>
      <c r="D859" s="247"/>
      <c r="E859" s="247"/>
      <c r="F859" s="247"/>
      <c r="G859" s="247"/>
      <c r="H859" s="247"/>
    </row>
    <row r="860" spans="3:8" x14ac:dyDescent="0.2">
      <c r="C860" s="247"/>
      <c r="D860" s="247"/>
      <c r="E860" s="247"/>
      <c r="F860" s="247"/>
      <c r="G860" s="247"/>
      <c r="H860" s="247"/>
    </row>
    <row r="861" spans="3:8" x14ac:dyDescent="0.2">
      <c r="C861" s="247"/>
      <c r="D861" s="247"/>
      <c r="E861" s="247"/>
      <c r="F861" s="247"/>
      <c r="G861" s="247"/>
      <c r="H861" s="247"/>
    </row>
    <row r="862" spans="3:8" x14ac:dyDescent="0.2">
      <c r="C862" s="247"/>
      <c r="D862" s="247"/>
      <c r="E862" s="247"/>
      <c r="F862" s="247"/>
      <c r="G862" s="247"/>
      <c r="H862" s="247"/>
    </row>
    <row r="863" spans="3:8" x14ac:dyDescent="0.2">
      <c r="C863" s="247"/>
      <c r="D863" s="247"/>
      <c r="E863" s="247"/>
      <c r="F863" s="247"/>
      <c r="G863" s="247"/>
      <c r="H863" s="247"/>
    </row>
    <row r="864" spans="3:8" x14ac:dyDescent="0.2">
      <c r="C864" s="247"/>
      <c r="D864" s="247"/>
      <c r="E864" s="247"/>
      <c r="F864" s="247"/>
      <c r="G864" s="247"/>
      <c r="H864" s="247"/>
    </row>
    <row r="865" spans="3:8" x14ac:dyDescent="0.2">
      <c r="C865" s="247"/>
      <c r="D865" s="247"/>
      <c r="E865" s="247"/>
      <c r="F865" s="247"/>
      <c r="G865" s="247"/>
      <c r="H865" s="247"/>
    </row>
    <row r="866" spans="3:8" x14ac:dyDescent="0.2">
      <c r="C866" s="247"/>
      <c r="D866" s="247"/>
      <c r="E866" s="247"/>
      <c r="F866" s="247"/>
      <c r="G866" s="247"/>
      <c r="H866" s="247"/>
    </row>
    <row r="867" spans="3:8" x14ac:dyDescent="0.2">
      <c r="C867" s="247"/>
      <c r="D867" s="247"/>
      <c r="E867" s="247"/>
      <c r="F867" s="247"/>
      <c r="G867" s="247"/>
      <c r="H867" s="247"/>
    </row>
    <row r="868" spans="3:8" x14ac:dyDescent="0.2">
      <c r="C868" s="247"/>
      <c r="D868" s="247"/>
      <c r="E868" s="247"/>
      <c r="F868" s="247"/>
      <c r="G868" s="247"/>
      <c r="H868" s="247"/>
    </row>
    <row r="869" spans="3:8" x14ac:dyDescent="0.2">
      <c r="C869" s="247"/>
      <c r="D869" s="247"/>
      <c r="E869" s="247"/>
      <c r="F869" s="247"/>
      <c r="G869" s="247"/>
      <c r="H869" s="247"/>
    </row>
    <row r="870" spans="3:8" x14ac:dyDescent="0.2">
      <c r="C870" s="247"/>
      <c r="D870" s="247"/>
      <c r="E870" s="247"/>
      <c r="F870" s="247"/>
      <c r="G870" s="247"/>
      <c r="H870" s="247"/>
    </row>
    <row r="871" spans="3:8" x14ac:dyDescent="0.2">
      <c r="C871" s="247"/>
      <c r="D871" s="247"/>
      <c r="E871" s="247"/>
      <c r="F871" s="247"/>
      <c r="G871" s="247"/>
      <c r="H871" s="247"/>
    </row>
    <row r="872" spans="3:8" x14ac:dyDescent="0.2">
      <c r="C872" s="247"/>
      <c r="D872" s="247"/>
      <c r="E872" s="247"/>
      <c r="F872" s="247"/>
      <c r="G872" s="247"/>
      <c r="H872" s="247"/>
    </row>
    <row r="873" spans="3:8" x14ac:dyDescent="0.2">
      <c r="C873" s="247"/>
      <c r="D873" s="247"/>
      <c r="E873" s="247"/>
      <c r="F873" s="247"/>
      <c r="G873" s="247"/>
      <c r="H873" s="247"/>
    </row>
    <row r="874" spans="3:8" x14ac:dyDescent="0.2">
      <c r="C874" s="247"/>
      <c r="D874" s="247"/>
      <c r="E874" s="247"/>
      <c r="F874" s="247"/>
      <c r="G874" s="247"/>
      <c r="H874" s="247"/>
    </row>
    <row r="875" spans="3:8" x14ac:dyDescent="0.2">
      <c r="C875" s="247"/>
      <c r="D875" s="247"/>
      <c r="E875" s="247"/>
      <c r="F875" s="247"/>
      <c r="G875" s="247"/>
      <c r="H875" s="247"/>
    </row>
    <row r="876" spans="3:8" x14ac:dyDescent="0.2">
      <c r="C876" s="247"/>
      <c r="D876" s="247"/>
      <c r="E876" s="247"/>
      <c r="F876" s="247"/>
      <c r="G876" s="247"/>
      <c r="H876" s="247"/>
    </row>
    <row r="877" spans="3:8" x14ac:dyDescent="0.2">
      <c r="C877" s="247"/>
      <c r="D877" s="247"/>
      <c r="E877" s="247"/>
      <c r="F877" s="247"/>
      <c r="G877" s="247"/>
      <c r="H877" s="247"/>
    </row>
    <row r="878" spans="3:8" x14ac:dyDescent="0.2">
      <c r="C878" s="247"/>
      <c r="D878" s="247"/>
      <c r="E878" s="247"/>
      <c r="F878" s="247"/>
      <c r="G878" s="247"/>
      <c r="H878" s="247"/>
    </row>
    <row r="879" spans="3:8" x14ac:dyDescent="0.2">
      <c r="C879" s="247"/>
      <c r="D879" s="247"/>
      <c r="E879" s="247"/>
      <c r="F879" s="247"/>
      <c r="G879" s="247"/>
      <c r="H879" s="247"/>
    </row>
    <row r="880" spans="3:8" x14ac:dyDescent="0.2">
      <c r="C880" s="247"/>
      <c r="D880" s="247"/>
      <c r="E880" s="247"/>
      <c r="F880" s="247"/>
      <c r="G880" s="247"/>
      <c r="H880" s="247"/>
    </row>
    <row r="881" spans="3:8" x14ac:dyDescent="0.2">
      <c r="C881" s="247"/>
      <c r="D881" s="247"/>
      <c r="E881" s="247"/>
      <c r="F881" s="247"/>
      <c r="G881" s="247"/>
      <c r="H881" s="247"/>
    </row>
    <row r="882" spans="3:8" x14ac:dyDescent="0.2">
      <c r="C882" s="247"/>
      <c r="D882" s="247"/>
      <c r="E882" s="247"/>
      <c r="F882" s="247"/>
      <c r="G882" s="247"/>
      <c r="H882" s="247"/>
    </row>
    <row r="883" spans="3:8" x14ac:dyDescent="0.2">
      <c r="C883" s="247"/>
      <c r="D883" s="247"/>
      <c r="E883" s="247"/>
      <c r="F883" s="247"/>
      <c r="G883" s="247"/>
      <c r="H883" s="247"/>
    </row>
    <row r="884" spans="3:8" x14ac:dyDescent="0.2">
      <c r="C884" s="247"/>
      <c r="D884" s="247"/>
      <c r="E884" s="247"/>
      <c r="F884" s="247"/>
      <c r="G884" s="247"/>
      <c r="H884" s="247"/>
    </row>
    <row r="885" spans="3:8" x14ac:dyDescent="0.2">
      <c r="C885" s="247"/>
      <c r="D885" s="247"/>
      <c r="E885" s="247"/>
      <c r="F885" s="247"/>
      <c r="G885" s="247"/>
      <c r="H885" s="247"/>
    </row>
    <row r="886" spans="3:8" x14ac:dyDescent="0.2">
      <c r="C886" s="247"/>
      <c r="D886" s="247"/>
      <c r="E886" s="247"/>
      <c r="F886" s="247"/>
      <c r="G886" s="247"/>
      <c r="H886" s="247"/>
    </row>
    <row r="887" spans="3:8" x14ac:dyDescent="0.2">
      <c r="C887" s="247"/>
      <c r="D887" s="247"/>
      <c r="E887" s="247"/>
      <c r="F887" s="247"/>
      <c r="G887" s="247"/>
      <c r="H887" s="247"/>
    </row>
    <row r="888" spans="3:8" x14ac:dyDescent="0.2">
      <c r="C888" s="247"/>
      <c r="D888" s="247"/>
      <c r="E888" s="247"/>
      <c r="F888" s="247"/>
      <c r="G888" s="247"/>
      <c r="H888" s="247"/>
    </row>
    <row r="889" spans="3:8" x14ac:dyDescent="0.2">
      <c r="C889" s="247"/>
      <c r="D889" s="247"/>
      <c r="E889" s="247"/>
      <c r="F889" s="247"/>
      <c r="G889" s="247"/>
      <c r="H889" s="247"/>
    </row>
    <row r="890" spans="3:8" x14ac:dyDescent="0.2">
      <c r="C890" s="247"/>
      <c r="D890" s="247"/>
      <c r="E890" s="247"/>
      <c r="F890" s="247"/>
      <c r="G890" s="247"/>
      <c r="H890" s="247"/>
    </row>
    <row r="891" spans="3:8" x14ac:dyDescent="0.2">
      <c r="C891" s="247"/>
      <c r="D891" s="247"/>
      <c r="E891" s="247"/>
      <c r="F891" s="247"/>
      <c r="G891" s="247"/>
      <c r="H891" s="247"/>
    </row>
    <row r="892" spans="3:8" x14ac:dyDescent="0.2">
      <c r="C892" s="247"/>
      <c r="D892" s="247"/>
      <c r="E892" s="247"/>
      <c r="F892" s="247"/>
      <c r="G892" s="247"/>
      <c r="H892" s="247"/>
    </row>
    <row r="893" spans="3:8" x14ac:dyDescent="0.2">
      <c r="C893" s="247"/>
      <c r="D893" s="247"/>
      <c r="E893" s="247"/>
      <c r="F893" s="247"/>
      <c r="G893" s="247"/>
      <c r="H893" s="247"/>
    </row>
    <row r="894" spans="3:8" x14ac:dyDescent="0.2">
      <c r="C894" s="247"/>
      <c r="D894" s="247"/>
      <c r="E894" s="247"/>
      <c r="F894" s="247"/>
      <c r="G894" s="247"/>
      <c r="H894" s="247"/>
    </row>
    <row r="895" spans="3:8" x14ac:dyDescent="0.2">
      <c r="C895" s="247"/>
      <c r="D895" s="247"/>
      <c r="E895" s="247"/>
      <c r="F895" s="247"/>
      <c r="G895" s="247"/>
      <c r="H895" s="247"/>
    </row>
    <row r="896" spans="3:8" x14ac:dyDescent="0.2">
      <c r="C896" s="247"/>
      <c r="D896" s="247"/>
      <c r="E896" s="247"/>
      <c r="F896" s="247"/>
      <c r="G896" s="247"/>
      <c r="H896" s="247"/>
    </row>
    <row r="897" spans="3:8" x14ac:dyDescent="0.2">
      <c r="C897" s="247"/>
      <c r="D897" s="247"/>
      <c r="E897" s="247"/>
      <c r="F897" s="247"/>
      <c r="G897" s="247"/>
      <c r="H897" s="247"/>
    </row>
    <row r="898" spans="3:8" x14ac:dyDescent="0.2">
      <c r="C898" s="247"/>
      <c r="D898" s="247"/>
      <c r="E898" s="247"/>
      <c r="F898" s="247"/>
      <c r="G898" s="247"/>
      <c r="H898" s="247"/>
    </row>
    <row r="899" spans="3:8" x14ac:dyDescent="0.2">
      <c r="C899" s="247"/>
      <c r="D899" s="247"/>
      <c r="E899" s="247"/>
      <c r="F899" s="247"/>
      <c r="G899" s="247"/>
      <c r="H899" s="247"/>
    </row>
    <row r="900" spans="3:8" x14ac:dyDescent="0.2">
      <c r="C900" s="247"/>
      <c r="D900" s="247"/>
      <c r="E900" s="247"/>
      <c r="F900" s="247"/>
      <c r="G900" s="247"/>
      <c r="H900" s="247"/>
    </row>
    <row r="901" spans="3:8" x14ac:dyDescent="0.2">
      <c r="C901" s="247"/>
      <c r="D901" s="247"/>
      <c r="E901" s="247"/>
      <c r="F901" s="247"/>
      <c r="G901" s="247"/>
      <c r="H901" s="247"/>
    </row>
    <row r="902" spans="3:8" x14ac:dyDescent="0.2">
      <c r="C902" s="247"/>
      <c r="D902" s="247"/>
      <c r="E902" s="247"/>
      <c r="F902" s="247"/>
      <c r="G902" s="247"/>
      <c r="H902" s="247"/>
    </row>
    <row r="903" spans="3:8" x14ac:dyDescent="0.2">
      <c r="C903" s="247"/>
      <c r="D903" s="247"/>
      <c r="E903" s="247"/>
      <c r="F903" s="247"/>
      <c r="G903" s="247"/>
      <c r="H903" s="247"/>
    </row>
    <row r="904" spans="3:8" x14ac:dyDescent="0.2">
      <c r="C904" s="247"/>
      <c r="D904" s="247"/>
      <c r="E904" s="247"/>
      <c r="F904" s="247"/>
      <c r="G904" s="247"/>
      <c r="H904" s="247"/>
    </row>
    <row r="905" spans="3:8" x14ac:dyDescent="0.2">
      <c r="C905" s="247"/>
      <c r="D905" s="247"/>
      <c r="E905" s="247"/>
      <c r="F905" s="247"/>
      <c r="G905" s="247"/>
      <c r="H905" s="247"/>
    </row>
    <row r="906" spans="3:8" x14ac:dyDescent="0.2">
      <c r="C906" s="247"/>
      <c r="D906" s="247"/>
      <c r="E906" s="247"/>
      <c r="F906" s="247"/>
      <c r="G906" s="247"/>
      <c r="H906" s="247"/>
    </row>
    <row r="907" spans="3:8" x14ac:dyDescent="0.2">
      <c r="C907" s="247"/>
      <c r="D907" s="247"/>
      <c r="E907" s="247"/>
      <c r="F907" s="247"/>
      <c r="G907" s="247"/>
      <c r="H907" s="247"/>
    </row>
    <row r="908" spans="3:8" x14ac:dyDescent="0.2">
      <c r="C908" s="247"/>
      <c r="D908" s="247"/>
      <c r="E908" s="247"/>
      <c r="F908" s="247"/>
      <c r="G908" s="247"/>
      <c r="H908" s="247"/>
    </row>
    <row r="909" spans="3:8" x14ac:dyDescent="0.2">
      <c r="C909" s="247"/>
      <c r="D909" s="247"/>
      <c r="E909" s="247"/>
      <c r="F909" s="247"/>
      <c r="G909" s="247"/>
      <c r="H909" s="247"/>
    </row>
    <row r="910" spans="3:8" x14ac:dyDescent="0.2">
      <c r="C910" s="247"/>
      <c r="D910" s="247"/>
      <c r="E910" s="247"/>
      <c r="F910" s="247"/>
      <c r="G910" s="247"/>
      <c r="H910" s="247"/>
    </row>
    <row r="911" spans="3:8" x14ac:dyDescent="0.2">
      <c r="C911" s="247"/>
      <c r="D911" s="247"/>
      <c r="E911" s="247"/>
      <c r="F911" s="247"/>
      <c r="G911" s="247"/>
      <c r="H911" s="247"/>
    </row>
    <row r="912" spans="3:8" x14ac:dyDescent="0.2">
      <c r="C912" s="247"/>
      <c r="D912" s="247"/>
      <c r="E912" s="247"/>
      <c r="F912" s="247"/>
      <c r="G912" s="247"/>
      <c r="H912" s="247"/>
    </row>
    <row r="913" spans="3:8" x14ac:dyDescent="0.2">
      <c r="C913" s="247"/>
      <c r="D913" s="247"/>
      <c r="E913" s="247"/>
      <c r="F913" s="247"/>
      <c r="G913" s="247"/>
      <c r="H913" s="247"/>
    </row>
    <row r="914" spans="3:8" x14ac:dyDescent="0.2">
      <c r="C914" s="247"/>
      <c r="D914" s="247"/>
      <c r="E914" s="247"/>
      <c r="F914" s="247"/>
      <c r="G914" s="247"/>
      <c r="H914" s="247"/>
    </row>
    <row r="915" spans="3:8" x14ac:dyDescent="0.2">
      <c r="C915" s="247"/>
      <c r="D915" s="247"/>
      <c r="E915" s="247"/>
      <c r="F915" s="247"/>
      <c r="G915" s="247"/>
      <c r="H915" s="247"/>
    </row>
    <row r="916" spans="3:8" x14ac:dyDescent="0.2">
      <c r="C916" s="247"/>
      <c r="D916" s="247"/>
      <c r="E916" s="247"/>
      <c r="F916" s="247"/>
      <c r="G916" s="247"/>
      <c r="H916" s="247"/>
    </row>
    <row r="917" spans="3:8" x14ac:dyDescent="0.2">
      <c r="C917" s="247"/>
      <c r="D917" s="247"/>
      <c r="E917" s="247"/>
      <c r="F917" s="247"/>
      <c r="G917" s="247"/>
      <c r="H917" s="247"/>
    </row>
    <row r="918" spans="3:8" x14ac:dyDescent="0.2">
      <c r="C918" s="247"/>
      <c r="D918" s="247"/>
      <c r="E918" s="247"/>
      <c r="F918" s="247"/>
      <c r="G918" s="247"/>
      <c r="H918" s="247"/>
    </row>
    <row r="919" spans="3:8" x14ac:dyDescent="0.2">
      <c r="C919" s="247"/>
      <c r="D919" s="247"/>
      <c r="E919" s="247"/>
      <c r="F919" s="247"/>
      <c r="G919" s="247"/>
      <c r="H919" s="247"/>
    </row>
    <row r="920" spans="3:8" x14ac:dyDescent="0.2">
      <c r="C920" s="247"/>
      <c r="D920" s="247"/>
      <c r="E920" s="247"/>
      <c r="F920" s="247"/>
      <c r="G920" s="247"/>
      <c r="H920" s="247"/>
    </row>
    <row r="921" spans="3:8" x14ac:dyDescent="0.2">
      <c r="C921" s="247"/>
      <c r="D921" s="247"/>
      <c r="E921" s="247"/>
      <c r="F921" s="247"/>
      <c r="G921" s="247"/>
      <c r="H921" s="247"/>
    </row>
    <row r="922" spans="3:8" x14ac:dyDescent="0.2">
      <c r="C922" s="247"/>
      <c r="D922" s="247"/>
      <c r="E922" s="247"/>
      <c r="F922" s="247"/>
      <c r="G922" s="247"/>
      <c r="H922" s="247"/>
    </row>
    <row r="923" spans="3:8" x14ac:dyDescent="0.2">
      <c r="C923" s="247"/>
      <c r="D923" s="247"/>
      <c r="E923" s="247"/>
      <c r="F923" s="247"/>
      <c r="G923" s="247"/>
      <c r="H923" s="247"/>
    </row>
    <row r="924" spans="3:8" x14ac:dyDescent="0.2">
      <c r="C924" s="247"/>
      <c r="D924" s="247"/>
      <c r="E924" s="247"/>
      <c r="F924" s="247"/>
      <c r="G924" s="247"/>
      <c r="H924" s="247"/>
    </row>
    <row r="925" spans="3:8" x14ac:dyDescent="0.2">
      <c r="C925" s="247"/>
      <c r="D925" s="247"/>
      <c r="E925" s="247"/>
      <c r="F925" s="247"/>
      <c r="G925" s="247"/>
      <c r="H925" s="247"/>
    </row>
    <row r="926" spans="3:8" x14ac:dyDescent="0.2">
      <c r="C926" s="247"/>
      <c r="D926" s="247"/>
      <c r="E926" s="247"/>
      <c r="F926" s="247"/>
      <c r="G926" s="247"/>
      <c r="H926" s="247"/>
    </row>
    <row r="927" spans="3:8" x14ac:dyDescent="0.2">
      <c r="C927" s="247"/>
      <c r="D927" s="247"/>
      <c r="E927" s="247"/>
      <c r="F927" s="247"/>
      <c r="G927" s="247"/>
      <c r="H927" s="247"/>
    </row>
    <row r="928" spans="3:8" x14ac:dyDescent="0.2">
      <c r="C928" s="247"/>
      <c r="D928" s="247"/>
      <c r="E928" s="247"/>
      <c r="F928" s="247"/>
      <c r="G928" s="247"/>
      <c r="H928" s="247"/>
    </row>
    <row r="929" spans="3:8" x14ac:dyDescent="0.2">
      <c r="C929" s="247"/>
      <c r="D929" s="247"/>
      <c r="E929" s="247"/>
      <c r="F929" s="247"/>
      <c r="G929" s="247"/>
      <c r="H929" s="247"/>
    </row>
    <row r="930" spans="3:8" x14ac:dyDescent="0.2">
      <c r="C930" s="247"/>
      <c r="D930" s="247"/>
      <c r="E930" s="247"/>
      <c r="F930" s="247"/>
      <c r="G930" s="247"/>
      <c r="H930" s="247"/>
    </row>
    <row r="931" spans="3:8" x14ac:dyDescent="0.2">
      <c r="C931" s="247"/>
      <c r="D931" s="247"/>
      <c r="E931" s="247"/>
      <c r="F931" s="247"/>
      <c r="G931" s="247"/>
      <c r="H931" s="247"/>
    </row>
    <row r="932" spans="3:8" x14ac:dyDescent="0.2">
      <c r="C932" s="247"/>
      <c r="D932" s="247"/>
      <c r="E932" s="247"/>
      <c r="F932" s="247"/>
      <c r="G932" s="247"/>
      <c r="H932" s="247"/>
    </row>
    <row r="933" spans="3:8" x14ac:dyDescent="0.2">
      <c r="C933" s="247"/>
      <c r="D933" s="247"/>
      <c r="E933" s="247"/>
      <c r="F933" s="247"/>
      <c r="G933" s="247"/>
      <c r="H933" s="247"/>
    </row>
    <row r="934" spans="3:8" x14ac:dyDescent="0.2">
      <c r="C934" s="247"/>
      <c r="D934" s="247"/>
      <c r="E934" s="247"/>
      <c r="F934" s="247"/>
      <c r="G934" s="247"/>
      <c r="H934" s="247"/>
    </row>
    <row r="935" spans="3:8" x14ac:dyDescent="0.2">
      <c r="C935" s="247"/>
      <c r="D935" s="247"/>
      <c r="E935" s="247"/>
      <c r="F935" s="247"/>
      <c r="G935" s="247"/>
      <c r="H935" s="247"/>
    </row>
    <row r="936" spans="3:8" x14ac:dyDescent="0.2">
      <c r="C936" s="247"/>
      <c r="D936" s="247"/>
      <c r="E936" s="247"/>
      <c r="F936" s="247"/>
      <c r="G936" s="247"/>
      <c r="H936" s="247"/>
    </row>
    <row r="937" spans="3:8" x14ac:dyDescent="0.2">
      <c r="C937" s="247"/>
      <c r="D937" s="247"/>
      <c r="E937" s="247"/>
      <c r="F937" s="247"/>
      <c r="G937" s="247"/>
      <c r="H937" s="247"/>
    </row>
    <row r="938" spans="3:8" x14ac:dyDescent="0.2">
      <c r="C938" s="247"/>
      <c r="D938" s="247"/>
      <c r="E938" s="247"/>
      <c r="F938" s="247"/>
      <c r="G938" s="247"/>
      <c r="H938" s="247"/>
    </row>
    <row r="939" spans="3:8" x14ac:dyDescent="0.2">
      <c r="C939" s="247"/>
      <c r="D939" s="247"/>
      <c r="E939" s="247"/>
      <c r="F939" s="247"/>
      <c r="G939" s="247"/>
      <c r="H939" s="247"/>
    </row>
    <row r="940" spans="3:8" x14ac:dyDescent="0.2">
      <c r="C940" s="247"/>
      <c r="D940" s="247"/>
      <c r="E940" s="247"/>
      <c r="F940" s="247"/>
      <c r="G940" s="247"/>
      <c r="H940" s="247"/>
    </row>
    <row r="941" spans="3:8" x14ac:dyDescent="0.2">
      <c r="C941" s="247"/>
      <c r="D941" s="247"/>
      <c r="E941" s="247"/>
      <c r="F941" s="247"/>
      <c r="G941" s="247"/>
      <c r="H941" s="247"/>
    </row>
    <row r="942" spans="3:8" x14ac:dyDescent="0.2">
      <c r="C942" s="247"/>
      <c r="D942" s="247"/>
      <c r="E942" s="247"/>
      <c r="F942" s="247"/>
      <c r="G942" s="247"/>
      <c r="H942" s="247"/>
    </row>
    <row r="943" spans="3:8" x14ac:dyDescent="0.2">
      <c r="C943" s="247"/>
      <c r="D943" s="247"/>
      <c r="E943" s="247"/>
      <c r="F943" s="247"/>
      <c r="G943" s="247"/>
      <c r="H943" s="247"/>
    </row>
    <row r="944" spans="3:8" x14ac:dyDescent="0.2">
      <c r="C944" s="247"/>
      <c r="D944" s="247"/>
      <c r="E944" s="247"/>
      <c r="F944" s="247"/>
      <c r="G944" s="247"/>
      <c r="H944" s="247"/>
    </row>
    <row r="945" spans="3:8" x14ac:dyDescent="0.2">
      <c r="C945" s="247"/>
      <c r="D945" s="247"/>
      <c r="E945" s="247"/>
      <c r="F945" s="247"/>
      <c r="G945" s="247"/>
      <c r="H945" s="247"/>
    </row>
    <row r="946" spans="3:8" x14ac:dyDescent="0.2">
      <c r="C946" s="247"/>
      <c r="D946" s="247"/>
      <c r="E946" s="247"/>
      <c r="F946" s="247"/>
      <c r="G946" s="247"/>
      <c r="H946" s="247"/>
    </row>
    <row r="947" spans="3:8" x14ac:dyDescent="0.2">
      <c r="C947" s="247"/>
      <c r="D947" s="247"/>
      <c r="E947" s="247"/>
      <c r="F947" s="247"/>
      <c r="G947" s="247"/>
      <c r="H947" s="247"/>
    </row>
    <row r="948" spans="3:8" x14ac:dyDescent="0.2">
      <c r="C948" s="247"/>
      <c r="D948" s="247"/>
      <c r="E948" s="247"/>
      <c r="F948" s="247"/>
      <c r="G948" s="247"/>
      <c r="H948" s="247"/>
    </row>
    <row r="949" spans="3:8" x14ac:dyDescent="0.2">
      <c r="C949" s="247"/>
      <c r="D949" s="247"/>
      <c r="E949" s="247"/>
      <c r="F949" s="247"/>
      <c r="G949" s="247"/>
      <c r="H949" s="247"/>
    </row>
    <row r="950" spans="3:8" x14ac:dyDescent="0.2">
      <c r="C950" s="247"/>
      <c r="D950" s="247"/>
      <c r="E950" s="247"/>
      <c r="F950" s="247"/>
      <c r="G950" s="247"/>
      <c r="H950" s="247"/>
    </row>
    <row r="951" spans="3:8" x14ac:dyDescent="0.2">
      <c r="C951" s="247"/>
      <c r="D951" s="247"/>
      <c r="E951" s="247"/>
      <c r="F951" s="247"/>
      <c r="G951" s="247"/>
      <c r="H951" s="247"/>
    </row>
    <row r="952" spans="3:8" x14ac:dyDescent="0.2">
      <c r="C952" s="247"/>
      <c r="D952" s="247"/>
      <c r="E952" s="247"/>
      <c r="F952" s="247"/>
      <c r="G952" s="247"/>
      <c r="H952" s="247"/>
    </row>
  </sheetData>
  <autoFilter ref="C144:L442"/>
  <mergeCells count="17">
    <mergeCell ref="E29:H29"/>
    <mergeCell ref="E137:H137"/>
    <mergeCell ref="E135:H135"/>
    <mergeCell ref="M2:Z2"/>
    <mergeCell ref="D119:F119"/>
    <mergeCell ref="D120:F120"/>
    <mergeCell ref="D121:F121"/>
    <mergeCell ref="E133:H133"/>
    <mergeCell ref="E85:H85"/>
    <mergeCell ref="E87:H87"/>
    <mergeCell ref="E89:H89"/>
    <mergeCell ref="D117:F117"/>
    <mergeCell ref="D118:F118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abSelected="1" topLeftCell="A120" workbookViewId="0">
      <selection activeCell="F137" sqref="F137:F22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M2" s="290" t="s">
        <v>6</v>
      </c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T2" s="16" t="s">
        <v>103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 x14ac:dyDescent="0.2">
      <c r="B4" s="19"/>
      <c r="D4" s="20" t="s">
        <v>113</v>
      </c>
      <c r="M4" s="19"/>
      <c r="N4" s="112" t="s">
        <v>10</v>
      </c>
      <c r="AT4" s="16" t="s">
        <v>3</v>
      </c>
    </row>
    <row r="5" spans="1:46" s="1" customFormat="1" ht="6.95" customHeight="1" x14ac:dyDescent="0.2">
      <c r="B5" s="19"/>
      <c r="M5" s="19"/>
    </row>
    <row r="6" spans="1:46" s="1" customFormat="1" ht="12" customHeight="1" x14ac:dyDescent="0.2">
      <c r="B6" s="19"/>
      <c r="D6" s="26" t="s">
        <v>15</v>
      </c>
      <c r="M6" s="19"/>
    </row>
    <row r="7" spans="1:46" s="1" customFormat="1" ht="16.5" customHeight="1" x14ac:dyDescent="0.2">
      <c r="B7" s="19"/>
      <c r="E7" s="326" t="str">
        <f>'Rekapitulácia stavby'!K6</f>
        <v>Zníženie energetickej náročnosti objektov ZŠ Ľ. Štúra v Šali</v>
      </c>
      <c r="F7" s="328"/>
      <c r="G7" s="328"/>
      <c r="H7" s="328"/>
      <c r="M7" s="19"/>
    </row>
    <row r="8" spans="1:46" s="1" customFormat="1" ht="12" customHeight="1" x14ac:dyDescent="0.2">
      <c r="B8" s="19"/>
      <c r="D8" s="26" t="s">
        <v>114</v>
      </c>
      <c r="M8" s="19"/>
    </row>
    <row r="9" spans="1:46" s="2" customFormat="1" ht="16.5" customHeight="1" x14ac:dyDescent="0.2">
      <c r="A9" s="34"/>
      <c r="B9" s="35"/>
      <c r="C9" s="34"/>
      <c r="D9" s="34"/>
      <c r="E9" s="326" t="s">
        <v>721</v>
      </c>
      <c r="F9" s="325"/>
      <c r="G9" s="325"/>
      <c r="H9" s="325"/>
      <c r="I9" s="34"/>
      <c r="J9" s="34"/>
      <c r="K9" s="34"/>
      <c r="L9" s="34"/>
      <c r="M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5"/>
      <c r="C10" s="34"/>
      <c r="D10" s="26" t="s">
        <v>116</v>
      </c>
      <c r="E10" s="34"/>
      <c r="F10" s="34"/>
      <c r="G10" s="34"/>
      <c r="H10" s="34"/>
      <c r="I10" s="34"/>
      <c r="J10" s="34"/>
      <c r="K10" s="34"/>
      <c r="L10" s="34"/>
      <c r="M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5"/>
      <c r="C11" s="34"/>
      <c r="D11" s="34"/>
      <c r="E11" s="306" t="s">
        <v>1027</v>
      </c>
      <c r="F11" s="325"/>
      <c r="G11" s="325"/>
      <c r="H11" s="325"/>
      <c r="I11" s="34"/>
      <c r="J11" s="34"/>
      <c r="K11" s="34"/>
      <c r="L11" s="34"/>
      <c r="M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5"/>
      <c r="C13" s="34"/>
      <c r="D13" s="26" t="s">
        <v>17</v>
      </c>
      <c r="E13" s="34"/>
      <c r="F13" s="24" t="s">
        <v>1</v>
      </c>
      <c r="G13" s="34"/>
      <c r="H13" s="34"/>
      <c r="I13" s="26" t="s">
        <v>18</v>
      </c>
      <c r="J13" s="24" t="s">
        <v>1</v>
      </c>
      <c r="K13" s="34"/>
      <c r="L13" s="34"/>
      <c r="M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6" t="s">
        <v>19</v>
      </c>
      <c r="E14" s="34"/>
      <c r="F14" s="24" t="s">
        <v>20</v>
      </c>
      <c r="G14" s="34"/>
      <c r="H14" s="34"/>
      <c r="I14" s="26" t="s">
        <v>21</v>
      </c>
      <c r="J14" s="57">
        <f>'Rekapitulácia stavby'!AN8</f>
        <v>44404</v>
      </c>
      <c r="K14" s="34"/>
      <c r="L14" s="34"/>
      <c r="M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5"/>
      <c r="C16" s="34"/>
      <c r="D16" s="26" t="s">
        <v>22</v>
      </c>
      <c r="E16" s="34"/>
      <c r="F16" s="34"/>
      <c r="G16" s="34"/>
      <c r="H16" s="34"/>
      <c r="I16" s="26" t="s">
        <v>23</v>
      </c>
      <c r="J16" s="24" t="s">
        <v>1</v>
      </c>
      <c r="K16" s="34"/>
      <c r="L16" s="34"/>
      <c r="M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5"/>
      <c r="C17" s="34"/>
      <c r="D17" s="34"/>
      <c r="E17" s="24" t="s">
        <v>24</v>
      </c>
      <c r="F17" s="34"/>
      <c r="G17" s="34"/>
      <c r="H17" s="34"/>
      <c r="I17" s="26" t="s">
        <v>25</v>
      </c>
      <c r="J17" s="24" t="s">
        <v>1</v>
      </c>
      <c r="K17" s="34"/>
      <c r="L17" s="34"/>
      <c r="M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5"/>
      <c r="C19" s="34"/>
      <c r="D19" s="26" t="s">
        <v>26</v>
      </c>
      <c r="E19" s="34"/>
      <c r="F19" s="34"/>
      <c r="G19" s="34"/>
      <c r="H19" s="34"/>
      <c r="I19" s="26" t="s">
        <v>23</v>
      </c>
      <c r="J19" s="27" t="str">
        <f>'Rekapitulácia stavby'!AN13</f>
        <v>Vyplň údaj</v>
      </c>
      <c r="K19" s="34"/>
      <c r="L19" s="34"/>
      <c r="M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5"/>
      <c r="C20" s="34"/>
      <c r="D20" s="34"/>
      <c r="E20" s="329" t="str">
        <f>'Rekapitulácia stavby'!E14</f>
        <v>Vyplň údaj</v>
      </c>
      <c r="F20" s="312"/>
      <c r="G20" s="312"/>
      <c r="H20" s="312"/>
      <c r="I20" s="26" t="s">
        <v>25</v>
      </c>
      <c r="J20" s="27" t="str">
        <f>'Rekapitulácia stavby'!AN14</f>
        <v>Vyplň údaj</v>
      </c>
      <c r="K20" s="34"/>
      <c r="L20" s="34"/>
      <c r="M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5"/>
      <c r="C22" s="34"/>
      <c r="D22" s="26" t="s">
        <v>28</v>
      </c>
      <c r="E22" s="34"/>
      <c r="F22" s="34"/>
      <c r="G22" s="34"/>
      <c r="H22" s="34"/>
      <c r="I22" s="26" t="s">
        <v>23</v>
      </c>
      <c r="J22" s="24" t="s">
        <v>1</v>
      </c>
      <c r="K22" s="34"/>
      <c r="L22" s="34"/>
      <c r="M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5"/>
      <c r="C23" s="34"/>
      <c r="D23" s="34"/>
      <c r="E23" s="24" t="s">
        <v>29</v>
      </c>
      <c r="F23" s="34"/>
      <c r="G23" s="34"/>
      <c r="H23" s="34"/>
      <c r="I23" s="26" t="s">
        <v>25</v>
      </c>
      <c r="J23" s="24" t="s">
        <v>1</v>
      </c>
      <c r="K23" s="34"/>
      <c r="L23" s="34"/>
      <c r="M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5"/>
      <c r="C25" s="34"/>
      <c r="D25" s="26" t="s">
        <v>31</v>
      </c>
      <c r="E25" s="34"/>
      <c r="F25" s="34"/>
      <c r="G25" s="34"/>
      <c r="H25" s="34"/>
      <c r="I25" s="26" t="s">
        <v>23</v>
      </c>
      <c r="J25" s="24" t="s">
        <v>1</v>
      </c>
      <c r="K25" s="34"/>
      <c r="L25" s="34"/>
      <c r="M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5"/>
      <c r="C26" s="34"/>
      <c r="D26" s="34"/>
      <c r="E26" s="24" t="s">
        <v>32</v>
      </c>
      <c r="F26" s="34"/>
      <c r="G26" s="34"/>
      <c r="H26" s="34"/>
      <c r="I26" s="26" t="s">
        <v>25</v>
      </c>
      <c r="J26" s="24" t="s">
        <v>1</v>
      </c>
      <c r="K26" s="34"/>
      <c r="L26" s="34"/>
      <c r="M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5"/>
      <c r="C28" s="34"/>
      <c r="D28" s="26" t="s">
        <v>33</v>
      </c>
      <c r="E28" s="34"/>
      <c r="F28" s="34"/>
      <c r="G28" s="34"/>
      <c r="H28" s="34"/>
      <c r="I28" s="34"/>
      <c r="J28" s="34"/>
      <c r="K28" s="34"/>
      <c r="L28" s="34"/>
      <c r="M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3"/>
      <c r="B29" s="114"/>
      <c r="C29" s="113"/>
      <c r="D29" s="113"/>
      <c r="E29" s="316" t="s">
        <v>1</v>
      </c>
      <c r="F29" s="316"/>
      <c r="G29" s="316"/>
      <c r="H29" s="316"/>
      <c r="I29" s="113"/>
      <c r="J29" s="113"/>
      <c r="K29" s="113"/>
      <c r="L29" s="113"/>
      <c r="M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 x14ac:dyDescent="0.2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5"/>
      <c r="C31" s="34"/>
      <c r="D31" s="68"/>
      <c r="E31" s="68"/>
      <c r="F31" s="68"/>
      <c r="G31" s="68"/>
      <c r="H31" s="68"/>
      <c r="I31" s="68"/>
      <c r="J31" s="68"/>
      <c r="K31" s="68"/>
      <c r="L31" s="68"/>
      <c r="M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5"/>
      <c r="C32" s="34"/>
      <c r="D32" s="24" t="s">
        <v>118</v>
      </c>
      <c r="E32" s="34"/>
      <c r="F32" s="34"/>
      <c r="G32" s="34"/>
      <c r="H32" s="34"/>
      <c r="I32" s="34"/>
      <c r="J32" s="34"/>
      <c r="K32" s="32">
        <f>K98</f>
        <v>0</v>
      </c>
      <c r="L32" s="34"/>
      <c r="M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2.75" x14ac:dyDescent="0.2">
      <c r="A33" s="34"/>
      <c r="B33" s="35"/>
      <c r="C33" s="34"/>
      <c r="D33" s="34"/>
      <c r="E33" s="26" t="s">
        <v>35</v>
      </c>
      <c r="F33" s="34"/>
      <c r="G33" s="34"/>
      <c r="H33" s="34"/>
      <c r="I33" s="34"/>
      <c r="J33" s="34"/>
      <c r="K33" s="116">
        <f>I98</f>
        <v>0</v>
      </c>
      <c r="L33" s="34"/>
      <c r="M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5"/>
      <c r="C34" s="34"/>
      <c r="D34" s="34"/>
      <c r="E34" s="26" t="s">
        <v>36</v>
      </c>
      <c r="F34" s="34"/>
      <c r="G34" s="34"/>
      <c r="H34" s="34"/>
      <c r="I34" s="34"/>
      <c r="J34" s="34"/>
      <c r="K34" s="116">
        <f>J98</f>
        <v>0</v>
      </c>
      <c r="L34" s="34"/>
      <c r="M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31" t="s">
        <v>107</v>
      </c>
      <c r="E35" s="34"/>
      <c r="F35" s="34"/>
      <c r="G35" s="34"/>
      <c r="H35" s="34"/>
      <c r="I35" s="34"/>
      <c r="J35" s="34"/>
      <c r="K35" s="32">
        <f>K105</f>
        <v>0</v>
      </c>
      <c r="L35" s="34"/>
      <c r="M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25.5" customHeight="1" x14ac:dyDescent="0.2">
      <c r="A36" s="34"/>
      <c r="B36" s="35"/>
      <c r="C36" s="34"/>
      <c r="D36" s="117" t="s">
        <v>38</v>
      </c>
      <c r="E36" s="34"/>
      <c r="F36" s="34"/>
      <c r="G36" s="34"/>
      <c r="H36" s="34"/>
      <c r="I36" s="34"/>
      <c r="J36" s="34"/>
      <c r="K36" s="73">
        <f>ROUND(K32 + K35, 2)</f>
        <v>0</v>
      </c>
      <c r="L36" s="34"/>
      <c r="M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6.95" customHeight="1" x14ac:dyDescent="0.2">
      <c r="A37" s="34"/>
      <c r="B37" s="35"/>
      <c r="C37" s="34"/>
      <c r="D37" s="68"/>
      <c r="E37" s="68"/>
      <c r="F37" s="68"/>
      <c r="G37" s="68"/>
      <c r="H37" s="68"/>
      <c r="I37" s="68"/>
      <c r="J37" s="68"/>
      <c r="K37" s="68"/>
      <c r="L37" s="68"/>
      <c r="M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 x14ac:dyDescent="0.2">
      <c r="A38" s="34"/>
      <c r="B38" s="35"/>
      <c r="C38" s="34"/>
      <c r="D38" s="34"/>
      <c r="E38" s="34"/>
      <c r="F38" s="38" t="s">
        <v>40</v>
      </c>
      <c r="G38" s="34"/>
      <c r="H38" s="34"/>
      <c r="I38" s="38" t="s">
        <v>39</v>
      </c>
      <c r="J38" s="34"/>
      <c r="K38" s="38" t="s">
        <v>41</v>
      </c>
      <c r="L38" s="34"/>
      <c r="M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customHeight="1" x14ac:dyDescent="0.2">
      <c r="A39" s="34"/>
      <c r="B39" s="35"/>
      <c r="C39" s="34"/>
      <c r="D39" s="118" t="s">
        <v>42</v>
      </c>
      <c r="E39" s="26" t="s">
        <v>43</v>
      </c>
      <c r="F39" s="116">
        <f>ROUND((SUM(BE105:BE112) + SUM(BE134:BE228)),  2)</f>
        <v>0</v>
      </c>
      <c r="G39" s="34"/>
      <c r="H39" s="34"/>
      <c r="I39" s="119">
        <v>0.2</v>
      </c>
      <c r="J39" s="34"/>
      <c r="K39" s="116">
        <f>ROUND(((SUM(BE105:BE112) + SUM(BE134:BE228))*I39),  2)</f>
        <v>0</v>
      </c>
      <c r="L39" s="34"/>
      <c r="M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5"/>
      <c r="C40" s="34"/>
      <c r="D40" s="34"/>
      <c r="E40" s="26" t="s">
        <v>44</v>
      </c>
      <c r="F40" s="116">
        <f>ROUND((SUM(BF105:BF112) + SUM(BF134:BF228)),  2)</f>
        <v>0</v>
      </c>
      <c r="G40" s="34"/>
      <c r="H40" s="34"/>
      <c r="I40" s="119">
        <v>0.2</v>
      </c>
      <c r="J40" s="34"/>
      <c r="K40" s="116">
        <f>ROUND(((SUM(BF105:BF112) + SUM(BF134:BF228))*I40),  2)</f>
        <v>0</v>
      </c>
      <c r="L40" s="34"/>
      <c r="M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 x14ac:dyDescent="0.2">
      <c r="A41" s="34"/>
      <c r="B41" s="35"/>
      <c r="C41" s="34"/>
      <c r="D41" s="34"/>
      <c r="E41" s="26" t="s">
        <v>45</v>
      </c>
      <c r="F41" s="116">
        <f>ROUND((SUM(BG105:BG112) + SUM(BG134:BG228)),  2)</f>
        <v>0</v>
      </c>
      <c r="G41" s="34"/>
      <c r="H41" s="34"/>
      <c r="I41" s="119">
        <v>0.2</v>
      </c>
      <c r="J41" s="34"/>
      <c r="K41" s="116">
        <f>0</f>
        <v>0</v>
      </c>
      <c r="L41" s="34"/>
      <c r="M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hidden="1" customHeight="1" x14ac:dyDescent="0.2">
      <c r="A42" s="34"/>
      <c r="B42" s="35"/>
      <c r="C42" s="34"/>
      <c r="D42" s="34"/>
      <c r="E42" s="26" t="s">
        <v>46</v>
      </c>
      <c r="F42" s="116">
        <f>ROUND((SUM(BH105:BH112) + SUM(BH134:BH228)),  2)</f>
        <v>0</v>
      </c>
      <c r="G42" s="34"/>
      <c r="H42" s="34"/>
      <c r="I42" s="119">
        <v>0.2</v>
      </c>
      <c r="J42" s="34"/>
      <c r="K42" s="116">
        <f>0</f>
        <v>0</v>
      </c>
      <c r="L42" s="34"/>
      <c r="M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14.45" hidden="1" customHeight="1" x14ac:dyDescent="0.2">
      <c r="A43" s="34"/>
      <c r="B43" s="35"/>
      <c r="C43" s="34"/>
      <c r="D43" s="34"/>
      <c r="E43" s="26" t="s">
        <v>47</v>
      </c>
      <c r="F43" s="116">
        <f>ROUND((SUM(BI105:BI112) + SUM(BI134:BI228)),  2)</f>
        <v>0</v>
      </c>
      <c r="G43" s="34"/>
      <c r="H43" s="34"/>
      <c r="I43" s="119">
        <v>0</v>
      </c>
      <c r="J43" s="34"/>
      <c r="K43" s="116">
        <f>0</f>
        <v>0</v>
      </c>
      <c r="L43" s="34"/>
      <c r="M43" s="4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 x14ac:dyDescent="0.2">
      <c r="A44" s="34"/>
      <c r="B44" s="35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4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.5" customHeight="1" x14ac:dyDescent="0.2">
      <c r="A45" s="34"/>
      <c r="B45" s="35"/>
      <c r="C45" s="110"/>
      <c r="D45" s="120" t="s">
        <v>48</v>
      </c>
      <c r="E45" s="62"/>
      <c r="F45" s="62"/>
      <c r="G45" s="121" t="s">
        <v>49</v>
      </c>
      <c r="H45" s="122" t="s">
        <v>50</v>
      </c>
      <c r="I45" s="62"/>
      <c r="J45" s="62"/>
      <c r="K45" s="123">
        <f>SUM(K36:K43)</f>
        <v>0</v>
      </c>
      <c r="L45" s="124"/>
      <c r="M45" s="4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4.45" customHeight="1" x14ac:dyDescent="0.2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4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1" customFormat="1" ht="14.45" customHeight="1" x14ac:dyDescent="0.2">
      <c r="B47" s="19"/>
      <c r="M47" s="19"/>
    </row>
    <row r="48" spans="1:31" s="1" customFormat="1" ht="14.45" customHeight="1" x14ac:dyDescent="0.2">
      <c r="B48" s="19"/>
      <c r="M48" s="19"/>
    </row>
    <row r="49" spans="1:31" s="1" customFormat="1" ht="14.45" customHeight="1" x14ac:dyDescent="0.2">
      <c r="B49" s="19"/>
      <c r="M49" s="19"/>
    </row>
    <row r="50" spans="1:31" s="2" customFormat="1" ht="14.45" customHeight="1" x14ac:dyDescent="0.2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6"/>
      <c r="M50" s="44"/>
    </row>
    <row r="51" spans="1:31" x14ac:dyDescent="0.2">
      <c r="B51" s="19"/>
      <c r="M51" s="19"/>
    </row>
    <row r="52" spans="1:31" x14ac:dyDescent="0.2">
      <c r="B52" s="19"/>
      <c r="M52" s="19"/>
    </row>
    <row r="53" spans="1:31" x14ac:dyDescent="0.2">
      <c r="B53" s="19"/>
      <c r="M53" s="19"/>
    </row>
    <row r="54" spans="1:31" x14ac:dyDescent="0.2">
      <c r="B54" s="19"/>
      <c r="M54" s="19"/>
    </row>
    <row r="55" spans="1:31" x14ac:dyDescent="0.2">
      <c r="B55" s="19"/>
      <c r="M55" s="19"/>
    </row>
    <row r="56" spans="1:31" x14ac:dyDescent="0.2">
      <c r="B56" s="19"/>
      <c r="M56" s="19"/>
    </row>
    <row r="57" spans="1:31" x14ac:dyDescent="0.2">
      <c r="B57" s="19"/>
      <c r="M57" s="19"/>
    </row>
    <row r="58" spans="1:31" x14ac:dyDescent="0.2">
      <c r="B58" s="19"/>
      <c r="M58" s="19"/>
    </row>
    <row r="59" spans="1:31" x14ac:dyDescent="0.2">
      <c r="B59" s="19"/>
      <c r="M59" s="19"/>
    </row>
    <row r="60" spans="1:31" x14ac:dyDescent="0.2">
      <c r="B60" s="19"/>
      <c r="M60" s="19"/>
    </row>
    <row r="61" spans="1:31" s="2" customFormat="1" ht="12.75" x14ac:dyDescent="0.2">
      <c r="A61" s="34"/>
      <c r="B61" s="35"/>
      <c r="C61" s="34"/>
      <c r="D61" s="47" t="s">
        <v>53</v>
      </c>
      <c r="E61" s="37"/>
      <c r="F61" s="125" t="s">
        <v>54</v>
      </c>
      <c r="G61" s="47" t="s">
        <v>53</v>
      </c>
      <c r="H61" s="37"/>
      <c r="I61" s="37"/>
      <c r="J61" s="126" t="s">
        <v>54</v>
      </c>
      <c r="K61" s="37"/>
      <c r="L61" s="37"/>
      <c r="M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19"/>
      <c r="M62" s="19"/>
    </row>
    <row r="63" spans="1:31" x14ac:dyDescent="0.2">
      <c r="B63" s="19"/>
      <c r="M63" s="19"/>
    </row>
    <row r="64" spans="1:31" x14ac:dyDescent="0.2">
      <c r="B64" s="19"/>
      <c r="M64" s="19"/>
    </row>
    <row r="65" spans="1:31" s="2" customFormat="1" ht="12.75" x14ac:dyDescent="0.2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8"/>
      <c r="M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19"/>
      <c r="M66" s="19"/>
    </row>
    <row r="67" spans="1:31" x14ac:dyDescent="0.2">
      <c r="B67" s="19"/>
      <c r="M67" s="19"/>
    </row>
    <row r="68" spans="1:31" x14ac:dyDescent="0.2">
      <c r="B68" s="19"/>
      <c r="M68" s="19"/>
    </row>
    <row r="69" spans="1:31" x14ac:dyDescent="0.2">
      <c r="B69" s="19"/>
      <c r="M69" s="19"/>
    </row>
    <row r="70" spans="1:31" x14ac:dyDescent="0.2">
      <c r="B70" s="19"/>
      <c r="M70" s="19"/>
    </row>
    <row r="71" spans="1:31" x14ac:dyDescent="0.2">
      <c r="B71" s="19"/>
      <c r="M71" s="19"/>
    </row>
    <row r="72" spans="1:31" x14ac:dyDescent="0.2">
      <c r="B72" s="19"/>
      <c r="M72" s="19"/>
    </row>
    <row r="73" spans="1:31" x14ac:dyDescent="0.2">
      <c r="B73" s="19"/>
      <c r="M73" s="19"/>
    </row>
    <row r="74" spans="1:31" x14ac:dyDescent="0.2">
      <c r="B74" s="19"/>
      <c r="M74" s="19"/>
    </row>
    <row r="75" spans="1:31" x14ac:dyDescent="0.2">
      <c r="B75" s="19"/>
      <c r="M75" s="19"/>
    </row>
    <row r="76" spans="1:31" s="2" customFormat="1" ht="12.75" x14ac:dyDescent="0.2">
      <c r="A76" s="34"/>
      <c r="B76" s="35"/>
      <c r="C76" s="34"/>
      <c r="D76" s="47" t="s">
        <v>53</v>
      </c>
      <c r="E76" s="37"/>
      <c r="F76" s="125" t="s">
        <v>54</v>
      </c>
      <c r="G76" s="47" t="s">
        <v>53</v>
      </c>
      <c r="H76" s="37"/>
      <c r="I76" s="37"/>
      <c r="J76" s="126" t="s">
        <v>54</v>
      </c>
      <c r="K76" s="37"/>
      <c r="L76" s="37"/>
      <c r="M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0" t="s">
        <v>119</v>
      </c>
      <c r="D82" s="34"/>
      <c r="E82" s="34"/>
      <c r="F82" s="34"/>
      <c r="G82" s="34"/>
      <c r="H82" s="34"/>
      <c r="I82" s="34"/>
      <c r="J82" s="34"/>
      <c r="K82" s="34"/>
      <c r="L82" s="34"/>
      <c r="M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6" t="s">
        <v>15</v>
      </c>
      <c r="D84" s="34"/>
      <c r="E84" s="34"/>
      <c r="F84" s="34"/>
      <c r="G84" s="34"/>
      <c r="H84" s="34"/>
      <c r="I84" s="34"/>
      <c r="J84" s="34"/>
      <c r="K84" s="34"/>
      <c r="L84" s="34"/>
      <c r="M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4"/>
      <c r="D85" s="34"/>
      <c r="E85" s="326" t="str">
        <f>E7</f>
        <v>Zníženie energetickej náročnosti objektov ZŠ Ľ. Štúra v Šali</v>
      </c>
      <c r="F85" s="328"/>
      <c r="G85" s="328"/>
      <c r="H85" s="328"/>
      <c r="I85" s="34"/>
      <c r="J85" s="34"/>
      <c r="K85" s="34"/>
      <c r="L85" s="34"/>
      <c r="M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19"/>
      <c r="C86" s="26" t="s">
        <v>114</v>
      </c>
      <c r="M86" s="19"/>
    </row>
    <row r="87" spans="1:31" s="2" customFormat="1" ht="16.5" customHeight="1" x14ac:dyDescent="0.2">
      <c r="A87" s="34"/>
      <c r="B87" s="35"/>
      <c r="C87" s="34"/>
      <c r="D87" s="34"/>
      <c r="E87" s="326" t="s">
        <v>721</v>
      </c>
      <c r="F87" s="325"/>
      <c r="G87" s="325"/>
      <c r="H87" s="325"/>
      <c r="I87" s="34"/>
      <c r="J87" s="34"/>
      <c r="K87" s="34"/>
      <c r="L87" s="34"/>
      <c r="M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6" t="s">
        <v>116</v>
      </c>
      <c r="D88" s="34"/>
      <c r="E88" s="34"/>
      <c r="F88" s="34"/>
      <c r="G88" s="34"/>
      <c r="H88" s="34"/>
      <c r="I88" s="34"/>
      <c r="J88" s="34"/>
      <c r="K88" s="34"/>
      <c r="L88" s="34"/>
      <c r="M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4"/>
      <c r="D89" s="34"/>
      <c r="E89" s="306" t="str">
        <f>E11</f>
        <v>E2 - Bleskozvod a uzemnenie</v>
      </c>
      <c r="F89" s="325"/>
      <c r="G89" s="325"/>
      <c r="H89" s="325"/>
      <c r="I89" s="34"/>
      <c r="J89" s="34"/>
      <c r="K89" s="34"/>
      <c r="L89" s="34"/>
      <c r="M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6" t="s">
        <v>19</v>
      </c>
      <c r="D91" s="34"/>
      <c r="E91" s="34"/>
      <c r="F91" s="24" t="str">
        <f>F14</f>
        <v>Šaľa</v>
      </c>
      <c r="G91" s="34"/>
      <c r="H91" s="34"/>
      <c r="I91" s="26" t="s">
        <v>21</v>
      </c>
      <c r="J91" s="57">
        <f>IF(J14="","",J14)</f>
        <v>44404</v>
      </c>
      <c r="K91" s="34"/>
      <c r="L91" s="34"/>
      <c r="M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6" t="s">
        <v>22</v>
      </c>
      <c r="D93" s="34"/>
      <c r="E93" s="34"/>
      <c r="F93" s="24" t="str">
        <f>E17</f>
        <v>Mesto Šaľa</v>
      </c>
      <c r="G93" s="34"/>
      <c r="H93" s="34"/>
      <c r="I93" s="26" t="s">
        <v>28</v>
      </c>
      <c r="J93" s="29" t="str">
        <f>E23</f>
        <v>Ing. Ivan Tamaškovič</v>
      </c>
      <c r="K93" s="34"/>
      <c r="L93" s="34"/>
      <c r="M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26" t="s">
        <v>31</v>
      </c>
      <c r="J94" s="29" t="str">
        <f>E26</f>
        <v>Ing. Jozef Tamaškovič</v>
      </c>
      <c r="K94" s="34"/>
      <c r="L94" s="34"/>
      <c r="M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27" t="s">
        <v>120</v>
      </c>
      <c r="D96" s="110"/>
      <c r="E96" s="110"/>
      <c r="F96" s="110"/>
      <c r="G96" s="110"/>
      <c r="H96" s="110"/>
      <c r="I96" s="128" t="s">
        <v>121</v>
      </c>
      <c r="J96" s="128" t="s">
        <v>122</v>
      </c>
      <c r="K96" s="128" t="s">
        <v>123</v>
      </c>
      <c r="L96" s="110"/>
      <c r="M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 x14ac:dyDescent="0.2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4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22.9" customHeight="1" x14ac:dyDescent="0.2">
      <c r="A98" s="34"/>
      <c r="B98" s="35"/>
      <c r="C98" s="129" t="s">
        <v>124</v>
      </c>
      <c r="D98" s="34"/>
      <c r="E98" s="34"/>
      <c r="F98" s="34"/>
      <c r="G98" s="34"/>
      <c r="H98" s="34"/>
      <c r="I98" s="73">
        <f t="shared" ref="I98:J100" si="0">Q134</f>
        <v>0</v>
      </c>
      <c r="J98" s="73">
        <f t="shared" si="0"/>
        <v>0</v>
      </c>
      <c r="K98" s="73">
        <f>K134</f>
        <v>0</v>
      </c>
      <c r="L98" s="34"/>
      <c r="M98" s="4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125</v>
      </c>
    </row>
    <row r="99" spans="1:65" s="9" customFormat="1" ht="24.95" customHeight="1" x14ac:dyDescent="0.2">
      <c r="B99" s="130"/>
      <c r="D99" s="131" t="s">
        <v>551</v>
      </c>
      <c r="E99" s="132"/>
      <c r="F99" s="132"/>
      <c r="G99" s="132"/>
      <c r="H99" s="132"/>
      <c r="I99" s="133">
        <f t="shared" si="0"/>
        <v>0</v>
      </c>
      <c r="J99" s="133">
        <f t="shared" si="0"/>
        <v>0</v>
      </c>
      <c r="K99" s="133">
        <f>K135</f>
        <v>0</v>
      </c>
      <c r="M99" s="130"/>
    </row>
    <row r="100" spans="1:65" s="10" customFormat="1" ht="19.899999999999999" customHeight="1" x14ac:dyDescent="0.2">
      <c r="B100" s="134"/>
      <c r="D100" s="135" t="s">
        <v>552</v>
      </c>
      <c r="E100" s="136"/>
      <c r="F100" s="136"/>
      <c r="G100" s="136"/>
      <c r="H100" s="136"/>
      <c r="I100" s="137">
        <f t="shared" si="0"/>
        <v>0</v>
      </c>
      <c r="J100" s="137">
        <f t="shared" si="0"/>
        <v>0</v>
      </c>
      <c r="K100" s="137">
        <f>K136</f>
        <v>0</v>
      </c>
      <c r="M100" s="134"/>
    </row>
    <row r="101" spans="1:65" s="10" customFormat="1" ht="19.899999999999999" customHeight="1" x14ac:dyDescent="0.2">
      <c r="B101" s="134"/>
      <c r="D101" s="135" t="s">
        <v>553</v>
      </c>
      <c r="E101" s="136"/>
      <c r="F101" s="136"/>
      <c r="G101" s="136"/>
      <c r="H101" s="136"/>
      <c r="I101" s="137">
        <f>Q217</f>
        <v>0</v>
      </c>
      <c r="J101" s="137">
        <f>R217</f>
        <v>0</v>
      </c>
      <c r="K101" s="137">
        <f>K217</f>
        <v>0</v>
      </c>
      <c r="M101" s="134"/>
    </row>
    <row r="102" spans="1:65" s="9" customFormat="1" ht="24.95" customHeight="1" x14ac:dyDescent="0.2">
      <c r="B102" s="130"/>
      <c r="D102" s="131" t="s">
        <v>554</v>
      </c>
      <c r="E102" s="132"/>
      <c r="F102" s="132"/>
      <c r="G102" s="132"/>
      <c r="H102" s="132"/>
      <c r="I102" s="133">
        <f>Q224</f>
        <v>0</v>
      </c>
      <c r="J102" s="133">
        <f>R224</f>
        <v>0</v>
      </c>
      <c r="K102" s="133">
        <f>K224</f>
        <v>0</v>
      </c>
      <c r="M102" s="130"/>
    </row>
    <row r="103" spans="1:65" s="2" customFormat="1" ht="21.95" customHeight="1" x14ac:dyDescent="0.2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6.95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29.25" customHeight="1" x14ac:dyDescent="0.2">
      <c r="A105" s="34"/>
      <c r="B105" s="35"/>
      <c r="C105" s="129" t="s">
        <v>136</v>
      </c>
      <c r="D105" s="34"/>
      <c r="E105" s="34"/>
      <c r="F105" s="34"/>
      <c r="G105" s="34"/>
      <c r="H105" s="34"/>
      <c r="I105" s="34"/>
      <c r="J105" s="34"/>
      <c r="K105" s="138">
        <f>ROUND(K106 + K107 + K108 + K109 + K110 + K111,2)</f>
        <v>0</v>
      </c>
      <c r="L105" s="34"/>
      <c r="M105" s="44"/>
      <c r="O105" s="139" t="s">
        <v>42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18" customHeight="1" x14ac:dyDescent="0.2">
      <c r="A106" s="34"/>
      <c r="B106" s="140"/>
      <c r="C106" s="141"/>
      <c r="D106" s="322" t="s">
        <v>137</v>
      </c>
      <c r="E106" s="327"/>
      <c r="F106" s="327"/>
      <c r="G106" s="141"/>
      <c r="H106" s="141"/>
      <c r="I106" s="141"/>
      <c r="J106" s="141"/>
      <c r="K106" s="103">
        <v>0</v>
      </c>
      <c r="L106" s="141"/>
      <c r="M106" s="143"/>
      <c r="N106" s="144"/>
      <c r="O106" s="145" t="s">
        <v>44</v>
      </c>
      <c r="P106" s="144"/>
      <c r="Q106" s="144"/>
      <c r="R106" s="144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6" t="s">
        <v>138</v>
      </c>
      <c r="AZ106" s="144"/>
      <c r="BA106" s="144"/>
      <c r="BB106" s="144"/>
      <c r="BC106" s="144"/>
      <c r="BD106" s="144"/>
      <c r="BE106" s="147">
        <f t="shared" ref="BE106:BE111" si="1">IF(O106="základná",K106,0)</f>
        <v>0</v>
      </c>
      <c r="BF106" s="147">
        <f t="shared" ref="BF106:BF111" si="2">IF(O106="znížená",K106,0)</f>
        <v>0</v>
      </c>
      <c r="BG106" s="147">
        <f t="shared" ref="BG106:BG111" si="3">IF(O106="zákl. prenesená",K106,0)</f>
        <v>0</v>
      </c>
      <c r="BH106" s="147">
        <f t="shared" ref="BH106:BH111" si="4">IF(O106="zníž. prenesená",K106,0)</f>
        <v>0</v>
      </c>
      <c r="BI106" s="147">
        <f t="shared" ref="BI106:BI111" si="5">IF(O106="nulová",K106,0)</f>
        <v>0</v>
      </c>
      <c r="BJ106" s="146" t="s">
        <v>92</v>
      </c>
      <c r="BK106" s="144"/>
      <c r="BL106" s="144"/>
      <c r="BM106" s="144"/>
    </row>
    <row r="107" spans="1:65" s="2" customFormat="1" ht="18" customHeight="1" x14ac:dyDescent="0.2">
      <c r="A107" s="34"/>
      <c r="B107" s="140"/>
      <c r="C107" s="141"/>
      <c r="D107" s="322" t="s">
        <v>139</v>
      </c>
      <c r="E107" s="327"/>
      <c r="F107" s="327"/>
      <c r="G107" s="141"/>
      <c r="H107" s="141"/>
      <c r="I107" s="141"/>
      <c r="J107" s="141"/>
      <c r="K107" s="103">
        <v>0</v>
      </c>
      <c r="L107" s="141"/>
      <c r="M107" s="143"/>
      <c r="N107" s="144"/>
      <c r="O107" s="145" t="s">
        <v>44</v>
      </c>
      <c r="P107" s="144"/>
      <c r="Q107" s="144"/>
      <c r="R107" s="144"/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6" t="s">
        <v>138</v>
      </c>
      <c r="AZ107" s="144"/>
      <c r="BA107" s="144"/>
      <c r="BB107" s="144"/>
      <c r="BC107" s="144"/>
      <c r="BD107" s="144"/>
      <c r="BE107" s="147">
        <f t="shared" si="1"/>
        <v>0</v>
      </c>
      <c r="BF107" s="147">
        <f t="shared" si="2"/>
        <v>0</v>
      </c>
      <c r="BG107" s="147">
        <f t="shared" si="3"/>
        <v>0</v>
      </c>
      <c r="BH107" s="147">
        <f t="shared" si="4"/>
        <v>0</v>
      </c>
      <c r="BI107" s="147">
        <f t="shared" si="5"/>
        <v>0</v>
      </c>
      <c r="BJ107" s="146" t="s">
        <v>92</v>
      </c>
      <c r="BK107" s="144"/>
      <c r="BL107" s="144"/>
      <c r="BM107" s="144"/>
    </row>
    <row r="108" spans="1:65" s="2" customFormat="1" ht="18" customHeight="1" x14ac:dyDescent="0.2">
      <c r="A108" s="34"/>
      <c r="B108" s="140"/>
      <c r="C108" s="141"/>
      <c r="D108" s="322" t="s">
        <v>140</v>
      </c>
      <c r="E108" s="327"/>
      <c r="F108" s="327"/>
      <c r="G108" s="141"/>
      <c r="H108" s="141"/>
      <c r="I108" s="141"/>
      <c r="J108" s="141"/>
      <c r="K108" s="103">
        <v>0</v>
      </c>
      <c r="L108" s="141"/>
      <c r="M108" s="143"/>
      <c r="N108" s="144"/>
      <c r="O108" s="145" t="s">
        <v>44</v>
      </c>
      <c r="P108" s="144"/>
      <c r="Q108" s="144"/>
      <c r="R108" s="144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6" t="s">
        <v>138</v>
      </c>
      <c r="AZ108" s="144"/>
      <c r="BA108" s="144"/>
      <c r="BB108" s="144"/>
      <c r="BC108" s="144"/>
      <c r="BD108" s="144"/>
      <c r="BE108" s="147">
        <f t="shared" si="1"/>
        <v>0</v>
      </c>
      <c r="BF108" s="147">
        <f t="shared" si="2"/>
        <v>0</v>
      </c>
      <c r="BG108" s="147">
        <f t="shared" si="3"/>
        <v>0</v>
      </c>
      <c r="BH108" s="147">
        <f t="shared" si="4"/>
        <v>0</v>
      </c>
      <c r="BI108" s="147">
        <f t="shared" si="5"/>
        <v>0</v>
      </c>
      <c r="BJ108" s="146" t="s">
        <v>92</v>
      </c>
      <c r="BK108" s="144"/>
      <c r="BL108" s="144"/>
      <c r="BM108" s="144"/>
    </row>
    <row r="109" spans="1:65" s="2" customFormat="1" ht="18" customHeight="1" x14ac:dyDescent="0.2">
      <c r="A109" s="34"/>
      <c r="B109" s="140"/>
      <c r="C109" s="141"/>
      <c r="D109" s="322" t="s">
        <v>141</v>
      </c>
      <c r="E109" s="327"/>
      <c r="F109" s="327"/>
      <c r="G109" s="141"/>
      <c r="H109" s="141"/>
      <c r="I109" s="141"/>
      <c r="J109" s="141"/>
      <c r="K109" s="103">
        <v>0</v>
      </c>
      <c r="L109" s="141"/>
      <c r="M109" s="143"/>
      <c r="N109" s="144"/>
      <c r="O109" s="145" t="s">
        <v>44</v>
      </c>
      <c r="P109" s="144"/>
      <c r="Q109" s="144"/>
      <c r="R109" s="144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6" t="s">
        <v>138</v>
      </c>
      <c r="AZ109" s="144"/>
      <c r="BA109" s="144"/>
      <c r="BB109" s="144"/>
      <c r="BC109" s="144"/>
      <c r="BD109" s="144"/>
      <c r="BE109" s="147">
        <f t="shared" si="1"/>
        <v>0</v>
      </c>
      <c r="BF109" s="147">
        <f t="shared" si="2"/>
        <v>0</v>
      </c>
      <c r="BG109" s="147">
        <f t="shared" si="3"/>
        <v>0</v>
      </c>
      <c r="BH109" s="147">
        <f t="shared" si="4"/>
        <v>0</v>
      </c>
      <c r="BI109" s="147">
        <f t="shared" si="5"/>
        <v>0</v>
      </c>
      <c r="BJ109" s="146" t="s">
        <v>92</v>
      </c>
      <c r="BK109" s="144"/>
      <c r="BL109" s="144"/>
      <c r="BM109" s="144"/>
    </row>
    <row r="110" spans="1:65" s="2" customFormat="1" ht="18" customHeight="1" x14ac:dyDescent="0.2">
      <c r="A110" s="34"/>
      <c r="B110" s="140"/>
      <c r="C110" s="141"/>
      <c r="D110" s="322" t="s">
        <v>142</v>
      </c>
      <c r="E110" s="327"/>
      <c r="F110" s="327"/>
      <c r="G110" s="141"/>
      <c r="H110" s="141"/>
      <c r="I110" s="141"/>
      <c r="J110" s="141"/>
      <c r="K110" s="103">
        <v>0</v>
      </c>
      <c r="L110" s="141"/>
      <c r="M110" s="143"/>
      <c r="N110" s="144"/>
      <c r="O110" s="145" t="s">
        <v>44</v>
      </c>
      <c r="P110" s="144"/>
      <c r="Q110" s="144"/>
      <c r="R110" s="144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138</v>
      </c>
      <c r="AZ110" s="144"/>
      <c r="BA110" s="144"/>
      <c r="BB110" s="144"/>
      <c r="BC110" s="144"/>
      <c r="BD110" s="144"/>
      <c r="BE110" s="147">
        <f t="shared" si="1"/>
        <v>0</v>
      </c>
      <c r="BF110" s="147">
        <f t="shared" si="2"/>
        <v>0</v>
      </c>
      <c r="BG110" s="147">
        <f t="shared" si="3"/>
        <v>0</v>
      </c>
      <c r="BH110" s="147">
        <f t="shared" si="4"/>
        <v>0</v>
      </c>
      <c r="BI110" s="147">
        <f t="shared" si="5"/>
        <v>0</v>
      </c>
      <c r="BJ110" s="146" t="s">
        <v>92</v>
      </c>
      <c r="BK110" s="144"/>
      <c r="BL110" s="144"/>
      <c r="BM110" s="144"/>
    </row>
    <row r="111" spans="1:65" s="2" customFormat="1" ht="18" customHeight="1" x14ac:dyDescent="0.2">
      <c r="A111" s="34"/>
      <c r="B111" s="140"/>
      <c r="C111" s="141"/>
      <c r="D111" s="142" t="s">
        <v>143</v>
      </c>
      <c r="E111" s="141"/>
      <c r="F111" s="141"/>
      <c r="G111" s="141"/>
      <c r="H111" s="141"/>
      <c r="I111" s="141"/>
      <c r="J111" s="141"/>
      <c r="K111" s="103">
        <f>ROUND(K32*T111,2)</f>
        <v>0</v>
      </c>
      <c r="L111" s="141"/>
      <c r="M111" s="143"/>
      <c r="N111" s="144"/>
      <c r="O111" s="145" t="s">
        <v>44</v>
      </c>
      <c r="P111" s="144"/>
      <c r="Q111" s="144"/>
      <c r="R111" s="144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144</v>
      </c>
      <c r="AZ111" s="144"/>
      <c r="BA111" s="144"/>
      <c r="BB111" s="144"/>
      <c r="BC111" s="144"/>
      <c r="BD111" s="144"/>
      <c r="BE111" s="147">
        <f t="shared" si="1"/>
        <v>0</v>
      </c>
      <c r="BF111" s="147">
        <f t="shared" si="2"/>
        <v>0</v>
      </c>
      <c r="BG111" s="147">
        <f t="shared" si="3"/>
        <v>0</v>
      </c>
      <c r="BH111" s="147">
        <f t="shared" si="4"/>
        <v>0</v>
      </c>
      <c r="BI111" s="147">
        <f t="shared" si="5"/>
        <v>0</v>
      </c>
      <c r="BJ111" s="146" t="s">
        <v>92</v>
      </c>
      <c r="BK111" s="144"/>
      <c r="BL111" s="144"/>
      <c r="BM111" s="144"/>
    </row>
    <row r="112" spans="1:65" s="2" customFormat="1" x14ac:dyDescent="0.2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9.25" customHeight="1" x14ac:dyDescent="0.2">
      <c r="A113" s="34"/>
      <c r="B113" s="35"/>
      <c r="C113" s="109" t="s">
        <v>112</v>
      </c>
      <c r="D113" s="110"/>
      <c r="E113" s="110"/>
      <c r="F113" s="110"/>
      <c r="G113" s="110"/>
      <c r="H113" s="110"/>
      <c r="I113" s="110"/>
      <c r="J113" s="110"/>
      <c r="K113" s="111">
        <f>ROUND(K98+K105,2)</f>
        <v>0</v>
      </c>
      <c r="L113" s="110"/>
      <c r="M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 x14ac:dyDescent="0.2">
      <c r="A114" s="34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 x14ac:dyDescent="0.2">
      <c r="A118" s="34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 x14ac:dyDescent="0.2">
      <c r="A119" s="34"/>
      <c r="B119" s="35"/>
      <c r="C119" s="20" t="s">
        <v>145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 x14ac:dyDescent="0.2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6" t="s">
        <v>15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 x14ac:dyDescent="0.2">
      <c r="A122" s="34"/>
      <c r="B122" s="35"/>
      <c r="C122" s="34"/>
      <c r="D122" s="34"/>
      <c r="E122" s="326" t="str">
        <f>E7</f>
        <v>Zníženie energetickej náročnosti objektov ZŠ Ľ. Štúra v Šali</v>
      </c>
      <c r="F122" s="328"/>
      <c r="G122" s="328"/>
      <c r="H122" s="328"/>
      <c r="I122" s="34"/>
      <c r="J122" s="34"/>
      <c r="K122" s="34"/>
      <c r="L122" s="34"/>
      <c r="M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 x14ac:dyDescent="0.2">
      <c r="B123" s="19"/>
      <c r="C123" s="26" t="s">
        <v>114</v>
      </c>
      <c r="M123" s="19"/>
    </row>
    <row r="124" spans="1:31" s="2" customFormat="1" ht="16.5" customHeight="1" x14ac:dyDescent="0.2">
      <c r="A124" s="34"/>
      <c r="B124" s="35"/>
      <c r="C124" s="34"/>
      <c r="D124" s="34"/>
      <c r="E124" s="326" t="s">
        <v>721</v>
      </c>
      <c r="F124" s="325"/>
      <c r="G124" s="325"/>
      <c r="H124" s="325"/>
      <c r="I124" s="34"/>
      <c r="J124" s="34"/>
      <c r="K124" s="34"/>
      <c r="L124" s="34"/>
      <c r="M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 x14ac:dyDescent="0.2">
      <c r="A125" s="34"/>
      <c r="B125" s="35"/>
      <c r="C125" s="26" t="s">
        <v>116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 x14ac:dyDescent="0.2">
      <c r="A126" s="34"/>
      <c r="B126" s="35"/>
      <c r="C126" s="34"/>
      <c r="D126" s="34"/>
      <c r="E126" s="306" t="str">
        <f>E11</f>
        <v>E2 - Bleskozvod a uzemnenie</v>
      </c>
      <c r="F126" s="325"/>
      <c r="G126" s="325"/>
      <c r="H126" s="325"/>
      <c r="I126" s="34"/>
      <c r="J126" s="34"/>
      <c r="K126" s="34"/>
      <c r="L126" s="34"/>
      <c r="M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 x14ac:dyDescent="0.2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 x14ac:dyDescent="0.2">
      <c r="A128" s="34"/>
      <c r="B128" s="35"/>
      <c r="C128" s="26" t="s">
        <v>19</v>
      </c>
      <c r="D128" s="34"/>
      <c r="E128" s="34"/>
      <c r="F128" s="24" t="str">
        <f>F14</f>
        <v>Šaľa</v>
      </c>
      <c r="G128" s="34"/>
      <c r="H128" s="34"/>
      <c r="I128" s="26" t="s">
        <v>21</v>
      </c>
      <c r="J128" s="57">
        <f>IF(J14="","",J14)</f>
        <v>44404</v>
      </c>
      <c r="K128" s="34"/>
      <c r="L128" s="34"/>
      <c r="M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 x14ac:dyDescent="0.2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 x14ac:dyDescent="0.2">
      <c r="A130" s="34"/>
      <c r="B130" s="35"/>
      <c r="C130" s="26" t="s">
        <v>22</v>
      </c>
      <c r="D130" s="34"/>
      <c r="E130" s="34"/>
      <c r="F130" s="24" t="str">
        <f>E17</f>
        <v>Mesto Šaľa</v>
      </c>
      <c r="G130" s="34"/>
      <c r="H130" s="34"/>
      <c r="I130" s="26" t="s">
        <v>28</v>
      </c>
      <c r="J130" s="29" t="str">
        <f>E23</f>
        <v>Ing. Ivan Tamaškovič</v>
      </c>
      <c r="K130" s="34"/>
      <c r="L130" s="34"/>
      <c r="M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 x14ac:dyDescent="0.2">
      <c r="A131" s="34"/>
      <c r="B131" s="35"/>
      <c r="C131" s="26" t="s">
        <v>26</v>
      </c>
      <c r="D131" s="34"/>
      <c r="E131" s="34"/>
      <c r="F131" s="24" t="str">
        <f>IF(E20="","",E20)</f>
        <v>Vyplň údaj</v>
      </c>
      <c r="G131" s="34"/>
      <c r="H131" s="34"/>
      <c r="I131" s="26" t="s">
        <v>31</v>
      </c>
      <c r="J131" s="29" t="str">
        <f>E26</f>
        <v>Ing. Jozef Tamaškovič</v>
      </c>
      <c r="K131" s="34"/>
      <c r="L131" s="34"/>
      <c r="M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 x14ac:dyDescent="0.2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 x14ac:dyDescent="0.2">
      <c r="A133" s="148"/>
      <c r="B133" s="149"/>
      <c r="C133" s="150" t="s">
        <v>146</v>
      </c>
      <c r="D133" s="151" t="s">
        <v>63</v>
      </c>
      <c r="E133" s="151" t="s">
        <v>59</v>
      </c>
      <c r="F133" s="151" t="s">
        <v>60</v>
      </c>
      <c r="G133" s="151" t="s">
        <v>147</v>
      </c>
      <c r="H133" s="151" t="s">
        <v>148</v>
      </c>
      <c r="I133" s="151" t="s">
        <v>149</v>
      </c>
      <c r="J133" s="151" t="s">
        <v>150</v>
      </c>
      <c r="K133" s="152" t="s">
        <v>123</v>
      </c>
      <c r="L133" s="153" t="s">
        <v>151</v>
      </c>
      <c r="M133" s="154"/>
      <c r="N133" s="64" t="s">
        <v>1</v>
      </c>
      <c r="O133" s="65" t="s">
        <v>42</v>
      </c>
      <c r="P133" s="65" t="s">
        <v>152</v>
      </c>
      <c r="Q133" s="65" t="s">
        <v>153</v>
      </c>
      <c r="R133" s="65" t="s">
        <v>154</v>
      </c>
      <c r="S133" s="65" t="s">
        <v>155</v>
      </c>
      <c r="T133" s="65" t="s">
        <v>156</v>
      </c>
      <c r="U133" s="65" t="s">
        <v>157</v>
      </c>
      <c r="V133" s="65" t="s">
        <v>158</v>
      </c>
      <c r="W133" s="65" t="s">
        <v>159</v>
      </c>
      <c r="X133" s="65" t="s">
        <v>160</v>
      </c>
      <c r="Y133" s="66" t="s">
        <v>161</v>
      </c>
      <c r="Z133" s="148"/>
      <c r="AA133" s="148"/>
      <c r="AB133" s="148"/>
      <c r="AC133" s="148"/>
      <c r="AD133" s="148"/>
      <c r="AE133" s="148"/>
    </row>
    <row r="134" spans="1:65" s="2" customFormat="1" ht="22.9" customHeight="1" x14ac:dyDescent="0.25">
      <c r="A134" s="34"/>
      <c r="B134" s="35"/>
      <c r="C134" s="71" t="s">
        <v>118</v>
      </c>
      <c r="D134" s="34"/>
      <c r="E134" s="34"/>
      <c r="F134" s="34"/>
      <c r="G134" s="34"/>
      <c r="H134" s="34"/>
      <c r="I134" s="34"/>
      <c r="J134" s="34"/>
      <c r="K134" s="155">
        <f>BK134</f>
        <v>0</v>
      </c>
      <c r="L134" s="34"/>
      <c r="M134" s="35"/>
      <c r="N134" s="67"/>
      <c r="O134" s="58"/>
      <c r="P134" s="68"/>
      <c r="Q134" s="156">
        <f>Q135+Q224</f>
        <v>0</v>
      </c>
      <c r="R134" s="156">
        <f>R135+R224</f>
        <v>0</v>
      </c>
      <c r="S134" s="68"/>
      <c r="T134" s="157">
        <f>T135+T224</f>
        <v>0</v>
      </c>
      <c r="U134" s="68"/>
      <c r="V134" s="157">
        <f>V135+V224</f>
        <v>0.90013100000000001</v>
      </c>
      <c r="W134" s="68"/>
      <c r="X134" s="157">
        <f>X135+X224</f>
        <v>0</v>
      </c>
      <c r="Y134" s="69"/>
      <c r="Z134" s="34"/>
      <c r="AA134" s="34"/>
      <c r="AB134" s="34"/>
      <c r="AC134" s="34"/>
      <c r="AD134" s="34"/>
      <c r="AE134" s="34"/>
      <c r="AT134" s="16" t="s">
        <v>79</v>
      </c>
      <c r="AU134" s="16" t="s">
        <v>125</v>
      </c>
      <c r="BK134" s="158">
        <f>BK135+BK224</f>
        <v>0</v>
      </c>
    </row>
    <row r="135" spans="1:65" s="12" customFormat="1" ht="25.9" customHeight="1" x14ac:dyDescent="0.2">
      <c r="B135" s="159"/>
      <c r="D135" s="160" t="s">
        <v>79</v>
      </c>
      <c r="E135" s="161" t="s">
        <v>313</v>
      </c>
      <c r="F135" s="161" t="s">
        <v>555</v>
      </c>
      <c r="I135" s="162"/>
      <c r="J135" s="162"/>
      <c r="K135" s="163">
        <f>BK135</f>
        <v>0</v>
      </c>
      <c r="M135" s="159"/>
      <c r="N135" s="164"/>
      <c r="O135" s="165"/>
      <c r="P135" s="165"/>
      <c r="Q135" s="166">
        <f>Q136+Q217</f>
        <v>0</v>
      </c>
      <c r="R135" s="166">
        <f>R136+R217</f>
        <v>0</v>
      </c>
      <c r="S135" s="165"/>
      <c r="T135" s="167">
        <f>T136+T217</f>
        <v>0</v>
      </c>
      <c r="U135" s="165"/>
      <c r="V135" s="167">
        <f>V136+V217</f>
        <v>0.90013100000000001</v>
      </c>
      <c r="W135" s="165"/>
      <c r="X135" s="167">
        <f>X136+X217</f>
        <v>0</v>
      </c>
      <c r="Y135" s="168"/>
      <c r="AR135" s="160" t="s">
        <v>182</v>
      </c>
      <c r="AT135" s="169" t="s">
        <v>79</v>
      </c>
      <c r="AU135" s="169" t="s">
        <v>80</v>
      </c>
      <c r="AY135" s="160" t="s">
        <v>164</v>
      </c>
      <c r="BK135" s="170">
        <f>BK136+BK217</f>
        <v>0</v>
      </c>
    </row>
    <row r="136" spans="1:65" s="12" customFormat="1" ht="22.9" customHeight="1" x14ac:dyDescent="0.2">
      <c r="B136" s="159"/>
      <c r="D136" s="160" t="s">
        <v>79</v>
      </c>
      <c r="E136" s="171" t="s">
        <v>556</v>
      </c>
      <c r="F136" s="171" t="s">
        <v>557</v>
      </c>
      <c r="I136" s="162"/>
      <c r="J136" s="162"/>
      <c r="K136" s="172">
        <f>BK136</f>
        <v>0</v>
      </c>
      <c r="M136" s="159"/>
      <c r="N136" s="164"/>
      <c r="O136" s="165"/>
      <c r="P136" s="165"/>
      <c r="Q136" s="166">
        <f>SUM(Q137:Q216)</f>
        <v>0</v>
      </c>
      <c r="R136" s="166">
        <f>SUM(R137:R216)</f>
        <v>0</v>
      </c>
      <c r="S136" s="165"/>
      <c r="T136" s="167">
        <f>SUM(T137:T216)</f>
        <v>0</v>
      </c>
      <c r="U136" s="165"/>
      <c r="V136" s="167">
        <f>SUM(V137:V216)</f>
        <v>0.90013100000000001</v>
      </c>
      <c r="W136" s="165"/>
      <c r="X136" s="167">
        <f>SUM(X137:X216)</f>
        <v>0</v>
      </c>
      <c r="Y136" s="168"/>
      <c r="AR136" s="160" t="s">
        <v>182</v>
      </c>
      <c r="AT136" s="169" t="s">
        <v>79</v>
      </c>
      <c r="AU136" s="169" t="s">
        <v>86</v>
      </c>
      <c r="AY136" s="160" t="s">
        <v>164</v>
      </c>
      <c r="BK136" s="170">
        <f>SUM(BK137:BK216)</f>
        <v>0</v>
      </c>
    </row>
    <row r="137" spans="1:65" s="2" customFormat="1" ht="24.2" customHeight="1" x14ac:dyDescent="0.2">
      <c r="A137" s="34"/>
      <c r="B137" s="140"/>
      <c r="C137" s="173" t="s">
        <v>86</v>
      </c>
      <c r="D137" s="173" t="s">
        <v>167</v>
      </c>
      <c r="E137" s="174" t="s">
        <v>558</v>
      </c>
      <c r="F137" s="175" t="s">
        <v>559</v>
      </c>
      <c r="G137" s="176" t="s">
        <v>334</v>
      </c>
      <c r="H137" s="177">
        <v>96</v>
      </c>
      <c r="I137" s="178"/>
      <c r="J137" s="178"/>
      <c r="K137" s="177">
        <f>ROUND(P137*H137,3)</f>
        <v>0</v>
      </c>
      <c r="L137" s="179"/>
      <c r="M137" s="35"/>
      <c r="N137" s="180" t="s">
        <v>1</v>
      </c>
      <c r="O137" s="181" t="s">
        <v>44</v>
      </c>
      <c r="P137" s="182">
        <f>I137+J137</f>
        <v>0</v>
      </c>
      <c r="Q137" s="182">
        <f>ROUND(I137*H137,3)</f>
        <v>0</v>
      </c>
      <c r="R137" s="182">
        <f>ROUND(J137*H137,3)</f>
        <v>0</v>
      </c>
      <c r="S137" s="60"/>
      <c r="T137" s="183">
        <f>S137*H137</f>
        <v>0</v>
      </c>
      <c r="U137" s="183">
        <v>0</v>
      </c>
      <c r="V137" s="183">
        <f>U137*H137</f>
        <v>0</v>
      </c>
      <c r="W137" s="183">
        <v>0</v>
      </c>
      <c r="X137" s="183">
        <f>W137*H137</f>
        <v>0</v>
      </c>
      <c r="Y137" s="184" t="s">
        <v>1</v>
      </c>
      <c r="Z137" s="34"/>
      <c r="AA137" s="34"/>
      <c r="AB137" s="34"/>
      <c r="AC137" s="34"/>
      <c r="AD137" s="34"/>
      <c r="AE137" s="34"/>
      <c r="AR137" s="185" t="s">
        <v>484</v>
      </c>
      <c r="AT137" s="185" t="s">
        <v>167</v>
      </c>
      <c r="AU137" s="185" t="s">
        <v>92</v>
      </c>
      <c r="AY137" s="16" t="s">
        <v>164</v>
      </c>
      <c r="BE137" s="106">
        <f>IF(O137="základná",K137,0)</f>
        <v>0</v>
      </c>
      <c r="BF137" s="106">
        <f>IF(O137="znížená",K137,0)</f>
        <v>0</v>
      </c>
      <c r="BG137" s="106">
        <f>IF(O137="zákl. prenesená",K137,0)</f>
        <v>0</v>
      </c>
      <c r="BH137" s="106">
        <f>IF(O137="zníž. prenesená",K137,0)</f>
        <v>0</v>
      </c>
      <c r="BI137" s="106">
        <f>IF(O137="nulová",K137,0)</f>
        <v>0</v>
      </c>
      <c r="BJ137" s="16" t="s">
        <v>92</v>
      </c>
      <c r="BK137" s="186">
        <f>ROUND(P137*H137,3)</f>
        <v>0</v>
      </c>
      <c r="BL137" s="16" t="s">
        <v>484</v>
      </c>
      <c r="BM137" s="185" t="s">
        <v>1028</v>
      </c>
    </row>
    <row r="138" spans="1:65" s="2" customFormat="1" ht="19.5" x14ac:dyDescent="0.2">
      <c r="A138" s="34"/>
      <c r="B138" s="35"/>
      <c r="C138" s="34"/>
      <c r="D138" s="187" t="s">
        <v>177</v>
      </c>
      <c r="E138" s="34"/>
      <c r="F138" s="188" t="s">
        <v>561</v>
      </c>
      <c r="G138" s="34"/>
      <c r="H138" s="34"/>
      <c r="I138" s="141"/>
      <c r="J138" s="141"/>
      <c r="K138" s="34"/>
      <c r="L138" s="34"/>
      <c r="M138" s="35"/>
      <c r="N138" s="189"/>
      <c r="O138" s="190"/>
      <c r="P138" s="60"/>
      <c r="Q138" s="60"/>
      <c r="R138" s="60"/>
      <c r="S138" s="60"/>
      <c r="T138" s="60"/>
      <c r="U138" s="60"/>
      <c r="V138" s="60"/>
      <c r="W138" s="60"/>
      <c r="X138" s="60"/>
      <c r="Y138" s="61"/>
      <c r="Z138" s="34"/>
      <c r="AA138" s="34"/>
      <c r="AB138" s="34"/>
      <c r="AC138" s="34"/>
      <c r="AD138" s="34"/>
      <c r="AE138" s="34"/>
      <c r="AT138" s="16" t="s">
        <v>177</v>
      </c>
      <c r="AU138" s="16" t="s">
        <v>92</v>
      </c>
    </row>
    <row r="139" spans="1:65" s="2" customFormat="1" ht="14.45" customHeight="1" x14ac:dyDescent="0.2">
      <c r="A139" s="34"/>
      <c r="B139" s="140"/>
      <c r="C139" s="201" t="s">
        <v>92</v>
      </c>
      <c r="D139" s="201" t="s">
        <v>313</v>
      </c>
      <c r="E139" s="202" t="s">
        <v>562</v>
      </c>
      <c r="F139" s="203" t="s">
        <v>563</v>
      </c>
      <c r="G139" s="204" t="s">
        <v>334</v>
      </c>
      <c r="H139" s="205">
        <v>96</v>
      </c>
      <c r="I139" s="206"/>
      <c r="J139" s="207"/>
      <c r="K139" s="205">
        <f>ROUND(P139*H139,3)</f>
        <v>0</v>
      </c>
      <c r="L139" s="207"/>
      <c r="M139" s="208"/>
      <c r="N139" s="209" t="s">
        <v>1</v>
      </c>
      <c r="O139" s="181" t="s">
        <v>44</v>
      </c>
      <c r="P139" s="182">
        <f>I139+J139</f>
        <v>0</v>
      </c>
      <c r="Q139" s="182">
        <f>ROUND(I139*H139,3)</f>
        <v>0</v>
      </c>
      <c r="R139" s="182">
        <f>ROUND(J139*H139,3)</f>
        <v>0</v>
      </c>
      <c r="S139" s="60"/>
      <c r="T139" s="183">
        <f>S139*H139</f>
        <v>0</v>
      </c>
      <c r="U139" s="183">
        <v>5.0000000000000002E-5</v>
      </c>
      <c r="V139" s="183">
        <f>U139*H139</f>
        <v>4.8000000000000004E-3</v>
      </c>
      <c r="W139" s="183">
        <v>0</v>
      </c>
      <c r="X139" s="183">
        <f>W139*H139</f>
        <v>0</v>
      </c>
      <c r="Y139" s="184" t="s">
        <v>1</v>
      </c>
      <c r="Z139" s="34"/>
      <c r="AA139" s="34"/>
      <c r="AB139" s="34"/>
      <c r="AC139" s="34"/>
      <c r="AD139" s="34"/>
      <c r="AE139" s="34"/>
      <c r="AR139" s="185" t="s">
        <v>564</v>
      </c>
      <c r="AT139" s="185" t="s">
        <v>313</v>
      </c>
      <c r="AU139" s="185" t="s">
        <v>92</v>
      </c>
      <c r="AY139" s="16" t="s">
        <v>164</v>
      </c>
      <c r="BE139" s="106">
        <f>IF(O139="základná",K139,0)</f>
        <v>0</v>
      </c>
      <c r="BF139" s="106">
        <f>IF(O139="znížená",K139,0)</f>
        <v>0</v>
      </c>
      <c r="BG139" s="106">
        <f>IF(O139="zákl. prenesená",K139,0)</f>
        <v>0</v>
      </c>
      <c r="BH139" s="106">
        <f>IF(O139="zníž. prenesená",K139,0)</f>
        <v>0</v>
      </c>
      <c r="BI139" s="106">
        <f>IF(O139="nulová",K139,0)</f>
        <v>0</v>
      </c>
      <c r="BJ139" s="16" t="s">
        <v>92</v>
      </c>
      <c r="BK139" s="186">
        <f>ROUND(P139*H139,3)</f>
        <v>0</v>
      </c>
      <c r="BL139" s="16" t="s">
        <v>564</v>
      </c>
      <c r="BM139" s="185" t="s">
        <v>1029</v>
      </c>
    </row>
    <row r="140" spans="1:65" s="2" customFormat="1" x14ac:dyDescent="0.2">
      <c r="A140" s="34"/>
      <c r="B140" s="35"/>
      <c r="C140" s="34"/>
      <c r="D140" s="187" t="s">
        <v>177</v>
      </c>
      <c r="E140" s="34"/>
      <c r="F140" s="188" t="s">
        <v>563</v>
      </c>
      <c r="G140" s="34"/>
      <c r="H140" s="34"/>
      <c r="I140" s="141"/>
      <c r="J140" s="141"/>
      <c r="K140" s="34"/>
      <c r="L140" s="34"/>
      <c r="M140" s="35"/>
      <c r="N140" s="189"/>
      <c r="O140" s="190"/>
      <c r="P140" s="60"/>
      <c r="Q140" s="60"/>
      <c r="R140" s="60"/>
      <c r="S140" s="60"/>
      <c r="T140" s="60"/>
      <c r="U140" s="60"/>
      <c r="V140" s="60"/>
      <c r="W140" s="60"/>
      <c r="X140" s="60"/>
      <c r="Y140" s="61"/>
      <c r="Z140" s="34"/>
      <c r="AA140" s="34"/>
      <c r="AB140" s="34"/>
      <c r="AC140" s="34"/>
      <c r="AD140" s="34"/>
      <c r="AE140" s="34"/>
      <c r="AT140" s="16" t="s">
        <v>177</v>
      </c>
      <c r="AU140" s="16" t="s">
        <v>92</v>
      </c>
    </row>
    <row r="141" spans="1:65" s="2" customFormat="1" ht="24.2" customHeight="1" x14ac:dyDescent="0.2">
      <c r="A141" s="34"/>
      <c r="B141" s="140"/>
      <c r="C141" s="173" t="s">
        <v>182</v>
      </c>
      <c r="D141" s="173" t="s">
        <v>167</v>
      </c>
      <c r="E141" s="174" t="s">
        <v>566</v>
      </c>
      <c r="F141" s="175" t="s">
        <v>567</v>
      </c>
      <c r="G141" s="176" t="s">
        <v>170</v>
      </c>
      <c r="H141" s="177">
        <v>350</v>
      </c>
      <c r="I141" s="178"/>
      <c r="J141" s="178"/>
      <c r="K141" s="177">
        <f>ROUND(P141*H141,3)</f>
        <v>0</v>
      </c>
      <c r="L141" s="179"/>
      <c r="M141" s="35"/>
      <c r="N141" s="180" t="s">
        <v>1</v>
      </c>
      <c r="O141" s="181" t="s">
        <v>44</v>
      </c>
      <c r="P141" s="182">
        <f>I141+J141</f>
        <v>0</v>
      </c>
      <c r="Q141" s="182">
        <f>ROUND(I141*H141,3)</f>
        <v>0</v>
      </c>
      <c r="R141" s="182">
        <f>ROUND(J141*H141,3)</f>
        <v>0</v>
      </c>
      <c r="S141" s="60"/>
      <c r="T141" s="183">
        <f>S141*H141</f>
        <v>0</v>
      </c>
      <c r="U141" s="183">
        <v>0</v>
      </c>
      <c r="V141" s="183">
        <f>U141*H141</f>
        <v>0</v>
      </c>
      <c r="W141" s="183">
        <v>0</v>
      </c>
      <c r="X141" s="183">
        <f>W141*H141</f>
        <v>0</v>
      </c>
      <c r="Y141" s="184" t="s">
        <v>1</v>
      </c>
      <c r="Z141" s="34"/>
      <c r="AA141" s="34"/>
      <c r="AB141" s="34"/>
      <c r="AC141" s="34"/>
      <c r="AD141" s="34"/>
      <c r="AE141" s="34"/>
      <c r="AR141" s="185" t="s">
        <v>484</v>
      </c>
      <c r="AT141" s="185" t="s">
        <v>167</v>
      </c>
      <c r="AU141" s="185" t="s">
        <v>92</v>
      </c>
      <c r="AY141" s="16" t="s">
        <v>164</v>
      </c>
      <c r="BE141" s="106">
        <f>IF(O141="základná",K141,0)</f>
        <v>0</v>
      </c>
      <c r="BF141" s="106">
        <f>IF(O141="znížená",K141,0)</f>
        <v>0</v>
      </c>
      <c r="BG141" s="106">
        <f>IF(O141="zákl. prenesená",K141,0)</f>
        <v>0</v>
      </c>
      <c r="BH141" s="106">
        <f>IF(O141="zníž. prenesená",K141,0)</f>
        <v>0</v>
      </c>
      <c r="BI141" s="106">
        <f>IF(O141="nulová",K141,0)</f>
        <v>0</v>
      </c>
      <c r="BJ141" s="16" t="s">
        <v>92</v>
      </c>
      <c r="BK141" s="186">
        <f>ROUND(P141*H141,3)</f>
        <v>0</v>
      </c>
      <c r="BL141" s="16" t="s">
        <v>484</v>
      </c>
      <c r="BM141" s="185" t="s">
        <v>1030</v>
      </c>
    </row>
    <row r="142" spans="1:65" s="2" customFormat="1" ht="19.5" x14ac:dyDescent="0.2">
      <c r="A142" s="34"/>
      <c r="B142" s="35"/>
      <c r="C142" s="34"/>
      <c r="D142" s="187" t="s">
        <v>177</v>
      </c>
      <c r="E142" s="34"/>
      <c r="F142" s="188" t="s">
        <v>569</v>
      </c>
      <c r="G142" s="34"/>
      <c r="H142" s="34"/>
      <c r="I142" s="141"/>
      <c r="J142" s="141"/>
      <c r="K142" s="34"/>
      <c r="L142" s="34"/>
      <c r="M142" s="35"/>
      <c r="N142" s="189"/>
      <c r="O142" s="190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Z142" s="34"/>
      <c r="AA142" s="34"/>
      <c r="AB142" s="34"/>
      <c r="AC142" s="34"/>
      <c r="AD142" s="34"/>
      <c r="AE142" s="34"/>
      <c r="AT142" s="16" t="s">
        <v>177</v>
      </c>
      <c r="AU142" s="16" t="s">
        <v>92</v>
      </c>
    </row>
    <row r="143" spans="1:65" s="2" customFormat="1" ht="14.45" customHeight="1" x14ac:dyDescent="0.2">
      <c r="A143" s="34"/>
      <c r="B143" s="140"/>
      <c r="C143" s="201" t="s">
        <v>171</v>
      </c>
      <c r="D143" s="201" t="s">
        <v>313</v>
      </c>
      <c r="E143" s="202" t="s">
        <v>570</v>
      </c>
      <c r="F143" s="203" t="s">
        <v>571</v>
      </c>
      <c r="G143" s="204" t="s">
        <v>362</v>
      </c>
      <c r="H143" s="205">
        <v>140</v>
      </c>
      <c r="I143" s="206"/>
      <c r="J143" s="207"/>
      <c r="K143" s="205">
        <f>ROUND(P143*H143,3)</f>
        <v>0</v>
      </c>
      <c r="L143" s="207"/>
      <c r="M143" s="208"/>
      <c r="N143" s="209" t="s">
        <v>1</v>
      </c>
      <c r="O143" s="181" t="s">
        <v>44</v>
      </c>
      <c r="P143" s="182">
        <f>I143+J143</f>
        <v>0</v>
      </c>
      <c r="Q143" s="182">
        <f>ROUND(I143*H143,3)</f>
        <v>0</v>
      </c>
      <c r="R143" s="182">
        <f>ROUND(J143*H143,3)</f>
        <v>0</v>
      </c>
      <c r="S143" s="60"/>
      <c r="T143" s="183">
        <f>S143*H143</f>
        <v>0</v>
      </c>
      <c r="U143" s="183">
        <v>1E-3</v>
      </c>
      <c r="V143" s="183">
        <f>U143*H143</f>
        <v>0.14000000000000001</v>
      </c>
      <c r="W143" s="183">
        <v>0</v>
      </c>
      <c r="X143" s="183">
        <f>W143*H143</f>
        <v>0</v>
      </c>
      <c r="Y143" s="184" t="s">
        <v>1</v>
      </c>
      <c r="Z143" s="34"/>
      <c r="AA143" s="34"/>
      <c r="AB143" s="34"/>
      <c r="AC143" s="34"/>
      <c r="AD143" s="34"/>
      <c r="AE143" s="34"/>
      <c r="AR143" s="185" t="s">
        <v>564</v>
      </c>
      <c r="AT143" s="185" t="s">
        <v>313</v>
      </c>
      <c r="AU143" s="185" t="s">
        <v>92</v>
      </c>
      <c r="AY143" s="16" t="s">
        <v>164</v>
      </c>
      <c r="BE143" s="106">
        <f>IF(O143="základná",K143,0)</f>
        <v>0</v>
      </c>
      <c r="BF143" s="106">
        <f>IF(O143="znížená",K143,0)</f>
        <v>0</v>
      </c>
      <c r="BG143" s="106">
        <f>IF(O143="zákl. prenesená",K143,0)</f>
        <v>0</v>
      </c>
      <c r="BH143" s="106">
        <f>IF(O143="zníž. prenesená",K143,0)</f>
        <v>0</v>
      </c>
      <c r="BI143" s="106">
        <f>IF(O143="nulová",K143,0)</f>
        <v>0</v>
      </c>
      <c r="BJ143" s="16" t="s">
        <v>92</v>
      </c>
      <c r="BK143" s="186">
        <f>ROUND(P143*H143,3)</f>
        <v>0</v>
      </c>
      <c r="BL143" s="16" t="s">
        <v>564</v>
      </c>
      <c r="BM143" s="185" t="s">
        <v>1031</v>
      </c>
    </row>
    <row r="144" spans="1:65" s="2" customFormat="1" x14ac:dyDescent="0.2">
      <c r="A144" s="34"/>
      <c r="B144" s="35"/>
      <c r="C144" s="34"/>
      <c r="D144" s="187" t="s">
        <v>177</v>
      </c>
      <c r="E144" s="34"/>
      <c r="F144" s="188" t="s">
        <v>571</v>
      </c>
      <c r="G144" s="34"/>
      <c r="H144" s="34"/>
      <c r="I144" s="141"/>
      <c r="J144" s="141"/>
      <c r="K144" s="34"/>
      <c r="L144" s="34"/>
      <c r="M144" s="35"/>
      <c r="N144" s="189"/>
      <c r="O144" s="190"/>
      <c r="P144" s="60"/>
      <c r="Q144" s="60"/>
      <c r="R144" s="60"/>
      <c r="S144" s="60"/>
      <c r="T144" s="60"/>
      <c r="U144" s="60"/>
      <c r="V144" s="60"/>
      <c r="W144" s="60"/>
      <c r="X144" s="60"/>
      <c r="Y144" s="61"/>
      <c r="Z144" s="34"/>
      <c r="AA144" s="34"/>
      <c r="AB144" s="34"/>
      <c r="AC144" s="34"/>
      <c r="AD144" s="34"/>
      <c r="AE144" s="34"/>
      <c r="AT144" s="16" t="s">
        <v>177</v>
      </c>
      <c r="AU144" s="16" t="s">
        <v>92</v>
      </c>
    </row>
    <row r="145" spans="1:65" s="2" customFormat="1" ht="24.2" customHeight="1" x14ac:dyDescent="0.2">
      <c r="A145" s="34"/>
      <c r="B145" s="140"/>
      <c r="C145" s="173" t="s">
        <v>189</v>
      </c>
      <c r="D145" s="173" t="s">
        <v>167</v>
      </c>
      <c r="E145" s="174" t="s">
        <v>573</v>
      </c>
      <c r="F145" s="175" t="s">
        <v>574</v>
      </c>
      <c r="G145" s="176" t="s">
        <v>170</v>
      </c>
      <c r="H145" s="177">
        <v>10</v>
      </c>
      <c r="I145" s="178"/>
      <c r="J145" s="178"/>
      <c r="K145" s="177">
        <f>ROUND(P145*H145,3)</f>
        <v>0</v>
      </c>
      <c r="L145" s="179"/>
      <c r="M145" s="35"/>
      <c r="N145" s="180" t="s">
        <v>1</v>
      </c>
      <c r="O145" s="181" t="s">
        <v>44</v>
      </c>
      <c r="P145" s="182">
        <f>I145+J145</f>
        <v>0</v>
      </c>
      <c r="Q145" s="182">
        <f>ROUND(I145*H145,3)</f>
        <v>0</v>
      </c>
      <c r="R145" s="182">
        <f>ROUND(J145*H145,3)</f>
        <v>0</v>
      </c>
      <c r="S145" s="60"/>
      <c r="T145" s="183">
        <f>S145*H145</f>
        <v>0</v>
      </c>
      <c r="U145" s="183">
        <v>0</v>
      </c>
      <c r="V145" s="183">
        <f>U145*H145</f>
        <v>0</v>
      </c>
      <c r="W145" s="183">
        <v>0</v>
      </c>
      <c r="X145" s="183">
        <f>W145*H145</f>
        <v>0</v>
      </c>
      <c r="Y145" s="184" t="s">
        <v>1</v>
      </c>
      <c r="Z145" s="34"/>
      <c r="AA145" s="34"/>
      <c r="AB145" s="34"/>
      <c r="AC145" s="34"/>
      <c r="AD145" s="34"/>
      <c r="AE145" s="34"/>
      <c r="AR145" s="185" t="s">
        <v>484</v>
      </c>
      <c r="AT145" s="185" t="s">
        <v>167</v>
      </c>
      <c r="AU145" s="185" t="s">
        <v>92</v>
      </c>
      <c r="AY145" s="16" t="s">
        <v>164</v>
      </c>
      <c r="BE145" s="106">
        <f>IF(O145="základná",K145,0)</f>
        <v>0</v>
      </c>
      <c r="BF145" s="106">
        <f>IF(O145="znížená",K145,0)</f>
        <v>0</v>
      </c>
      <c r="BG145" s="106">
        <f>IF(O145="zákl. prenesená",K145,0)</f>
        <v>0</v>
      </c>
      <c r="BH145" s="106">
        <f>IF(O145="zníž. prenesená",K145,0)</f>
        <v>0</v>
      </c>
      <c r="BI145" s="106">
        <f>IF(O145="nulová",K145,0)</f>
        <v>0</v>
      </c>
      <c r="BJ145" s="16" t="s">
        <v>92</v>
      </c>
      <c r="BK145" s="186">
        <f>ROUND(P145*H145,3)</f>
        <v>0</v>
      </c>
      <c r="BL145" s="16" t="s">
        <v>484</v>
      </c>
      <c r="BM145" s="185" t="s">
        <v>1032</v>
      </c>
    </row>
    <row r="146" spans="1:65" s="2" customFormat="1" ht="19.5" x14ac:dyDescent="0.2">
      <c r="A146" s="34"/>
      <c r="B146" s="35"/>
      <c r="C146" s="34"/>
      <c r="D146" s="187" t="s">
        <v>177</v>
      </c>
      <c r="E146" s="34"/>
      <c r="F146" s="188" t="s">
        <v>576</v>
      </c>
      <c r="G146" s="34"/>
      <c r="H146" s="34"/>
      <c r="I146" s="141"/>
      <c r="J146" s="141"/>
      <c r="K146" s="34"/>
      <c r="L146" s="34"/>
      <c r="M146" s="35"/>
      <c r="N146" s="189"/>
      <c r="O146" s="190"/>
      <c r="P146" s="60"/>
      <c r="Q146" s="60"/>
      <c r="R146" s="60"/>
      <c r="S146" s="60"/>
      <c r="T146" s="60"/>
      <c r="U146" s="60"/>
      <c r="V146" s="60"/>
      <c r="W146" s="60"/>
      <c r="X146" s="60"/>
      <c r="Y146" s="61"/>
      <c r="Z146" s="34"/>
      <c r="AA146" s="34"/>
      <c r="AB146" s="34"/>
      <c r="AC146" s="34"/>
      <c r="AD146" s="34"/>
      <c r="AE146" s="34"/>
      <c r="AT146" s="16" t="s">
        <v>177</v>
      </c>
      <c r="AU146" s="16" t="s">
        <v>92</v>
      </c>
    </row>
    <row r="147" spans="1:65" s="2" customFormat="1" ht="14.45" customHeight="1" x14ac:dyDescent="0.2">
      <c r="A147" s="34"/>
      <c r="B147" s="140"/>
      <c r="C147" s="201" t="s">
        <v>165</v>
      </c>
      <c r="D147" s="201" t="s">
        <v>313</v>
      </c>
      <c r="E147" s="202" t="s">
        <v>577</v>
      </c>
      <c r="F147" s="203" t="s">
        <v>578</v>
      </c>
      <c r="G147" s="204" t="s">
        <v>334</v>
      </c>
      <c r="H147" s="205">
        <v>1</v>
      </c>
      <c r="I147" s="206"/>
      <c r="J147" s="207"/>
      <c r="K147" s="205">
        <f>ROUND(P147*H147,3)</f>
        <v>0</v>
      </c>
      <c r="L147" s="207"/>
      <c r="M147" s="208"/>
      <c r="N147" s="209" t="s">
        <v>1</v>
      </c>
      <c r="O147" s="181" t="s">
        <v>44</v>
      </c>
      <c r="P147" s="182">
        <f>I147+J147</f>
        <v>0</v>
      </c>
      <c r="Q147" s="182">
        <f>ROUND(I147*H147,3)</f>
        <v>0</v>
      </c>
      <c r="R147" s="182">
        <f>ROUND(J147*H147,3)</f>
        <v>0</v>
      </c>
      <c r="S147" s="60"/>
      <c r="T147" s="183">
        <f>S147*H147</f>
        <v>0</v>
      </c>
      <c r="U147" s="183">
        <v>1E-3</v>
      </c>
      <c r="V147" s="183">
        <f>U147*H147</f>
        <v>1E-3</v>
      </c>
      <c r="W147" s="183">
        <v>0</v>
      </c>
      <c r="X147" s="183">
        <f>W147*H147</f>
        <v>0</v>
      </c>
      <c r="Y147" s="184" t="s">
        <v>1</v>
      </c>
      <c r="Z147" s="34"/>
      <c r="AA147" s="34"/>
      <c r="AB147" s="34"/>
      <c r="AC147" s="34"/>
      <c r="AD147" s="34"/>
      <c r="AE147" s="34"/>
      <c r="AR147" s="185" t="s">
        <v>564</v>
      </c>
      <c r="AT147" s="185" t="s">
        <v>313</v>
      </c>
      <c r="AU147" s="185" t="s">
        <v>92</v>
      </c>
      <c r="AY147" s="16" t="s">
        <v>164</v>
      </c>
      <c r="BE147" s="106">
        <f>IF(O147="základná",K147,0)</f>
        <v>0</v>
      </c>
      <c r="BF147" s="106">
        <f>IF(O147="znížená",K147,0)</f>
        <v>0</v>
      </c>
      <c r="BG147" s="106">
        <f>IF(O147="zákl. prenesená",K147,0)</f>
        <v>0</v>
      </c>
      <c r="BH147" s="106">
        <f>IF(O147="zníž. prenesená",K147,0)</f>
        <v>0</v>
      </c>
      <c r="BI147" s="106">
        <f>IF(O147="nulová",K147,0)</f>
        <v>0</v>
      </c>
      <c r="BJ147" s="16" t="s">
        <v>92</v>
      </c>
      <c r="BK147" s="186">
        <f>ROUND(P147*H147,3)</f>
        <v>0</v>
      </c>
      <c r="BL147" s="16" t="s">
        <v>564</v>
      </c>
      <c r="BM147" s="185" t="s">
        <v>1033</v>
      </c>
    </row>
    <row r="148" spans="1:65" s="2" customFormat="1" ht="19.5" x14ac:dyDescent="0.2">
      <c r="A148" s="34"/>
      <c r="B148" s="35"/>
      <c r="C148" s="34"/>
      <c r="D148" s="187" t="s">
        <v>177</v>
      </c>
      <c r="E148" s="34"/>
      <c r="F148" s="188" t="s">
        <v>1135</v>
      </c>
      <c r="G148" s="34"/>
      <c r="H148" s="34"/>
      <c r="I148" s="141"/>
      <c r="J148" s="141"/>
      <c r="K148" s="34"/>
      <c r="L148" s="34"/>
      <c r="M148" s="35"/>
      <c r="N148" s="189"/>
      <c r="O148" s="190"/>
      <c r="P148" s="60"/>
      <c r="Q148" s="60"/>
      <c r="R148" s="60"/>
      <c r="S148" s="60"/>
      <c r="T148" s="60"/>
      <c r="U148" s="60"/>
      <c r="V148" s="60"/>
      <c r="W148" s="60"/>
      <c r="X148" s="60"/>
      <c r="Y148" s="61"/>
      <c r="Z148" s="34"/>
      <c r="AA148" s="34"/>
      <c r="AB148" s="34"/>
      <c r="AC148" s="34"/>
      <c r="AD148" s="34"/>
      <c r="AE148" s="34"/>
      <c r="AT148" s="16" t="s">
        <v>177</v>
      </c>
      <c r="AU148" s="16" t="s">
        <v>92</v>
      </c>
    </row>
    <row r="149" spans="1:65" s="2" customFormat="1" ht="24.2" customHeight="1" x14ac:dyDescent="0.2">
      <c r="A149" s="34"/>
      <c r="B149" s="140"/>
      <c r="C149" s="173" t="s">
        <v>199</v>
      </c>
      <c r="D149" s="173" t="s">
        <v>167</v>
      </c>
      <c r="E149" s="174" t="s">
        <v>580</v>
      </c>
      <c r="F149" s="175" t="s">
        <v>581</v>
      </c>
      <c r="G149" s="176" t="s">
        <v>170</v>
      </c>
      <c r="H149" s="177">
        <v>110</v>
      </c>
      <c r="I149" s="178"/>
      <c r="J149" s="178"/>
      <c r="K149" s="177">
        <f>ROUND(P149*H149,3)</f>
        <v>0</v>
      </c>
      <c r="L149" s="179"/>
      <c r="M149" s="35"/>
      <c r="N149" s="180" t="s">
        <v>1</v>
      </c>
      <c r="O149" s="181" t="s">
        <v>44</v>
      </c>
      <c r="P149" s="182">
        <f>I149+J149</f>
        <v>0</v>
      </c>
      <c r="Q149" s="182">
        <f>ROUND(I149*H149,3)</f>
        <v>0</v>
      </c>
      <c r="R149" s="182">
        <f>ROUND(J149*H149,3)</f>
        <v>0</v>
      </c>
      <c r="S149" s="60"/>
      <c r="T149" s="183">
        <f>S149*H149</f>
        <v>0</v>
      </c>
      <c r="U149" s="183">
        <v>0</v>
      </c>
      <c r="V149" s="183">
        <f>U149*H149</f>
        <v>0</v>
      </c>
      <c r="W149" s="183">
        <v>0</v>
      </c>
      <c r="X149" s="183">
        <f>W149*H149</f>
        <v>0</v>
      </c>
      <c r="Y149" s="184" t="s">
        <v>1</v>
      </c>
      <c r="Z149" s="34"/>
      <c r="AA149" s="34"/>
      <c r="AB149" s="34"/>
      <c r="AC149" s="34"/>
      <c r="AD149" s="34"/>
      <c r="AE149" s="34"/>
      <c r="AR149" s="185" t="s">
        <v>484</v>
      </c>
      <c r="AT149" s="185" t="s">
        <v>167</v>
      </c>
      <c r="AU149" s="185" t="s">
        <v>92</v>
      </c>
      <c r="AY149" s="16" t="s">
        <v>164</v>
      </c>
      <c r="BE149" s="106">
        <f>IF(O149="základná",K149,0)</f>
        <v>0</v>
      </c>
      <c r="BF149" s="106">
        <f>IF(O149="znížená",K149,0)</f>
        <v>0</v>
      </c>
      <c r="BG149" s="106">
        <f>IF(O149="zákl. prenesená",K149,0)</f>
        <v>0</v>
      </c>
      <c r="BH149" s="106">
        <f>IF(O149="zníž. prenesená",K149,0)</f>
        <v>0</v>
      </c>
      <c r="BI149" s="106">
        <f>IF(O149="nulová",K149,0)</f>
        <v>0</v>
      </c>
      <c r="BJ149" s="16" t="s">
        <v>92</v>
      </c>
      <c r="BK149" s="186">
        <f>ROUND(P149*H149,3)</f>
        <v>0</v>
      </c>
      <c r="BL149" s="16" t="s">
        <v>484</v>
      </c>
      <c r="BM149" s="185" t="s">
        <v>1034</v>
      </c>
    </row>
    <row r="150" spans="1:65" s="2" customFormat="1" x14ac:dyDescent="0.2">
      <c r="A150" s="34"/>
      <c r="B150" s="35"/>
      <c r="C150" s="34"/>
      <c r="D150" s="187" t="s">
        <v>177</v>
      </c>
      <c r="E150" s="34"/>
      <c r="F150" s="188" t="s">
        <v>583</v>
      </c>
      <c r="G150" s="34"/>
      <c r="H150" s="34"/>
      <c r="I150" s="141"/>
      <c r="J150" s="141"/>
      <c r="K150" s="34"/>
      <c r="L150" s="34"/>
      <c r="M150" s="35"/>
      <c r="N150" s="189"/>
      <c r="O150" s="190"/>
      <c r="P150" s="60"/>
      <c r="Q150" s="60"/>
      <c r="R150" s="60"/>
      <c r="S150" s="60"/>
      <c r="T150" s="60"/>
      <c r="U150" s="60"/>
      <c r="V150" s="60"/>
      <c r="W150" s="60"/>
      <c r="X150" s="60"/>
      <c r="Y150" s="61"/>
      <c r="Z150" s="34"/>
      <c r="AA150" s="34"/>
      <c r="AB150" s="34"/>
      <c r="AC150" s="34"/>
      <c r="AD150" s="34"/>
      <c r="AE150" s="34"/>
      <c r="AT150" s="16" t="s">
        <v>177</v>
      </c>
      <c r="AU150" s="16" t="s">
        <v>92</v>
      </c>
    </row>
    <row r="151" spans="1:65" s="2" customFormat="1" ht="14.45" customHeight="1" x14ac:dyDescent="0.2">
      <c r="A151" s="34"/>
      <c r="B151" s="140"/>
      <c r="C151" s="201" t="s">
        <v>204</v>
      </c>
      <c r="D151" s="201" t="s">
        <v>313</v>
      </c>
      <c r="E151" s="202" t="s">
        <v>584</v>
      </c>
      <c r="F151" s="203" t="s">
        <v>585</v>
      </c>
      <c r="G151" s="204" t="s">
        <v>362</v>
      </c>
      <c r="H151" s="205">
        <v>68.820999999999998</v>
      </c>
      <c r="I151" s="206"/>
      <c r="J151" s="207"/>
      <c r="K151" s="205">
        <f>ROUND(P151*H151,3)</f>
        <v>0</v>
      </c>
      <c r="L151" s="207"/>
      <c r="M151" s="208"/>
      <c r="N151" s="209" t="s">
        <v>1</v>
      </c>
      <c r="O151" s="181" t="s">
        <v>44</v>
      </c>
      <c r="P151" s="182">
        <f>I151+J151</f>
        <v>0</v>
      </c>
      <c r="Q151" s="182">
        <f>ROUND(I151*H151,3)</f>
        <v>0</v>
      </c>
      <c r="R151" s="182">
        <f>ROUND(J151*H151,3)</f>
        <v>0</v>
      </c>
      <c r="S151" s="60"/>
      <c r="T151" s="183">
        <f>S151*H151</f>
        <v>0</v>
      </c>
      <c r="U151" s="183">
        <v>1E-3</v>
      </c>
      <c r="V151" s="183">
        <f>U151*H151</f>
        <v>6.8820999999999993E-2</v>
      </c>
      <c r="W151" s="183">
        <v>0</v>
      </c>
      <c r="X151" s="183">
        <f>W151*H151</f>
        <v>0</v>
      </c>
      <c r="Y151" s="184" t="s">
        <v>1</v>
      </c>
      <c r="Z151" s="34"/>
      <c r="AA151" s="34"/>
      <c r="AB151" s="34"/>
      <c r="AC151" s="34"/>
      <c r="AD151" s="34"/>
      <c r="AE151" s="34"/>
      <c r="AR151" s="185" t="s">
        <v>564</v>
      </c>
      <c r="AT151" s="185" t="s">
        <v>313</v>
      </c>
      <c r="AU151" s="185" t="s">
        <v>92</v>
      </c>
      <c r="AY151" s="16" t="s">
        <v>164</v>
      </c>
      <c r="BE151" s="106">
        <f>IF(O151="základná",K151,0)</f>
        <v>0</v>
      </c>
      <c r="BF151" s="106">
        <f>IF(O151="znížená",K151,0)</f>
        <v>0</v>
      </c>
      <c r="BG151" s="106">
        <f>IF(O151="zákl. prenesená",K151,0)</f>
        <v>0</v>
      </c>
      <c r="BH151" s="106">
        <f>IF(O151="zníž. prenesená",K151,0)</f>
        <v>0</v>
      </c>
      <c r="BI151" s="106">
        <f>IF(O151="nulová",K151,0)</f>
        <v>0</v>
      </c>
      <c r="BJ151" s="16" t="s">
        <v>92</v>
      </c>
      <c r="BK151" s="186">
        <f>ROUND(P151*H151,3)</f>
        <v>0</v>
      </c>
      <c r="BL151" s="16" t="s">
        <v>564</v>
      </c>
      <c r="BM151" s="185" t="s">
        <v>1035</v>
      </c>
    </row>
    <row r="152" spans="1:65" s="2" customFormat="1" x14ac:dyDescent="0.2">
      <c r="A152" s="34"/>
      <c r="B152" s="35"/>
      <c r="C152" s="34"/>
      <c r="D152" s="187" t="s">
        <v>177</v>
      </c>
      <c r="E152" s="34"/>
      <c r="F152" s="188" t="s">
        <v>585</v>
      </c>
      <c r="G152" s="34"/>
      <c r="H152" s="34"/>
      <c r="I152" s="141"/>
      <c r="J152" s="141"/>
      <c r="K152" s="34"/>
      <c r="L152" s="34"/>
      <c r="M152" s="35"/>
      <c r="N152" s="189"/>
      <c r="O152" s="190"/>
      <c r="P152" s="60"/>
      <c r="Q152" s="60"/>
      <c r="R152" s="60"/>
      <c r="S152" s="60"/>
      <c r="T152" s="60"/>
      <c r="U152" s="60"/>
      <c r="V152" s="60"/>
      <c r="W152" s="60"/>
      <c r="X152" s="60"/>
      <c r="Y152" s="61"/>
      <c r="Z152" s="34"/>
      <c r="AA152" s="34"/>
      <c r="AB152" s="34"/>
      <c r="AC152" s="34"/>
      <c r="AD152" s="34"/>
      <c r="AE152" s="34"/>
      <c r="AT152" s="16" t="s">
        <v>177</v>
      </c>
      <c r="AU152" s="16" t="s">
        <v>92</v>
      </c>
    </row>
    <row r="153" spans="1:65" s="2" customFormat="1" ht="14.45" customHeight="1" x14ac:dyDescent="0.2">
      <c r="A153" s="34"/>
      <c r="B153" s="140"/>
      <c r="C153" s="173" t="s">
        <v>209</v>
      </c>
      <c r="D153" s="173" t="s">
        <v>167</v>
      </c>
      <c r="E153" s="174" t="s">
        <v>587</v>
      </c>
      <c r="F153" s="175" t="s">
        <v>588</v>
      </c>
      <c r="G153" s="176" t="s">
        <v>334</v>
      </c>
      <c r="H153" s="177">
        <v>11</v>
      </c>
      <c r="I153" s="178"/>
      <c r="J153" s="178"/>
      <c r="K153" s="177">
        <f>ROUND(P153*H153,3)</f>
        <v>0</v>
      </c>
      <c r="L153" s="179"/>
      <c r="M153" s="35"/>
      <c r="N153" s="180" t="s">
        <v>1</v>
      </c>
      <c r="O153" s="181" t="s">
        <v>44</v>
      </c>
      <c r="P153" s="182">
        <f>I153+J153</f>
        <v>0</v>
      </c>
      <c r="Q153" s="182">
        <f>ROUND(I153*H153,3)</f>
        <v>0</v>
      </c>
      <c r="R153" s="182">
        <f>ROUND(J153*H153,3)</f>
        <v>0</v>
      </c>
      <c r="S153" s="60"/>
      <c r="T153" s="183">
        <f>S153*H153</f>
        <v>0</v>
      </c>
      <c r="U153" s="183">
        <v>0</v>
      </c>
      <c r="V153" s="183">
        <f>U153*H153</f>
        <v>0</v>
      </c>
      <c r="W153" s="183">
        <v>0</v>
      </c>
      <c r="X153" s="183">
        <f>W153*H153</f>
        <v>0</v>
      </c>
      <c r="Y153" s="184" t="s">
        <v>1</v>
      </c>
      <c r="Z153" s="34"/>
      <c r="AA153" s="34"/>
      <c r="AB153" s="34"/>
      <c r="AC153" s="34"/>
      <c r="AD153" s="34"/>
      <c r="AE153" s="34"/>
      <c r="AR153" s="185" t="s">
        <v>484</v>
      </c>
      <c r="AT153" s="185" t="s">
        <v>167</v>
      </c>
      <c r="AU153" s="185" t="s">
        <v>92</v>
      </c>
      <c r="AY153" s="16" t="s">
        <v>164</v>
      </c>
      <c r="BE153" s="106">
        <f>IF(O153="základná",K153,0)</f>
        <v>0</v>
      </c>
      <c r="BF153" s="106">
        <f>IF(O153="znížená",K153,0)</f>
        <v>0</v>
      </c>
      <c r="BG153" s="106">
        <f>IF(O153="zákl. prenesená",K153,0)</f>
        <v>0</v>
      </c>
      <c r="BH153" s="106">
        <f>IF(O153="zníž. prenesená",K153,0)</f>
        <v>0</v>
      </c>
      <c r="BI153" s="106">
        <f>IF(O153="nulová",K153,0)</f>
        <v>0</v>
      </c>
      <c r="BJ153" s="16" t="s">
        <v>92</v>
      </c>
      <c r="BK153" s="186">
        <f>ROUND(P153*H153,3)</f>
        <v>0</v>
      </c>
      <c r="BL153" s="16" t="s">
        <v>484</v>
      </c>
      <c r="BM153" s="185" t="s">
        <v>1036</v>
      </c>
    </row>
    <row r="154" spans="1:65" s="2" customFormat="1" x14ac:dyDescent="0.2">
      <c r="A154" s="34"/>
      <c r="B154" s="35"/>
      <c r="C154" s="34"/>
      <c r="D154" s="187" t="s">
        <v>177</v>
      </c>
      <c r="E154" s="34"/>
      <c r="F154" s="188" t="s">
        <v>590</v>
      </c>
      <c r="G154" s="34"/>
      <c r="H154" s="34"/>
      <c r="I154" s="141"/>
      <c r="J154" s="141"/>
      <c r="K154" s="34"/>
      <c r="L154" s="34"/>
      <c r="M154" s="35"/>
      <c r="N154" s="189"/>
      <c r="O154" s="190"/>
      <c r="P154" s="60"/>
      <c r="Q154" s="60"/>
      <c r="R154" s="60"/>
      <c r="S154" s="60"/>
      <c r="T154" s="60"/>
      <c r="U154" s="60"/>
      <c r="V154" s="60"/>
      <c r="W154" s="60"/>
      <c r="X154" s="60"/>
      <c r="Y154" s="61"/>
      <c r="Z154" s="34"/>
      <c r="AA154" s="34"/>
      <c r="AB154" s="34"/>
      <c r="AC154" s="34"/>
      <c r="AD154" s="34"/>
      <c r="AE154" s="34"/>
      <c r="AT154" s="16" t="s">
        <v>177</v>
      </c>
      <c r="AU154" s="16" t="s">
        <v>92</v>
      </c>
    </row>
    <row r="155" spans="1:65" s="2" customFormat="1" ht="14.45" customHeight="1" x14ac:dyDescent="0.2">
      <c r="A155" s="34"/>
      <c r="B155" s="140"/>
      <c r="C155" s="201" t="s">
        <v>213</v>
      </c>
      <c r="D155" s="201" t="s">
        <v>313</v>
      </c>
      <c r="E155" s="202" t="s">
        <v>591</v>
      </c>
      <c r="F155" s="203" t="s">
        <v>592</v>
      </c>
      <c r="G155" s="204" t="s">
        <v>334</v>
      </c>
      <c r="H155" s="205">
        <v>11</v>
      </c>
      <c r="I155" s="206"/>
      <c r="J155" s="207"/>
      <c r="K155" s="205">
        <f>ROUND(P155*H155,3)</f>
        <v>0</v>
      </c>
      <c r="L155" s="207"/>
      <c r="M155" s="208"/>
      <c r="N155" s="209" t="s">
        <v>1</v>
      </c>
      <c r="O155" s="181" t="s">
        <v>44</v>
      </c>
      <c r="P155" s="182">
        <f>I155+J155</f>
        <v>0</v>
      </c>
      <c r="Q155" s="182">
        <f>ROUND(I155*H155,3)</f>
        <v>0</v>
      </c>
      <c r="R155" s="182">
        <f>ROUND(J155*H155,3)</f>
        <v>0</v>
      </c>
      <c r="S155" s="60"/>
      <c r="T155" s="183">
        <f>S155*H155</f>
        <v>0</v>
      </c>
      <c r="U155" s="183">
        <v>3.0000000000000001E-5</v>
      </c>
      <c r="V155" s="183">
        <f>U155*H155</f>
        <v>3.3E-4</v>
      </c>
      <c r="W155" s="183">
        <v>0</v>
      </c>
      <c r="X155" s="183">
        <f>W155*H155</f>
        <v>0</v>
      </c>
      <c r="Y155" s="184" t="s">
        <v>1</v>
      </c>
      <c r="Z155" s="34"/>
      <c r="AA155" s="34"/>
      <c r="AB155" s="34"/>
      <c r="AC155" s="34"/>
      <c r="AD155" s="34"/>
      <c r="AE155" s="34"/>
      <c r="AR155" s="185" t="s">
        <v>564</v>
      </c>
      <c r="AT155" s="185" t="s">
        <v>313</v>
      </c>
      <c r="AU155" s="185" t="s">
        <v>92</v>
      </c>
      <c r="AY155" s="16" t="s">
        <v>164</v>
      </c>
      <c r="BE155" s="106">
        <f>IF(O155="základná",K155,0)</f>
        <v>0</v>
      </c>
      <c r="BF155" s="106">
        <f>IF(O155="znížená",K155,0)</f>
        <v>0</v>
      </c>
      <c r="BG155" s="106">
        <f>IF(O155="zákl. prenesená",K155,0)</f>
        <v>0</v>
      </c>
      <c r="BH155" s="106">
        <f>IF(O155="zníž. prenesená",K155,0)</f>
        <v>0</v>
      </c>
      <c r="BI155" s="106">
        <f>IF(O155="nulová",K155,0)</f>
        <v>0</v>
      </c>
      <c r="BJ155" s="16" t="s">
        <v>92</v>
      </c>
      <c r="BK155" s="186">
        <f>ROUND(P155*H155,3)</f>
        <v>0</v>
      </c>
      <c r="BL155" s="16" t="s">
        <v>564</v>
      </c>
      <c r="BM155" s="185" t="s">
        <v>1037</v>
      </c>
    </row>
    <row r="156" spans="1:65" s="2" customFormat="1" x14ac:dyDescent="0.2">
      <c r="A156" s="34"/>
      <c r="B156" s="35"/>
      <c r="C156" s="34"/>
      <c r="D156" s="187" t="s">
        <v>177</v>
      </c>
      <c r="E156" s="34"/>
      <c r="F156" s="188" t="s">
        <v>592</v>
      </c>
      <c r="G156" s="34"/>
      <c r="H156" s="34"/>
      <c r="I156" s="141"/>
      <c r="J156" s="141"/>
      <c r="K156" s="34"/>
      <c r="L156" s="34"/>
      <c r="M156" s="35"/>
      <c r="N156" s="189"/>
      <c r="O156" s="190"/>
      <c r="P156" s="60"/>
      <c r="Q156" s="60"/>
      <c r="R156" s="60"/>
      <c r="S156" s="60"/>
      <c r="T156" s="60"/>
      <c r="U156" s="60"/>
      <c r="V156" s="60"/>
      <c r="W156" s="60"/>
      <c r="X156" s="60"/>
      <c r="Y156" s="61"/>
      <c r="Z156" s="34"/>
      <c r="AA156" s="34"/>
      <c r="AB156" s="34"/>
      <c r="AC156" s="34"/>
      <c r="AD156" s="34"/>
      <c r="AE156" s="34"/>
      <c r="AT156" s="16" t="s">
        <v>177</v>
      </c>
      <c r="AU156" s="16" t="s">
        <v>92</v>
      </c>
    </row>
    <row r="157" spans="1:65" s="2" customFormat="1" ht="14.45" customHeight="1" x14ac:dyDescent="0.2">
      <c r="A157" s="34"/>
      <c r="B157" s="140"/>
      <c r="C157" s="173" t="s">
        <v>217</v>
      </c>
      <c r="D157" s="173" t="s">
        <v>167</v>
      </c>
      <c r="E157" s="174" t="s">
        <v>594</v>
      </c>
      <c r="F157" s="175" t="s">
        <v>1038</v>
      </c>
      <c r="G157" s="176" t="s">
        <v>334</v>
      </c>
      <c r="H157" s="177">
        <v>262</v>
      </c>
      <c r="I157" s="178"/>
      <c r="J157" s="178"/>
      <c r="K157" s="177">
        <f>ROUND(P157*H157,3)</f>
        <v>0</v>
      </c>
      <c r="L157" s="179"/>
      <c r="M157" s="35"/>
      <c r="N157" s="180" t="s">
        <v>1</v>
      </c>
      <c r="O157" s="181" t="s">
        <v>44</v>
      </c>
      <c r="P157" s="182">
        <f>I157+J157</f>
        <v>0</v>
      </c>
      <c r="Q157" s="182">
        <f>ROUND(I157*H157,3)</f>
        <v>0</v>
      </c>
      <c r="R157" s="182">
        <f>ROUND(J157*H157,3)</f>
        <v>0</v>
      </c>
      <c r="S157" s="60"/>
      <c r="T157" s="183">
        <f>S157*H157</f>
        <v>0</v>
      </c>
      <c r="U157" s="183">
        <v>0</v>
      </c>
      <c r="V157" s="183">
        <f>U157*H157</f>
        <v>0</v>
      </c>
      <c r="W157" s="183">
        <v>0</v>
      </c>
      <c r="X157" s="183">
        <f>W157*H157</f>
        <v>0</v>
      </c>
      <c r="Y157" s="184" t="s">
        <v>1</v>
      </c>
      <c r="Z157" s="34"/>
      <c r="AA157" s="34"/>
      <c r="AB157" s="34"/>
      <c r="AC157" s="34"/>
      <c r="AD157" s="34"/>
      <c r="AE157" s="34"/>
      <c r="AR157" s="185" t="s">
        <v>484</v>
      </c>
      <c r="AT157" s="185" t="s">
        <v>167</v>
      </c>
      <c r="AU157" s="185" t="s">
        <v>92</v>
      </c>
      <c r="AY157" s="16" t="s">
        <v>164</v>
      </c>
      <c r="BE157" s="106">
        <f>IF(O157="základná",K157,0)</f>
        <v>0</v>
      </c>
      <c r="BF157" s="106">
        <f>IF(O157="znížená",K157,0)</f>
        <v>0</v>
      </c>
      <c r="BG157" s="106">
        <f>IF(O157="zákl. prenesená",K157,0)</f>
        <v>0</v>
      </c>
      <c r="BH157" s="106">
        <f>IF(O157="zníž. prenesená",K157,0)</f>
        <v>0</v>
      </c>
      <c r="BI157" s="106">
        <f>IF(O157="nulová",K157,0)</f>
        <v>0</v>
      </c>
      <c r="BJ157" s="16" t="s">
        <v>92</v>
      </c>
      <c r="BK157" s="186">
        <f>ROUND(P157*H157,3)</f>
        <v>0</v>
      </c>
      <c r="BL157" s="16" t="s">
        <v>484</v>
      </c>
      <c r="BM157" s="185" t="s">
        <v>1039</v>
      </c>
    </row>
    <row r="158" spans="1:65" s="2" customFormat="1" x14ac:dyDescent="0.2">
      <c r="A158" s="34"/>
      <c r="B158" s="35"/>
      <c r="C158" s="34"/>
      <c r="D158" s="187" t="s">
        <v>177</v>
      </c>
      <c r="E158" s="34"/>
      <c r="F158" s="188" t="s">
        <v>595</v>
      </c>
      <c r="G158" s="34"/>
      <c r="H158" s="34"/>
      <c r="I158" s="141"/>
      <c r="J158" s="141"/>
      <c r="K158" s="34"/>
      <c r="L158" s="34"/>
      <c r="M158" s="35"/>
      <c r="N158" s="189"/>
      <c r="O158" s="190"/>
      <c r="P158" s="60"/>
      <c r="Q158" s="60"/>
      <c r="R158" s="60"/>
      <c r="S158" s="60"/>
      <c r="T158" s="60"/>
      <c r="U158" s="60"/>
      <c r="V158" s="60"/>
      <c r="W158" s="60"/>
      <c r="X158" s="60"/>
      <c r="Y158" s="61"/>
      <c r="Z158" s="34"/>
      <c r="AA158" s="34"/>
      <c r="AB158" s="34"/>
      <c r="AC158" s="34"/>
      <c r="AD158" s="34"/>
      <c r="AE158" s="34"/>
      <c r="AT158" s="16" t="s">
        <v>177</v>
      </c>
      <c r="AU158" s="16" t="s">
        <v>92</v>
      </c>
    </row>
    <row r="159" spans="1:65" s="2" customFormat="1" ht="14.45" customHeight="1" x14ac:dyDescent="0.2">
      <c r="A159" s="34"/>
      <c r="B159" s="140"/>
      <c r="C159" s="201" t="s">
        <v>222</v>
      </c>
      <c r="D159" s="201" t="s">
        <v>313</v>
      </c>
      <c r="E159" s="202" t="s">
        <v>597</v>
      </c>
      <c r="F159" s="203" t="s">
        <v>1040</v>
      </c>
      <c r="G159" s="204" t="s">
        <v>334</v>
      </c>
      <c r="H159" s="205">
        <v>262</v>
      </c>
      <c r="I159" s="206"/>
      <c r="J159" s="207"/>
      <c r="K159" s="205">
        <f>ROUND(P159*H159,3)</f>
        <v>0</v>
      </c>
      <c r="L159" s="207"/>
      <c r="M159" s="208"/>
      <c r="N159" s="209" t="s">
        <v>1</v>
      </c>
      <c r="O159" s="181" t="s">
        <v>44</v>
      </c>
      <c r="P159" s="182">
        <f>I159+J159</f>
        <v>0</v>
      </c>
      <c r="Q159" s="182">
        <f>ROUND(I159*H159,3)</f>
        <v>0</v>
      </c>
      <c r="R159" s="182">
        <f>ROUND(J159*H159,3)</f>
        <v>0</v>
      </c>
      <c r="S159" s="60"/>
      <c r="T159" s="183">
        <f>S159*H159</f>
        <v>0</v>
      </c>
      <c r="U159" s="183">
        <v>1.09E-3</v>
      </c>
      <c r="V159" s="183">
        <f>U159*H159</f>
        <v>0.28558</v>
      </c>
      <c r="W159" s="183">
        <v>0</v>
      </c>
      <c r="X159" s="183">
        <f>W159*H159</f>
        <v>0</v>
      </c>
      <c r="Y159" s="184" t="s">
        <v>1</v>
      </c>
      <c r="Z159" s="34"/>
      <c r="AA159" s="34"/>
      <c r="AB159" s="34"/>
      <c r="AC159" s="34"/>
      <c r="AD159" s="34"/>
      <c r="AE159" s="34"/>
      <c r="AR159" s="185" t="s">
        <v>564</v>
      </c>
      <c r="AT159" s="185" t="s">
        <v>313</v>
      </c>
      <c r="AU159" s="185" t="s">
        <v>92</v>
      </c>
      <c r="AY159" s="16" t="s">
        <v>164</v>
      </c>
      <c r="BE159" s="106">
        <f>IF(O159="základná",K159,0)</f>
        <v>0</v>
      </c>
      <c r="BF159" s="106">
        <f>IF(O159="znížená",K159,0)</f>
        <v>0</v>
      </c>
      <c r="BG159" s="106">
        <f>IF(O159="zákl. prenesená",K159,0)</f>
        <v>0</v>
      </c>
      <c r="BH159" s="106">
        <f>IF(O159="zníž. prenesená",K159,0)</f>
        <v>0</v>
      </c>
      <c r="BI159" s="106">
        <f>IF(O159="nulová",K159,0)</f>
        <v>0</v>
      </c>
      <c r="BJ159" s="16" t="s">
        <v>92</v>
      </c>
      <c r="BK159" s="186">
        <f>ROUND(P159*H159,3)</f>
        <v>0</v>
      </c>
      <c r="BL159" s="16" t="s">
        <v>564</v>
      </c>
      <c r="BM159" s="185" t="s">
        <v>1041</v>
      </c>
    </row>
    <row r="160" spans="1:65" s="2" customFormat="1" x14ac:dyDescent="0.2">
      <c r="A160" s="34"/>
      <c r="B160" s="35"/>
      <c r="C160" s="34"/>
      <c r="D160" s="187" t="s">
        <v>177</v>
      </c>
      <c r="E160" s="34"/>
      <c r="F160" s="188" t="s">
        <v>598</v>
      </c>
      <c r="G160" s="34"/>
      <c r="H160" s="34"/>
      <c r="I160" s="141"/>
      <c r="J160" s="141"/>
      <c r="K160" s="34"/>
      <c r="L160" s="34"/>
      <c r="M160" s="35"/>
      <c r="N160" s="189"/>
      <c r="O160" s="190"/>
      <c r="P160" s="60"/>
      <c r="Q160" s="60"/>
      <c r="R160" s="60"/>
      <c r="S160" s="60"/>
      <c r="T160" s="60"/>
      <c r="U160" s="60"/>
      <c r="V160" s="60"/>
      <c r="W160" s="60"/>
      <c r="X160" s="60"/>
      <c r="Y160" s="61"/>
      <c r="Z160" s="34"/>
      <c r="AA160" s="34"/>
      <c r="AB160" s="34"/>
      <c r="AC160" s="34"/>
      <c r="AD160" s="34"/>
      <c r="AE160" s="34"/>
      <c r="AT160" s="16" t="s">
        <v>177</v>
      </c>
      <c r="AU160" s="16" t="s">
        <v>92</v>
      </c>
    </row>
    <row r="161" spans="1:65" s="2" customFormat="1" ht="14.45" customHeight="1" x14ac:dyDescent="0.2">
      <c r="A161" s="34"/>
      <c r="B161" s="140"/>
      <c r="C161" s="173" t="s">
        <v>226</v>
      </c>
      <c r="D161" s="173" t="s">
        <v>167</v>
      </c>
      <c r="E161" s="174" t="s">
        <v>600</v>
      </c>
      <c r="F161" s="175" t="s">
        <v>601</v>
      </c>
      <c r="G161" s="176" t="s">
        <v>334</v>
      </c>
      <c r="H161" s="177">
        <v>77</v>
      </c>
      <c r="I161" s="178"/>
      <c r="J161" s="178"/>
      <c r="K161" s="177">
        <f>ROUND(P161*H161,3)</f>
        <v>0</v>
      </c>
      <c r="L161" s="179"/>
      <c r="M161" s="35"/>
      <c r="N161" s="180" t="s">
        <v>1</v>
      </c>
      <c r="O161" s="181" t="s">
        <v>44</v>
      </c>
      <c r="P161" s="182">
        <f>I161+J161</f>
        <v>0</v>
      </c>
      <c r="Q161" s="182">
        <f>ROUND(I161*H161,3)</f>
        <v>0</v>
      </c>
      <c r="R161" s="182">
        <f>ROUND(J161*H161,3)</f>
        <v>0</v>
      </c>
      <c r="S161" s="60"/>
      <c r="T161" s="183">
        <f>S161*H161</f>
        <v>0</v>
      </c>
      <c r="U161" s="183">
        <v>0</v>
      </c>
      <c r="V161" s="183">
        <f>U161*H161</f>
        <v>0</v>
      </c>
      <c r="W161" s="183">
        <v>0</v>
      </c>
      <c r="X161" s="183">
        <f>W161*H161</f>
        <v>0</v>
      </c>
      <c r="Y161" s="184" t="s">
        <v>1</v>
      </c>
      <c r="Z161" s="34"/>
      <c r="AA161" s="34"/>
      <c r="AB161" s="34"/>
      <c r="AC161" s="34"/>
      <c r="AD161" s="34"/>
      <c r="AE161" s="34"/>
      <c r="AR161" s="185" t="s">
        <v>484</v>
      </c>
      <c r="AT161" s="185" t="s">
        <v>167</v>
      </c>
      <c r="AU161" s="185" t="s">
        <v>92</v>
      </c>
      <c r="AY161" s="16" t="s">
        <v>164</v>
      </c>
      <c r="BE161" s="106">
        <f>IF(O161="základná",K161,0)</f>
        <v>0</v>
      </c>
      <c r="BF161" s="106">
        <f>IF(O161="znížená",K161,0)</f>
        <v>0</v>
      </c>
      <c r="BG161" s="106">
        <f>IF(O161="zákl. prenesená",K161,0)</f>
        <v>0</v>
      </c>
      <c r="BH161" s="106">
        <f>IF(O161="zníž. prenesená",K161,0)</f>
        <v>0</v>
      </c>
      <c r="BI161" s="106">
        <f>IF(O161="nulová",K161,0)</f>
        <v>0</v>
      </c>
      <c r="BJ161" s="16" t="s">
        <v>92</v>
      </c>
      <c r="BK161" s="186">
        <f>ROUND(P161*H161,3)</f>
        <v>0</v>
      </c>
      <c r="BL161" s="16" t="s">
        <v>484</v>
      </c>
      <c r="BM161" s="185" t="s">
        <v>1042</v>
      </c>
    </row>
    <row r="162" spans="1:65" s="2" customFormat="1" x14ac:dyDescent="0.2">
      <c r="A162" s="34"/>
      <c r="B162" s="35"/>
      <c r="C162" s="34"/>
      <c r="D162" s="187" t="s">
        <v>177</v>
      </c>
      <c r="E162" s="34"/>
      <c r="F162" s="188" t="s">
        <v>601</v>
      </c>
      <c r="G162" s="34"/>
      <c r="H162" s="34"/>
      <c r="I162" s="141"/>
      <c r="J162" s="141"/>
      <c r="K162" s="34"/>
      <c r="L162" s="34"/>
      <c r="M162" s="35"/>
      <c r="N162" s="189"/>
      <c r="O162" s="190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34"/>
      <c r="AA162" s="34"/>
      <c r="AB162" s="34"/>
      <c r="AC162" s="34"/>
      <c r="AD162" s="34"/>
      <c r="AE162" s="34"/>
      <c r="AT162" s="16" t="s">
        <v>177</v>
      </c>
      <c r="AU162" s="16" t="s">
        <v>92</v>
      </c>
    </row>
    <row r="163" spans="1:65" s="2" customFormat="1" ht="24.2" customHeight="1" x14ac:dyDescent="0.2">
      <c r="A163" s="34"/>
      <c r="B163" s="140"/>
      <c r="C163" s="201" t="s">
        <v>231</v>
      </c>
      <c r="D163" s="201" t="s">
        <v>313</v>
      </c>
      <c r="E163" s="202" t="s">
        <v>603</v>
      </c>
      <c r="F163" s="203" t="s">
        <v>604</v>
      </c>
      <c r="G163" s="204" t="s">
        <v>334</v>
      </c>
      <c r="H163" s="205">
        <v>77</v>
      </c>
      <c r="I163" s="206"/>
      <c r="J163" s="207"/>
      <c r="K163" s="205">
        <f>ROUND(P163*H163,3)</f>
        <v>0</v>
      </c>
      <c r="L163" s="207"/>
      <c r="M163" s="208"/>
      <c r="N163" s="209" t="s">
        <v>1</v>
      </c>
      <c r="O163" s="181" t="s">
        <v>44</v>
      </c>
      <c r="P163" s="182">
        <f>I163+J163</f>
        <v>0</v>
      </c>
      <c r="Q163" s="182">
        <f>ROUND(I163*H163,3)</f>
        <v>0</v>
      </c>
      <c r="R163" s="182">
        <f>ROUND(J163*H163,3)</f>
        <v>0</v>
      </c>
      <c r="S163" s="60"/>
      <c r="T163" s="183">
        <f>S163*H163</f>
        <v>0</v>
      </c>
      <c r="U163" s="183">
        <v>1.1E-4</v>
      </c>
      <c r="V163" s="183">
        <f>U163*H163</f>
        <v>8.4700000000000001E-3</v>
      </c>
      <c r="W163" s="183">
        <v>0</v>
      </c>
      <c r="X163" s="183">
        <f>W163*H163</f>
        <v>0</v>
      </c>
      <c r="Y163" s="184" t="s">
        <v>1</v>
      </c>
      <c r="Z163" s="34"/>
      <c r="AA163" s="34"/>
      <c r="AB163" s="34"/>
      <c r="AC163" s="34"/>
      <c r="AD163" s="34"/>
      <c r="AE163" s="34"/>
      <c r="AR163" s="185" t="s">
        <v>564</v>
      </c>
      <c r="AT163" s="185" t="s">
        <v>313</v>
      </c>
      <c r="AU163" s="185" t="s">
        <v>92</v>
      </c>
      <c r="AY163" s="16" t="s">
        <v>164</v>
      </c>
      <c r="BE163" s="106">
        <f>IF(O163="základná",K163,0)</f>
        <v>0</v>
      </c>
      <c r="BF163" s="106">
        <f>IF(O163="znížená",K163,0)</f>
        <v>0</v>
      </c>
      <c r="BG163" s="106">
        <f>IF(O163="zákl. prenesená",K163,0)</f>
        <v>0</v>
      </c>
      <c r="BH163" s="106">
        <f>IF(O163="zníž. prenesená",K163,0)</f>
        <v>0</v>
      </c>
      <c r="BI163" s="106">
        <f>IF(O163="nulová",K163,0)</f>
        <v>0</v>
      </c>
      <c r="BJ163" s="16" t="s">
        <v>92</v>
      </c>
      <c r="BK163" s="186">
        <f>ROUND(P163*H163,3)</f>
        <v>0</v>
      </c>
      <c r="BL163" s="16" t="s">
        <v>564</v>
      </c>
      <c r="BM163" s="185" t="s">
        <v>1043</v>
      </c>
    </row>
    <row r="164" spans="1:65" s="2" customFormat="1" x14ac:dyDescent="0.2">
      <c r="A164" s="34"/>
      <c r="B164" s="35"/>
      <c r="C164" s="34"/>
      <c r="D164" s="187" t="s">
        <v>177</v>
      </c>
      <c r="E164" s="34"/>
      <c r="F164" s="188" t="s">
        <v>604</v>
      </c>
      <c r="G164" s="34"/>
      <c r="H164" s="34"/>
      <c r="I164" s="141"/>
      <c r="J164" s="141"/>
      <c r="K164" s="34"/>
      <c r="L164" s="34"/>
      <c r="M164" s="35"/>
      <c r="N164" s="189"/>
      <c r="O164" s="190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Z164" s="34"/>
      <c r="AA164" s="34"/>
      <c r="AB164" s="34"/>
      <c r="AC164" s="34"/>
      <c r="AD164" s="34"/>
      <c r="AE164" s="34"/>
      <c r="AT164" s="16" t="s">
        <v>177</v>
      </c>
      <c r="AU164" s="16" t="s">
        <v>92</v>
      </c>
    </row>
    <row r="165" spans="1:65" s="2" customFormat="1" ht="24.2" customHeight="1" x14ac:dyDescent="0.2">
      <c r="A165" s="34"/>
      <c r="B165" s="140"/>
      <c r="C165" s="173" t="s">
        <v>237</v>
      </c>
      <c r="D165" s="173" t="s">
        <v>167</v>
      </c>
      <c r="E165" s="174" t="s">
        <v>606</v>
      </c>
      <c r="F165" s="175" t="s">
        <v>607</v>
      </c>
      <c r="G165" s="176" t="s">
        <v>334</v>
      </c>
      <c r="H165" s="177">
        <v>8</v>
      </c>
      <c r="I165" s="178"/>
      <c r="J165" s="178"/>
      <c r="K165" s="177">
        <f>ROUND(P165*H165,3)</f>
        <v>0</v>
      </c>
      <c r="L165" s="179"/>
      <c r="M165" s="35"/>
      <c r="N165" s="180" t="s">
        <v>1</v>
      </c>
      <c r="O165" s="181" t="s">
        <v>44</v>
      </c>
      <c r="P165" s="182">
        <f>I165+J165</f>
        <v>0</v>
      </c>
      <c r="Q165" s="182">
        <f>ROUND(I165*H165,3)</f>
        <v>0</v>
      </c>
      <c r="R165" s="182">
        <f>ROUND(J165*H165,3)</f>
        <v>0</v>
      </c>
      <c r="S165" s="60"/>
      <c r="T165" s="183">
        <f>S165*H165</f>
        <v>0</v>
      </c>
      <c r="U165" s="183">
        <v>0</v>
      </c>
      <c r="V165" s="183">
        <f>U165*H165</f>
        <v>0</v>
      </c>
      <c r="W165" s="183">
        <v>0</v>
      </c>
      <c r="X165" s="183">
        <f>W165*H165</f>
        <v>0</v>
      </c>
      <c r="Y165" s="184" t="s">
        <v>1</v>
      </c>
      <c r="Z165" s="34"/>
      <c r="AA165" s="34"/>
      <c r="AB165" s="34"/>
      <c r="AC165" s="34"/>
      <c r="AD165" s="34"/>
      <c r="AE165" s="34"/>
      <c r="AR165" s="185" t="s">
        <v>484</v>
      </c>
      <c r="AT165" s="185" t="s">
        <v>167</v>
      </c>
      <c r="AU165" s="185" t="s">
        <v>92</v>
      </c>
      <c r="AY165" s="16" t="s">
        <v>164</v>
      </c>
      <c r="BE165" s="106">
        <f>IF(O165="základná",K165,0)</f>
        <v>0</v>
      </c>
      <c r="BF165" s="106">
        <f>IF(O165="znížená",K165,0)</f>
        <v>0</v>
      </c>
      <c r="BG165" s="106">
        <f>IF(O165="zákl. prenesená",K165,0)</f>
        <v>0</v>
      </c>
      <c r="BH165" s="106">
        <f>IF(O165="zníž. prenesená",K165,0)</f>
        <v>0</v>
      </c>
      <c r="BI165" s="106">
        <f>IF(O165="nulová",K165,0)</f>
        <v>0</v>
      </c>
      <c r="BJ165" s="16" t="s">
        <v>92</v>
      </c>
      <c r="BK165" s="186">
        <f>ROUND(P165*H165,3)</f>
        <v>0</v>
      </c>
      <c r="BL165" s="16" t="s">
        <v>484</v>
      </c>
      <c r="BM165" s="185" t="s">
        <v>1044</v>
      </c>
    </row>
    <row r="166" spans="1:65" s="2" customFormat="1" x14ac:dyDescent="0.2">
      <c r="A166" s="34"/>
      <c r="B166" s="35"/>
      <c r="C166" s="34"/>
      <c r="D166" s="187" t="s">
        <v>177</v>
      </c>
      <c r="E166" s="34"/>
      <c r="F166" s="188" t="s">
        <v>607</v>
      </c>
      <c r="G166" s="34"/>
      <c r="H166" s="34"/>
      <c r="I166" s="141"/>
      <c r="J166" s="141"/>
      <c r="K166" s="34"/>
      <c r="L166" s="34"/>
      <c r="M166" s="35"/>
      <c r="N166" s="189"/>
      <c r="O166" s="190"/>
      <c r="P166" s="60"/>
      <c r="Q166" s="60"/>
      <c r="R166" s="60"/>
      <c r="S166" s="60"/>
      <c r="T166" s="60"/>
      <c r="U166" s="60"/>
      <c r="V166" s="60"/>
      <c r="W166" s="60"/>
      <c r="X166" s="60"/>
      <c r="Y166" s="61"/>
      <c r="Z166" s="34"/>
      <c r="AA166" s="34"/>
      <c r="AB166" s="34"/>
      <c r="AC166" s="34"/>
      <c r="AD166" s="34"/>
      <c r="AE166" s="34"/>
      <c r="AT166" s="16" t="s">
        <v>177</v>
      </c>
      <c r="AU166" s="16" t="s">
        <v>92</v>
      </c>
    </row>
    <row r="167" spans="1:65" s="2" customFormat="1" ht="24.2" customHeight="1" x14ac:dyDescent="0.2">
      <c r="A167" s="34"/>
      <c r="B167" s="140"/>
      <c r="C167" s="201" t="s">
        <v>242</v>
      </c>
      <c r="D167" s="201" t="s">
        <v>313</v>
      </c>
      <c r="E167" s="202" t="s">
        <v>609</v>
      </c>
      <c r="F167" s="203" t="s">
        <v>610</v>
      </c>
      <c r="G167" s="204" t="s">
        <v>334</v>
      </c>
      <c r="H167" s="205">
        <v>3</v>
      </c>
      <c r="I167" s="206"/>
      <c r="J167" s="207"/>
      <c r="K167" s="205">
        <f>ROUND(P167*H167,3)</f>
        <v>0</v>
      </c>
      <c r="L167" s="207"/>
      <c r="M167" s="208"/>
      <c r="N167" s="209" t="s">
        <v>1</v>
      </c>
      <c r="O167" s="181" t="s">
        <v>44</v>
      </c>
      <c r="P167" s="182">
        <f>I167+J167</f>
        <v>0</v>
      </c>
      <c r="Q167" s="182">
        <f>ROUND(I167*H167,3)</f>
        <v>0</v>
      </c>
      <c r="R167" s="182">
        <f>ROUND(J167*H167,3)</f>
        <v>0</v>
      </c>
      <c r="S167" s="60"/>
      <c r="T167" s="183">
        <f>S167*H167</f>
        <v>0</v>
      </c>
      <c r="U167" s="183">
        <v>1.7600000000000001E-3</v>
      </c>
      <c r="V167" s="183">
        <f>U167*H167</f>
        <v>5.28E-3</v>
      </c>
      <c r="W167" s="183">
        <v>0</v>
      </c>
      <c r="X167" s="183">
        <f>W167*H167</f>
        <v>0</v>
      </c>
      <c r="Y167" s="184" t="s">
        <v>1</v>
      </c>
      <c r="Z167" s="34"/>
      <c r="AA167" s="34"/>
      <c r="AB167" s="34"/>
      <c r="AC167" s="34"/>
      <c r="AD167" s="34"/>
      <c r="AE167" s="34"/>
      <c r="AR167" s="185" t="s">
        <v>564</v>
      </c>
      <c r="AT167" s="185" t="s">
        <v>313</v>
      </c>
      <c r="AU167" s="185" t="s">
        <v>92</v>
      </c>
      <c r="AY167" s="16" t="s">
        <v>164</v>
      </c>
      <c r="BE167" s="106">
        <f>IF(O167="základná",K167,0)</f>
        <v>0</v>
      </c>
      <c r="BF167" s="106">
        <f>IF(O167="znížená",K167,0)</f>
        <v>0</v>
      </c>
      <c r="BG167" s="106">
        <f>IF(O167="zákl. prenesená",K167,0)</f>
        <v>0</v>
      </c>
      <c r="BH167" s="106">
        <f>IF(O167="zníž. prenesená",K167,0)</f>
        <v>0</v>
      </c>
      <c r="BI167" s="106">
        <f>IF(O167="nulová",K167,0)</f>
        <v>0</v>
      </c>
      <c r="BJ167" s="16" t="s">
        <v>92</v>
      </c>
      <c r="BK167" s="186">
        <f>ROUND(P167*H167,3)</f>
        <v>0</v>
      </c>
      <c r="BL167" s="16" t="s">
        <v>564</v>
      </c>
      <c r="BM167" s="185" t="s">
        <v>1045</v>
      </c>
    </row>
    <row r="168" spans="1:65" s="2" customFormat="1" x14ac:dyDescent="0.2">
      <c r="A168" s="34"/>
      <c r="B168" s="35"/>
      <c r="C168" s="34"/>
      <c r="D168" s="187" t="s">
        <v>177</v>
      </c>
      <c r="E168" s="34"/>
      <c r="F168" s="188" t="s">
        <v>612</v>
      </c>
      <c r="G168" s="34"/>
      <c r="H168" s="34"/>
      <c r="I168" s="141"/>
      <c r="J168" s="141"/>
      <c r="K168" s="34"/>
      <c r="L168" s="34"/>
      <c r="M168" s="35"/>
      <c r="N168" s="189"/>
      <c r="O168" s="190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Z168" s="34"/>
      <c r="AA168" s="34"/>
      <c r="AB168" s="34"/>
      <c r="AC168" s="34"/>
      <c r="AD168" s="34"/>
      <c r="AE168" s="34"/>
      <c r="AT168" s="16" t="s">
        <v>177</v>
      </c>
      <c r="AU168" s="16" t="s">
        <v>92</v>
      </c>
    </row>
    <row r="169" spans="1:65" s="2" customFormat="1" ht="24.2" customHeight="1" x14ac:dyDescent="0.2">
      <c r="A169" s="34"/>
      <c r="B169" s="140"/>
      <c r="C169" s="201" t="s">
        <v>246</v>
      </c>
      <c r="D169" s="201" t="s">
        <v>313</v>
      </c>
      <c r="E169" s="202" t="s">
        <v>616</v>
      </c>
      <c r="F169" s="203" t="s">
        <v>617</v>
      </c>
      <c r="G169" s="204" t="s">
        <v>334</v>
      </c>
      <c r="H169" s="205">
        <v>5</v>
      </c>
      <c r="I169" s="206"/>
      <c r="J169" s="207"/>
      <c r="K169" s="205">
        <f>ROUND(P169*H169,3)</f>
        <v>0</v>
      </c>
      <c r="L169" s="207"/>
      <c r="M169" s="208"/>
      <c r="N169" s="209" t="s">
        <v>1</v>
      </c>
      <c r="O169" s="181" t="s">
        <v>44</v>
      </c>
      <c r="P169" s="182">
        <f>I169+J169</f>
        <v>0</v>
      </c>
      <c r="Q169" s="182">
        <f>ROUND(I169*H169,3)</f>
        <v>0</v>
      </c>
      <c r="R169" s="182">
        <f>ROUND(J169*H169,3)</f>
        <v>0</v>
      </c>
      <c r="S169" s="60"/>
      <c r="T169" s="183">
        <f>S169*H169</f>
        <v>0</v>
      </c>
      <c r="U169" s="183">
        <v>4.1999999999999997E-3</v>
      </c>
      <c r="V169" s="183">
        <f>U169*H169</f>
        <v>2.0999999999999998E-2</v>
      </c>
      <c r="W169" s="183">
        <v>0</v>
      </c>
      <c r="X169" s="183">
        <f>W169*H169</f>
        <v>0</v>
      </c>
      <c r="Y169" s="184" t="s">
        <v>1</v>
      </c>
      <c r="Z169" s="34"/>
      <c r="AA169" s="34"/>
      <c r="AB169" s="34"/>
      <c r="AC169" s="34"/>
      <c r="AD169" s="34"/>
      <c r="AE169" s="34"/>
      <c r="AR169" s="185" t="s">
        <v>564</v>
      </c>
      <c r="AT169" s="185" t="s">
        <v>313</v>
      </c>
      <c r="AU169" s="185" t="s">
        <v>92</v>
      </c>
      <c r="AY169" s="16" t="s">
        <v>164</v>
      </c>
      <c r="BE169" s="106">
        <f>IF(O169="základná",K169,0)</f>
        <v>0</v>
      </c>
      <c r="BF169" s="106">
        <f>IF(O169="znížená",K169,0)</f>
        <v>0</v>
      </c>
      <c r="BG169" s="106">
        <f>IF(O169="zákl. prenesená",K169,0)</f>
        <v>0</v>
      </c>
      <c r="BH169" s="106">
        <f>IF(O169="zníž. prenesená",K169,0)</f>
        <v>0</v>
      </c>
      <c r="BI169" s="106">
        <f>IF(O169="nulová",K169,0)</f>
        <v>0</v>
      </c>
      <c r="BJ169" s="16" t="s">
        <v>92</v>
      </c>
      <c r="BK169" s="186">
        <f>ROUND(P169*H169,3)</f>
        <v>0</v>
      </c>
      <c r="BL169" s="16" t="s">
        <v>564</v>
      </c>
      <c r="BM169" s="185" t="s">
        <v>1046</v>
      </c>
    </row>
    <row r="170" spans="1:65" s="2" customFormat="1" x14ac:dyDescent="0.2">
      <c r="A170" s="34"/>
      <c r="B170" s="35"/>
      <c r="C170" s="34"/>
      <c r="D170" s="187" t="s">
        <v>177</v>
      </c>
      <c r="E170" s="34"/>
      <c r="F170" s="188" t="s">
        <v>617</v>
      </c>
      <c r="G170" s="34"/>
      <c r="H170" s="34"/>
      <c r="I170" s="141"/>
      <c r="J170" s="141"/>
      <c r="K170" s="34"/>
      <c r="L170" s="34"/>
      <c r="M170" s="35"/>
      <c r="N170" s="189"/>
      <c r="O170" s="190"/>
      <c r="P170" s="60"/>
      <c r="Q170" s="60"/>
      <c r="R170" s="60"/>
      <c r="S170" s="60"/>
      <c r="T170" s="60"/>
      <c r="U170" s="60"/>
      <c r="V170" s="60"/>
      <c r="W170" s="60"/>
      <c r="X170" s="60"/>
      <c r="Y170" s="61"/>
      <c r="Z170" s="34"/>
      <c r="AA170" s="34"/>
      <c r="AB170" s="34"/>
      <c r="AC170" s="34"/>
      <c r="AD170" s="34"/>
      <c r="AE170" s="34"/>
      <c r="AT170" s="16" t="s">
        <v>177</v>
      </c>
      <c r="AU170" s="16" t="s">
        <v>92</v>
      </c>
    </row>
    <row r="171" spans="1:65" s="2" customFormat="1" ht="14.45" customHeight="1" x14ac:dyDescent="0.2">
      <c r="A171" s="34"/>
      <c r="B171" s="140"/>
      <c r="C171" s="201" t="s">
        <v>250</v>
      </c>
      <c r="D171" s="201" t="s">
        <v>313</v>
      </c>
      <c r="E171" s="202" t="s">
        <v>619</v>
      </c>
      <c r="F171" s="203" t="s">
        <v>620</v>
      </c>
      <c r="G171" s="204" t="s">
        <v>334</v>
      </c>
      <c r="H171" s="205">
        <v>8</v>
      </c>
      <c r="I171" s="206"/>
      <c r="J171" s="207"/>
      <c r="K171" s="205">
        <f>ROUND(P171*H171,3)</f>
        <v>0</v>
      </c>
      <c r="L171" s="207"/>
      <c r="M171" s="208"/>
      <c r="N171" s="209" t="s">
        <v>1</v>
      </c>
      <c r="O171" s="181" t="s">
        <v>44</v>
      </c>
      <c r="P171" s="182">
        <f>I171+J171</f>
        <v>0</v>
      </c>
      <c r="Q171" s="182">
        <f>ROUND(I171*H171,3)</f>
        <v>0</v>
      </c>
      <c r="R171" s="182">
        <f>ROUND(J171*H171,3)</f>
        <v>0</v>
      </c>
      <c r="S171" s="60"/>
      <c r="T171" s="183">
        <f>S171*H171</f>
        <v>0</v>
      </c>
      <c r="U171" s="183">
        <v>1.46E-2</v>
      </c>
      <c r="V171" s="183">
        <f>U171*H171</f>
        <v>0.1168</v>
      </c>
      <c r="W171" s="183">
        <v>0</v>
      </c>
      <c r="X171" s="183">
        <f>W171*H171</f>
        <v>0</v>
      </c>
      <c r="Y171" s="184" t="s">
        <v>1</v>
      </c>
      <c r="Z171" s="34"/>
      <c r="AA171" s="34"/>
      <c r="AB171" s="34"/>
      <c r="AC171" s="34"/>
      <c r="AD171" s="34"/>
      <c r="AE171" s="34"/>
      <c r="AR171" s="185" t="s">
        <v>564</v>
      </c>
      <c r="AT171" s="185" t="s">
        <v>313</v>
      </c>
      <c r="AU171" s="185" t="s">
        <v>92</v>
      </c>
      <c r="AY171" s="16" t="s">
        <v>164</v>
      </c>
      <c r="BE171" s="106">
        <f>IF(O171="základná",K171,0)</f>
        <v>0</v>
      </c>
      <c r="BF171" s="106">
        <f>IF(O171="znížená",K171,0)</f>
        <v>0</v>
      </c>
      <c r="BG171" s="106">
        <f>IF(O171="zákl. prenesená",K171,0)</f>
        <v>0</v>
      </c>
      <c r="BH171" s="106">
        <f>IF(O171="zníž. prenesená",K171,0)</f>
        <v>0</v>
      </c>
      <c r="BI171" s="106">
        <f>IF(O171="nulová",K171,0)</f>
        <v>0</v>
      </c>
      <c r="BJ171" s="16" t="s">
        <v>92</v>
      </c>
      <c r="BK171" s="186">
        <f>ROUND(P171*H171,3)</f>
        <v>0</v>
      </c>
      <c r="BL171" s="16" t="s">
        <v>564</v>
      </c>
      <c r="BM171" s="185" t="s">
        <v>1047</v>
      </c>
    </row>
    <row r="172" spans="1:65" s="2" customFormat="1" x14ac:dyDescent="0.2">
      <c r="A172" s="34"/>
      <c r="B172" s="35"/>
      <c r="C172" s="34"/>
      <c r="D172" s="187" t="s">
        <v>177</v>
      </c>
      <c r="E172" s="34"/>
      <c r="F172" s="188" t="s">
        <v>622</v>
      </c>
      <c r="G172" s="34"/>
      <c r="H172" s="34"/>
      <c r="I172" s="141"/>
      <c r="J172" s="141"/>
      <c r="K172" s="34"/>
      <c r="L172" s="34"/>
      <c r="M172" s="35"/>
      <c r="N172" s="189"/>
      <c r="O172" s="190"/>
      <c r="P172" s="60"/>
      <c r="Q172" s="60"/>
      <c r="R172" s="60"/>
      <c r="S172" s="60"/>
      <c r="T172" s="60"/>
      <c r="U172" s="60"/>
      <c r="V172" s="60"/>
      <c r="W172" s="60"/>
      <c r="X172" s="60"/>
      <c r="Y172" s="61"/>
      <c r="Z172" s="34"/>
      <c r="AA172" s="34"/>
      <c r="AB172" s="34"/>
      <c r="AC172" s="34"/>
      <c r="AD172" s="34"/>
      <c r="AE172" s="34"/>
      <c r="AT172" s="16" t="s">
        <v>177</v>
      </c>
      <c r="AU172" s="16" t="s">
        <v>92</v>
      </c>
    </row>
    <row r="173" spans="1:65" s="2" customFormat="1" ht="14.45" customHeight="1" x14ac:dyDescent="0.2">
      <c r="A173" s="34"/>
      <c r="B173" s="140"/>
      <c r="C173" s="173" t="s">
        <v>254</v>
      </c>
      <c r="D173" s="173" t="s">
        <v>167</v>
      </c>
      <c r="E173" s="174" t="s">
        <v>623</v>
      </c>
      <c r="F173" s="175" t="s">
        <v>624</v>
      </c>
      <c r="G173" s="176" t="s">
        <v>334</v>
      </c>
      <c r="H173" s="177">
        <v>8</v>
      </c>
      <c r="I173" s="178"/>
      <c r="J173" s="178"/>
      <c r="K173" s="177">
        <f>ROUND(P173*H173,3)</f>
        <v>0</v>
      </c>
      <c r="L173" s="179"/>
      <c r="M173" s="35"/>
      <c r="N173" s="180" t="s">
        <v>1</v>
      </c>
      <c r="O173" s="181" t="s">
        <v>44</v>
      </c>
      <c r="P173" s="182">
        <f>I173+J173</f>
        <v>0</v>
      </c>
      <c r="Q173" s="182">
        <f>ROUND(I173*H173,3)</f>
        <v>0</v>
      </c>
      <c r="R173" s="182">
        <f>ROUND(J173*H173,3)</f>
        <v>0</v>
      </c>
      <c r="S173" s="60"/>
      <c r="T173" s="183">
        <f>S173*H173</f>
        <v>0</v>
      </c>
      <c r="U173" s="183">
        <v>0</v>
      </c>
      <c r="V173" s="183">
        <f>U173*H173</f>
        <v>0</v>
      </c>
      <c r="W173" s="183">
        <v>0</v>
      </c>
      <c r="X173" s="183">
        <f>W173*H173</f>
        <v>0</v>
      </c>
      <c r="Y173" s="184" t="s">
        <v>1</v>
      </c>
      <c r="Z173" s="34"/>
      <c r="AA173" s="34"/>
      <c r="AB173" s="34"/>
      <c r="AC173" s="34"/>
      <c r="AD173" s="34"/>
      <c r="AE173" s="34"/>
      <c r="AR173" s="185" t="s">
        <v>484</v>
      </c>
      <c r="AT173" s="185" t="s">
        <v>167</v>
      </c>
      <c r="AU173" s="185" t="s">
        <v>92</v>
      </c>
      <c r="AY173" s="16" t="s">
        <v>164</v>
      </c>
      <c r="BE173" s="106">
        <f>IF(O173="základná",K173,0)</f>
        <v>0</v>
      </c>
      <c r="BF173" s="106">
        <f>IF(O173="znížená",K173,0)</f>
        <v>0</v>
      </c>
      <c r="BG173" s="106">
        <f>IF(O173="zákl. prenesená",K173,0)</f>
        <v>0</v>
      </c>
      <c r="BH173" s="106">
        <f>IF(O173="zníž. prenesená",K173,0)</f>
        <v>0</v>
      </c>
      <c r="BI173" s="106">
        <f>IF(O173="nulová",K173,0)</f>
        <v>0</v>
      </c>
      <c r="BJ173" s="16" t="s">
        <v>92</v>
      </c>
      <c r="BK173" s="186">
        <f>ROUND(P173*H173,3)</f>
        <v>0</v>
      </c>
      <c r="BL173" s="16" t="s">
        <v>484</v>
      </c>
      <c r="BM173" s="185" t="s">
        <v>1048</v>
      </c>
    </row>
    <row r="174" spans="1:65" s="2" customFormat="1" x14ac:dyDescent="0.2">
      <c r="A174" s="34"/>
      <c r="B174" s="35"/>
      <c r="C174" s="34"/>
      <c r="D174" s="187" t="s">
        <v>177</v>
      </c>
      <c r="E174" s="34"/>
      <c r="F174" s="188" t="s">
        <v>624</v>
      </c>
      <c r="G174" s="34"/>
      <c r="H174" s="34"/>
      <c r="I174" s="141"/>
      <c r="J174" s="141"/>
      <c r="K174" s="34"/>
      <c r="L174" s="34"/>
      <c r="M174" s="35"/>
      <c r="N174" s="189"/>
      <c r="O174" s="190"/>
      <c r="P174" s="60"/>
      <c r="Q174" s="60"/>
      <c r="R174" s="60"/>
      <c r="S174" s="60"/>
      <c r="T174" s="60"/>
      <c r="U174" s="60"/>
      <c r="V174" s="60"/>
      <c r="W174" s="60"/>
      <c r="X174" s="60"/>
      <c r="Y174" s="61"/>
      <c r="Z174" s="34"/>
      <c r="AA174" s="34"/>
      <c r="AB174" s="34"/>
      <c r="AC174" s="34"/>
      <c r="AD174" s="34"/>
      <c r="AE174" s="34"/>
      <c r="AT174" s="16" t="s">
        <v>177</v>
      </c>
      <c r="AU174" s="16" t="s">
        <v>92</v>
      </c>
    </row>
    <row r="175" spans="1:65" s="2" customFormat="1" ht="14.45" customHeight="1" x14ac:dyDescent="0.2">
      <c r="A175" s="34"/>
      <c r="B175" s="140"/>
      <c r="C175" s="201" t="s">
        <v>8</v>
      </c>
      <c r="D175" s="201" t="s">
        <v>313</v>
      </c>
      <c r="E175" s="202" t="s">
        <v>626</v>
      </c>
      <c r="F175" s="203" t="s">
        <v>627</v>
      </c>
      <c r="G175" s="204" t="s">
        <v>334</v>
      </c>
      <c r="H175" s="205">
        <v>8</v>
      </c>
      <c r="I175" s="206"/>
      <c r="J175" s="207"/>
      <c r="K175" s="205">
        <f>ROUND(P175*H175,3)</f>
        <v>0</v>
      </c>
      <c r="L175" s="207"/>
      <c r="M175" s="208"/>
      <c r="N175" s="209" t="s">
        <v>1</v>
      </c>
      <c r="O175" s="181" t="s">
        <v>44</v>
      </c>
      <c r="P175" s="182">
        <f>I175+J175</f>
        <v>0</v>
      </c>
      <c r="Q175" s="182">
        <f>ROUND(I175*H175,3)</f>
        <v>0</v>
      </c>
      <c r="R175" s="182">
        <f>ROUND(J175*H175,3)</f>
        <v>0</v>
      </c>
      <c r="S175" s="60"/>
      <c r="T175" s="183">
        <f>S175*H175</f>
        <v>0</v>
      </c>
      <c r="U175" s="183">
        <v>1.7000000000000001E-4</v>
      </c>
      <c r="V175" s="183">
        <f>U175*H175</f>
        <v>1.3600000000000001E-3</v>
      </c>
      <c r="W175" s="183">
        <v>0</v>
      </c>
      <c r="X175" s="183">
        <f>W175*H175</f>
        <v>0</v>
      </c>
      <c r="Y175" s="184" t="s">
        <v>1</v>
      </c>
      <c r="Z175" s="34"/>
      <c r="AA175" s="34"/>
      <c r="AB175" s="34"/>
      <c r="AC175" s="34"/>
      <c r="AD175" s="34"/>
      <c r="AE175" s="34"/>
      <c r="AR175" s="185" t="s">
        <v>564</v>
      </c>
      <c r="AT175" s="185" t="s">
        <v>313</v>
      </c>
      <c r="AU175" s="185" t="s">
        <v>92</v>
      </c>
      <c r="AY175" s="16" t="s">
        <v>164</v>
      </c>
      <c r="BE175" s="106">
        <f>IF(O175="základná",K175,0)</f>
        <v>0</v>
      </c>
      <c r="BF175" s="106">
        <f>IF(O175="znížená",K175,0)</f>
        <v>0</v>
      </c>
      <c r="BG175" s="106">
        <f>IF(O175="zákl. prenesená",K175,0)</f>
        <v>0</v>
      </c>
      <c r="BH175" s="106">
        <f>IF(O175="zníž. prenesená",K175,0)</f>
        <v>0</v>
      </c>
      <c r="BI175" s="106">
        <f>IF(O175="nulová",K175,0)</f>
        <v>0</v>
      </c>
      <c r="BJ175" s="16" t="s">
        <v>92</v>
      </c>
      <c r="BK175" s="186">
        <f>ROUND(P175*H175,3)</f>
        <v>0</v>
      </c>
      <c r="BL175" s="16" t="s">
        <v>564</v>
      </c>
      <c r="BM175" s="185" t="s">
        <v>1049</v>
      </c>
    </row>
    <row r="176" spans="1:65" s="2" customFormat="1" x14ac:dyDescent="0.2">
      <c r="A176" s="34"/>
      <c r="B176" s="35"/>
      <c r="C176" s="34"/>
      <c r="D176" s="187" t="s">
        <v>177</v>
      </c>
      <c r="E176" s="34"/>
      <c r="F176" s="188" t="s">
        <v>627</v>
      </c>
      <c r="G176" s="34"/>
      <c r="H176" s="34"/>
      <c r="I176" s="141"/>
      <c r="J176" s="141"/>
      <c r="K176" s="34"/>
      <c r="L176" s="34"/>
      <c r="M176" s="35"/>
      <c r="N176" s="189"/>
      <c r="O176" s="190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Z176" s="34"/>
      <c r="AA176" s="34"/>
      <c r="AB176" s="34"/>
      <c r="AC176" s="34"/>
      <c r="AD176" s="34"/>
      <c r="AE176" s="34"/>
      <c r="AT176" s="16" t="s">
        <v>177</v>
      </c>
      <c r="AU176" s="16" t="s">
        <v>92</v>
      </c>
    </row>
    <row r="177" spans="1:65" s="2" customFormat="1" ht="14.45" customHeight="1" x14ac:dyDescent="0.2">
      <c r="A177" s="34"/>
      <c r="B177" s="140"/>
      <c r="C177" s="173" t="s">
        <v>262</v>
      </c>
      <c r="D177" s="173" t="s">
        <v>167</v>
      </c>
      <c r="E177" s="174" t="s">
        <v>629</v>
      </c>
      <c r="F177" s="175" t="s">
        <v>630</v>
      </c>
      <c r="G177" s="176" t="s">
        <v>334</v>
      </c>
      <c r="H177" s="177">
        <v>52</v>
      </c>
      <c r="I177" s="178"/>
      <c r="J177" s="178"/>
      <c r="K177" s="177">
        <f>ROUND(P177*H177,3)</f>
        <v>0</v>
      </c>
      <c r="L177" s="179"/>
      <c r="M177" s="35"/>
      <c r="N177" s="180" t="s">
        <v>1</v>
      </c>
      <c r="O177" s="181" t="s">
        <v>44</v>
      </c>
      <c r="P177" s="182">
        <f>I177+J177</f>
        <v>0</v>
      </c>
      <c r="Q177" s="182">
        <f>ROUND(I177*H177,3)</f>
        <v>0</v>
      </c>
      <c r="R177" s="182">
        <f>ROUND(J177*H177,3)</f>
        <v>0</v>
      </c>
      <c r="S177" s="60"/>
      <c r="T177" s="183">
        <f>S177*H177</f>
        <v>0</v>
      </c>
      <c r="U177" s="183">
        <v>0</v>
      </c>
      <c r="V177" s="183">
        <f>U177*H177</f>
        <v>0</v>
      </c>
      <c r="W177" s="183">
        <v>0</v>
      </c>
      <c r="X177" s="183">
        <f>W177*H177</f>
        <v>0</v>
      </c>
      <c r="Y177" s="184" t="s">
        <v>1</v>
      </c>
      <c r="Z177" s="34"/>
      <c r="AA177" s="34"/>
      <c r="AB177" s="34"/>
      <c r="AC177" s="34"/>
      <c r="AD177" s="34"/>
      <c r="AE177" s="34"/>
      <c r="AR177" s="185" t="s">
        <v>484</v>
      </c>
      <c r="AT177" s="185" t="s">
        <v>167</v>
      </c>
      <c r="AU177" s="185" t="s">
        <v>92</v>
      </c>
      <c r="AY177" s="16" t="s">
        <v>164</v>
      </c>
      <c r="BE177" s="106">
        <f>IF(O177="základná",K177,0)</f>
        <v>0</v>
      </c>
      <c r="BF177" s="106">
        <f>IF(O177="znížená",K177,0)</f>
        <v>0</v>
      </c>
      <c r="BG177" s="106">
        <f>IF(O177="zákl. prenesená",K177,0)</f>
        <v>0</v>
      </c>
      <c r="BH177" s="106">
        <f>IF(O177="zníž. prenesená",K177,0)</f>
        <v>0</v>
      </c>
      <c r="BI177" s="106">
        <f>IF(O177="nulová",K177,0)</f>
        <v>0</v>
      </c>
      <c r="BJ177" s="16" t="s">
        <v>92</v>
      </c>
      <c r="BK177" s="186">
        <f>ROUND(P177*H177,3)</f>
        <v>0</v>
      </c>
      <c r="BL177" s="16" t="s">
        <v>484</v>
      </c>
      <c r="BM177" s="185" t="s">
        <v>1050</v>
      </c>
    </row>
    <row r="178" spans="1:65" s="2" customFormat="1" x14ac:dyDescent="0.2">
      <c r="A178" s="34"/>
      <c r="B178" s="35"/>
      <c r="C178" s="34"/>
      <c r="D178" s="187" t="s">
        <v>177</v>
      </c>
      <c r="E178" s="34"/>
      <c r="F178" s="188" t="s">
        <v>632</v>
      </c>
      <c r="G178" s="34"/>
      <c r="H178" s="34"/>
      <c r="I178" s="141"/>
      <c r="J178" s="141"/>
      <c r="K178" s="34"/>
      <c r="L178" s="34"/>
      <c r="M178" s="35"/>
      <c r="N178" s="189"/>
      <c r="O178" s="190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34"/>
      <c r="AA178" s="34"/>
      <c r="AB178" s="34"/>
      <c r="AC178" s="34"/>
      <c r="AD178" s="34"/>
      <c r="AE178" s="34"/>
      <c r="AT178" s="16" t="s">
        <v>177</v>
      </c>
      <c r="AU178" s="16" t="s">
        <v>92</v>
      </c>
    </row>
    <row r="179" spans="1:65" s="2" customFormat="1" ht="14.45" customHeight="1" x14ac:dyDescent="0.2">
      <c r="A179" s="34"/>
      <c r="B179" s="140"/>
      <c r="C179" s="201" t="s">
        <v>267</v>
      </c>
      <c r="D179" s="201" t="s">
        <v>313</v>
      </c>
      <c r="E179" s="202" t="s">
        <v>633</v>
      </c>
      <c r="F179" s="203" t="s">
        <v>634</v>
      </c>
      <c r="G179" s="204" t="s">
        <v>334</v>
      </c>
      <c r="H179" s="205">
        <v>44</v>
      </c>
      <c r="I179" s="206"/>
      <c r="J179" s="207"/>
      <c r="K179" s="205">
        <f>ROUND(P179*H179,3)</f>
        <v>0</v>
      </c>
      <c r="L179" s="207"/>
      <c r="M179" s="208"/>
      <c r="N179" s="209" t="s">
        <v>1</v>
      </c>
      <c r="O179" s="181" t="s">
        <v>44</v>
      </c>
      <c r="P179" s="182">
        <f>I179+J179</f>
        <v>0</v>
      </c>
      <c r="Q179" s="182">
        <f>ROUND(I179*H179,3)</f>
        <v>0</v>
      </c>
      <c r="R179" s="182">
        <f>ROUND(J179*H179,3)</f>
        <v>0</v>
      </c>
      <c r="S179" s="60"/>
      <c r="T179" s="183">
        <f>S179*H179</f>
        <v>0</v>
      </c>
      <c r="U179" s="183">
        <v>4.0000000000000002E-4</v>
      </c>
      <c r="V179" s="183">
        <f>U179*H179</f>
        <v>1.7600000000000001E-2</v>
      </c>
      <c r="W179" s="183">
        <v>0</v>
      </c>
      <c r="X179" s="183">
        <f>W179*H179</f>
        <v>0</v>
      </c>
      <c r="Y179" s="184" t="s">
        <v>1</v>
      </c>
      <c r="Z179" s="34"/>
      <c r="AA179" s="34"/>
      <c r="AB179" s="34"/>
      <c r="AC179" s="34"/>
      <c r="AD179" s="34"/>
      <c r="AE179" s="34"/>
      <c r="AR179" s="185" t="s">
        <v>564</v>
      </c>
      <c r="AT179" s="185" t="s">
        <v>313</v>
      </c>
      <c r="AU179" s="185" t="s">
        <v>92</v>
      </c>
      <c r="AY179" s="16" t="s">
        <v>164</v>
      </c>
      <c r="BE179" s="106">
        <f>IF(O179="základná",K179,0)</f>
        <v>0</v>
      </c>
      <c r="BF179" s="106">
        <f>IF(O179="znížená",K179,0)</f>
        <v>0</v>
      </c>
      <c r="BG179" s="106">
        <f>IF(O179="zákl. prenesená",K179,0)</f>
        <v>0</v>
      </c>
      <c r="BH179" s="106">
        <f>IF(O179="zníž. prenesená",K179,0)</f>
        <v>0</v>
      </c>
      <c r="BI179" s="106">
        <f>IF(O179="nulová",K179,0)</f>
        <v>0</v>
      </c>
      <c r="BJ179" s="16" t="s">
        <v>92</v>
      </c>
      <c r="BK179" s="186">
        <f>ROUND(P179*H179,3)</f>
        <v>0</v>
      </c>
      <c r="BL179" s="16" t="s">
        <v>564</v>
      </c>
      <c r="BM179" s="185" t="s">
        <v>1051</v>
      </c>
    </row>
    <row r="180" spans="1:65" s="2" customFormat="1" x14ac:dyDescent="0.2">
      <c r="A180" s="34"/>
      <c r="B180" s="35"/>
      <c r="C180" s="34"/>
      <c r="D180" s="187" t="s">
        <v>177</v>
      </c>
      <c r="E180" s="34"/>
      <c r="F180" s="188" t="s">
        <v>634</v>
      </c>
      <c r="G180" s="34"/>
      <c r="H180" s="34"/>
      <c r="I180" s="141"/>
      <c r="J180" s="141"/>
      <c r="K180" s="34"/>
      <c r="L180" s="34"/>
      <c r="M180" s="35"/>
      <c r="N180" s="189"/>
      <c r="O180" s="190"/>
      <c r="P180" s="60"/>
      <c r="Q180" s="60"/>
      <c r="R180" s="60"/>
      <c r="S180" s="60"/>
      <c r="T180" s="60"/>
      <c r="U180" s="60"/>
      <c r="V180" s="60"/>
      <c r="W180" s="60"/>
      <c r="X180" s="60"/>
      <c r="Y180" s="61"/>
      <c r="Z180" s="34"/>
      <c r="AA180" s="34"/>
      <c r="AB180" s="34"/>
      <c r="AC180" s="34"/>
      <c r="AD180" s="34"/>
      <c r="AE180" s="34"/>
      <c r="AT180" s="16" t="s">
        <v>177</v>
      </c>
      <c r="AU180" s="16" t="s">
        <v>92</v>
      </c>
    </row>
    <row r="181" spans="1:65" s="2" customFormat="1" ht="14.45" customHeight="1" x14ac:dyDescent="0.2">
      <c r="A181" s="34"/>
      <c r="B181" s="140"/>
      <c r="C181" s="201" t="s">
        <v>272</v>
      </c>
      <c r="D181" s="201" t="s">
        <v>313</v>
      </c>
      <c r="E181" s="202" t="s">
        <v>636</v>
      </c>
      <c r="F181" s="203" t="s">
        <v>637</v>
      </c>
      <c r="G181" s="204" t="s">
        <v>334</v>
      </c>
      <c r="H181" s="205">
        <v>8</v>
      </c>
      <c r="I181" s="206"/>
      <c r="J181" s="207"/>
      <c r="K181" s="205">
        <f>ROUND(P181*H181,3)</f>
        <v>0</v>
      </c>
      <c r="L181" s="207"/>
      <c r="M181" s="208"/>
      <c r="N181" s="209" t="s">
        <v>1</v>
      </c>
      <c r="O181" s="181" t="s">
        <v>44</v>
      </c>
      <c r="P181" s="182">
        <f>I181+J181</f>
        <v>0</v>
      </c>
      <c r="Q181" s="182">
        <f>ROUND(I181*H181,3)</f>
        <v>0</v>
      </c>
      <c r="R181" s="182">
        <f>ROUND(J181*H181,3)</f>
        <v>0</v>
      </c>
      <c r="S181" s="60"/>
      <c r="T181" s="183">
        <f>S181*H181</f>
        <v>0</v>
      </c>
      <c r="U181" s="183">
        <v>4.0000000000000002E-4</v>
      </c>
      <c r="V181" s="183">
        <f>U181*H181</f>
        <v>3.2000000000000002E-3</v>
      </c>
      <c r="W181" s="183">
        <v>0</v>
      </c>
      <c r="X181" s="183">
        <f>W181*H181</f>
        <v>0</v>
      </c>
      <c r="Y181" s="184" t="s">
        <v>1</v>
      </c>
      <c r="Z181" s="34"/>
      <c r="AA181" s="34"/>
      <c r="AB181" s="34"/>
      <c r="AC181" s="34"/>
      <c r="AD181" s="34"/>
      <c r="AE181" s="34"/>
      <c r="AR181" s="185" t="s">
        <v>564</v>
      </c>
      <c r="AT181" s="185" t="s">
        <v>313</v>
      </c>
      <c r="AU181" s="185" t="s">
        <v>92</v>
      </c>
      <c r="AY181" s="16" t="s">
        <v>164</v>
      </c>
      <c r="BE181" s="106">
        <f>IF(O181="základná",K181,0)</f>
        <v>0</v>
      </c>
      <c r="BF181" s="106">
        <f>IF(O181="znížená",K181,0)</f>
        <v>0</v>
      </c>
      <c r="BG181" s="106">
        <f>IF(O181="zákl. prenesená",K181,0)</f>
        <v>0</v>
      </c>
      <c r="BH181" s="106">
        <f>IF(O181="zníž. prenesená",K181,0)</f>
        <v>0</v>
      </c>
      <c r="BI181" s="106">
        <f>IF(O181="nulová",K181,0)</f>
        <v>0</v>
      </c>
      <c r="BJ181" s="16" t="s">
        <v>92</v>
      </c>
      <c r="BK181" s="186">
        <f>ROUND(P181*H181,3)</f>
        <v>0</v>
      </c>
      <c r="BL181" s="16" t="s">
        <v>564</v>
      </c>
      <c r="BM181" s="185" t="s">
        <v>1052</v>
      </c>
    </row>
    <row r="182" spans="1:65" s="2" customFormat="1" x14ac:dyDescent="0.2">
      <c r="A182" s="34"/>
      <c r="B182" s="35"/>
      <c r="C182" s="34"/>
      <c r="D182" s="187" t="s">
        <v>177</v>
      </c>
      <c r="E182" s="34"/>
      <c r="F182" s="188" t="s">
        <v>637</v>
      </c>
      <c r="G182" s="34"/>
      <c r="H182" s="34"/>
      <c r="I182" s="141"/>
      <c r="J182" s="141"/>
      <c r="K182" s="34"/>
      <c r="L182" s="34"/>
      <c r="M182" s="35"/>
      <c r="N182" s="189"/>
      <c r="O182" s="190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Z182" s="34"/>
      <c r="AA182" s="34"/>
      <c r="AB182" s="34"/>
      <c r="AC182" s="34"/>
      <c r="AD182" s="34"/>
      <c r="AE182" s="34"/>
      <c r="AT182" s="16" t="s">
        <v>177</v>
      </c>
      <c r="AU182" s="16" t="s">
        <v>92</v>
      </c>
    </row>
    <row r="183" spans="1:65" s="2" customFormat="1" ht="14.45" customHeight="1" x14ac:dyDescent="0.2">
      <c r="A183" s="34"/>
      <c r="B183" s="140"/>
      <c r="C183" s="173" t="s">
        <v>276</v>
      </c>
      <c r="D183" s="173" t="s">
        <v>167</v>
      </c>
      <c r="E183" s="174" t="s">
        <v>639</v>
      </c>
      <c r="F183" s="175" t="s">
        <v>640</v>
      </c>
      <c r="G183" s="176" t="s">
        <v>334</v>
      </c>
      <c r="H183" s="177">
        <v>7</v>
      </c>
      <c r="I183" s="178"/>
      <c r="J183" s="178"/>
      <c r="K183" s="177">
        <f>ROUND(P183*H183,3)</f>
        <v>0</v>
      </c>
      <c r="L183" s="179"/>
      <c r="M183" s="35"/>
      <c r="N183" s="180" t="s">
        <v>1</v>
      </c>
      <c r="O183" s="181" t="s">
        <v>44</v>
      </c>
      <c r="P183" s="182">
        <f>I183+J183</f>
        <v>0</v>
      </c>
      <c r="Q183" s="182">
        <f>ROUND(I183*H183,3)</f>
        <v>0</v>
      </c>
      <c r="R183" s="182">
        <f>ROUND(J183*H183,3)</f>
        <v>0</v>
      </c>
      <c r="S183" s="60"/>
      <c r="T183" s="183">
        <f>S183*H183</f>
        <v>0</v>
      </c>
      <c r="U183" s="183">
        <v>0</v>
      </c>
      <c r="V183" s="183">
        <f>U183*H183</f>
        <v>0</v>
      </c>
      <c r="W183" s="183">
        <v>0</v>
      </c>
      <c r="X183" s="183">
        <f>W183*H183</f>
        <v>0</v>
      </c>
      <c r="Y183" s="184" t="s">
        <v>1</v>
      </c>
      <c r="Z183" s="34"/>
      <c r="AA183" s="34"/>
      <c r="AB183" s="34"/>
      <c r="AC183" s="34"/>
      <c r="AD183" s="34"/>
      <c r="AE183" s="34"/>
      <c r="AR183" s="185" t="s">
        <v>484</v>
      </c>
      <c r="AT183" s="185" t="s">
        <v>167</v>
      </c>
      <c r="AU183" s="185" t="s">
        <v>92</v>
      </c>
      <c r="AY183" s="16" t="s">
        <v>164</v>
      </c>
      <c r="BE183" s="106">
        <f>IF(O183="základná",K183,0)</f>
        <v>0</v>
      </c>
      <c r="BF183" s="106">
        <f>IF(O183="znížená",K183,0)</f>
        <v>0</v>
      </c>
      <c r="BG183" s="106">
        <f>IF(O183="zákl. prenesená",K183,0)</f>
        <v>0</v>
      </c>
      <c r="BH183" s="106">
        <f>IF(O183="zníž. prenesená",K183,0)</f>
        <v>0</v>
      </c>
      <c r="BI183" s="106">
        <f>IF(O183="nulová",K183,0)</f>
        <v>0</v>
      </c>
      <c r="BJ183" s="16" t="s">
        <v>92</v>
      </c>
      <c r="BK183" s="186">
        <f>ROUND(P183*H183,3)</f>
        <v>0</v>
      </c>
      <c r="BL183" s="16" t="s">
        <v>484</v>
      </c>
      <c r="BM183" s="185" t="s">
        <v>1053</v>
      </c>
    </row>
    <row r="184" spans="1:65" s="2" customFormat="1" ht="19.5" x14ac:dyDescent="0.2">
      <c r="A184" s="34"/>
      <c r="B184" s="35"/>
      <c r="C184" s="34"/>
      <c r="D184" s="187" t="s">
        <v>177</v>
      </c>
      <c r="E184" s="34"/>
      <c r="F184" s="188" t="s">
        <v>642</v>
      </c>
      <c r="G184" s="34"/>
      <c r="H184" s="34"/>
      <c r="I184" s="141"/>
      <c r="J184" s="141"/>
      <c r="K184" s="34"/>
      <c r="L184" s="34"/>
      <c r="M184" s="35"/>
      <c r="N184" s="189"/>
      <c r="O184" s="190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34"/>
      <c r="AA184" s="34"/>
      <c r="AB184" s="34"/>
      <c r="AC184" s="34"/>
      <c r="AD184" s="34"/>
      <c r="AE184" s="34"/>
      <c r="AT184" s="16" t="s">
        <v>177</v>
      </c>
      <c r="AU184" s="16" t="s">
        <v>92</v>
      </c>
    </row>
    <row r="185" spans="1:65" s="2" customFormat="1" ht="14.45" customHeight="1" x14ac:dyDescent="0.2">
      <c r="A185" s="34"/>
      <c r="B185" s="140"/>
      <c r="C185" s="201" t="s">
        <v>281</v>
      </c>
      <c r="D185" s="201" t="s">
        <v>313</v>
      </c>
      <c r="E185" s="202" t="s">
        <v>643</v>
      </c>
      <c r="F185" s="203" t="s">
        <v>644</v>
      </c>
      <c r="G185" s="204" t="s">
        <v>334</v>
      </c>
      <c r="H185" s="205">
        <v>7</v>
      </c>
      <c r="I185" s="206"/>
      <c r="J185" s="207"/>
      <c r="K185" s="205">
        <f>ROUND(P185*H185,3)</f>
        <v>0</v>
      </c>
      <c r="L185" s="207"/>
      <c r="M185" s="208"/>
      <c r="N185" s="209" t="s">
        <v>1</v>
      </c>
      <c r="O185" s="181" t="s">
        <v>44</v>
      </c>
      <c r="P185" s="182">
        <f>I185+J185</f>
        <v>0</v>
      </c>
      <c r="Q185" s="182">
        <f>ROUND(I185*H185,3)</f>
        <v>0</v>
      </c>
      <c r="R185" s="182">
        <f>ROUND(J185*H185,3)</f>
        <v>0</v>
      </c>
      <c r="S185" s="60"/>
      <c r="T185" s="183">
        <f>S185*H185</f>
        <v>0</v>
      </c>
      <c r="U185" s="183">
        <v>2.2000000000000001E-4</v>
      </c>
      <c r="V185" s="183">
        <f>U185*H185</f>
        <v>1.5400000000000001E-3</v>
      </c>
      <c r="W185" s="183">
        <v>0</v>
      </c>
      <c r="X185" s="183">
        <f>W185*H185</f>
        <v>0</v>
      </c>
      <c r="Y185" s="184" t="s">
        <v>1</v>
      </c>
      <c r="Z185" s="34"/>
      <c r="AA185" s="34"/>
      <c r="AB185" s="34"/>
      <c r="AC185" s="34"/>
      <c r="AD185" s="34"/>
      <c r="AE185" s="34"/>
      <c r="AR185" s="185" t="s">
        <v>564</v>
      </c>
      <c r="AT185" s="185" t="s">
        <v>313</v>
      </c>
      <c r="AU185" s="185" t="s">
        <v>92</v>
      </c>
      <c r="AY185" s="16" t="s">
        <v>164</v>
      </c>
      <c r="BE185" s="106">
        <f>IF(O185="základná",K185,0)</f>
        <v>0</v>
      </c>
      <c r="BF185" s="106">
        <f>IF(O185="znížená",K185,0)</f>
        <v>0</v>
      </c>
      <c r="BG185" s="106">
        <f>IF(O185="zákl. prenesená",K185,0)</f>
        <v>0</v>
      </c>
      <c r="BH185" s="106">
        <f>IF(O185="zníž. prenesená",K185,0)</f>
        <v>0</v>
      </c>
      <c r="BI185" s="106">
        <f>IF(O185="nulová",K185,0)</f>
        <v>0</v>
      </c>
      <c r="BJ185" s="16" t="s">
        <v>92</v>
      </c>
      <c r="BK185" s="186">
        <f>ROUND(P185*H185,3)</f>
        <v>0</v>
      </c>
      <c r="BL185" s="16" t="s">
        <v>564</v>
      </c>
      <c r="BM185" s="185" t="s">
        <v>1054</v>
      </c>
    </row>
    <row r="186" spans="1:65" s="2" customFormat="1" x14ac:dyDescent="0.2">
      <c r="A186" s="34"/>
      <c r="B186" s="35"/>
      <c r="C186" s="34"/>
      <c r="D186" s="187" t="s">
        <v>177</v>
      </c>
      <c r="E186" s="34"/>
      <c r="F186" s="188" t="s">
        <v>644</v>
      </c>
      <c r="G186" s="34"/>
      <c r="H186" s="34"/>
      <c r="I186" s="141"/>
      <c r="J186" s="141"/>
      <c r="K186" s="34"/>
      <c r="L186" s="34"/>
      <c r="M186" s="35"/>
      <c r="N186" s="189"/>
      <c r="O186" s="190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34"/>
      <c r="AA186" s="34"/>
      <c r="AB186" s="34"/>
      <c r="AC186" s="34"/>
      <c r="AD186" s="34"/>
      <c r="AE186" s="34"/>
      <c r="AT186" s="16" t="s">
        <v>177</v>
      </c>
      <c r="AU186" s="16" t="s">
        <v>92</v>
      </c>
    </row>
    <row r="187" spans="1:65" s="2" customFormat="1" ht="14.45" customHeight="1" x14ac:dyDescent="0.2">
      <c r="A187" s="34"/>
      <c r="B187" s="140"/>
      <c r="C187" s="173" t="s">
        <v>285</v>
      </c>
      <c r="D187" s="173" t="s">
        <v>167</v>
      </c>
      <c r="E187" s="174" t="s">
        <v>646</v>
      </c>
      <c r="F187" s="175" t="s">
        <v>647</v>
      </c>
      <c r="G187" s="176" t="s">
        <v>334</v>
      </c>
      <c r="H187" s="177">
        <v>120</v>
      </c>
      <c r="I187" s="178"/>
      <c r="J187" s="178"/>
      <c r="K187" s="177">
        <f>ROUND(P187*H187,3)</f>
        <v>0</v>
      </c>
      <c r="L187" s="179"/>
      <c r="M187" s="35"/>
      <c r="N187" s="180" t="s">
        <v>1</v>
      </c>
      <c r="O187" s="181" t="s">
        <v>44</v>
      </c>
      <c r="P187" s="182">
        <f>I187+J187</f>
        <v>0</v>
      </c>
      <c r="Q187" s="182">
        <f>ROUND(I187*H187,3)</f>
        <v>0</v>
      </c>
      <c r="R187" s="182">
        <f>ROUND(J187*H187,3)</f>
        <v>0</v>
      </c>
      <c r="S187" s="60"/>
      <c r="T187" s="183">
        <f>S187*H187</f>
        <v>0</v>
      </c>
      <c r="U187" s="183">
        <v>0</v>
      </c>
      <c r="V187" s="183">
        <f>U187*H187</f>
        <v>0</v>
      </c>
      <c r="W187" s="183">
        <v>0</v>
      </c>
      <c r="X187" s="183">
        <f>W187*H187</f>
        <v>0</v>
      </c>
      <c r="Y187" s="184" t="s">
        <v>1</v>
      </c>
      <c r="Z187" s="34"/>
      <c r="AA187" s="34"/>
      <c r="AB187" s="34"/>
      <c r="AC187" s="34"/>
      <c r="AD187" s="34"/>
      <c r="AE187" s="34"/>
      <c r="AR187" s="185" t="s">
        <v>484</v>
      </c>
      <c r="AT187" s="185" t="s">
        <v>167</v>
      </c>
      <c r="AU187" s="185" t="s">
        <v>92</v>
      </c>
      <c r="AY187" s="16" t="s">
        <v>164</v>
      </c>
      <c r="BE187" s="106">
        <f>IF(O187="základná",K187,0)</f>
        <v>0</v>
      </c>
      <c r="BF187" s="106">
        <f>IF(O187="znížená",K187,0)</f>
        <v>0</v>
      </c>
      <c r="BG187" s="106">
        <f>IF(O187="zákl. prenesená",K187,0)</f>
        <v>0</v>
      </c>
      <c r="BH187" s="106">
        <f>IF(O187="zníž. prenesená",K187,0)</f>
        <v>0</v>
      </c>
      <c r="BI187" s="106">
        <f>IF(O187="nulová",K187,0)</f>
        <v>0</v>
      </c>
      <c r="BJ187" s="16" t="s">
        <v>92</v>
      </c>
      <c r="BK187" s="186">
        <f>ROUND(P187*H187,3)</f>
        <v>0</v>
      </c>
      <c r="BL187" s="16" t="s">
        <v>484</v>
      </c>
      <c r="BM187" s="185" t="s">
        <v>1055</v>
      </c>
    </row>
    <row r="188" spans="1:65" s="2" customFormat="1" x14ac:dyDescent="0.2">
      <c r="A188" s="34"/>
      <c r="B188" s="35"/>
      <c r="C188" s="34"/>
      <c r="D188" s="187" t="s">
        <v>177</v>
      </c>
      <c r="E188" s="34"/>
      <c r="F188" s="188" t="s">
        <v>649</v>
      </c>
      <c r="G188" s="34"/>
      <c r="H188" s="34"/>
      <c r="I188" s="141"/>
      <c r="J188" s="141"/>
      <c r="K188" s="34"/>
      <c r="L188" s="34"/>
      <c r="M188" s="35"/>
      <c r="N188" s="189"/>
      <c r="O188" s="190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Z188" s="34"/>
      <c r="AA188" s="34"/>
      <c r="AB188" s="34"/>
      <c r="AC188" s="34"/>
      <c r="AD188" s="34"/>
      <c r="AE188" s="34"/>
      <c r="AT188" s="16" t="s">
        <v>177</v>
      </c>
      <c r="AU188" s="16" t="s">
        <v>92</v>
      </c>
    </row>
    <row r="189" spans="1:65" s="2" customFormat="1" ht="24.2" customHeight="1" x14ac:dyDescent="0.2">
      <c r="A189" s="34"/>
      <c r="B189" s="140"/>
      <c r="C189" s="201" t="s">
        <v>292</v>
      </c>
      <c r="D189" s="201" t="s">
        <v>313</v>
      </c>
      <c r="E189" s="202" t="s">
        <v>650</v>
      </c>
      <c r="F189" s="203" t="s">
        <v>651</v>
      </c>
      <c r="G189" s="204" t="s">
        <v>334</v>
      </c>
      <c r="H189" s="205">
        <v>120</v>
      </c>
      <c r="I189" s="206"/>
      <c r="J189" s="207"/>
      <c r="K189" s="205">
        <f>ROUND(P189*H189,3)</f>
        <v>0</v>
      </c>
      <c r="L189" s="207"/>
      <c r="M189" s="208"/>
      <c r="N189" s="209" t="s">
        <v>1</v>
      </c>
      <c r="O189" s="181" t="s">
        <v>44</v>
      </c>
      <c r="P189" s="182">
        <f>I189+J189</f>
        <v>0</v>
      </c>
      <c r="Q189" s="182">
        <f>ROUND(I189*H189,3)</f>
        <v>0</v>
      </c>
      <c r="R189" s="182">
        <f>ROUND(J189*H189,3)</f>
        <v>0</v>
      </c>
      <c r="S189" s="60"/>
      <c r="T189" s="183">
        <f>S189*H189</f>
        <v>0</v>
      </c>
      <c r="U189" s="183">
        <v>1.6000000000000001E-4</v>
      </c>
      <c r="V189" s="183">
        <f>U189*H189</f>
        <v>1.9200000000000002E-2</v>
      </c>
      <c r="W189" s="183">
        <v>0</v>
      </c>
      <c r="X189" s="183">
        <f>W189*H189</f>
        <v>0</v>
      </c>
      <c r="Y189" s="184" t="s">
        <v>1</v>
      </c>
      <c r="Z189" s="34"/>
      <c r="AA189" s="34"/>
      <c r="AB189" s="34"/>
      <c r="AC189" s="34"/>
      <c r="AD189" s="34"/>
      <c r="AE189" s="34"/>
      <c r="AR189" s="185" t="s">
        <v>564</v>
      </c>
      <c r="AT189" s="185" t="s">
        <v>313</v>
      </c>
      <c r="AU189" s="185" t="s">
        <v>92</v>
      </c>
      <c r="AY189" s="16" t="s">
        <v>164</v>
      </c>
      <c r="BE189" s="106">
        <f>IF(O189="základná",K189,0)</f>
        <v>0</v>
      </c>
      <c r="BF189" s="106">
        <f>IF(O189="znížená",K189,0)</f>
        <v>0</v>
      </c>
      <c r="BG189" s="106">
        <f>IF(O189="zákl. prenesená",K189,0)</f>
        <v>0</v>
      </c>
      <c r="BH189" s="106">
        <f>IF(O189="zníž. prenesená",K189,0)</f>
        <v>0</v>
      </c>
      <c r="BI189" s="106">
        <f>IF(O189="nulová",K189,0)</f>
        <v>0</v>
      </c>
      <c r="BJ189" s="16" t="s">
        <v>92</v>
      </c>
      <c r="BK189" s="186">
        <f>ROUND(P189*H189,3)</f>
        <v>0</v>
      </c>
      <c r="BL189" s="16" t="s">
        <v>564</v>
      </c>
      <c r="BM189" s="185" t="s">
        <v>1056</v>
      </c>
    </row>
    <row r="190" spans="1:65" s="2" customFormat="1" x14ac:dyDescent="0.2">
      <c r="A190" s="34"/>
      <c r="B190" s="35"/>
      <c r="C190" s="34"/>
      <c r="D190" s="187" t="s">
        <v>177</v>
      </c>
      <c r="E190" s="34"/>
      <c r="F190" s="188" t="s">
        <v>651</v>
      </c>
      <c r="G190" s="34"/>
      <c r="H190" s="34"/>
      <c r="I190" s="141"/>
      <c r="J190" s="141"/>
      <c r="K190" s="34"/>
      <c r="L190" s="34"/>
      <c r="M190" s="35"/>
      <c r="N190" s="189"/>
      <c r="O190" s="190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34"/>
      <c r="AA190" s="34"/>
      <c r="AB190" s="34"/>
      <c r="AC190" s="34"/>
      <c r="AD190" s="34"/>
      <c r="AE190" s="34"/>
      <c r="AT190" s="16" t="s">
        <v>177</v>
      </c>
      <c r="AU190" s="16" t="s">
        <v>92</v>
      </c>
    </row>
    <row r="191" spans="1:65" s="2" customFormat="1" ht="14.45" customHeight="1" x14ac:dyDescent="0.2">
      <c r="A191" s="34"/>
      <c r="B191" s="140"/>
      <c r="C191" s="173" t="s">
        <v>297</v>
      </c>
      <c r="D191" s="173" t="s">
        <v>167</v>
      </c>
      <c r="E191" s="174" t="s">
        <v>653</v>
      </c>
      <c r="F191" s="175" t="s">
        <v>654</v>
      </c>
      <c r="G191" s="176" t="s">
        <v>334</v>
      </c>
      <c r="H191" s="177">
        <v>11</v>
      </c>
      <c r="I191" s="178"/>
      <c r="J191" s="178"/>
      <c r="K191" s="177">
        <f>ROUND(P191*H191,3)</f>
        <v>0</v>
      </c>
      <c r="L191" s="179"/>
      <c r="M191" s="35"/>
      <c r="N191" s="180" t="s">
        <v>1</v>
      </c>
      <c r="O191" s="181" t="s">
        <v>44</v>
      </c>
      <c r="P191" s="182">
        <f>I191+J191</f>
        <v>0</v>
      </c>
      <c r="Q191" s="182">
        <f>ROUND(I191*H191,3)</f>
        <v>0</v>
      </c>
      <c r="R191" s="182">
        <f>ROUND(J191*H191,3)</f>
        <v>0</v>
      </c>
      <c r="S191" s="60"/>
      <c r="T191" s="183">
        <f>S191*H191</f>
        <v>0</v>
      </c>
      <c r="U191" s="183">
        <v>0</v>
      </c>
      <c r="V191" s="183">
        <f>U191*H191</f>
        <v>0</v>
      </c>
      <c r="W191" s="183">
        <v>0</v>
      </c>
      <c r="X191" s="183">
        <f>W191*H191</f>
        <v>0</v>
      </c>
      <c r="Y191" s="184" t="s">
        <v>1</v>
      </c>
      <c r="Z191" s="34"/>
      <c r="AA191" s="34"/>
      <c r="AB191" s="34"/>
      <c r="AC191" s="34"/>
      <c r="AD191" s="34"/>
      <c r="AE191" s="34"/>
      <c r="AR191" s="185" t="s">
        <v>484</v>
      </c>
      <c r="AT191" s="185" t="s">
        <v>167</v>
      </c>
      <c r="AU191" s="185" t="s">
        <v>92</v>
      </c>
      <c r="AY191" s="16" t="s">
        <v>164</v>
      </c>
      <c r="BE191" s="106">
        <f>IF(O191="základná",K191,0)</f>
        <v>0</v>
      </c>
      <c r="BF191" s="106">
        <f>IF(O191="znížená",K191,0)</f>
        <v>0</v>
      </c>
      <c r="BG191" s="106">
        <f>IF(O191="zákl. prenesená",K191,0)</f>
        <v>0</v>
      </c>
      <c r="BH191" s="106">
        <f>IF(O191="zníž. prenesená",K191,0)</f>
        <v>0</v>
      </c>
      <c r="BI191" s="106">
        <f>IF(O191="nulová",K191,0)</f>
        <v>0</v>
      </c>
      <c r="BJ191" s="16" t="s">
        <v>92</v>
      </c>
      <c r="BK191" s="186">
        <f>ROUND(P191*H191,3)</f>
        <v>0</v>
      </c>
      <c r="BL191" s="16" t="s">
        <v>484</v>
      </c>
      <c r="BM191" s="185" t="s">
        <v>1057</v>
      </c>
    </row>
    <row r="192" spans="1:65" s="2" customFormat="1" x14ac:dyDescent="0.2">
      <c r="A192" s="34"/>
      <c r="B192" s="35"/>
      <c r="C192" s="34"/>
      <c r="D192" s="187" t="s">
        <v>177</v>
      </c>
      <c r="E192" s="34"/>
      <c r="F192" s="188" t="s">
        <v>656</v>
      </c>
      <c r="G192" s="34"/>
      <c r="H192" s="34"/>
      <c r="I192" s="141"/>
      <c r="J192" s="141"/>
      <c r="K192" s="34"/>
      <c r="L192" s="34"/>
      <c r="M192" s="35"/>
      <c r="N192" s="189"/>
      <c r="O192" s="190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34"/>
      <c r="AA192" s="34"/>
      <c r="AB192" s="34"/>
      <c r="AC192" s="34"/>
      <c r="AD192" s="34"/>
      <c r="AE192" s="34"/>
      <c r="AT192" s="16" t="s">
        <v>177</v>
      </c>
      <c r="AU192" s="16" t="s">
        <v>92</v>
      </c>
    </row>
    <row r="193" spans="1:65" s="2" customFormat="1" ht="14.45" customHeight="1" x14ac:dyDescent="0.2">
      <c r="A193" s="34"/>
      <c r="B193" s="140"/>
      <c r="C193" s="201" t="s">
        <v>306</v>
      </c>
      <c r="D193" s="201" t="s">
        <v>313</v>
      </c>
      <c r="E193" s="202" t="s">
        <v>657</v>
      </c>
      <c r="F193" s="203" t="s">
        <v>658</v>
      </c>
      <c r="G193" s="204" t="s">
        <v>334</v>
      </c>
      <c r="H193" s="205">
        <v>11</v>
      </c>
      <c r="I193" s="206"/>
      <c r="J193" s="207"/>
      <c r="K193" s="205">
        <f>ROUND(P193*H193,3)</f>
        <v>0</v>
      </c>
      <c r="L193" s="207"/>
      <c r="M193" s="208"/>
      <c r="N193" s="209" t="s">
        <v>1</v>
      </c>
      <c r="O193" s="181" t="s">
        <v>44</v>
      </c>
      <c r="P193" s="182">
        <f>I193+J193</f>
        <v>0</v>
      </c>
      <c r="Q193" s="182">
        <f>ROUND(I193*H193,3)</f>
        <v>0</v>
      </c>
      <c r="R193" s="182">
        <f>ROUND(J193*H193,3)</f>
        <v>0</v>
      </c>
      <c r="S193" s="60"/>
      <c r="T193" s="183">
        <f>S193*H193</f>
        <v>0</v>
      </c>
      <c r="U193" s="183">
        <v>2.9E-4</v>
      </c>
      <c r="V193" s="183">
        <f>U193*H193</f>
        <v>3.1900000000000001E-3</v>
      </c>
      <c r="W193" s="183">
        <v>0</v>
      </c>
      <c r="X193" s="183">
        <f>W193*H193</f>
        <v>0</v>
      </c>
      <c r="Y193" s="184" t="s">
        <v>1</v>
      </c>
      <c r="Z193" s="34"/>
      <c r="AA193" s="34"/>
      <c r="AB193" s="34"/>
      <c r="AC193" s="34"/>
      <c r="AD193" s="34"/>
      <c r="AE193" s="34"/>
      <c r="AR193" s="185" t="s">
        <v>564</v>
      </c>
      <c r="AT193" s="185" t="s">
        <v>313</v>
      </c>
      <c r="AU193" s="185" t="s">
        <v>92</v>
      </c>
      <c r="AY193" s="16" t="s">
        <v>164</v>
      </c>
      <c r="BE193" s="106">
        <f>IF(O193="základná",K193,0)</f>
        <v>0</v>
      </c>
      <c r="BF193" s="106">
        <f>IF(O193="znížená",K193,0)</f>
        <v>0</v>
      </c>
      <c r="BG193" s="106">
        <f>IF(O193="zákl. prenesená",K193,0)</f>
        <v>0</v>
      </c>
      <c r="BH193" s="106">
        <f>IF(O193="zníž. prenesená",K193,0)</f>
        <v>0</v>
      </c>
      <c r="BI193" s="106">
        <f>IF(O193="nulová",K193,0)</f>
        <v>0</v>
      </c>
      <c r="BJ193" s="16" t="s">
        <v>92</v>
      </c>
      <c r="BK193" s="186">
        <f>ROUND(P193*H193,3)</f>
        <v>0</v>
      </c>
      <c r="BL193" s="16" t="s">
        <v>564</v>
      </c>
      <c r="BM193" s="185" t="s">
        <v>1058</v>
      </c>
    </row>
    <row r="194" spans="1:65" s="2" customFormat="1" x14ac:dyDescent="0.2">
      <c r="A194" s="34"/>
      <c r="B194" s="35"/>
      <c r="C194" s="34"/>
      <c r="D194" s="187" t="s">
        <v>177</v>
      </c>
      <c r="E194" s="34"/>
      <c r="F194" s="188" t="s">
        <v>658</v>
      </c>
      <c r="G194" s="34"/>
      <c r="H194" s="34"/>
      <c r="I194" s="141"/>
      <c r="J194" s="141"/>
      <c r="K194" s="34"/>
      <c r="L194" s="34"/>
      <c r="M194" s="35"/>
      <c r="N194" s="189"/>
      <c r="O194" s="190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Z194" s="34"/>
      <c r="AA194" s="34"/>
      <c r="AB194" s="34"/>
      <c r="AC194" s="34"/>
      <c r="AD194" s="34"/>
      <c r="AE194" s="34"/>
      <c r="AT194" s="16" t="s">
        <v>177</v>
      </c>
      <c r="AU194" s="16" t="s">
        <v>92</v>
      </c>
    </row>
    <row r="195" spans="1:65" s="2" customFormat="1" ht="14.45" customHeight="1" x14ac:dyDescent="0.2">
      <c r="A195" s="34"/>
      <c r="B195" s="140"/>
      <c r="C195" s="173" t="s">
        <v>312</v>
      </c>
      <c r="D195" s="173" t="s">
        <v>167</v>
      </c>
      <c r="E195" s="174" t="s">
        <v>660</v>
      </c>
      <c r="F195" s="175" t="s">
        <v>661</v>
      </c>
      <c r="G195" s="176" t="s">
        <v>334</v>
      </c>
      <c r="H195" s="177">
        <v>11</v>
      </c>
      <c r="I195" s="178"/>
      <c r="J195" s="178"/>
      <c r="K195" s="177">
        <f>ROUND(P195*H195,3)</f>
        <v>0</v>
      </c>
      <c r="L195" s="179"/>
      <c r="M195" s="35"/>
      <c r="N195" s="180" t="s">
        <v>1</v>
      </c>
      <c r="O195" s="181" t="s">
        <v>44</v>
      </c>
      <c r="P195" s="182">
        <f>I195+J195</f>
        <v>0</v>
      </c>
      <c r="Q195" s="182">
        <f>ROUND(I195*H195,3)</f>
        <v>0</v>
      </c>
      <c r="R195" s="182">
        <f>ROUND(J195*H195,3)</f>
        <v>0</v>
      </c>
      <c r="S195" s="60"/>
      <c r="T195" s="183">
        <f>S195*H195</f>
        <v>0</v>
      </c>
      <c r="U195" s="183">
        <v>0</v>
      </c>
      <c r="V195" s="183">
        <f>U195*H195</f>
        <v>0</v>
      </c>
      <c r="W195" s="183">
        <v>0</v>
      </c>
      <c r="X195" s="183">
        <f>W195*H195</f>
        <v>0</v>
      </c>
      <c r="Y195" s="184" t="s">
        <v>1</v>
      </c>
      <c r="Z195" s="34"/>
      <c r="AA195" s="34"/>
      <c r="AB195" s="34"/>
      <c r="AC195" s="34"/>
      <c r="AD195" s="34"/>
      <c r="AE195" s="34"/>
      <c r="AR195" s="185" t="s">
        <v>484</v>
      </c>
      <c r="AT195" s="185" t="s">
        <v>167</v>
      </c>
      <c r="AU195" s="185" t="s">
        <v>92</v>
      </c>
      <c r="AY195" s="16" t="s">
        <v>164</v>
      </c>
      <c r="BE195" s="106">
        <f>IF(O195="základná",K195,0)</f>
        <v>0</v>
      </c>
      <c r="BF195" s="106">
        <f>IF(O195="znížená",K195,0)</f>
        <v>0</v>
      </c>
      <c r="BG195" s="106">
        <f>IF(O195="zákl. prenesená",K195,0)</f>
        <v>0</v>
      </c>
      <c r="BH195" s="106">
        <f>IF(O195="zníž. prenesená",K195,0)</f>
        <v>0</v>
      </c>
      <c r="BI195" s="106">
        <f>IF(O195="nulová",K195,0)</f>
        <v>0</v>
      </c>
      <c r="BJ195" s="16" t="s">
        <v>92</v>
      </c>
      <c r="BK195" s="186">
        <f>ROUND(P195*H195,3)</f>
        <v>0</v>
      </c>
      <c r="BL195" s="16" t="s">
        <v>484</v>
      </c>
      <c r="BM195" s="185" t="s">
        <v>1059</v>
      </c>
    </row>
    <row r="196" spans="1:65" s="2" customFormat="1" x14ac:dyDescent="0.2">
      <c r="A196" s="34"/>
      <c r="B196" s="35"/>
      <c r="C196" s="34"/>
      <c r="D196" s="187" t="s">
        <v>177</v>
      </c>
      <c r="E196" s="34"/>
      <c r="F196" s="188" t="s">
        <v>663</v>
      </c>
      <c r="G196" s="34"/>
      <c r="H196" s="34"/>
      <c r="I196" s="141"/>
      <c r="J196" s="141"/>
      <c r="K196" s="34"/>
      <c r="L196" s="34"/>
      <c r="M196" s="35"/>
      <c r="N196" s="189"/>
      <c r="O196" s="190"/>
      <c r="P196" s="60"/>
      <c r="Q196" s="60"/>
      <c r="R196" s="60"/>
      <c r="S196" s="60"/>
      <c r="T196" s="60"/>
      <c r="U196" s="60"/>
      <c r="V196" s="60"/>
      <c r="W196" s="60"/>
      <c r="X196" s="60"/>
      <c r="Y196" s="61"/>
      <c r="Z196" s="34"/>
      <c r="AA196" s="34"/>
      <c r="AB196" s="34"/>
      <c r="AC196" s="34"/>
      <c r="AD196" s="34"/>
      <c r="AE196" s="34"/>
      <c r="AT196" s="16" t="s">
        <v>177</v>
      </c>
      <c r="AU196" s="16" t="s">
        <v>92</v>
      </c>
    </row>
    <row r="197" spans="1:65" s="2" customFormat="1" ht="14.45" customHeight="1" x14ac:dyDescent="0.2">
      <c r="A197" s="34"/>
      <c r="B197" s="140"/>
      <c r="C197" s="201" t="s">
        <v>321</v>
      </c>
      <c r="D197" s="201" t="s">
        <v>313</v>
      </c>
      <c r="E197" s="202" t="s">
        <v>664</v>
      </c>
      <c r="F197" s="203" t="s">
        <v>665</v>
      </c>
      <c r="G197" s="204" t="s">
        <v>334</v>
      </c>
      <c r="H197" s="205">
        <v>11</v>
      </c>
      <c r="I197" s="206"/>
      <c r="J197" s="207"/>
      <c r="K197" s="205">
        <f>ROUND(P197*H197,3)</f>
        <v>0</v>
      </c>
      <c r="L197" s="207"/>
      <c r="M197" s="208"/>
      <c r="N197" s="209" t="s">
        <v>1</v>
      </c>
      <c r="O197" s="181" t="s">
        <v>44</v>
      </c>
      <c r="P197" s="182">
        <f>I197+J197</f>
        <v>0</v>
      </c>
      <c r="Q197" s="182">
        <f>ROUND(I197*H197,3)</f>
        <v>0</v>
      </c>
      <c r="R197" s="182">
        <f>ROUND(J197*H197,3)</f>
        <v>0</v>
      </c>
      <c r="S197" s="60"/>
      <c r="T197" s="183">
        <f>S197*H197</f>
        <v>0</v>
      </c>
      <c r="U197" s="183">
        <v>1.7000000000000001E-4</v>
      </c>
      <c r="V197" s="183">
        <f>U197*H197</f>
        <v>1.8700000000000001E-3</v>
      </c>
      <c r="W197" s="183">
        <v>0</v>
      </c>
      <c r="X197" s="183">
        <f>W197*H197</f>
        <v>0</v>
      </c>
      <c r="Y197" s="184" t="s">
        <v>1</v>
      </c>
      <c r="Z197" s="34"/>
      <c r="AA197" s="34"/>
      <c r="AB197" s="34"/>
      <c r="AC197" s="34"/>
      <c r="AD197" s="34"/>
      <c r="AE197" s="34"/>
      <c r="AR197" s="185" t="s">
        <v>564</v>
      </c>
      <c r="AT197" s="185" t="s">
        <v>313</v>
      </c>
      <c r="AU197" s="185" t="s">
        <v>92</v>
      </c>
      <c r="AY197" s="16" t="s">
        <v>164</v>
      </c>
      <c r="BE197" s="106">
        <f>IF(O197="základná",K197,0)</f>
        <v>0</v>
      </c>
      <c r="BF197" s="106">
        <f>IF(O197="znížená",K197,0)</f>
        <v>0</v>
      </c>
      <c r="BG197" s="106">
        <f>IF(O197="zákl. prenesená",K197,0)</f>
        <v>0</v>
      </c>
      <c r="BH197" s="106">
        <f>IF(O197="zníž. prenesená",K197,0)</f>
        <v>0</v>
      </c>
      <c r="BI197" s="106">
        <f>IF(O197="nulová",K197,0)</f>
        <v>0</v>
      </c>
      <c r="BJ197" s="16" t="s">
        <v>92</v>
      </c>
      <c r="BK197" s="186">
        <f>ROUND(P197*H197,3)</f>
        <v>0</v>
      </c>
      <c r="BL197" s="16" t="s">
        <v>564</v>
      </c>
      <c r="BM197" s="185" t="s">
        <v>1060</v>
      </c>
    </row>
    <row r="198" spans="1:65" s="2" customFormat="1" x14ac:dyDescent="0.2">
      <c r="A198" s="34"/>
      <c r="B198" s="35"/>
      <c r="C198" s="34"/>
      <c r="D198" s="187" t="s">
        <v>177</v>
      </c>
      <c r="E198" s="34"/>
      <c r="F198" s="188" t="s">
        <v>665</v>
      </c>
      <c r="G198" s="34"/>
      <c r="H198" s="34"/>
      <c r="I198" s="141"/>
      <c r="J198" s="141"/>
      <c r="K198" s="34"/>
      <c r="L198" s="34"/>
      <c r="M198" s="35"/>
      <c r="N198" s="189"/>
      <c r="O198" s="190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34"/>
      <c r="AA198" s="34"/>
      <c r="AB198" s="34"/>
      <c r="AC198" s="34"/>
      <c r="AD198" s="34"/>
      <c r="AE198" s="34"/>
      <c r="AT198" s="16" t="s">
        <v>177</v>
      </c>
      <c r="AU198" s="16" t="s">
        <v>92</v>
      </c>
    </row>
    <row r="199" spans="1:65" s="2" customFormat="1" ht="14.45" customHeight="1" x14ac:dyDescent="0.2">
      <c r="A199" s="34"/>
      <c r="B199" s="140"/>
      <c r="C199" s="173" t="s">
        <v>316</v>
      </c>
      <c r="D199" s="173" t="s">
        <v>167</v>
      </c>
      <c r="E199" s="174" t="s">
        <v>667</v>
      </c>
      <c r="F199" s="175" t="s">
        <v>668</v>
      </c>
      <c r="G199" s="176" t="s">
        <v>334</v>
      </c>
      <c r="H199" s="177">
        <v>11</v>
      </c>
      <c r="I199" s="178"/>
      <c r="J199" s="178"/>
      <c r="K199" s="177">
        <f>ROUND(P199*H199,3)</f>
        <v>0</v>
      </c>
      <c r="L199" s="179"/>
      <c r="M199" s="35"/>
      <c r="N199" s="180" t="s">
        <v>1</v>
      </c>
      <c r="O199" s="181" t="s">
        <v>44</v>
      </c>
      <c r="P199" s="182">
        <f>I199+J199</f>
        <v>0</v>
      </c>
      <c r="Q199" s="182">
        <f>ROUND(I199*H199,3)</f>
        <v>0</v>
      </c>
      <c r="R199" s="182">
        <f>ROUND(J199*H199,3)</f>
        <v>0</v>
      </c>
      <c r="S199" s="60"/>
      <c r="T199" s="183">
        <f>S199*H199</f>
        <v>0</v>
      </c>
      <c r="U199" s="183">
        <v>0</v>
      </c>
      <c r="V199" s="183">
        <f>U199*H199</f>
        <v>0</v>
      </c>
      <c r="W199" s="183">
        <v>0</v>
      </c>
      <c r="X199" s="183">
        <f>W199*H199</f>
        <v>0</v>
      </c>
      <c r="Y199" s="184" t="s">
        <v>1</v>
      </c>
      <c r="Z199" s="34"/>
      <c r="AA199" s="34"/>
      <c r="AB199" s="34"/>
      <c r="AC199" s="34"/>
      <c r="AD199" s="34"/>
      <c r="AE199" s="34"/>
      <c r="AR199" s="185" t="s">
        <v>484</v>
      </c>
      <c r="AT199" s="185" t="s">
        <v>167</v>
      </c>
      <c r="AU199" s="185" t="s">
        <v>92</v>
      </c>
      <c r="AY199" s="16" t="s">
        <v>164</v>
      </c>
      <c r="BE199" s="106">
        <f>IF(O199="základná",K199,0)</f>
        <v>0</v>
      </c>
      <c r="BF199" s="106">
        <f>IF(O199="znížená",K199,0)</f>
        <v>0</v>
      </c>
      <c r="BG199" s="106">
        <f>IF(O199="zákl. prenesená",K199,0)</f>
        <v>0</v>
      </c>
      <c r="BH199" s="106">
        <f>IF(O199="zníž. prenesená",K199,0)</f>
        <v>0</v>
      </c>
      <c r="BI199" s="106">
        <f>IF(O199="nulová",K199,0)</f>
        <v>0</v>
      </c>
      <c r="BJ199" s="16" t="s">
        <v>92</v>
      </c>
      <c r="BK199" s="186">
        <f>ROUND(P199*H199,3)</f>
        <v>0</v>
      </c>
      <c r="BL199" s="16" t="s">
        <v>484</v>
      </c>
      <c r="BM199" s="185" t="s">
        <v>1061</v>
      </c>
    </row>
    <row r="200" spans="1:65" s="2" customFormat="1" x14ac:dyDescent="0.2">
      <c r="A200" s="34"/>
      <c r="B200" s="35"/>
      <c r="C200" s="34"/>
      <c r="D200" s="187" t="s">
        <v>177</v>
      </c>
      <c r="E200" s="34"/>
      <c r="F200" s="188" t="s">
        <v>668</v>
      </c>
      <c r="G200" s="34"/>
      <c r="H200" s="34"/>
      <c r="I200" s="141"/>
      <c r="J200" s="141"/>
      <c r="K200" s="34"/>
      <c r="L200" s="34"/>
      <c r="M200" s="35"/>
      <c r="N200" s="189"/>
      <c r="O200" s="190"/>
      <c r="P200" s="60"/>
      <c r="Q200" s="60"/>
      <c r="R200" s="60"/>
      <c r="S200" s="60"/>
      <c r="T200" s="60"/>
      <c r="U200" s="60"/>
      <c r="V200" s="60"/>
      <c r="W200" s="60"/>
      <c r="X200" s="60"/>
      <c r="Y200" s="61"/>
      <c r="Z200" s="34"/>
      <c r="AA200" s="34"/>
      <c r="AB200" s="34"/>
      <c r="AC200" s="34"/>
      <c r="AD200" s="34"/>
      <c r="AE200" s="34"/>
      <c r="AT200" s="16" t="s">
        <v>177</v>
      </c>
      <c r="AU200" s="16" t="s">
        <v>92</v>
      </c>
    </row>
    <row r="201" spans="1:65" s="2" customFormat="1" ht="14.45" customHeight="1" x14ac:dyDescent="0.2">
      <c r="A201" s="34"/>
      <c r="B201" s="140"/>
      <c r="C201" s="201" t="s">
        <v>331</v>
      </c>
      <c r="D201" s="201" t="s">
        <v>313</v>
      </c>
      <c r="E201" s="202" t="s">
        <v>670</v>
      </c>
      <c r="F201" s="203" t="s">
        <v>671</v>
      </c>
      <c r="G201" s="204" t="s">
        <v>334</v>
      </c>
      <c r="H201" s="205">
        <v>11</v>
      </c>
      <c r="I201" s="206"/>
      <c r="J201" s="207"/>
      <c r="K201" s="205">
        <f>ROUND(P201*H201,3)</f>
        <v>0</v>
      </c>
      <c r="L201" s="207"/>
      <c r="M201" s="208"/>
      <c r="N201" s="209" t="s">
        <v>1</v>
      </c>
      <c r="O201" s="181" t="s">
        <v>44</v>
      </c>
      <c r="P201" s="182">
        <f>I201+J201</f>
        <v>0</v>
      </c>
      <c r="Q201" s="182">
        <f>ROUND(I201*H201,3)</f>
        <v>0</v>
      </c>
      <c r="R201" s="182">
        <f>ROUND(J201*H201,3)</f>
        <v>0</v>
      </c>
      <c r="S201" s="60"/>
      <c r="T201" s="183">
        <f>S201*H201</f>
        <v>0</v>
      </c>
      <c r="U201" s="183">
        <v>1.6299999999999999E-3</v>
      </c>
      <c r="V201" s="183">
        <f>U201*H201</f>
        <v>1.7929999999999998E-2</v>
      </c>
      <c r="W201" s="183">
        <v>0</v>
      </c>
      <c r="X201" s="183">
        <f>W201*H201</f>
        <v>0</v>
      </c>
      <c r="Y201" s="184" t="s">
        <v>1</v>
      </c>
      <c r="Z201" s="34"/>
      <c r="AA201" s="34"/>
      <c r="AB201" s="34"/>
      <c r="AC201" s="34"/>
      <c r="AD201" s="34"/>
      <c r="AE201" s="34"/>
      <c r="AR201" s="185" t="s">
        <v>564</v>
      </c>
      <c r="AT201" s="185" t="s">
        <v>313</v>
      </c>
      <c r="AU201" s="185" t="s">
        <v>92</v>
      </c>
      <c r="AY201" s="16" t="s">
        <v>164</v>
      </c>
      <c r="BE201" s="106">
        <f>IF(O201="základná",K201,0)</f>
        <v>0</v>
      </c>
      <c r="BF201" s="106">
        <f>IF(O201="znížená",K201,0)</f>
        <v>0</v>
      </c>
      <c r="BG201" s="106">
        <f>IF(O201="zákl. prenesená",K201,0)</f>
        <v>0</v>
      </c>
      <c r="BH201" s="106">
        <f>IF(O201="zníž. prenesená",K201,0)</f>
        <v>0</v>
      </c>
      <c r="BI201" s="106">
        <f>IF(O201="nulová",K201,0)</f>
        <v>0</v>
      </c>
      <c r="BJ201" s="16" t="s">
        <v>92</v>
      </c>
      <c r="BK201" s="186">
        <f>ROUND(P201*H201,3)</f>
        <v>0</v>
      </c>
      <c r="BL201" s="16" t="s">
        <v>564</v>
      </c>
      <c r="BM201" s="185" t="s">
        <v>1062</v>
      </c>
    </row>
    <row r="202" spans="1:65" s="2" customFormat="1" x14ac:dyDescent="0.2">
      <c r="A202" s="34"/>
      <c r="B202" s="35"/>
      <c r="C202" s="34"/>
      <c r="D202" s="187" t="s">
        <v>177</v>
      </c>
      <c r="E202" s="34"/>
      <c r="F202" s="188" t="s">
        <v>671</v>
      </c>
      <c r="G202" s="34"/>
      <c r="H202" s="34"/>
      <c r="I202" s="141"/>
      <c r="J202" s="141"/>
      <c r="K202" s="34"/>
      <c r="L202" s="34"/>
      <c r="M202" s="35"/>
      <c r="N202" s="189"/>
      <c r="O202" s="190"/>
      <c r="P202" s="60"/>
      <c r="Q202" s="60"/>
      <c r="R202" s="60"/>
      <c r="S202" s="60"/>
      <c r="T202" s="60"/>
      <c r="U202" s="60"/>
      <c r="V202" s="60"/>
      <c r="W202" s="60"/>
      <c r="X202" s="60"/>
      <c r="Y202" s="61"/>
      <c r="Z202" s="34"/>
      <c r="AA202" s="34"/>
      <c r="AB202" s="34"/>
      <c r="AC202" s="34"/>
      <c r="AD202" s="34"/>
      <c r="AE202" s="34"/>
      <c r="AT202" s="16" t="s">
        <v>177</v>
      </c>
      <c r="AU202" s="16" t="s">
        <v>92</v>
      </c>
    </row>
    <row r="203" spans="1:65" s="2" customFormat="1" ht="14.45" customHeight="1" x14ac:dyDescent="0.2">
      <c r="A203" s="34"/>
      <c r="B203" s="140"/>
      <c r="C203" s="173" t="s">
        <v>336</v>
      </c>
      <c r="D203" s="173" t="s">
        <v>167</v>
      </c>
      <c r="E203" s="174" t="s">
        <v>673</v>
      </c>
      <c r="F203" s="175" t="s">
        <v>674</v>
      </c>
      <c r="G203" s="176" t="s">
        <v>334</v>
      </c>
      <c r="H203" s="177">
        <v>22</v>
      </c>
      <c r="I203" s="178"/>
      <c r="J203" s="178"/>
      <c r="K203" s="177">
        <f>ROUND(P203*H203,3)</f>
        <v>0</v>
      </c>
      <c r="L203" s="179"/>
      <c r="M203" s="35"/>
      <c r="N203" s="180" t="s">
        <v>1</v>
      </c>
      <c r="O203" s="181" t="s">
        <v>44</v>
      </c>
      <c r="P203" s="182">
        <f>I203+J203</f>
        <v>0</v>
      </c>
      <c r="Q203" s="182">
        <f>ROUND(I203*H203,3)</f>
        <v>0</v>
      </c>
      <c r="R203" s="182">
        <f>ROUND(J203*H203,3)</f>
        <v>0</v>
      </c>
      <c r="S203" s="60"/>
      <c r="T203" s="183">
        <f>S203*H203</f>
        <v>0</v>
      </c>
      <c r="U203" s="183">
        <v>0</v>
      </c>
      <c r="V203" s="183">
        <f>U203*H203</f>
        <v>0</v>
      </c>
      <c r="W203" s="183">
        <v>0</v>
      </c>
      <c r="X203" s="183">
        <f>W203*H203</f>
        <v>0</v>
      </c>
      <c r="Y203" s="184" t="s">
        <v>1</v>
      </c>
      <c r="Z203" s="34"/>
      <c r="AA203" s="34"/>
      <c r="AB203" s="34"/>
      <c r="AC203" s="34"/>
      <c r="AD203" s="34"/>
      <c r="AE203" s="34"/>
      <c r="AR203" s="185" t="s">
        <v>484</v>
      </c>
      <c r="AT203" s="185" t="s">
        <v>167</v>
      </c>
      <c r="AU203" s="185" t="s">
        <v>92</v>
      </c>
      <c r="AY203" s="16" t="s">
        <v>164</v>
      </c>
      <c r="BE203" s="106">
        <f>IF(O203="základná",K203,0)</f>
        <v>0</v>
      </c>
      <c r="BF203" s="106">
        <f>IF(O203="znížená",K203,0)</f>
        <v>0</v>
      </c>
      <c r="BG203" s="106">
        <f>IF(O203="zákl. prenesená",K203,0)</f>
        <v>0</v>
      </c>
      <c r="BH203" s="106">
        <f>IF(O203="zníž. prenesená",K203,0)</f>
        <v>0</v>
      </c>
      <c r="BI203" s="106">
        <f>IF(O203="nulová",K203,0)</f>
        <v>0</v>
      </c>
      <c r="BJ203" s="16" t="s">
        <v>92</v>
      </c>
      <c r="BK203" s="186">
        <f>ROUND(P203*H203,3)</f>
        <v>0</v>
      </c>
      <c r="BL203" s="16" t="s">
        <v>484</v>
      </c>
      <c r="BM203" s="185" t="s">
        <v>1063</v>
      </c>
    </row>
    <row r="204" spans="1:65" s="2" customFormat="1" x14ac:dyDescent="0.2">
      <c r="A204" s="34"/>
      <c r="B204" s="35"/>
      <c r="C204" s="34"/>
      <c r="D204" s="187" t="s">
        <v>177</v>
      </c>
      <c r="E204" s="34"/>
      <c r="F204" s="188" t="s">
        <v>676</v>
      </c>
      <c r="G204" s="34"/>
      <c r="H204" s="34"/>
      <c r="I204" s="141"/>
      <c r="J204" s="141"/>
      <c r="K204" s="34"/>
      <c r="L204" s="34"/>
      <c r="M204" s="35"/>
      <c r="N204" s="189"/>
      <c r="O204" s="190"/>
      <c r="P204" s="60"/>
      <c r="Q204" s="60"/>
      <c r="R204" s="60"/>
      <c r="S204" s="60"/>
      <c r="T204" s="60"/>
      <c r="U204" s="60"/>
      <c r="V204" s="60"/>
      <c r="W204" s="60"/>
      <c r="X204" s="60"/>
      <c r="Y204" s="61"/>
      <c r="Z204" s="34"/>
      <c r="AA204" s="34"/>
      <c r="AB204" s="34"/>
      <c r="AC204" s="34"/>
      <c r="AD204" s="34"/>
      <c r="AE204" s="34"/>
      <c r="AT204" s="16" t="s">
        <v>177</v>
      </c>
      <c r="AU204" s="16" t="s">
        <v>92</v>
      </c>
    </row>
    <row r="205" spans="1:65" s="2" customFormat="1" ht="24.2" customHeight="1" x14ac:dyDescent="0.2">
      <c r="A205" s="34"/>
      <c r="B205" s="140"/>
      <c r="C205" s="201" t="s">
        <v>341</v>
      </c>
      <c r="D205" s="201" t="s">
        <v>313</v>
      </c>
      <c r="E205" s="202" t="s">
        <v>677</v>
      </c>
      <c r="F205" s="203" t="s">
        <v>678</v>
      </c>
      <c r="G205" s="204" t="s">
        <v>334</v>
      </c>
      <c r="H205" s="205">
        <v>22</v>
      </c>
      <c r="I205" s="206"/>
      <c r="J205" s="207"/>
      <c r="K205" s="205">
        <f>ROUND(P205*H205,3)</f>
        <v>0</v>
      </c>
      <c r="L205" s="207"/>
      <c r="M205" s="208"/>
      <c r="N205" s="209" t="s">
        <v>1</v>
      </c>
      <c r="O205" s="181" t="s">
        <v>44</v>
      </c>
      <c r="P205" s="182">
        <f>I205+J205</f>
        <v>0</v>
      </c>
      <c r="Q205" s="182">
        <f>ROUND(I205*H205,3)</f>
        <v>0</v>
      </c>
      <c r="R205" s="182">
        <f>ROUND(J205*H205,3)</f>
        <v>0</v>
      </c>
      <c r="S205" s="60"/>
      <c r="T205" s="183">
        <f>S205*H205</f>
        <v>0</v>
      </c>
      <c r="U205" s="183">
        <v>3.5E-4</v>
      </c>
      <c r="V205" s="183">
        <f>U205*H205</f>
        <v>7.7000000000000002E-3</v>
      </c>
      <c r="W205" s="183">
        <v>0</v>
      </c>
      <c r="X205" s="183">
        <f>W205*H205</f>
        <v>0</v>
      </c>
      <c r="Y205" s="184" t="s">
        <v>1</v>
      </c>
      <c r="Z205" s="34"/>
      <c r="AA205" s="34"/>
      <c r="AB205" s="34"/>
      <c r="AC205" s="34"/>
      <c r="AD205" s="34"/>
      <c r="AE205" s="34"/>
      <c r="AR205" s="185" t="s">
        <v>564</v>
      </c>
      <c r="AT205" s="185" t="s">
        <v>313</v>
      </c>
      <c r="AU205" s="185" t="s">
        <v>92</v>
      </c>
      <c r="AY205" s="16" t="s">
        <v>164</v>
      </c>
      <c r="BE205" s="106">
        <f>IF(O205="základná",K205,0)</f>
        <v>0</v>
      </c>
      <c r="BF205" s="106">
        <f>IF(O205="znížená",K205,0)</f>
        <v>0</v>
      </c>
      <c r="BG205" s="106">
        <f>IF(O205="zákl. prenesená",K205,0)</f>
        <v>0</v>
      </c>
      <c r="BH205" s="106">
        <f>IF(O205="zníž. prenesená",K205,0)</f>
        <v>0</v>
      </c>
      <c r="BI205" s="106">
        <f>IF(O205="nulová",K205,0)</f>
        <v>0</v>
      </c>
      <c r="BJ205" s="16" t="s">
        <v>92</v>
      </c>
      <c r="BK205" s="186">
        <f>ROUND(P205*H205,3)</f>
        <v>0</v>
      </c>
      <c r="BL205" s="16" t="s">
        <v>564</v>
      </c>
      <c r="BM205" s="185" t="s">
        <v>1064</v>
      </c>
    </row>
    <row r="206" spans="1:65" s="2" customFormat="1" ht="19.5" x14ac:dyDescent="0.2">
      <c r="A206" s="34"/>
      <c r="B206" s="35"/>
      <c r="C206" s="34"/>
      <c r="D206" s="187" t="s">
        <v>177</v>
      </c>
      <c r="E206" s="34"/>
      <c r="F206" s="188" t="s">
        <v>678</v>
      </c>
      <c r="G206" s="34"/>
      <c r="H206" s="34"/>
      <c r="I206" s="141"/>
      <c r="J206" s="141"/>
      <c r="K206" s="34"/>
      <c r="L206" s="34"/>
      <c r="M206" s="35"/>
      <c r="N206" s="189"/>
      <c r="O206" s="190"/>
      <c r="P206" s="60"/>
      <c r="Q206" s="60"/>
      <c r="R206" s="60"/>
      <c r="S206" s="60"/>
      <c r="T206" s="60"/>
      <c r="U206" s="60"/>
      <c r="V206" s="60"/>
      <c r="W206" s="60"/>
      <c r="X206" s="60"/>
      <c r="Y206" s="61"/>
      <c r="Z206" s="34"/>
      <c r="AA206" s="34"/>
      <c r="AB206" s="34"/>
      <c r="AC206" s="34"/>
      <c r="AD206" s="34"/>
      <c r="AE206" s="34"/>
      <c r="AT206" s="16" t="s">
        <v>177</v>
      </c>
      <c r="AU206" s="16" t="s">
        <v>92</v>
      </c>
    </row>
    <row r="207" spans="1:65" s="2" customFormat="1" ht="14.45" customHeight="1" x14ac:dyDescent="0.2">
      <c r="A207" s="34"/>
      <c r="B207" s="140"/>
      <c r="C207" s="173" t="s">
        <v>346</v>
      </c>
      <c r="D207" s="173" t="s">
        <v>167</v>
      </c>
      <c r="E207" s="174" t="s">
        <v>680</v>
      </c>
      <c r="F207" s="175" t="s">
        <v>681</v>
      </c>
      <c r="G207" s="176" t="s">
        <v>170</v>
      </c>
      <c r="H207" s="177">
        <v>44</v>
      </c>
      <c r="I207" s="178"/>
      <c r="J207" s="178"/>
      <c r="K207" s="177">
        <f>ROUND(P207*H207,3)</f>
        <v>0</v>
      </c>
      <c r="L207" s="179"/>
      <c r="M207" s="35"/>
      <c r="N207" s="180" t="s">
        <v>1</v>
      </c>
      <c r="O207" s="181" t="s">
        <v>44</v>
      </c>
      <c r="P207" s="182">
        <f>I207+J207</f>
        <v>0</v>
      </c>
      <c r="Q207" s="182">
        <f>ROUND(I207*H207,3)</f>
        <v>0</v>
      </c>
      <c r="R207" s="182">
        <f>ROUND(J207*H207,3)</f>
        <v>0</v>
      </c>
      <c r="S207" s="60"/>
      <c r="T207" s="183">
        <f>S207*H207</f>
        <v>0</v>
      </c>
      <c r="U207" s="183">
        <v>0</v>
      </c>
      <c r="V207" s="183">
        <f>U207*H207</f>
        <v>0</v>
      </c>
      <c r="W207" s="183">
        <v>0</v>
      </c>
      <c r="X207" s="183">
        <f>W207*H207</f>
        <v>0</v>
      </c>
      <c r="Y207" s="184" t="s">
        <v>1</v>
      </c>
      <c r="Z207" s="34"/>
      <c r="AA207" s="34"/>
      <c r="AB207" s="34"/>
      <c r="AC207" s="34"/>
      <c r="AD207" s="34"/>
      <c r="AE207" s="34"/>
      <c r="AR207" s="185" t="s">
        <v>484</v>
      </c>
      <c r="AT207" s="185" t="s">
        <v>167</v>
      </c>
      <c r="AU207" s="185" t="s">
        <v>92</v>
      </c>
      <c r="AY207" s="16" t="s">
        <v>164</v>
      </c>
      <c r="BE207" s="106">
        <f>IF(O207="základná",K207,0)</f>
        <v>0</v>
      </c>
      <c r="BF207" s="106">
        <f>IF(O207="znížená",K207,0)</f>
        <v>0</v>
      </c>
      <c r="BG207" s="106">
        <f>IF(O207="zákl. prenesená",K207,0)</f>
        <v>0</v>
      </c>
      <c r="BH207" s="106">
        <f>IF(O207="zníž. prenesená",K207,0)</f>
        <v>0</v>
      </c>
      <c r="BI207" s="106">
        <f>IF(O207="nulová",K207,0)</f>
        <v>0</v>
      </c>
      <c r="BJ207" s="16" t="s">
        <v>92</v>
      </c>
      <c r="BK207" s="186">
        <f>ROUND(P207*H207,3)</f>
        <v>0</v>
      </c>
      <c r="BL207" s="16" t="s">
        <v>484</v>
      </c>
      <c r="BM207" s="185" t="s">
        <v>1065</v>
      </c>
    </row>
    <row r="208" spans="1:65" s="2" customFormat="1" x14ac:dyDescent="0.2">
      <c r="A208" s="34"/>
      <c r="B208" s="35"/>
      <c r="C208" s="34"/>
      <c r="D208" s="187" t="s">
        <v>177</v>
      </c>
      <c r="E208" s="34"/>
      <c r="F208" s="188" t="s">
        <v>681</v>
      </c>
      <c r="G208" s="34"/>
      <c r="H208" s="34"/>
      <c r="I208" s="141"/>
      <c r="J208" s="141"/>
      <c r="K208" s="34"/>
      <c r="L208" s="34"/>
      <c r="M208" s="35"/>
      <c r="N208" s="189"/>
      <c r="O208" s="190"/>
      <c r="P208" s="60"/>
      <c r="Q208" s="60"/>
      <c r="R208" s="60"/>
      <c r="S208" s="60"/>
      <c r="T208" s="60"/>
      <c r="U208" s="60"/>
      <c r="V208" s="60"/>
      <c r="W208" s="60"/>
      <c r="X208" s="60"/>
      <c r="Y208" s="61"/>
      <c r="Z208" s="34"/>
      <c r="AA208" s="34"/>
      <c r="AB208" s="34"/>
      <c r="AC208" s="34"/>
      <c r="AD208" s="34"/>
      <c r="AE208" s="34"/>
      <c r="AT208" s="16" t="s">
        <v>177</v>
      </c>
      <c r="AU208" s="16" t="s">
        <v>92</v>
      </c>
    </row>
    <row r="209" spans="1:65" s="2" customFormat="1" ht="14.45" customHeight="1" x14ac:dyDescent="0.2">
      <c r="A209" s="34"/>
      <c r="B209" s="140"/>
      <c r="C209" s="201" t="s">
        <v>352</v>
      </c>
      <c r="D209" s="201" t="s">
        <v>313</v>
      </c>
      <c r="E209" s="202" t="s">
        <v>683</v>
      </c>
      <c r="F209" s="203" t="s">
        <v>684</v>
      </c>
      <c r="G209" s="204" t="s">
        <v>334</v>
      </c>
      <c r="H209" s="205">
        <v>22</v>
      </c>
      <c r="I209" s="206"/>
      <c r="J209" s="207"/>
      <c r="K209" s="205">
        <f>ROUND(P209*H209,3)</f>
        <v>0</v>
      </c>
      <c r="L209" s="207"/>
      <c r="M209" s="208"/>
      <c r="N209" s="209" t="s">
        <v>1</v>
      </c>
      <c r="O209" s="181" t="s">
        <v>44</v>
      </c>
      <c r="P209" s="182">
        <f>I209+J209</f>
        <v>0</v>
      </c>
      <c r="Q209" s="182">
        <f>ROUND(I209*H209,3)</f>
        <v>0</v>
      </c>
      <c r="R209" s="182">
        <f>ROUND(J209*H209,3)</f>
        <v>0</v>
      </c>
      <c r="S209" s="60"/>
      <c r="T209" s="183">
        <f>S209*H209</f>
        <v>0</v>
      </c>
      <c r="U209" s="183">
        <v>7.9299999999999995E-3</v>
      </c>
      <c r="V209" s="183">
        <f>U209*H209</f>
        <v>0.17446</v>
      </c>
      <c r="W209" s="183">
        <v>0</v>
      </c>
      <c r="X209" s="183">
        <f>W209*H209</f>
        <v>0</v>
      </c>
      <c r="Y209" s="184" t="s">
        <v>1</v>
      </c>
      <c r="Z209" s="34"/>
      <c r="AA209" s="34"/>
      <c r="AB209" s="34"/>
      <c r="AC209" s="34"/>
      <c r="AD209" s="34"/>
      <c r="AE209" s="34"/>
      <c r="AR209" s="185" t="s">
        <v>564</v>
      </c>
      <c r="AT209" s="185" t="s">
        <v>313</v>
      </c>
      <c r="AU209" s="185" t="s">
        <v>92</v>
      </c>
      <c r="AY209" s="16" t="s">
        <v>164</v>
      </c>
      <c r="BE209" s="106">
        <f>IF(O209="základná",K209,0)</f>
        <v>0</v>
      </c>
      <c r="BF209" s="106">
        <f>IF(O209="znížená",K209,0)</f>
        <v>0</v>
      </c>
      <c r="BG209" s="106">
        <f>IF(O209="zákl. prenesená",K209,0)</f>
        <v>0</v>
      </c>
      <c r="BH209" s="106">
        <f>IF(O209="zníž. prenesená",K209,0)</f>
        <v>0</v>
      </c>
      <c r="BI209" s="106">
        <f>IF(O209="nulová",K209,0)</f>
        <v>0</v>
      </c>
      <c r="BJ209" s="16" t="s">
        <v>92</v>
      </c>
      <c r="BK209" s="186">
        <f>ROUND(P209*H209,3)</f>
        <v>0</v>
      </c>
      <c r="BL209" s="16" t="s">
        <v>564</v>
      </c>
      <c r="BM209" s="185" t="s">
        <v>1066</v>
      </c>
    </row>
    <row r="210" spans="1:65" s="2" customFormat="1" x14ac:dyDescent="0.2">
      <c r="A210" s="34"/>
      <c r="B210" s="35"/>
      <c r="C210" s="34"/>
      <c r="D210" s="187" t="s">
        <v>177</v>
      </c>
      <c r="E210" s="34"/>
      <c r="F210" s="188" t="s">
        <v>684</v>
      </c>
      <c r="G210" s="34"/>
      <c r="H210" s="34"/>
      <c r="I210" s="141"/>
      <c r="J210" s="141"/>
      <c r="K210" s="34"/>
      <c r="L210" s="34"/>
      <c r="M210" s="35"/>
      <c r="N210" s="189"/>
      <c r="O210" s="190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34"/>
      <c r="AA210" s="34"/>
      <c r="AB210" s="34"/>
      <c r="AC210" s="34"/>
      <c r="AD210" s="34"/>
      <c r="AE210" s="34"/>
      <c r="AT210" s="16" t="s">
        <v>177</v>
      </c>
      <c r="AU210" s="16" t="s">
        <v>92</v>
      </c>
    </row>
    <row r="211" spans="1:65" s="2" customFormat="1" ht="14.45" customHeight="1" x14ac:dyDescent="0.2">
      <c r="A211" s="34"/>
      <c r="B211" s="140"/>
      <c r="C211" s="173" t="s">
        <v>359</v>
      </c>
      <c r="D211" s="173" t="s">
        <v>167</v>
      </c>
      <c r="E211" s="174" t="s">
        <v>686</v>
      </c>
      <c r="F211" s="175" t="s">
        <v>687</v>
      </c>
      <c r="G211" s="176" t="s">
        <v>688</v>
      </c>
      <c r="H211" s="178"/>
      <c r="I211" s="178"/>
      <c r="J211" s="178"/>
      <c r="K211" s="177">
        <f>ROUND(P211*H211,3)</f>
        <v>0</v>
      </c>
      <c r="L211" s="179"/>
      <c r="M211" s="35"/>
      <c r="N211" s="180" t="s">
        <v>1</v>
      </c>
      <c r="O211" s="181" t="s">
        <v>44</v>
      </c>
      <c r="P211" s="182">
        <f>I211+J211</f>
        <v>0</v>
      </c>
      <c r="Q211" s="182">
        <f>ROUND(I211*H211,3)</f>
        <v>0</v>
      </c>
      <c r="R211" s="182">
        <f>ROUND(J211*H211,3)</f>
        <v>0</v>
      </c>
      <c r="S211" s="60"/>
      <c r="T211" s="183">
        <f>S211*H211</f>
        <v>0</v>
      </c>
      <c r="U211" s="183">
        <v>0</v>
      </c>
      <c r="V211" s="183">
        <f>U211*H211</f>
        <v>0</v>
      </c>
      <c r="W211" s="183">
        <v>0</v>
      </c>
      <c r="X211" s="183">
        <f>W211*H211</f>
        <v>0</v>
      </c>
      <c r="Y211" s="184" t="s">
        <v>1</v>
      </c>
      <c r="Z211" s="34"/>
      <c r="AA211" s="34"/>
      <c r="AB211" s="34"/>
      <c r="AC211" s="34"/>
      <c r="AD211" s="34"/>
      <c r="AE211" s="34"/>
      <c r="AR211" s="185" t="s">
        <v>484</v>
      </c>
      <c r="AT211" s="185" t="s">
        <v>167</v>
      </c>
      <c r="AU211" s="185" t="s">
        <v>92</v>
      </c>
      <c r="AY211" s="16" t="s">
        <v>164</v>
      </c>
      <c r="BE211" s="106">
        <f>IF(O211="základná",K211,0)</f>
        <v>0</v>
      </c>
      <c r="BF211" s="106">
        <f>IF(O211="znížená",K211,0)</f>
        <v>0</v>
      </c>
      <c r="BG211" s="106">
        <f>IF(O211="zákl. prenesená",K211,0)</f>
        <v>0</v>
      </c>
      <c r="BH211" s="106">
        <f>IF(O211="zníž. prenesená",K211,0)</f>
        <v>0</v>
      </c>
      <c r="BI211" s="106">
        <f>IF(O211="nulová",K211,0)</f>
        <v>0</v>
      </c>
      <c r="BJ211" s="16" t="s">
        <v>92</v>
      </c>
      <c r="BK211" s="186">
        <f>ROUND(P211*H211,3)</f>
        <v>0</v>
      </c>
      <c r="BL211" s="16" t="s">
        <v>484</v>
      </c>
      <c r="BM211" s="185" t="s">
        <v>1067</v>
      </c>
    </row>
    <row r="212" spans="1:65" s="2" customFormat="1" x14ac:dyDescent="0.2">
      <c r="A212" s="34"/>
      <c r="B212" s="35"/>
      <c r="C212" s="34"/>
      <c r="D212" s="187" t="s">
        <v>177</v>
      </c>
      <c r="E212" s="34"/>
      <c r="F212" s="188" t="s">
        <v>687</v>
      </c>
      <c r="G212" s="34"/>
      <c r="H212" s="34"/>
      <c r="I212" s="141"/>
      <c r="J212" s="141"/>
      <c r="K212" s="34"/>
      <c r="L212" s="34"/>
      <c r="M212" s="35"/>
      <c r="N212" s="189"/>
      <c r="O212" s="190"/>
      <c r="P212" s="60"/>
      <c r="Q212" s="60"/>
      <c r="R212" s="60"/>
      <c r="S212" s="60"/>
      <c r="T212" s="60"/>
      <c r="U212" s="60"/>
      <c r="V212" s="60"/>
      <c r="W212" s="60"/>
      <c r="X212" s="60"/>
      <c r="Y212" s="61"/>
      <c r="Z212" s="34"/>
      <c r="AA212" s="34"/>
      <c r="AB212" s="34"/>
      <c r="AC212" s="34"/>
      <c r="AD212" s="34"/>
      <c r="AE212" s="34"/>
      <c r="AT212" s="16" t="s">
        <v>177</v>
      </c>
      <c r="AU212" s="16" t="s">
        <v>92</v>
      </c>
    </row>
    <row r="213" spans="1:65" s="2" customFormat="1" ht="14.45" customHeight="1" x14ac:dyDescent="0.2">
      <c r="A213" s="34"/>
      <c r="B213" s="140"/>
      <c r="C213" s="173" t="s">
        <v>364</v>
      </c>
      <c r="D213" s="173" t="s">
        <v>167</v>
      </c>
      <c r="E213" s="174" t="s">
        <v>690</v>
      </c>
      <c r="F213" s="175" t="s">
        <v>691</v>
      </c>
      <c r="G213" s="176" t="s">
        <v>688</v>
      </c>
      <c r="H213" s="178"/>
      <c r="I213" s="178"/>
      <c r="J213" s="178"/>
      <c r="K213" s="177">
        <f>ROUND(P213*H213,3)</f>
        <v>0</v>
      </c>
      <c r="L213" s="179"/>
      <c r="M213" s="35"/>
      <c r="N213" s="180" t="s">
        <v>1</v>
      </c>
      <c r="O213" s="181" t="s">
        <v>44</v>
      </c>
      <c r="P213" s="182">
        <f>I213+J213</f>
        <v>0</v>
      </c>
      <c r="Q213" s="182">
        <f>ROUND(I213*H213,3)</f>
        <v>0</v>
      </c>
      <c r="R213" s="182">
        <f>ROUND(J213*H213,3)</f>
        <v>0</v>
      </c>
      <c r="S213" s="60"/>
      <c r="T213" s="183">
        <f>S213*H213</f>
        <v>0</v>
      </c>
      <c r="U213" s="183">
        <v>0</v>
      </c>
      <c r="V213" s="183">
        <f>U213*H213</f>
        <v>0</v>
      </c>
      <c r="W213" s="183">
        <v>0</v>
      </c>
      <c r="X213" s="183">
        <f>W213*H213</f>
        <v>0</v>
      </c>
      <c r="Y213" s="184" t="s">
        <v>1</v>
      </c>
      <c r="Z213" s="34"/>
      <c r="AA213" s="34"/>
      <c r="AB213" s="34"/>
      <c r="AC213" s="34"/>
      <c r="AD213" s="34"/>
      <c r="AE213" s="34"/>
      <c r="AR213" s="185" t="s">
        <v>564</v>
      </c>
      <c r="AT213" s="185" t="s">
        <v>167</v>
      </c>
      <c r="AU213" s="185" t="s">
        <v>92</v>
      </c>
      <c r="AY213" s="16" t="s">
        <v>164</v>
      </c>
      <c r="BE213" s="106">
        <f>IF(O213="základná",K213,0)</f>
        <v>0</v>
      </c>
      <c r="BF213" s="106">
        <f>IF(O213="znížená",K213,0)</f>
        <v>0</v>
      </c>
      <c r="BG213" s="106">
        <f>IF(O213="zákl. prenesená",K213,0)</f>
        <v>0</v>
      </c>
      <c r="BH213" s="106">
        <f>IF(O213="zníž. prenesená",K213,0)</f>
        <v>0</v>
      </c>
      <c r="BI213" s="106">
        <f>IF(O213="nulová",K213,0)</f>
        <v>0</v>
      </c>
      <c r="BJ213" s="16" t="s">
        <v>92</v>
      </c>
      <c r="BK213" s="186">
        <f>ROUND(P213*H213,3)</f>
        <v>0</v>
      </c>
      <c r="BL213" s="16" t="s">
        <v>564</v>
      </c>
      <c r="BM213" s="185" t="s">
        <v>1068</v>
      </c>
    </row>
    <row r="214" spans="1:65" s="2" customFormat="1" x14ac:dyDescent="0.2">
      <c r="A214" s="34"/>
      <c r="B214" s="35"/>
      <c r="C214" s="34"/>
      <c r="D214" s="187" t="s">
        <v>177</v>
      </c>
      <c r="E214" s="34"/>
      <c r="F214" s="188" t="s">
        <v>691</v>
      </c>
      <c r="G214" s="34"/>
      <c r="H214" s="34"/>
      <c r="I214" s="141"/>
      <c r="J214" s="141"/>
      <c r="K214" s="34"/>
      <c r="L214" s="34"/>
      <c r="M214" s="35"/>
      <c r="N214" s="189"/>
      <c r="O214" s="190"/>
      <c r="P214" s="60"/>
      <c r="Q214" s="60"/>
      <c r="R214" s="60"/>
      <c r="S214" s="60"/>
      <c r="T214" s="60"/>
      <c r="U214" s="60"/>
      <c r="V214" s="60"/>
      <c r="W214" s="60"/>
      <c r="X214" s="60"/>
      <c r="Y214" s="61"/>
      <c r="Z214" s="34"/>
      <c r="AA214" s="34"/>
      <c r="AB214" s="34"/>
      <c r="AC214" s="34"/>
      <c r="AD214" s="34"/>
      <c r="AE214" s="34"/>
      <c r="AT214" s="16" t="s">
        <v>177</v>
      </c>
      <c r="AU214" s="16" t="s">
        <v>92</v>
      </c>
    </row>
    <row r="215" spans="1:65" s="2" customFormat="1" ht="14.45" customHeight="1" x14ac:dyDescent="0.2">
      <c r="A215" s="34"/>
      <c r="B215" s="140"/>
      <c r="C215" s="173" t="s">
        <v>369</v>
      </c>
      <c r="D215" s="173" t="s">
        <v>167</v>
      </c>
      <c r="E215" s="174" t="s">
        <v>693</v>
      </c>
      <c r="F215" s="175" t="s">
        <v>694</v>
      </c>
      <c r="G215" s="176" t="s">
        <v>688</v>
      </c>
      <c r="H215" s="178"/>
      <c r="I215" s="178"/>
      <c r="J215" s="178"/>
      <c r="K215" s="177">
        <f>ROUND(P215*H215,3)</f>
        <v>0</v>
      </c>
      <c r="L215" s="179"/>
      <c r="M215" s="35"/>
      <c r="N215" s="180" t="s">
        <v>1</v>
      </c>
      <c r="O215" s="181" t="s">
        <v>44</v>
      </c>
      <c r="P215" s="182">
        <f>I215+J215</f>
        <v>0</v>
      </c>
      <c r="Q215" s="182">
        <f>ROUND(I215*H215,3)</f>
        <v>0</v>
      </c>
      <c r="R215" s="182">
        <f>ROUND(J215*H215,3)</f>
        <v>0</v>
      </c>
      <c r="S215" s="60"/>
      <c r="T215" s="183">
        <f>S215*H215</f>
        <v>0</v>
      </c>
      <c r="U215" s="183">
        <v>0</v>
      </c>
      <c r="V215" s="183">
        <f>U215*H215</f>
        <v>0</v>
      </c>
      <c r="W215" s="183">
        <v>0</v>
      </c>
      <c r="X215" s="183">
        <f>W215*H215</f>
        <v>0</v>
      </c>
      <c r="Y215" s="184" t="s">
        <v>1</v>
      </c>
      <c r="Z215" s="34"/>
      <c r="AA215" s="34"/>
      <c r="AB215" s="34"/>
      <c r="AC215" s="34"/>
      <c r="AD215" s="34"/>
      <c r="AE215" s="34"/>
      <c r="AR215" s="185" t="s">
        <v>484</v>
      </c>
      <c r="AT215" s="185" t="s">
        <v>167</v>
      </c>
      <c r="AU215" s="185" t="s">
        <v>92</v>
      </c>
      <c r="AY215" s="16" t="s">
        <v>164</v>
      </c>
      <c r="BE215" s="106">
        <f>IF(O215="základná",K215,0)</f>
        <v>0</v>
      </c>
      <c r="BF215" s="106">
        <f>IF(O215="znížená",K215,0)</f>
        <v>0</v>
      </c>
      <c r="BG215" s="106">
        <f>IF(O215="zákl. prenesená",K215,0)</f>
        <v>0</v>
      </c>
      <c r="BH215" s="106">
        <f>IF(O215="zníž. prenesená",K215,0)</f>
        <v>0</v>
      </c>
      <c r="BI215" s="106">
        <f>IF(O215="nulová",K215,0)</f>
        <v>0</v>
      </c>
      <c r="BJ215" s="16" t="s">
        <v>92</v>
      </c>
      <c r="BK215" s="186">
        <f>ROUND(P215*H215,3)</f>
        <v>0</v>
      </c>
      <c r="BL215" s="16" t="s">
        <v>484</v>
      </c>
      <c r="BM215" s="185" t="s">
        <v>1069</v>
      </c>
    </row>
    <row r="216" spans="1:65" s="2" customFormat="1" x14ac:dyDescent="0.2">
      <c r="A216" s="34"/>
      <c r="B216" s="35"/>
      <c r="C216" s="34"/>
      <c r="D216" s="187" t="s">
        <v>177</v>
      </c>
      <c r="E216" s="34"/>
      <c r="F216" s="188" t="s">
        <v>694</v>
      </c>
      <c r="G216" s="34"/>
      <c r="H216" s="34"/>
      <c r="I216" s="141"/>
      <c r="J216" s="141"/>
      <c r="K216" s="34"/>
      <c r="L216" s="34"/>
      <c r="M216" s="35"/>
      <c r="N216" s="189"/>
      <c r="O216" s="190"/>
      <c r="P216" s="60"/>
      <c r="Q216" s="60"/>
      <c r="R216" s="60"/>
      <c r="S216" s="60"/>
      <c r="T216" s="60"/>
      <c r="U216" s="60"/>
      <c r="V216" s="60"/>
      <c r="W216" s="60"/>
      <c r="X216" s="60"/>
      <c r="Y216" s="61"/>
      <c r="Z216" s="34"/>
      <c r="AA216" s="34"/>
      <c r="AB216" s="34"/>
      <c r="AC216" s="34"/>
      <c r="AD216" s="34"/>
      <c r="AE216" s="34"/>
      <c r="AT216" s="16" t="s">
        <v>177</v>
      </c>
      <c r="AU216" s="16" t="s">
        <v>92</v>
      </c>
    </row>
    <row r="217" spans="1:65" s="12" customFormat="1" ht="22.9" customHeight="1" x14ac:dyDescent="0.2">
      <c r="B217" s="159"/>
      <c r="D217" s="160" t="s">
        <v>79</v>
      </c>
      <c r="E217" s="171" t="s">
        <v>696</v>
      </c>
      <c r="F217" s="171" t="s">
        <v>697</v>
      </c>
      <c r="I217" s="162"/>
      <c r="J217" s="162"/>
      <c r="K217" s="172">
        <f>BK217</f>
        <v>0</v>
      </c>
      <c r="M217" s="159"/>
      <c r="N217" s="164"/>
      <c r="O217" s="165"/>
      <c r="P217" s="165"/>
      <c r="Q217" s="166">
        <f>SUM(Q218:Q223)</f>
        <v>0</v>
      </c>
      <c r="R217" s="166">
        <f>SUM(R218:R223)</f>
        <v>0</v>
      </c>
      <c r="S217" s="165"/>
      <c r="T217" s="167">
        <f>SUM(T218:T223)</f>
        <v>0</v>
      </c>
      <c r="U217" s="165"/>
      <c r="V217" s="167">
        <f>SUM(V218:V223)</f>
        <v>0</v>
      </c>
      <c r="W217" s="165"/>
      <c r="X217" s="167">
        <f>SUM(X218:X223)</f>
        <v>0</v>
      </c>
      <c r="Y217" s="168"/>
      <c r="AR217" s="160" t="s">
        <v>182</v>
      </c>
      <c r="AT217" s="169" t="s">
        <v>79</v>
      </c>
      <c r="AU217" s="169" t="s">
        <v>86</v>
      </c>
      <c r="AY217" s="160" t="s">
        <v>164</v>
      </c>
      <c r="BK217" s="170">
        <f>SUM(BK218:BK223)</f>
        <v>0</v>
      </c>
    </row>
    <row r="218" spans="1:65" s="2" customFormat="1" ht="24.2" customHeight="1" x14ac:dyDescent="0.2">
      <c r="A218" s="34"/>
      <c r="B218" s="140"/>
      <c r="C218" s="173" t="s">
        <v>372</v>
      </c>
      <c r="D218" s="173" t="s">
        <v>167</v>
      </c>
      <c r="E218" s="174" t="s">
        <v>698</v>
      </c>
      <c r="F218" s="175" t="s">
        <v>699</v>
      </c>
      <c r="G218" s="176" t="s">
        <v>170</v>
      </c>
      <c r="H218" s="177">
        <v>110</v>
      </c>
      <c r="I218" s="178"/>
      <c r="J218" s="178"/>
      <c r="K218" s="177">
        <f>ROUND(P218*H218,3)</f>
        <v>0</v>
      </c>
      <c r="L218" s="179"/>
      <c r="M218" s="35"/>
      <c r="N218" s="180" t="s">
        <v>1</v>
      </c>
      <c r="O218" s="181" t="s">
        <v>44</v>
      </c>
      <c r="P218" s="182">
        <f>I218+J218</f>
        <v>0</v>
      </c>
      <c r="Q218" s="182">
        <f>ROUND(I218*H218,3)</f>
        <v>0</v>
      </c>
      <c r="R218" s="182">
        <f>ROUND(J218*H218,3)</f>
        <v>0</v>
      </c>
      <c r="S218" s="60"/>
      <c r="T218" s="183">
        <f>S218*H218</f>
        <v>0</v>
      </c>
      <c r="U218" s="183">
        <v>0</v>
      </c>
      <c r="V218" s="183">
        <f>U218*H218</f>
        <v>0</v>
      </c>
      <c r="W218" s="183">
        <v>0</v>
      </c>
      <c r="X218" s="183">
        <f>W218*H218</f>
        <v>0</v>
      </c>
      <c r="Y218" s="184" t="s">
        <v>1</v>
      </c>
      <c r="Z218" s="34"/>
      <c r="AA218" s="34"/>
      <c r="AB218" s="34"/>
      <c r="AC218" s="34"/>
      <c r="AD218" s="34"/>
      <c r="AE218" s="34"/>
      <c r="AR218" s="185" t="s">
        <v>484</v>
      </c>
      <c r="AT218" s="185" t="s">
        <v>167</v>
      </c>
      <c r="AU218" s="185" t="s">
        <v>92</v>
      </c>
      <c r="AY218" s="16" t="s">
        <v>164</v>
      </c>
      <c r="BE218" s="106">
        <f>IF(O218="základná",K218,0)</f>
        <v>0</v>
      </c>
      <c r="BF218" s="106">
        <f>IF(O218="znížená",K218,0)</f>
        <v>0</v>
      </c>
      <c r="BG218" s="106">
        <f>IF(O218="zákl. prenesená",K218,0)</f>
        <v>0</v>
      </c>
      <c r="BH218" s="106">
        <f>IF(O218="zníž. prenesená",K218,0)</f>
        <v>0</v>
      </c>
      <c r="BI218" s="106">
        <f>IF(O218="nulová",K218,0)</f>
        <v>0</v>
      </c>
      <c r="BJ218" s="16" t="s">
        <v>92</v>
      </c>
      <c r="BK218" s="186">
        <f>ROUND(P218*H218,3)</f>
        <v>0</v>
      </c>
      <c r="BL218" s="16" t="s">
        <v>484</v>
      </c>
      <c r="BM218" s="185" t="s">
        <v>1070</v>
      </c>
    </row>
    <row r="219" spans="1:65" s="2" customFormat="1" ht="48.75" x14ac:dyDescent="0.2">
      <c r="A219" s="34"/>
      <c r="B219" s="35"/>
      <c r="C219" s="34"/>
      <c r="D219" s="187" t="s">
        <v>177</v>
      </c>
      <c r="E219" s="34"/>
      <c r="F219" s="188" t="s">
        <v>701</v>
      </c>
      <c r="G219" s="34"/>
      <c r="H219" s="34"/>
      <c r="I219" s="141"/>
      <c r="J219" s="141"/>
      <c r="K219" s="34"/>
      <c r="L219" s="34"/>
      <c r="M219" s="35"/>
      <c r="N219" s="189"/>
      <c r="O219" s="190"/>
      <c r="P219" s="60"/>
      <c r="Q219" s="60"/>
      <c r="R219" s="60"/>
      <c r="S219" s="60"/>
      <c r="T219" s="60"/>
      <c r="U219" s="60"/>
      <c r="V219" s="60"/>
      <c r="W219" s="60"/>
      <c r="X219" s="60"/>
      <c r="Y219" s="61"/>
      <c r="Z219" s="34"/>
      <c r="AA219" s="34"/>
      <c r="AB219" s="34"/>
      <c r="AC219" s="34"/>
      <c r="AD219" s="34"/>
      <c r="AE219" s="34"/>
      <c r="AT219" s="16" t="s">
        <v>177</v>
      </c>
      <c r="AU219" s="16" t="s">
        <v>92</v>
      </c>
    </row>
    <row r="220" spans="1:65" s="2" customFormat="1" ht="24.2" customHeight="1" x14ac:dyDescent="0.2">
      <c r="A220" s="34"/>
      <c r="B220" s="140"/>
      <c r="C220" s="173" t="s">
        <v>376</v>
      </c>
      <c r="D220" s="173" t="s">
        <v>167</v>
      </c>
      <c r="E220" s="174" t="s">
        <v>702</v>
      </c>
      <c r="F220" s="175" t="s">
        <v>703</v>
      </c>
      <c r="G220" s="176" t="s">
        <v>170</v>
      </c>
      <c r="H220" s="177">
        <v>110</v>
      </c>
      <c r="I220" s="178"/>
      <c r="J220" s="178"/>
      <c r="K220" s="177">
        <f>ROUND(P220*H220,3)</f>
        <v>0</v>
      </c>
      <c r="L220" s="179"/>
      <c r="M220" s="35"/>
      <c r="N220" s="180" t="s">
        <v>1</v>
      </c>
      <c r="O220" s="181" t="s">
        <v>44</v>
      </c>
      <c r="P220" s="182">
        <f>I220+J220</f>
        <v>0</v>
      </c>
      <c r="Q220" s="182">
        <f>ROUND(I220*H220,3)</f>
        <v>0</v>
      </c>
      <c r="R220" s="182">
        <f>ROUND(J220*H220,3)</f>
        <v>0</v>
      </c>
      <c r="S220" s="60"/>
      <c r="T220" s="183">
        <f>S220*H220</f>
        <v>0</v>
      </c>
      <c r="U220" s="183">
        <v>0</v>
      </c>
      <c r="V220" s="183">
        <f>U220*H220</f>
        <v>0</v>
      </c>
      <c r="W220" s="183">
        <v>0</v>
      </c>
      <c r="X220" s="183">
        <f>W220*H220</f>
        <v>0</v>
      </c>
      <c r="Y220" s="184" t="s">
        <v>1</v>
      </c>
      <c r="Z220" s="34"/>
      <c r="AA220" s="34"/>
      <c r="AB220" s="34"/>
      <c r="AC220" s="34"/>
      <c r="AD220" s="34"/>
      <c r="AE220" s="34"/>
      <c r="AR220" s="185" t="s">
        <v>484</v>
      </c>
      <c r="AT220" s="185" t="s">
        <v>167</v>
      </c>
      <c r="AU220" s="185" t="s">
        <v>92</v>
      </c>
      <c r="AY220" s="16" t="s">
        <v>164</v>
      </c>
      <c r="BE220" s="106">
        <f>IF(O220="základná",K220,0)</f>
        <v>0</v>
      </c>
      <c r="BF220" s="106">
        <f>IF(O220="znížená",K220,0)</f>
        <v>0</v>
      </c>
      <c r="BG220" s="106">
        <f>IF(O220="zákl. prenesená",K220,0)</f>
        <v>0</v>
      </c>
      <c r="BH220" s="106">
        <f>IF(O220="zníž. prenesená",K220,0)</f>
        <v>0</v>
      </c>
      <c r="BI220" s="106">
        <f>IF(O220="nulová",K220,0)</f>
        <v>0</v>
      </c>
      <c r="BJ220" s="16" t="s">
        <v>92</v>
      </c>
      <c r="BK220" s="186">
        <f>ROUND(P220*H220,3)</f>
        <v>0</v>
      </c>
      <c r="BL220" s="16" t="s">
        <v>484</v>
      </c>
      <c r="BM220" s="185" t="s">
        <v>1071</v>
      </c>
    </row>
    <row r="221" spans="1:65" s="2" customFormat="1" ht="39" x14ac:dyDescent="0.2">
      <c r="A221" s="34"/>
      <c r="B221" s="35"/>
      <c r="C221" s="34"/>
      <c r="D221" s="187" t="s">
        <v>177</v>
      </c>
      <c r="E221" s="34"/>
      <c r="F221" s="188" t="s">
        <v>705</v>
      </c>
      <c r="G221" s="34"/>
      <c r="H221" s="34"/>
      <c r="I221" s="141"/>
      <c r="J221" s="141"/>
      <c r="K221" s="34"/>
      <c r="L221" s="34"/>
      <c r="M221" s="35"/>
      <c r="N221" s="189"/>
      <c r="O221" s="190"/>
      <c r="P221" s="60"/>
      <c r="Q221" s="60"/>
      <c r="R221" s="60"/>
      <c r="S221" s="60"/>
      <c r="T221" s="60"/>
      <c r="U221" s="60"/>
      <c r="V221" s="60"/>
      <c r="W221" s="60"/>
      <c r="X221" s="60"/>
      <c r="Y221" s="61"/>
      <c r="Z221" s="34"/>
      <c r="AA221" s="34"/>
      <c r="AB221" s="34"/>
      <c r="AC221" s="34"/>
      <c r="AD221" s="34"/>
      <c r="AE221" s="34"/>
      <c r="AT221" s="16" t="s">
        <v>177</v>
      </c>
      <c r="AU221" s="16" t="s">
        <v>92</v>
      </c>
    </row>
    <row r="222" spans="1:65" s="2" customFormat="1" ht="24.2" customHeight="1" x14ac:dyDescent="0.2">
      <c r="A222" s="34"/>
      <c r="B222" s="140"/>
      <c r="C222" s="173" t="s">
        <v>381</v>
      </c>
      <c r="D222" s="173" t="s">
        <v>167</v>
      </c>
      <c r="E222" s="174" t="s">
        <v>706</v>
      </c>
      <c r="F222" s="175" t="s">
        <v>707</v>
      </c>
      <c r="G222" s="176" t="s">
        <v>175</v>
      </c>
      <c r="H222" s="177">
        <v>38.5</v>
      </c>
      <c r="I222" s="178"/>
      <c r="J222" s="178"/>
      <c r="K222" s="177">
        <f>ROUND(P222*H222,3)</f>
        <v>0</v>
      </c>
      <c r="L222" s="179"/>
      <c r="M222" s="35"/>
      <c r="N222" s="180" t="s">
        <v>1</v>
      </c>
      <c r="O222" s="181" t="s">
        <v>44</v>
      </c>
      <c r="P222" s="182">
        <f>I222+J222</f>
        <v>0</v>
      </c>
      <c r="Q222" s="182">
        <f>ROUND(I222*H222,3)</f>
        <v>0</v>
      </c>
      <c r="R222" s="182">
        <f>ROUND(J222*H222,3)</f>
        <v>0</v>
      </c>
      <c r="S222" s="60"/>
      <c r="T222" s="183">
        <f>S222*H222</f>
        <v>0</v>
      </c>
      <c r="U222" s="183">
        <v>0</v>
      </c>
      <c r="V222" s="183">
        <f>U222*H222</f>
        <v>0</v>
      </c>
      <c r="W222" s="183">
        <v>0</v>
      </c>
      <c r="X222" s="183">
        <f>W222*H222</f>
        <v>0</v>
      </c>
      <c r="Y222" s="184" t="s">
        <v>1</v>
      </c>
      <c r="Z222" s="34"/>
      <c r="AA222" s="34"/>
      <c r="AB222" s="34"/>
      <c r="AC222" s="34"/>
      <c r="AD222" s="34"/>
      <c r="AE222" s="34"/>
      <c r="AR222" s="185" t="s">
        <v>484</v>
      </c>
      <c r="AT222" s="185" t="s">
        <v>167</v>
      </c>
      <c r="AU222" s="185" t="s">
        <v>92</v>
      </c>
      <c r="AY222" s="16" t="s">
        <v>164</v>
      </c>
      <c r="BE222" s="106">
        <f>IF(O222="základná",K222,0)</f>
        <v>0</v>
      </c>
      <c r="BF222" s="106">
        <f>IF(O222="znížená",K222,0)</f>
        <v>0</v>
      </c>
      <c r="BG222" s="106">
        <f>IF(O222="zákl. prenesená",K222,0)</f>
        <v>0</v>
      </c>
      <c r="BH222" s="106">
        <f>IF(O222="zníž. prenesená",K222,0)</f>
        <v>0</v>
      </c>
      <c r="BI222" s="106">
        <f>IF(O222="nulová",K222,0)</f>
        <v>0</v>
      </c>
      <c r="BJ222" s="16" t="s">
        <v>92</v>
      </c>
      <c r="BK222" s="186">
        <f>ROUND(P222*H222,3)</f>
        <v>0</v>
      </c>
      <c r="BL222" s="16" t="s">
        <v>484</v>
      </c>
      <c r="BM222" s="185" t="s">
        <v>1072</v>
      </c>
    </row>
    <row r="223" spans="1:65" s="2" customFormat="1" ht="48.75" x14ac:dyDescent="0.2">
      <c r="A223" s="34"/>
      <c r="B223" s="35"/>
      <c r="C223" s="34"/>
      <c r="D223" s="187" t="s">
        <v>177</v>
      </c>
      <c r="E223" s="34"/>
      <c r="F223" s="188" t="s">
        <v>709</v>
      </c>
      <c r="G223" s="34"/>
      <c r="H223" s="34"/>
      <c r="I223" s="141"/>
      <c r="J223" s="141"/>
      <c r="K223" s="34"/>
      <c r="L223" s="34"/>
      <c r="M223" s="35"/>
      <c r="N223" s="189"/>
      <c r="O223" s="190"/>
      <c r="P223" s="60"/>
      <c r="Q223" s="60"/>
      <c r="R223" s="60"/>
      <c r="S223" s="60"/>
      <c r="T223" s="60"/>
      <c r="U223" s="60"/>
      <c r="V223" s="60"/>
      <c r="W223" s="60"/>
      <c r="X223" s="60"/>
      <c r="Y223" s="61"/>
      <c r="Z223" s="34"/>
      <c r="AA223" s="34"/>
      <c r="AB223" s="34"/>
      <c r="AC223" s="34"/>
      <c r="AD223" s="34"/>
      <c r="AE223" s="34"/>
      <c r="AT223" s="16" t="s">
        <v>177</v>
      </c>
      <c r="AU223" s="16" t="s">
        <v>92</v>
      </c>
    </row>
    <row r="224" spans="1:65" s="12" customFormat="1" ht="25.9" customHeight="1" x14ac:dyDescent="0.2">
      <c r="B224" s="159"/>
      <c r="D224" s="160" t="s">
        <v>79</v>
      </c>
      <c r="E224" s="161" t="s">
        <v>138</v>
      </c>
      <c r="F224" s="161" t="s">
        <v>710</v>
      </c>
      <c r="I224" s="162"/>
      <c r="J224" s="162"/>
      <c r="K224" s="163">
        <f>BK224</f>
        <v>0</v>
      </c>
      <c r="M224" s="159"/>
      <c r="N224" s="164"/>
      <c r="O224" s="165"/>
      <c r="P224" s="165"/>
      <c r="Q224" s="166">
        <f>SUM(Q225:Q228)</f>
        <v>0</v>
      </c>
      <c r="R224" s="166">
        <f>SUM(R225:R228)</f>
        <v>0</v>
      </c>
      <c r="S224" s="165"/>
      <c r="T224" s="167">
        <f>SUM(T225:T228)</f>
        <v>0</v>
      </c>
      <c r="U224" s="165"/>
      <c r="V224" s="167">
        <f>SUM(V225:V228)</f>
        <v>0</v>
      </c>
      <c r="W224" s="165"/>
      <c r="X224" s="167">
        <f>SUM(X225:X228)</f>
        <v>0</v>
      </c>
      <c r="Y224" s="168"/>
      <c r="AR224" s="160" t="s">
        <v>189</v>
      </c>
      <c r="AT224" s="169" t="s">
        <v>79</v>
      </c>
      <c r="AU224" s="169" t="s">
        <v>80</v>
      </c>
      <c r="AY224" s="160" t="s">
        <v>164</v>
      </c>
      <c r="BK224" s="170">
        <f>SUM(BK225:BK228)</f>
        <v>0</v>
      </c>
    </row>
    <row r="225" spans="1:65" s="2" customFormat="1" ht="14.45" customHeight="1" x14ac:dyDescent="0.2">
      <c r="A225" s="34"/>
      <c r="B225" s="140"/>
      <c r="C225" s="173" t="s">
        <v>386</v>
      </c>
      <c r="D225" s="173" t="s">
        <v>167</v>
      </c>
      <c r="E225" s="174" t="s">
        <v>711</v>
      </c>
      <c r="F225" s="175" t="s">
        <v>712</v>
      </c>
      <c r="G225" s="176" t="s">
        <v>713</v>
      </c>
      <c r="H225" s="177">
        <v>1</v>
      </c>
      <c r="I225" s="178"/>
      <c r="J225" s="178"/>
      <c r="K225" s="177">
        <f>ROUND(P225*H225,3)</f>
        <v>0</v>
      </c>
      <c r="L225" s="179"/>
      <c r="M225" s="35"/>
      <c r="N225" s="180" t="s">
        <v>1</v>
      </c>
      <c r="O225" s="181" t="s">
        <v>44</v>
      </c>
      <c r="P225" s="182">
        <f>I225+J225</f>
        <v>0</v>
      </c>
      <c r="Q225" s="182">
        <f>ROUND(I225*H225,3)</f>
        <v>0</v>
      </c>
      <c r="R225" s="182">
        <f>ROUND(J225*H225,3)</f>
        <v>0</v>
      </c>
      <c r="S225" s="60"/>
      <c r="T225" s="183">
        <f>S225*H225</f>
        <v>0</v>
      </c>
      <c r="U225" s="183">
        <v>0</v>
      </c>
      <c r="V225" s="183">
        <f>U225*H225</f>
        <v>0</v>
      </c>
      <c r="W225" s="183">
        <v>0</v>
      </c>
      <c r="X225" s="183">
        <f>W225*H225</f>
        <v>0</v>
      </c>
      <c r="Y225" s="184" t="s">
        <v>1</v>
      </c>
      <c r="Z225" s="34"/>
      <c r="AA225" s="34"/>
      <c r="AB225" s="34"/>
      <c r="AC225" s="34"/>
      <c r="AD225" s="34"/>
      <c r="AE225" s="34"/>
      <c r="AR225" s="185" t="s">
        <v>714</v>
      </c>
      <c r="AT225" s="185" t="s">
        <v>167</v>
      </c>
      <c r="AU225" s="185" t="s">
        <v>86</v>
      </c>
      <c r="AY225" s="16" t="s">
        <v>164</v>
      </c>
      <c r="BE225" s="106">
        <f>IF(O225="základná",K225,0)</f>
        <v>0</v>
      </c>
      <c r="BF225" s="106">
        <f>IF(O225="znížená",K225,0)</f>
        <v>0</v>
      </c>
      <c r="BG225" s="106">
        <f>IF(O225="zákl. prenesená",K225,0)</f>
        <v>0</v>
      </c>
      <c r="BH225" s="106">
        <f>IF(O225="zníž. prenesená",K225,0)</f>
        <v>0</v>
      </c>
      <c r="BI225" s="106">
        <f>IF(O225="nulová",K225,0)</f>
        <v>0</v>
      </c>
      <c r="BJ225" s="16" t="s">
        <v>92</v>
      </c>
      <c r="BK225" s="186">
        <f>ROUND(P225*H225,3)</f>
        <v>0</v>
      </c>
      <c r="BL225" s="16" t="s">
        <v>714</v>
      </c>
      <c r="BM225" s="185" t="s">
        <v>1073</v>
      </c>
    </row>
    <row r="226" spans="1:65" s="2" customFormat="1" x14ac:dyDescent="0.2">
      <c r="A226" s="34"/>
      <c r="B226" s="35"/>
      <c r="C226" s="34"/>
      <c r="D226" s="187" t="s">
        <v>177</v>
      </c>
      <c r="E226" s="34"/>
      <c r="F226" s="188" t="s">
        <v>716</v>
      </c>
      <c r="G226" s="34"/>
      <c r="H226" s="34"/>
      <c r="I226" s="141"/>
      <c r="J226" s="141"/>
      <c r="K226" s="34"/>
      <c r="L226" s="34"/>
      <c r="M226" s="35"/>
      <c r="N226" s="189"/>
      <c r="O226" s="190"/>
      <c r="P226" s="60"/>
      <c r="Q226" s="60"/>
      <c r="R226" s="60"/>
      <c r="S226" s="60"/>
      <c r="T226" s="60"/>
      <c r="U226" s="60"/>
      <c r="V226" s="60"/>
      <c r="W226" s="60"/>
      <c r="X226" s="60"/>
      <c r="Y226" s="61"/>
      <c r="Z226" s="34"/>
      <c r="AA226" s="34"/>
      <c r="AB226" s="34"/>
      <c r="AC226" s="34"/>
      <c r="AD226" s="34"/>
      <c r="AE226" s="34"/>
      <c r="AT226" s="16" t="s">
        <v>177</v>
      </c>
      <c r="AU226" s="16" t="s">
        <v>86</v>
      </c>
    </row>
    <row r="227" spans="1:65" s="2" customFormat="1" ht="14.45" customHeight="1" x14ac:dyDescent="0.2">
      <c r="A227" s="34"/>
      <c r="B227" s="140"/>
      <c r="C227" s="173" t="s">
        <v>389</v>
      </c>
      <c r="D227" s="173" t="s">
        <v>167</v>
      </c>
      <c r="E227" s="174" t="s">
        <v>717</v>
      </c>
      <c r="F227" s="175" t="s">
        <v>718</v>
      </c>
      <c r="G227" s="176" t="s">
        <v>713</v>
      </c>
      <c r="H227" s="177">
        <v>1</v>
      </c>
      <c r="I227" s="178"/>
      <c r="J227" s="178"/>
      <c r="K227" s="177">
        <f>ROUND(P227*H227,3)</f>
        <v>0</v>
      </c>
      <c r="L227" s="179"/>
      <c r="M227" s="35"/>
      <c r="N227" s="180" t="s">
        <v>1</v>
      </c>
      <c r="O227" s="181" t="s">
        <v>44</v>
      </c>
      <c r="P227" s="182">
        <f>I227+J227</f>
        <v>0</v>
      </c>
      <c r="Q227" s="182">
        <f>ROUND(I227*H227,3)</f>
        <v>0</v>
      </c>
      <c r="R227" s="182">
        <f>ROUND(J227*H227,3)</f>
        <v>0</v>
      </c>
      <c r="S227" s="60"/>
      <c r="T227" s="183">
        <f>S227*H227</f>
        <v>0</v>
      </c>
      <c r="U227" s="183">
        <v>0</v>
      </c>
      <c r="V227" s="183">
        <f>U227*H227</f>
        <v>0</v>
      </c>
      <c r="W227" s="183">
        <v>0</v>
      </c>
      <c r="X227" s="183">
        <f>W227*H227</f>
        <v>0</v>
      </c>
      <c r="Y227" s="184" t="s">
        <v>1</v>
      </c>
      <c r="Z227" s="34"/>
      <c r="AA227" s="34"/>
      <c r="AB227" s="34"/>
      <c r="AC227" s="34"/>
      <c r="AD227" s="34"/>
      <c r="AE227" s="34"/>
      <c r="AR227" s="185" t="s">
        <v>714</v>
      </c>
      <c r="AT227" s="185" t="s">
        <v>167</v>
      </c>
      <c r="AU227" s="185" t="s">
        <v>86</v>
      </c>
      <c r="AY227" s="16" t="s">
        <v>164</v>
      </c>
      <c r="BE227" s="106">
        <f>IF(O227="základná",K227,0)</f>
        <v>0</v>
      </c>
      <c r="BF227" s="106">
        <f>IF(O227="znížená",K227,0)</f>
        <v>0</v>
      </c>
      <c r="BG227" s="106">
        <f>IF(O227="zákl. prenesená",K227,0)</f>
        <v>0</v>
      </c>
      <c r="BH227" s="106">
        <f>IF(O227="zníž. prenesená",K227,0)</f>
        <v>0</v>
      </c>
      <c r="BI227" s="106">
        <f>IF(O227="nulová",K227,0)</f>
        <v>0</v>
      </c>
      <c r="BJ227" s="16" t="s">
        <v>92</v>
      </c>
      <c r="BK227" s="186">
        <f>ROUND(P227*H227,3)</f>
        <v>0</v>
      </c>
      <c r="BL227" s="16" t="s">
        <v>714</v>
      </c>
      <c r="BM227" s="185" t="s">
        <v>1074</v>
      </c>
    </row>
    <row r="228" spans="1:65" s="2" customFormat="1" x14ac:dyDescent="0.2">
      <c r="A228" s="34"/>
      <c r="B228" s="35"/>
      <c r="C228" s="34"/>
      <c r="D228" s="187" t="s">
        <v>177</v>
      </c>
      <c r="E228" s="34"/>
      <c r="F228" s="188" t="s">
        <v>720</v>
      </c>
      <c r="G228" s="34"/>
      <c r="H228" s="34"/>
      <c r="I228" s="141"/>
      <c r="J228" s="141"/>
      <c r="K228" s="34"/>
      <c r="L228" s="34"/>
      <c r="M228" s="35"/>
      <c r="N228" s="213"/>
      <c r="O228" s="214"/>
      <c r="P228" s="215"/>
      <c r="Q228" s="215"/>
      <c r="R228" s="215"/>
      <c r="S228" s="215"/>
      <c r="T228" s="215"/>
      <c r="U228" s="215"/>
      <c r="V228" s="215"/>
      <c r="W228" s="215"/>
      <c r="X228" s="215"/>
      <c r="Y228" s="216"/>
      <c r="Z228" s="34"/>
      <c r="AA228" s="34"/>
      <c r="AB228" s="34"/>
      <c r="AC228" s="34"/>
      <c r="AD228" s="34"/>
      <c r="AE228" s="34"/>
      <c r="AT228" s="16" t="s">
        <v>177</v>
      </c>
      <c r="AU228" s="16" t="s">
        <v>86</v>
      </c>
    </row>
    <row r="229" spans="1:65" s="2" customFormat="1" ht="6.95" customHeight="1" x14ac:dyDescent="0.2">
      <c r="A229" s="34"/>
      <c r="B229" s="49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35"/>
      <c r="N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</row>
  </sheetData>
  <autoFilter ref="C133:L228"/>
  <mergeCells count="17">
    <mergeCell ref="E29:H29"/>
    <mergeCell ref="E126:H126"/>
    <mergeCell ref="E124:H124"/>
    <mergeCell ref="M2:Z2"/>
    <mergeCell ref="D108:F108"/>
    <mergeCell ref="D109:F109"/>
    <mergeCell ref="D110:F110"/>
    <mergeCell ref="E122:H122"/>
    <mergeCell ref="E85:H85"/>
    <mergeCell ref="E87:H87"/>
    <mergeCell ref="E89:H89"/>
    <mergeCell ref="D106:F106"/>
    <mergeCell ref="D107:F107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D1 - Stavebná časť</vt:lpstr>
      <vt:lpstr>D2 - Bleskozvod a uzemnenie</vt:lpstr>
      <vt:lpstr>E1 - Stavebná časť</vt:lpstr>
      <vt:lpstr>E2 - Bleskozvod a uzemnenie</vt:lpstr>
      <vt:lpstr>'D1 - Stavebná časť'!Názvy_tlače</vt:lpstr>
      <vt:lpstr>'D2 - Bleskozvod a uzemnenie'!Názvy_tlače</vt:lpstr>
      <vt:lpstr>'E1 - Stavebná časť'!Názvy_tlače</vt:lpstr>
      <vt:lpstr>'E2 - Bleskozvod a uzemnenie'!Názvy_tlače</vt:lpstr>
      <vt:lpstr>'Rekapitulácia stavby'!Názvy_tlače</vt:lpstr>
      <vt:lpstr>'D1 - Stavebná časť'!Oblasť_tlače</vt:lpstr>
      <vt:lpstr>'D2 - Bleskozvod a uzemnenie'!Oblasť_tlače</vt:lpstr>
      <vt:lpstr>'E1 - Stavebná časť'!Oblasť_tlače</vt:lpstr>
      <vt:lpstr>'E2 - Bleskozvod a uzemnenie'!Oblasť_tlače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Jozef Tamaškovič</dc:creator>
  <cp:lastModifiedBy>matajsova</cp:lastModifiedBy>
  <cp:lastPrinted>2021-08-23T11:56:48Z</cp:lastPrinted>
  <dcterms:created xsi:type="dcterms:W3CDTF">2021-06-03T10:58:22Z</dcterms:created>
  <dcterms:modified xsi:type="dcterms:W3CDTF">2021-08-23T11:56:50Z</dcterms:modified>
</cp:coreProperties>
</file>